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AB7AC359-73AD-424B-B7A5-DF23E6C8C6C5}" xr6:coauthVersionLast="47" xr6:coauthVersionMax="47" xr10:uidLastSave="{00000000-0000-0000-0000-000000000000}"/>
  <bookViews>
    <workbookView xWindow="-135" yWindow="-135" windowWidth="29070" windowHeight="1587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7" i="1" l="1"/>
  <c r="Q17" i="1"/>
  <c r="P17" i="1"/>
  <c r="D17" i="1"/>
  <c r="R132" i="1"/>
  <c r="Q132" i="1"/>
  <c r="P132" i="1"/>
  <c r="D132" i="1"/>
  <c r="R134" i="1"/>
  <c r="Q134" i="1"/>
  <c r="P134" i="1"/>
  <c r="D134" i="1"/>
  <c r="R16" i="1"/>
  <c r="Q16" i="1"/>
  <c r="P16" i="1"/>
  <c r="D16" i="1"/>
  <c r="R19" i="1"/>
  <c r="Q19" i="1"/>
  <c r="P19" i="1"/>
  <c r="D19" i="1"/>
  <c r="R18" i="1"/>
  <c r="Q18" i="1"/>
  <c r="P18" i="1"/>
  <c r="D18" i="1"/>
  <c r="R85" i="1"/>
  <c r="Q85" i="1"/>
  <c r="P85" i="1"/>
  <c r="D85" i="1"/>
  <c r="R52" i="1"/>
  <c r="Q52" i="1"/>
  <c r="P52" i="1"/>
  <c r="D52" i="1"/>
  <c r="R53" i="1"/>
  <c r="Q53" i="1"/>
  <c r="P53" i="1"/>
  <c r="D53" i="1"/>
  <c r="R54" i="1"/>
  <c r="Q54" i="1"/>
  <c r="P54" i="1"/>
  <c r="D54" i="1"/>
  <c r="R131" i="1"/>
  <c r="Q131" i="1"/>
  <c r="P131" i="1"/>
  <c r="D131" i="1"/>
  <c r="R124" i="1"/>
  <c r="Q124" i="1"/>
  <c r="P124" i="1"/>
  <c r="D124" i="1"/>
  <c r="R55" i="1"/>
  <c r="Q55" i="1"/>
  <c r="P55" i="1"/>
  <c r="D55" i="1"/>
  <c r="R80" i="1"/>
  <c r="Q80" i="1"/>
  <c r="P80" i="1"/>
  <c r="D80" i="1"/>
  <c r="R56" i="1"/>
  <c r="Q56" i="1"/>
  <c r="P56" i="1"/>
  <c r="D56" i="1"/>
  <c r="R93" i="1"/>
  <c r="Q93" i="1"/>
  <c r="P93" i="1"/>
  <c r="D93" i="1"/>
  <c r="R133" i="1"/>
  <c r="Q133" i="1"/>
  <c r="P133" i="1"/>
  <c r="D133" i="1"/>
  <c r="R91" i="1"/>
  <c r="Q91" i="1"/>
  <c r="P91" i="1"/>
  <c r="D91" i="1"/>
  <c r="R96" i="1"/>
  <c r="P96" i="1"/>
  <c r="D96" i="1"/>
  <c r="R95" i="1"/>
  <c r="P95" i="1"/>
  <c r="D95" i="1"/>
  <c r="R49" i="1"/>
  <c r="P49" i="1"/>
  <c r="D49" i="1"/>
  <c r="R87" i="1"/>
  <c r="Q87" i="1"/>
  <c r="P87" i="1"/>
  <c r="D87" i="1"/>
  <c r="R59" i="1"/>
  <c r="P59" i="1"/>
  <c r="D59" i="1"/>
  <c r="R39" i="1"/>
  <c r="P39" i="1"/>
  <c r="D39" i="1"/>
  <c r="R64" i="1"/>
  <c r="P64" i="1"/>
  <c r="D64" i="1"/>
  <c r="R63" i="1"/>
  <c r="P63" i="1"/>
  <c r="D63" i="1"/>
  <c r="R45" i="1"/>
  <c r="P45" i="1"/>
  <c r="D45" i="1"/>
  <c r="R37" i="1"/>
  <c r="Q37" i="1"/>
  <c r="P37" i="1"/>
  <c r="D37" i="1"/>
  <c r="R62" i="1"/>
  <c r="P62" i="1"/>
  <c r="D62" i="1"/>
  <c r="R61" i="1"/>
  <c r="P61" i="1"/>
  <c r="D61" i="1"/>
  <c r="R60" i="1"/>
  <c r="P60" i="1"/>
  <c r="D60" i="1"/>
  <c r="R44" i="1"/>
  <c r="P44" i="1"/>
  <c r="D44" i="1"/>
  <c r="R81" i="1"/>
  <c r="Q81" i="1"/>
  <c r="P81" i="1"/>
  <c r="D81" i="1"/>
  <c r="R43" i="1"/>
  <c r="P43" i="1"/>
  <c r="D43" i="1"/>
  <c r="R42" i="1"/>
  <c r="P42" i="1"/>
  <c r="D42" i="1"/>
  <c r="R41" i="1"/>
  <c r="P41" i="1"/>
  <c r="D41" i="1"/>
  <c r="R2" i="1"/>
  <c r="P2" i="1"/>
  <c r="D2" i="1"/>
  <c r="R112" i="1"/>
  <c r="Q112" i="1"/>
  <c r="P112" i="1"/>
  <c r="D112" i="1"/>
  <c r="R97" i="1"/>
  <c r="P97" i="1"/>
  <c r="D97" i="1"/>
  <c r="R104" i="1"/>
  <c r="P104" i="1"/>
  <c r="D104" i="1"/>
  <c r="R36" i="1"/>
  <c r="P36" i="1"/>
  <c r="D36" i="1"/>
  <c r="R83" i="1"/>
  <c r="P83" i="1"/>
  <c r="D83" i="1"/>
  <c r="R75" i="1"/>
  <c r="P75" i="1"/>
  <c r="D75" i="1"/>
  <c r="R137" i="1"/>
  <c r="P137" i="1"/>
  <c r="D137" i="1"/>
  <c r="R98" i="1"/>
  <c r="P98" i="1"/>
  <c r="D98" i="1"/>
  <c r="R69" i="1"/>
  <c r="P69" i="1"/>
  <c r="D69" i="1"/>
  <c r="R40" i="1"/>
  <c r="Q40" i="1"/>
  <c r="P40" i="1"/>
  <c r="D40" i="1"/>
  <c r="R100" i="1"/>
  <c r="P100" i="1"/>
  <c r="D100" i="1"/>
  <c r="R34" i="1"/>
  <c r="P34" i="1"/>
  <c r="D34" i="1"/>
  <c r="R94" i="1"/>
  <c r="P94" i="1"/>
  <c r="D94" i="1"/>
  <c r="R33" i="1"/>
  <c r="P33" i="1"/>
  <c r="D33" i="1"/>
  <c r="R74" i="1"/>
  <c r="P74" i="1"/>
  <c r="D74" i="1"/>
  <c r="R9" i="1"/>
  <c r="P9" i="1"/>
  <c r="D9" i="1"/>
  <c r="R103" i="1"/>
  <c r="P103" i="1"/>
  <c r="D103" i="1"/>
  <c r="R8" i="1"/>
  <c r="P8" i="1"/>
  <c r="D8" i="1"/>
  <c r="R108" i="1"/>
  <c r="P108" i="1"/>
  <c r="D108" i="1"/>
  <c r="R7" i="1"/>
  <c r="P7" i="1"/>
  <c r="D7" i="1"/>
  <c r="R84" i="1"/>
  <c r="P84" i="1"/>
  <c r="D84" i="1"/>
  <c r="R6" i="1"/>
  <c r="P6" i="1"/>
  <c r="D6" i="1"/>
  <c r="R90" i="1"/>
  <c r="P90" i="1"/>
  <c r="D90" i="1"/>
  <c r="R125" i="1"/>
  <c r="P125" i="1"/>
  <c r="D125" i="1"/>
  <c r="R101" i="1"/>
  <c r="P101" i="1"/>
  <c r="D101" i="1"/>
  <c r="R5" i="1"/>
  <c r="P5" i="1"/>
  <c r="D5" i="1"/>
  <c r="R82" i="1"/>
  <c r="P82" i="1"/>
  <c r="D82" i="1"/>
  <c r="R26" i="1"/>
  <c r="P26" i="1"/>
  <c r="D26" i="1"/>
  <c r="R25" i="1"/>
  <c r="P25" i="1"/>
  <c r="D25" i="1"/>
  <c r="R24" i="1"/>
  <c r="P24" i="1"/>
  <c r="D24" i="1"/>
  <c r="R23" i="1"/>
  <c r="P23" i="1"/>
  <c r="D23" i="1"/>
  <c r="R22" i="1"/>
  <c r="P22" i="1"/>
  <c r="D22" i="1"/>
  <c r="R21" i="1"/>
  <c r="P21" i="1"/>
  <c r="D21" i="1"/>
  <c r="R102" i="1"/>
  <c r="P102" i="1"/>
  <c r="D102" i="1"/>
  <c r="R88" i="1"/>
  <c r="P88" i="1"/>
  <c r="D88" i="1"/>
  <c r="R20" i="1"/>
  <c r="P20" i="1"/>
  <c r="D20" i="1"/>
  <c r="R3" i="1"/>
  <c r="P3" i="1"/>
  <c r="D3" i="1"/>
  <c r="R32" i="1"/>
  <c r="P32" i="1"/>
  <c r="D32" i="1"/>
  <c r="R29" i="1"/>
  <c r="P29" i="1"/>
  <c r="D29" i="1"/>
  <c r="R50" i="1"/>
  <c r="P50" i="1"/>
  <c r="D50" i="1"/>
  <c r="R136" i="1"/>
  <c r="P136" i="1"/>
  <c r="D136" i="1"/>
  <c r="R129" i="1"/>
  <c r="Q129" i="1"/>
  <c r="P129" i="1"/>
  <c r="D129" i="1"/>
  <c r="R46" i="1"/>
  <c r="P46" i="1"/>
  <c r="D46" i="1"/>
  <c r="R138" i="1"/>
  <c r="P138" i="1"/>
  <c r="D138" i="1"/>
  <c r="R114" i="1"/>
  <c r="P114" i="1"/>
  <c r="D114" i="1"/>
  <c r="R47" i="1"/>
  <c r="P47" i="1"/>
  <c r="D47" i="1"/>
  <c r="R65" i="1"/>
  <c r="P65" i="1"/>
  <c r="D65" i="1"/>
  <c r="R121" i="1"/>
  <c r="P121" i="1"/>
  <c r="D121" i="1"/>
  <c r="R28" i="1"/>
  <c r="P28" i="1"/>
  <c r="D28" i="1"/>
  <c r="R120" i="1"/>
  <c r="P120" i="1"/>
  <c r="D120" i="1"/>
  <c r="R119" i="1"/>
  <c r="P119" i="1"/>
  <c r="D119" i="1"/>
  <c r="R118" i="1"/>
  <c r="P118" i="1"/>
  <c r="D118" i="1"/>
  <c r="R117" i="1"/>
  <c r="P117" i="1"/>
  <c r="D117" i="1"/>
  <c r="R130" i="1"/>
  <c r="P130" i="1"/>
  <c r="D130" i="1"/>
  <c r="R116" i="1"/>
  <c r="P116" i="1"/>
  <c r="D116" i="1"/>
  <c r="R115" i="1"/>
  <c r="P115" i="1"/>
  <c r="D115" i="1"/>
  <c r="P86" i="1"/>
  <c r="D86" i="1"/>
  <c r="R109" i="1"/>
  <c r="P109" i="1"/>
  <c r="D109" i="1"/>
  <c r="P105" i="1"/>
  <c r="D105" i="1"/>
  <c r="P111" i="1"/>
  <c r="D111" i="1"/>
  <c r="R31" i="1"/>
  <c r="P31" i="1"/>
  <c r="D31" i="1"/>
  <c r="P51" i="1"/>
  <c r="D51" i="1"/>
  <c r="P70" i="1"/>
  <c r="D70" i="1"/>
  <c r="R30" i="1"/>
  <c r="P30" i="1"/>
  <c r="D30" i="1"/>
  <c r="P57" i="1"/>
  <c r="D57" i="1"/>
  <c r="P48" i="1"/>
  <c r="D48" i="1"/>
  <c r="P38" i="1"/>
  <c r="D38" i="1"/>
  <c r="P66" i="1"/>
  <c r="D66" i="1"/>
  <c r="P68" i="1"/>
  <c r="D68" i="1"/>
  <c r="P10" i="1"/>
  <c r="D10" i="1"/>
  <c r="P4" i="1"/>
  <c r="D4" i="1"/>
  <c r="P139" i="1"/>
  <c r="D139" i="1"/>
  <c r="P35" i="1"/>
  <c r="D35" i="1"/>
  <c r="P135" i="1"/>
  <c r="D135" i="1"/>
  <c r="P99" i="1"/>
  <c r="D99" i="1"/>
  <c r="P76" i="1"/>
  <c r="D76" i="1"/>
  <c r="P107" i="1"/>
  <c r="D107" i="1"/>
  <c r="P67" i="1"/>
  <c r="D67" i="1"/>
  <c r="R113" i="1"/>
  <c r="D113" i="1"/>
  <c r="P89" i="1"/>
  <c r="D89" i="1"/>
  <c r="P123" i="1"/>
  <c r="D123" i="1"/>
  <c r="P92" i="1"/>
  <c r="D92" i="1"/>
  <c r="P72" i="1"/>
  <c r="D72" i="1"/>
  <c r="P73" i="1"/>
  <c r="D73" i="1"/>
  <c r="P110" i="1"/>
  <c r="D110" i="1"/>
  <c r="P58" i="1"/>
  <c r="D58" i="1"/>
  <c r="P122" i="1"/>
  <c r="D122" i="1"/>
  <c r="P79" i="1"/>
  <c r="D79" i="1"/>
  <c r="P71" i="1"/>
  <c r="D71" i="1"/>
  <c r="P27" i="1"/>
  <c r="D27" i="1"/>
  <c r="P77" i="1"/>
  <c r="D77" i="1"/>
  <c r="P78" i="1"/>
  <c r="D78" i="1"/>
  <c r="P128" i="1"/>
  <c r="D128" i="1"/>
  <c r="P126" i="1"/>
  <c r="D126" i="1"/>
  <c r="P127" i="1"/>
  <c r="D127" i="1"/>
  <c r="P15" i="1"/>
  <c r="D15" i="1"/>
  <c r="P14" i="1"/>
  <c r="D14" i="1"/>
  <c r="P13" i="1"/>
  <c r="D13" i="1"/>
  <c r="P12" i="1"/>
  <c r="D12" i="1"/>
  <c r="Q106" i="1"/>
  <c r="P106" i="1"/>
  <c r="D106" i="1"/>
  <c r="P11" i="1"/>
  <c r="D11" i="1"/>
</calcChain>
</file>

<file path=xl/sharedStrings.xml><?xml version="1.0" encoding="utf-8"?>
<sst xmlns="http://schemas.openxmlformats.org/spreadsheetml/2006/main" count="1532" uniqueCount="743">
  <si>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</si>
  <si>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</si>
  <si>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</si>
  <si>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</si>
  <si>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</si>
  <si>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</si>
  <si>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</si>
  <si>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</si>
  <si>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</si>
  <si>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</si>
  <si>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</si>
  <si>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</si>
  <si>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</si>
  <si>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</si>
  <si>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</si>
  <si>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</si>
  <si>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</si>
  <si>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Kenya</t>
  </si>
  <si>
    <t>DEAS 1177-1: 2023, Yarn made from staple fibres — Specification — Part 1: Cotton yarn, First Edition</t>
  </si>
  <si>
    <t>This Draft East African Standard specifies requirements, sampling and test methods for 100 per cent cotton yarn. This standard does not cover yarn produced from blends of cotton with man-made fibres or any other fibre.</t>
  </si>
  <si>
    <t>Cotton, carded or combed. (HS code(s): 5203); Cotton yarn put up for retail sale (excl. sewing thread) (HS code(s): 5207); Yarns (ICS code(s): 59.080.20)</t>
  </si>
  <si>
    <t>520512 - Single cotton yarn, of uncombed fibres, containing &gt;= 85% cotton by weight and with a linear density of 232,56 decitex to &lt; 714,29 decitex "&gt; MN 14 to MN 43" (excl. sewing thread and yarn put up for retail sale)</t>
  </si>
  <si>
    <t>59.080.20 - Yarns</t>
  </si>
  <si>
    <t>Reducing trade barriers and facilitating trade (TBT); Consumer information, labelling (TBT); Quality requirements (TBT); Harmonization (TBT)</t>
  </si>
  <si>
    <t/>
  </si>
  <si>
    <t>Regular notification</t>
  </si>
  <si>
    <r>
      <rPr>
        <sz val="11"/>
        <rFont val="Calibri"/>
      </rPr>
      <t>https://members.wto.org/crnattachments/2023/TBT/UGA/23_13891_00_e.pdf</t>
    </r>
  </si>
  <si>
    <t>Canada</t>
  </si>
  <si>
    <t>1. REC-LAB, Issue 8, Procedure for the Recognition of Testing Laboratories to Canadian requirements (12 and 13 pages, available in English and French)2. Testing laboratory technical assessment checklist (2024 Version) (7 and 8 pages, available in English and French) and,3. REC-CB Issue 2, Recognition Procedure and Requirements for Certification Bodies (27 and 28 pages, available in English and French)</t>
  </si>
  <si>
    <t>The Department of Innovation, Science and Economic Development Canada is seeking comments on the following consultations:REC-LAB, issue 8Procedure for the Recognition of Testing Laboratories to Canadian requirements specifies the criteria and procedure for recognition by Innovation, Science and Economic Development Canada (ISED) of testing laboratories, whether Canadian or foreign, to test/assess to Canadian requirements for telecommunications terminal equipment, radio apparatus and broadcasting equipment standards. Testing laboratory technical assessment checklist, issue 2 specifies items to be evaluated during the assessment of test laboratories by a recognized accreditation body. REC-CB, issue 2, Recognition Procedure and Requirements for Certification Bodies specifies the recognition criteria and procedures used by Innovation, Science and Economic Development Canada (ISED) in the recognition of Canadian and foreign entities as certification bodies (CBs), under the terms of Mutual Recognition Agreements/Arrangements (MRAs) or any other equivalent agreement or arrangement such as Free Trade Agreements, to certify products to ISED regulatory requirements. It also specifies the administrative and operational requirements that CBs must meet in order to maintain their recognition.</t>
  </si>
  <si>
    <t>Radiocommunications (ICS 33.060); Electromagnetic compatibility (EMC) including radio interference (ICS 33.100).</t>
  </si>
  <si>
    <t>33.060 - Radiocommunications; 33.100 - Electromagnetic compatibility (EMC)</t>
  </si>
  <si>
    <t>Other (TBT)</t>
  </si>
  <si>
    <t>Rwanda</t>
  </si>
  <si>
    <t>Tanzania</t>
  </si>
  <si>
    <t>Burundi</t>
  </si>
  <si>
    <t>Harmonization (TBT); Quality requirements (TBT); Consumer information, labelling (TBT); Reducing trade barriers and facilitating trade (TBT)</t>
  </si>
  <si>
    <t>Uganda</t>
  </si>
  <si>
    <t>Thailand</t>
  </si>
  <si>
    <t>Draft Notification of the Ministry of Public Health regarding registration, issuance and renewal of the registration certificate of hazardous substances under the responsibility of the Food and Drug Administration (No. ..) B.E. .…</t>
  </si>
  <si>
    <t>(1) The business operators are required to submit the application and relating documents for_x000D_
- registration of type 2 and type 3 hazardous substances_x000D_
- permission to manufacture or import a sample of hazardous substances in order to register such hazardous substances (in case of a quantity more than 5 kilograms or 5 liters)_x000D_
- self-certification for production or importation of a sample of hazardous substances to be registered (in case of a quantity not exceeding 5 kilograms or 5 liters)_x000D_
- amendment/change of registration particulars of hazardous substances_x000D_
- renewal of the registration certificate_x000D_
through the designated electronic system of the Food and Drug Administration (FDA). _x000D_
In the event that submission cannot be completed via the FDA’s electronic system, the alternative procedures shall be submitted to the Food and Drug Administration or to the designated agency/location/procedure determined by FDA._x000D_
(2) The certificate of registration shall be effective until the last date of the sixth calendar year as from the year of the issuance. If there is a necessary ground, the competent official shall indicate the validity of the certificate before the specified period._x000D_
(3) A permission to amend any registration particulars of hazardous substances shall be noted the amended details in the permit or issued, in writing, to allow such amendment or issued the new certificate of registration.</t>
  </si>
  <si>
    <t>Type 2 and type 3 hazardous substances (only for the items under the FDA’s responsibility)</t>
  </si>
  <si>
    <t>71.100 - Products of the chemical industry</t>
  </si>
  <si>
    <r>
      <rPr>
        <sz val="11"/>
        <rFont val="Calibri"/>
      </rPr>
      <t>https://members.wto.org/crnattachments/2023/TBT/THA/23_13856_00_x.pdf</t>
    </r>
  </si>
  <si>
    <t>Draft Notification of the Ministry of Public Health regarding criteria, procedures and conditions for having in possession of type 1 hazardous substances under the responsibility of the Food and Drug Administration for refilling at refill station B.E. ....</t>
  </si>
  <si>
    <t>Description of content: _x000D_
(1) Prescribing definition of refilling hazardous substances at refill station which is possession of type 1 hazardous substances (only the liquid cleaning products) for sale by transferring/changing container of hazardous substances products from a bulk product container to a refillable container at the refill station._x000D_
(2) Prior to going through refill process notifying, such hazardous substances must have been performed type 1 hazardous substances fact notifying. Moreover, the refill product’s active ingredients shall be substances in the chemical groups as follows:_x000D_
      - amphoteric surfactants;_x000D_
      - anionic surfactants;_x000D_
      - nonionic surfactants except nonylphenol ethoxylate;_x000D_
      - amine oxides._x000D_
(3) Chapter 1: Setting the criteria, procedures and conditions of notification of the fact relating to having in possession of type 1 hazardous substances for sale by refilling activity as follows:_x000D_
      - Possessors are required to notify the fact relating to the refill products and the address of refill station to the authority before doing the business;_x000D_
      - In case of mobile refill station, possessors are provided additional information of the storage location and the motor vehicle._x000D_
(4) Chapter 2: Setting the guidelines for premise and equipment. They should be cleaned and sanitized and installations involved in preparations and controls should be checked before each use, to make sure that they function as expected and all equipment is maintained clean and in good order._x000D_
(5) Chapter 3: Setting the labeling requirements that apply to refill hazardous substances products._x000D_
(6) Chapter 4: Setting the characteristic of refillable hazardous substances containers.</t>
  </si>
  <si>
    <t>Type 1 hazardous substances (only for the items under the FDA’s responsibility)</t>
  </si>
  <si>
    <r>
      <rPr>
        <sz val="11"/>
        <rFont val="Calibri"/>
      </rPr>
      <t>https://members.wto.org/crnattachments/2023/TBT/THA/23_13855_00_x.pdf</t>
    </r>
  </si>
  <si>
    <t>Draft Notification of the Ministry of Public Health regarding exemption from complying with the Hazardous Substances Act B.E. 2535 (1992) under the responsibility of the Food and Drug Administration (No. ..) B.E. .…</t>
  </si>
  <si>
    <t>Type 2 and type 3 hazardous substance imported for exportation only (not for distribution in Thailand) shall be exempted from submitting “the samples of label of hazardous substance (product labels)” for registration of hazardous substances.</t>
  </si>
  <si>
    <r>
      <rPr>
        <sz val="11"/>
        <rFont val="Calibri"/>
      </rPr>
      <t>https://members.wto.org/crnattachments/2023/TBT/THA/23_13857_00_x.pdf</t>
    </r>
  </si>
  <si>
    <t>Israel</t>
  </si>
  <si>
    <t>SI 61439 Part 2 - Low-voltage switchgear and controlgear assemblies: Power switchgear and controlgear assemblies</t>
  </si>
  <si>
    <t>Revision of the Mandatory Standard SI 61439 part 2, dealing with low-voltage power switchgear and control gear assemblies. This draft standard revision adopts the International Standard IEC 61439-2 - Edition 3.0: 2020-07, with a few changes that appear in the standard's Hebrew section. The major differences between the old version and this new revised draft standard are as follows:Changes the national deviations to Section 6 - Information.Both the old standard and this new revised standard will apply from entry into force of this revision until 21 May 2024. During this time, products may be tested according to the old or the new revised standard.</t>
  </si>
  <si>
    <t>Low-voltage switchgear and controlgear assemblies (HS code(s): 8537); (ICS code(s): 29.130.20)</t>
  </si>
  <si>
    <t>8537 - Boards, panels, consoles, desks, cabinets and other bases, equipped with two or more apparatus of heading 8535 or 8536, for electric control or the distribution of electricity, incl. those incorporating instruments or apparatus of chapter 90, and numerical control apparatus (excl. switching apparatus for line telephony or line telegraphy)</t>
  </si>
  <si>
    <t>29.130.20 - Low voltage switchgear and controlgear</t>
  </si>
  <si>
    <t>Protection of human health or safety (TBT); Harmonization (TBT); Reducing trade barriers and facilitating trade (TBT)</t>
  </si>
  <si>
    <r>
      <rPr>
        <sz val="11"/>
        <rFont val="Calibri"/>
      </rPr>
      <t>https://members.wto.org/crnattachments/2023/TBT/ISR/23_13838_00_x.pdf</t>
    </r>
  </si>
  <si>
    <t>SI 61439 Part 1 - Low-voltage switchgear and controlgear assemblies: General rules</t>
  </si>
  <si>
    <t>Revision of the Mandatory Standard SI 61439 part 1, dealing with low-voltage switchgear and control gear assemblies. This draft standard revision adopts the International Standard IEC 61439-1 - Edition 3.0: 2020-05, with a few changes that appear in the standard's Hebrew section.  The major differences between the old version and this new revised draft standard are as follows:Changes the amendments and the national deviations to Section 6 - Information;Deletes the changes and the national deviations to Section 8 - Constructional requirements.Both the old standard and this new revised standard will apply from entry into force of this revision until 21 May 2024. During this time, products may be tested according to the old or the new revised standard.</t>
  </si>
  <si>
    <t> Low-voltage switchgear and controlgear assemblies (HS code(s): 853710; 853720); (ICS code(s): 29.130.20)</t>
  </si>
  <si>
    <t>853720 - Boards, cabinets and similar combinations of apparatus for electric control or the distribution of electricity, for a voltage &gt; 1.000 V; 853710 - Boards, cabinets and similar combinations of apparatus for electric control or the distribution of electricity, for a voltage &lt;= 1.000 V</t>
  </si>
  <si>
    <t>Reducing trade barriers and facilitating trade (TBT); Protection of human health or safety (TBT)</t>
  </si>
  <si>
    <r>
      <rPr>
        <sz val="11"/>
        <rFont val="Calibri"/>
      </rPr>
      <t>https://members.wto.org/crnattachments/2023/TBT/ISR/23_13837_00_x.pdf</t>
    </r>
  </si>
  <si>
    <t>SI 60335 part 2.9 - Household and similar electrical appliances – Safety: Particular requirements for grills, toasters and similar portable cooking appliances </t>
  </si>
  <si>
    <t>Revision of the Mandatory Standard SI 900 part 2.9,  dealing with electrical grills, toasters and similar portable cooking appliances, to be replaced with SI 60335 part 2.9. This draft standard revision adopts the International Standard IEC 60335-2-9 - Edition 7.0: 2019-05, with a few changes that appear in the standard's Hebrew section. The major differences between the old version and this new revised draft standard are as follows:Changes that are due to the adoption of the International standard's new edition;Changes in the normative references (Section 2).Both the old standard and this new revised standard will apply from entry into force of this revision until 12 January 2026. During this time, products may be tested according to the old or the new revised standard.</t>
  </si>
  <si>
    <t>Electrical grills, toasters and similar portable cooking appliances (HS code(s): 851660); (ICS code(s): 13.120; 97.040.50)</t>
  </si>
  <si>
    <t>851660 - Electric ovens, cookers, cooking plates and boiling rings, electric grillers and roasters, for domestic use (excl. space-heating stoves and microwave ovens)</t>
  </si>
  <si>
    <t>13.120 - Domestic safety; 97.040.50 - Small kitchen appliances</t>
  </si>
  <si>
    <t>Protection of human health or safety (TBT)</t>
  </si>
  <si>
    <r>
      <rPr>
        <sz val="11"/>
        <rFont val="Calibri"/>
      </rPr>
      <t>https://members.wto.org/crnattachments/2023/TBT/ISR/23_13836_00_x.pdf</t>
    </r>
  </si>
  <si>
    <t>DKS2310:2023 Edible meat co-products― Specification.</t>
  </si>
  <si>
    <t>This Kenya Standard prescribes requirements for meat co-products intended for human consumption.</t>
  </si>
  <si>
    <t>Meat of bovine animals, fresh or chilled (HS code(s): 0201); Meat and meat products (ICS code(s): 67.120.10)</t>
  </si>
  <si>
    <t>0201 - Meat of bovine animals, fresh or chilled</t>
  </si>
  <si>
    <t>67.120.10 - Meat and meat products</t>
  </si>
  <si>
    <t>Consumer information, labelling (TBT); Protection of human health or safety (TBT); Quality requirements (TBT)</t>
  </si>
  <si>
    <t>Food standards</t>
  </si>
  <si>
    <r>
      <rPr>
        <sz val="11"/>
        <rFont val="Calibri"/>
      </rPr>
      <t>https://members.wto.org/crnattachments/2023/TBT/KEN/23_13820_00_e.pdf</t>
    </r>
  </si>
  <si>
    <t>DKS 2302:2023 Transport of small and medium sized birds - code of practice</t>
  </si>
  <si>
    <t>This Kenya Standard lays down the guidelines for the transport of live small and medium sized wild birds in captivity by rail, road, water, and air.</t>
  </si>
  <si>
    <t>Live birds of prey (HS code(s): 010631); Poultry and eggs (ICS code(s): 67.120.20)</t>
  </si>
  <si>
    <t>010631 - Live birds of prey</t>
  </si>
  <si>
    <t>67.120.20 - Poultry and eggs</t>
  </si>
  <si>
    <t>Consumer information, labelling (TBT); Protection of human health or safety (TBT); Protection of animal or plant life or health (TBT); Quality requirements (TBT)</t>
  </si>
  <si>
    <t>Animal health</t>
  </si>
  <si>
    <r>
      <rPr>
        <sz val="11"/>
        <rFont val="Calibri"/>
      </rPr>
      <t>https://members.wto.org/crnattachments/2023/TBT/KEN/23_13817_00_e.pdf</t>
    </r>
  </si>
  <si>
    <t>KS 2976: 2023 Smokeless Tobacco product -Specification. </t>
  </si>
  <si>
    <t>This Kenya Standard specifies requirements for smokeless tobacco products intended for human consumption by chewing, sniffing. sucking or any other route of administration.</t>
  </si>
  <si>
    <t>Tobacco, tobacco products and related equipment (ICS code(s): 65.160)</t>
  </si>
  <si>
    <t>65.160 - Tobacco, tobacco products and related equipment</t>
  </si>
  <si>
    <t>Consumer information, labelling (TBT); Prevention of deceptive practices and consumer protection (TBT); Protection of human health or safety (TBT); Quality requirements (TBT); Reducing trade barriers and facilitating trade (TBT)</t>
  </si>
  <si>
    <t>Human health</t>
  </si>
  <si>
    <r>
      <rPr>
        <sz val="11"/>
        <rFont val="Calibri"/>
      </rPr>
      <t>https://members.wto.org/crnattachments/2023/TBT/KEN/23_13815_00_e.pdf</t>
    </r>
  </si>
  <si>
    <t>KS1792:2023 Malt-based cocoa products — Specification</t>
  </si>
  <si>
    <t>This Kenya Standard specifies the requirements and test methods for malt-based cocoa products. It covers products presented as powdered and granulated meant for human consumption</t>
  </si>
  <si>
    <t>Cocoa beans, whole or broken, raw or roasted. (HS code(s): 1801); Cocoa (ICS code(s): 67.140.30)</t>
  </si>
  <si>
    <t>1801 - Cocoa beans, whole or broken, raw or roasted.</t>
  </si>
  <si>
    <t>67.140.30 - Cocoa</t>
  </si>
  <si>
    <r>
      <rPr>
        <sz val="11"/>
        <rFont val="Calibri"/>
      </rPr>
      <t>https://members.wto.org/crnattachments/2023/TBT/KEN/23_13821_00_e.pdf</t>
    </r>
  </si>
  <si>
    <t>DKS2308:2023 Soup stock medium ― Specification</t>
  </si>
  <si>
    <t>This Kenya Standard specifies the requirements and the methods of sampling and test for Soup stock medium derived from approved and gazetted food animals.</t>
  </si>
  <si>
    <t xml:space="preserve">Soups and broths and preparations therefor; food preparations consisting of finely homogenised mixtures of two or more basic ingredients such as meat, fish, vegetables or fruit, put up for retail sale as infant food or for dietetic purposes, in containers of </t>
  </si>
  <si>
    <t>2104 - Soups and broths and preparations therefor; food preparations consisting of finely homogenised mixtures of two or more basic ingredients such as meat, fish, vegetables or fruit, put up for retail sale as infant food or for dietetic purposes, in containers of &lt;= 250 g</t>
  </si>
  <si>
    <r>
      <rPr>
        <sz val="11"/>
        <rFont val="Calibri"/>
      </rPr>
      <t>https://members.wto.org/crnattachments/2023/TBT/KEN/23_13819_00_e.pdf</t>
    </r>
  </si>
  <si>
    <t>DKS2307:2023 Animal casing ― Specification</t>
  </si>
  <si>
    <t>This Kenya Standard specifies the requirements and the methods of sampling and test for animal casings derived from approved and gazette food animals.</t>
  </si>
  <si>
    <t>Meat and meat products (ICS code(s): 67.120.10)</t>
  </si>
  <si>
    <t>Consumer information, labelling (TBT); Protection of human health or safety (TBT); Reducing trade barriers and facilitating trade (TBT)</t>
  </si>
  <si>
    <r>
      <rPr>
        <sz val="11"/>
        <rFont val="Calibri"/>
      </rPr>
      <t>https://members.wto.org/crnattachments/2023/TBT/KEN/23_13822_00_e.pdf</t>
    </r>
  </si>
  <si>
    <t>DKS2309:2023 Handling, storage and transport of slaughterhouse - guidelines</t>
  </si>
  <si>
    <t>This Kenya Standard provides guidelines for proper handling, storage and transportation of by-products of slaughterhouses and meat processing factories.</t>
  </si>
  <si>
    <t>Consumer information, labelling (TBT); Protection of human health or safety (TBT); Quality requirements (TBT); Reducing trade barriers and facilitating trade (TBT)</t>
  </si>
  <si>
    <r>
      <rPr>
        <sz val="11"/>
        <rFont val="Calibri"/>
      </rPr>
      <t>https://members.wto.org/crnattachments/2023/TBT/KEN/23_13816_00_e.pdf</t>
    </r>
  </si>
  <si>
    <t>United States of America</t>
  </si>
  <si>
    <t>Decabromodiphenyl Ether and Phenol, Isopropylated Phosphate 
(3:1); Revision to the Regulation of Persistent, Bioaccumulative, and 
Toxic Chemicals Under the Toxic Substances Control Act (TSCA)</t>
  </si>
  <si>
    <t>Proposed rule - The Environmental Protection Agency (EPA) is proposing revisions to the regulations for decabromodiphenyl ether (decaBDE) and phenol, isopropylated phosphate (3:1) (PIP (3:1)), two of the five persistent, bioaccumulative, and toxic (PBT) chemicals addressed in final rules issued under the Toxic Substances Control Act (TSCA) in January 2021. After receiving additional comments following the issuance of the 2021 PBT final rules, the Agency has determined that revisions to the decaBDE and PIP (3:1) regulations are necessary to address implementation issues and to reduce further exposures. As required under TSCA, these proposed requirements would, if finalized, reduce the potential for exposures to humans and the environment to decaBDE and PIP (3:1) to the extent practicable. The Agency is not proposing to revise the existing regulations for the other three PBT chemicals (2,4,6-TTBP, HCBD, and PCTP) at this time.</t>
  </si>
  <si>
    <t>Decabromodiphenyl ether and phenol, isopropylated phosphate (3:1); Environmental protection (ICS code(s): 13.020); Domestic safety (ICS code(s): 13.120); Production in the chemical industry (ICS code(s): 71.020); Products of the chemical industry (ICS code(s): 71.100)</t>
  </si>
  <si>
    <t>13.020 - Environmental protection; 13.120 - Domestic safety; 71.020 - Production in the chemical industry; 71.100 - Products of the chemical industry</t>
  </si>
  <si>
    <t>Protection of the environment (TBT); Protection of human health or safety (TBT)</t>
  </si>
  <si>
    <r>
      <rPr>
        <sz val="11"/>
        <rFont val="Calibri"/>
      </rPr>
      <t>https://members.wto.org/crnattachments/2023/TBT/USA/23_13788_00_e.pdf</t>
    </r>
  </si>
  <si>
    <t>Slovenia</t>
  </si>
  <si>
    <t>The draft Act amending the Restriction on the Use of Tobacco Products and Related Products Act</t>
  </si>
  <si>
    <t>The draft of the Act amending the Restriction on the Use of Tobacco Products and Related Products Act in Article 3 of Restriction on the Use of Tobacco Products and Related Products Act (hereinafter: ZOUTPI) supplements the definitions of electronic cigarettes and refill containers, so that they also refer to nicotine-free products. All requirements of the directive and ZOUTPI (Article 26) thus also apply to nicotine-free electronic cigarettes and to nicotine-free refill containers.In Article 3 of the ZOUTPI, the definition of herbal product for smoking is supplemented. In addition to the combustion process, it also includes the heating process.In the third paragraph of Article 26 of the ZOUTPI, a provision is added so that the liquid or any other nicotine or nicotine-free filler in electronic cigarettes or refill containers shall not contain any flavourings, except for the taste and smell of tobacco or menthol. Flavorings or substances that will be allowed in electronic cigarettes and refill containers will be determined by the Minister of Health within three months of the Act entering into force.</t>
  </si>
  <si>
    <t>Tobacco Products and Related Products </t>
  </si>
  <si>
    <t>24 - TOBACCO AND MANUFACTURED TOBACCO SUBSTITUTES; PRODUCTS, WHETHER OR NOT CONTAINING NICOTINE, INTENDED FOR INHALATION WITHOUT COMBUSTION; OTHER NICOTINE CONTAINING PRODUCTS INTENDED FOR THE INTAKE OF NICOTINE INTO THE HUMAN BODY</t>
  </si>
  <si>
    <t>Prevention of deceptive practices and consumer protection (TBT); Protection of human health or safety (TBT)</t>
  </si>
  <si>
    <r>
      <rPr>
        <sz val="11"/>
        <rFont val="Calibri"/>
      </rPr>
      <t xml:space="preserve">https://technical-regulation-information-system.ec.europa.eu/en/notification/25095
</t>
    </r>
  </si>
  <si>
    <t>AFDC06 (2346) DTZS Fortified Yoghurt - Specification </t>
  </si>
  <si>
    <t>This draft Tanzania standard specifies requirements, sampling and test methods for fortified yoghurt obtained by lactic acid fermentation through the action of Lactobacillus bulgaricus and Streptococcus thermophillus intended for human consumption.</t>
  </si>
  <si>
    <t>DAIRY PRODUCE; BIRDS' EGGS; NATURAL HONEY; EDIBLE PRODUCTS OF ANIMAL ORIGIN, NOT ELSEWHERE SPECIFIED OR INCLUDED (HS code(s): 04); Food technology (ICS code(s): 67)</t>
  </si>
  <si>
    <t>04 - DAIRY PRODUCE; BIRDS' EGGS; NATURAL HONEY; EDIBLE PRODUCTS OF ANIMAL ORIGIN, NOT ELSEWHERE SPECIFIED OR INCLUDED</t>
  </si>
  <si>
    <t>67 - Food technology</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</si>
  <si>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</si>
  <si>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https://members.wto.org/crnattachments/2023/TBT/TZA/23_13785_00_e.pdf</t>
    </r>
  </si>
  <si>
    <t>Mexico</t>
  </si>
  <si>
    <t>Anteproyecto de Lineamientos para el uso del Sello IFT del Instituto Federal de Telecomunicaciones en productos, equipos, dispositivos o aparatos destinados a telecomunicaciones o radiodifusión homologados</t>
  </si>
  <si>
    <t>Objetivo_x000D_
El Instituto Federal de Telecomunicaciones (en lo sucesivo, el “Instituto”) convencido de la importancia y relevancia de transparentar su proceso de elaboración de nuevas regulaciones, recibirá comentarios, opiniones y aportaciones de cualquier persona (física o moral) interesada a propósito del “Anteproyecto de Lineamientos para el uso del Sello IFT del Instituto Federal de Telecomunicaciones en productos, equipos, dispositivos o aparatos destinados a telecomunicaciones o radiodifusión homologados” (en lo sucesivo, el “Anteproyecto”), el cual se propone con base en lo establecido en los artículos 7, 15, 289 y 290 de la Ley Federal de Telecomunicaciones y Radiodifusión; 23 del Estatuto Orgánico del Instituto Federal de Telecomunicaciones; así como en los Lineamientos Primero, Tercero, fracción II, Quinto, Séptimo, Octavo, Noveno y Décimo de los Lineamientos de Consulta Pública y Análisis de Impacto Regulatorio del Instituto Federal de Telecomunicaciones.  Los objetivos principales del Anteproyecto consisten en: i) añadir un elemento gráfico de fácil reconocimiento al marcado o etiquetado, y ii) establecer las disposiciones y especificaciones que deberán observarse, en el uso de un sello por parte de los titulares de certificados de homologación, filiales, subsidiarias e importadores, como parte del marcado o etiquetado a que se refiere el Capítulo IX, de los “Lineamientos para la homologación de productos, equipos, dispositivos o aparatos destinados a telecomunicaciones o radiodifusión”, publicados en el Diario Oficial de la Federación el día 29 de diciembre de 2021.</t>
  </si>
  <si>
    <t>Los objetivos principales del Anteproyecto consisten en: i)añadir un elemento gráfico de fácil reconocimiento al marcado o etiquetado, y ii) establecer las disposiciones y especificaciones que deberán observarse, en el uso de un sello por parte de los titulares de certificados de homologación, filiales, subsidiarias e importadores, como parte del marcado o etiquetado a que se refiere el Capítulo IX, de los “Lineamientos para la homologación de productos, equipos, dispositivos o aparatos destinados a telecomunicaciones o radiodifusión”, publicados en el Diario Oficial de la Federación el día 29 de diciembre de 2021.</t>
  </si>
  <si>
    <t>33.050 - Telecommunication terminal equipment; 33.060.20 - Receiving and transmitting equipment</t>
  </si>
  <si>
    <t>Consumer information, labelling (TBT)</t>
  </si>
  <si>
    <t>Labelling</t>
  </si>
  <si>
    <r>
      <rPr>
        <sz val="11"/>
        <rFont val="Calibri"/>
      </rPr>
      <t>https://members.wto.org/crnattachments/2023/TBT/MEX/23_13784_00_s.pdf
https://www.ift.org.mx/industria/consultas-publicas/lineamientos-para-el-uso-del-logotipo-institucional-en-equipos-de-telecomunicaciones-y-radiodifusion</t>
    </r>
  </si>
  <si>
    <t>DEAS 44:2023 Milled Maize (corn) products - Specification</t>
  </si>
  <si>
    <t>This draft East African Standard specifies requirements, sampling and test methods for whole maize meal, granulated maize meal, sifted maize meal, maize grits and maize flour from the grains of common maize ( Zea maysL.) intendedfor human consumption.This standard does not apply to fortified milled maize (corn) products and maize grits intended for brewing, manufacturing of starch and any other industrial use.</t>
  </si>
  <si>
    <t>CEREALS (HS code(s): 10); PREPARATIONS OF CEREALS, FLOUR, STARCH OR MILK; PASTRYCOOKS' PRODUCTS (HS code(s): 19); Food technology (ICS code(s): 67)</t>
  </si>
  <si>
    <t>10 - CEREALS; 19 - PREPARATIONS OF CEREALS, FLOUR, STARCH OR MILK; PASTRYCOOKS' PRODUCTS</t>
  </si>
  <si>
    <t>Prevention of deceptive practices and consumer protection (TBT); Consumer information, labelling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</si>
  <si>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https://members.wto.org/crnattachments/2023/TBT/TZA/23_13786_00_e.pdf</t>
    </r>
  </si>
  <si>
    <t>SI 4466 part 5 – Steel for the reinforcement of concrete: Cut and bent bars and fabrics</t>
  </si>
  <si>
    <t>Revision of the  Mandatory  Standard  SI  4466  part  5  dealing with steel for concrete reinforcement.  This draft standard revision adopts the British Standard BS 8666: 2005, including its Incorporating Amendment no. 1 of January 2008, and therefore is significantly different from the old standard. The major differences between the old version and this new revised draft standard are as follows:Expends Table 3 dealing with the standard shapes and adds details for measurements and options for bending;Updates Table 4 dealing with the standard fabric types and stock sheet size;Deletes Section D dealing with the approval of batches;Changes the informative Annex A dealing with the third-party certification and batch testing.The following sections of this draft revision will be mandatory after the entry into force:Section 1: Scope;Section 2: Normative references;Section 3: Terms, definitions and symbols;Section 4: Notation;Section 6: Form of bar or fabric label;Section 9: Allowable deviations on cutting and bending dimensions;Section 10: Radius of bending;Section 11: Bending of fabric reinforcement.</t>
  </si>
  <si>
    <t>Cut and bent steel bars and fabric for the reinforcement of concrete</t>
  </si>
  <si>
    <t>7213 - Bars and rods of iron or non-alloy steel, hot-rolled, in irregularly wound coils; 7214 - Bars and rods, of iron or non-alloy steel, not further worked than forged, hot-rolled, hot-drawn or hot-extruded, but incl. those twisted after rolling (excl. in irregularly wound coils); 7227 - Bars and rods of alloy steel other than stainless, hot-rolled, in irregularly wound coils; 7228 - Other bars and rods of alloy steel other than stainless, angles, shapes and sections of alloy steel other than stainless, n.e.s.; hollow drill bars and rods, of alloy or non-alloy steel; 7314 - Cloth, incl. endless bands, grill, netting and fencing, of iron or steel wire, expanded metal of iron or steel (excl. woven products of metal fibres of a kind used for cladding, lining or similar purposes)</t>
  </si>
  <si>
    <t>77.140.15 - Steels for reinforcement of concrete; 91.080.40 - Concrete structures</t>
  </si>
  <si>
    <t>Protection of human health or safety (TBT); Prevention of deceptive practices and consumer protection (TBT)</t>
  </si>
  <si>
    <r>
      <rPr>
        <sz val="11"/>
        <rFont val="Calibri"/>
      </rPr>
      <t>https://members.wto.org/crnattachments/2023/TBT/ISR/23_13497_00_x.pdf</t>
    </r>
  </si>
  <si>
    <t>China</t>
  </si>
  <si>
    <t>Decision of the Ministry of Agriculture and Rural Affairs of the People's Republic of China on amending The Administrative Measures for the Labelling of Agricultural Genetically Modified Organisms (GMOs) (Exposure draft)</t>
  </si>
  <si>
    <t>The document details the specific provisions and annex contents of the “The Administrative Measures for the Labeling of Agricultural Genetically Modified Organisms" amended by the Ministry of Agriculture and Rural Affairs of the People's Republic of China, mainly adjusts the labelling catalogs. and stipulates that products listed in the catalog shall be leblled if the GMO content of  each single ingredient exceeds three percent (3%). </t>
  </si>
  <si>
    <t>Agricultural genetically modified organisms</t>
  </si>
  <si>
    <t>65.020 - Farming and forestry; 67.040 - Food products in general</t>
  </si>
  <si>
    <t>Prevention of deceptive practices and consumer protection (TBT); Consumer information, labelling (TBT)</t>
  </si>
  <si>
    <r>
      <rPr>
        <sz val="11"/>
        <rFont val="Calibri"/>
      </rPr>
      <t>https://members.wto.org/crnattachments/2023/TBT/CHN/23_13759_00_x.pdf</t>
    </r>
  </si>
  <si>
    <t>European Union</t>
  </si>
  <si>
    <t>Draft Commission Regulation defining data requirements for the approval of safeners and synergists and establishing a work programme for the gradual review of safeners and synergists on the market in accordance with Regulation (EC) No 1107/2009 of the European Parliament and of the Council </t>
  </si>
  <si>
    <t>This draft Commission Regulation describes the data requirements for safeners and synergists and establishes the work programme for the gradual review of safeners and synergists as provided by Article 25 and 26 of Regulation (EC) No 1107/2009.</t>
  </si>
  <si>
    <t>Pesticide active substances </t>
  </si>
  <si>
    <t>65.100 - Pesticides and other agrochemicals</t>
  </si>
  <si>
    <t>Protection of animal or plant life or health (TBT); Protection of human health or safety (TBT); Protection of the environment (TBT)</t>
  </si>
  <si>
    <r>
      <rPr>
        <sz val="11"/>
        <rFont val="Calibri"/>
      </rPr>
      <t>https://members.wto.org/crnattachments/2023/TBT/EEC/23_13761_00_e.pdf
https://members.wto.org/crnattachments/2023/TBT/EEC/23_13761_01_e.pdf</t>
    </r>
  </si>
  <si>
    <t>Draft Notification of the Committee on Labels, entitled Determination of Water Filters as Label-Controlled Goods</t>
  </si>
  <si>
    <t>The draft notification prescribes water filters as label-controlled goods. This draft notification applies to water filter, a product for installation with the water supply pipe to purify water, removing contaminants, or undesirable for drinking or using water such as turbidity, color, smell, water hardness, and some kind of bacteria that may contaminate the transmission system, storage tank, and water supply pipe system by using filter element or filter substance. The label of this label-controlled good shall specify the statement, figure, artificial mark, or image as appropriate, and shall not cause misunderstanding about the essence of the good. The label also shall be in Thai language or foreign language accompanied by Thai language to explain the meaning of the figure, artificial mark, or image that can be visible and legible.The label of this label-controlled good does not apply to the label of label-controlled goods manufactured for export and not for sale in Thailand.</t>
  </si>
  <si>
    <t>Water filter</t>
  </si>
  <si>
    <t>13.060.20 - Drinking water; 23.100.60 - Filters, seals and contamination of fluids</t>
  </si>
  <si>
    <t>Prevention of deceptive practices and consumer protection (TBT); Consumer information, labelling (TBT); Protection of human health or safety (TBT)</t>
  </si>
  <si>
    <r>
      <rPr>
        <sz val="11"/>
        <rFont val="Calibri"/>
      </rPr>
      <t>https://members.wto.org/crnattachments/2023/TBT/THA/23_13766_00_e.pdf
https://members.wto.org/crnattachments/2023/TBT/THA/23_13766_00_x.pdf</t>
    </r>
  </si>
  <si>
    <t>Draft Notification of the National Broadcasting and Telecommunications Commission Re: Technical Standard for FM Radio Transmitter (NBTC TS 3001-256X(202X))</t>
  </si>
  <si>
    <t>The standard specifies the minimum technical specifications for FM radio transmitter. It includes the transmission power and the latest safety requirement for each station type.</t>
  </si>
  <si>
    <t>FM radio transmitter</t>
  </si>
  <si>
    <t>33.060.20 - Receiving and transmitting equipment</t>
  </si>
  <si>
    <r>
      <rPr>
        <sz val="11"/>
        <rFont val="Calibri"/>
      </rPr>
      <t>https://members.wto.org/crnattachments/2023/TBT/THA/23_13767_00_x.pdf</t>
    </r>
  </si>
  <si>
    <t>Japan</t>
  </si>
  <si>
    <t>Overview of the revisions to the Japanese Agricultural Standards for Organic Products of Plant Origin (3 page, in English), Organic Processed Foods (4 page, in English) and Organic Livestock Products (1 page, in English)</t>
  </si>
  <si>
    <t>MOF and MAFF will revise the Japanese Agricultural Standard for Organic Products of Plant Origin, Organic Processed Foods and Organic Livestock Products.</t>
  </si>
  <si>
    <t>Organic Products of Plant Origin, Organic Processed Foods and Organic Livestock Products</t>
  </si>
  <si>
    <t>65.020 - Farming and forestry</t>
  </si>
  <si>
    <t>Harmonization (TBT); Reducing trade barriers and facilitating trade (TBT); Consumer information, labelling (TBT); Quality requirements (TBT)</t>
  </si>
  <si>
    <r>
      <rPr>
        <sz val="11"/>
        <rFont val="Calibri"/>
      </rPr>
      <t>https://members.wto.org/crnattachments/2023/TBT/JPN/23_13781_00_e.pdf
https://members.wto.org/crnattachments/2023/TBT/JPN/23_13781_01_e.pdf
https://members.wto.org/crnattachments/2023/TBT/JPN/23_13781_02_e.pdf</t>
    </r>
  </si>
  <si>
    <t>National Standard of the P.R.C., Armouring hose for the connection of gas appliance</t>
  </si>
  <si>
    <t>This document specifies the classification, specifications and models, technical requirements, test methods, inspection rules, marking, packaging, transportation, and storage for the armouring hose for the connection of gas appliance.This document applies to the armouring hoses with conveying medium of town gas specified in GB/T 13611, and the nominal size is not more than DN32, the nominal pressure is not more than 10 kPa, and the ambient temperature is -10 °C~70 °C. It is  used for the connection between indoor pipe branch pipe and gas appliances or used for the connection between pressure regulators for liquefied petroleum gas cylinders and the gas appliance.</t>
  </si>
  <si>
    <t>Armouring hose for the connection of gas appliance (HS code(s): 8307); (ICS code(s): 91.140)</t>
  </si>
  <si>
    <t>8307 - Flexible tubing of base metal, with or without fittings</t>
  </si>
  <si>
    <t>91.140 - Installations in buildings</t>
  </si>
  <si>
    <t>Protection of human health or safety (TBT); Prevention of deceptive practices and consumer protection (TBT); Quality requirements (TBT)</t>
  </si>
  <si>
    <r>
      <rPr>
        <sz val="11"/>
        <rFont val="Calibri"/>
      </rPr>
      <t>https://members.wto.org/crnattachments/2023/TBT/CHN/23_13757_00_x.pdf
https://members.wto.org/crnattachments/2023/TBT/CHN/23_13757_01_x.pdf</t>
    </r>
  </si>
  <si>
    <t>Draft Commission Delegated Regulation amending Regulation (EU) No 528/2012 of the European Parliament and of the Council as regards a further extension of the duration of the work programme for the systematic examination of all existing biocidal active substances </t>
  </si>
  <si>
    <t>This draft Commission Delegated Regulation extends the review programme of existing active substances until 31 December 2030.</t>
  </si>
  <si>
    <t>Biocidal products</t>
  </si>
  <si>
    <t>Protection of human health or safety (TBT); Protection of the environment (TBT)</t>
  </si>
  <si>
    <r>
      <rPr>
        <sz val="11"/>
        <rFont val="Calibri"/>
      </rPr>
      <t>https://members.wto.org/crnattachments/2023/TBT/EEC/23_13762_00_e.pdf</t>
    </r>
  </si>
  <si>
    <t>National Standard of the P.R.C., Stainless steel corrugated tubes for the connection of gas appliances</t>
  </si>
  <si>
    <t>This document specifies the classification, specifications and models, technical requirements, test methods, inspection rules, marking, packaging, transportation, and storage for the stainless steel corrugated tubes for the connection of gas appliance.This document applies to the stainless steel corrugated tubes conveying town gas which specified in GB/T 13611. The nominal size of the tube is not more than DN32, the nominal pressure is not more than 0.01MPa and it is used for the connection of the gas appliances. </t>
  </si>
  <si>
    <t>Stainless steel corrugated tubes for the connection of gas appliances (HS code(s): 8307); (ICS code(s): 91.140)</t>
  </si>
  <si>
    <t>Quality requirements (TBT); Protection of human health or safety (TBT)</t>
  </si>
  <si>
    <r>
      <rPr>
        <sz val="11"/>
        <rFont val="Calibri"/>
      </rPr>
      <t>https://members.wto.org/crnattachments/2023/TBT/CHN/23_13756_00_x.pdf
https://members.wto.org/crnattachments/2023/TBT/CHN/23_13756_01_x.pdf</t>
    </r>
  </si>
  <si>
    <t>National Standard of the P.R.C., Commercial gas-burning appliance</t>
  </si>
  <si>
    <t>This document specifies the terminology and definitions, classification and models, requirements, test methods, inspection rules, marking, warnings, and instructions, as well as packaging, transportation, and storage for commercial gas-burning appliances and similar equipment.This document applies to 14 categories and their combinations of fuel-burning appliances used in commercial environments, where the fuel is in compliance with the requirements of GB/T 13611 and is sourced from urban gas, and where air for combustion is drawn from indoors, and combustion products are directly or indirectly vented outdoors.</t>
  </si>
  <si>
    <t>Commercial gas-burning appliance (HS code(s): 841720; 841950; 841981); (ICS code(s): 91.140)</t>
  </si>
  <si>
    <t>841720 - Bakery ovens, incl. biscuit ovens, non-electric; 841950 - Heat-exchange units (excl. those used with boilers); 841981 - Machinery, plant and equipment for making hot drinks or for cooking or heating food (excl. domestic appliances)</t>
  </si>
  <si>
    <t>Quality requirements (TBT); Protection of human health or safety (TBT); Prevention of deceptive practices and consumer protection (TBT)</t>
  </si>
  <si>
    <r>
      <rPr>
        <sz val="11"/>
        <rFont val="Calibri"/>
      </rPr>
      <t>https://members.wto.org/crnattachments/2023/TBT/CHN/23_13758_00_x.pdf
https://members.wto.org/crnattachments/2023/TBT/CHN/23_13758_01_x.pdf</t>
    </r>
  </si>
  <si>
    <t>Rules amending Rules on ensuring traceability of origin for fresh, chilled and frozen meat of bovine, swine, sheep, goats and poultry</t>
  </si>
  <si>
    <t>This Rule specifies how operators ensure traceability of the origin of meat on a retail invoice.</t>
  </si>
  <si>
    <t> Fresh, chilled and frozen meat of bovine, swine, sheep, goats and poultry</t>
  </si>
  <si>
    <t>02 - MEAT AND EDIBLE MEAT OFFAL</t>
  </si>
  <si>
    <t>67.120 - Meat, meat products and other animal produce</t>
  </si>
  <si>
    <t>Prevention of deceptive practices and consumer protection (TBT)</t>
  </si>
  <si>
    <r>
      <rPr>
        <sz val="11"/>
        <rFont val="Calibri"/>
      </rPr>
      <t xml:space="preserve">https://technical-regulation-information-system.ec.europa.eu/en/notification/25007
</t>
    </r>
  </si>
  <si>
    <t>Chinese Taipei</t>
  </si>
  <si>
    <t>Draft Amendments to Technical Specification for Verification and Inspection of Diaphragm Gas Meters</t>
  </si>
  <si>
    <t>The Bureau of Standards, Metrology and Inspection proposes to amend the Technical Specification for Verification and Inspection of Diaphragm Gas Meters so as to ensure the accuracy of diaphragm gas meters. The proposed changes include:Additional labelling requirement;Changes to permissible errors; andChanges to the validity period for verification.</t>
  </si>
  <si>
    <t>Gas Meters (HS: 902810)</t>
  </si>
  <si>
    <t>902810 - Gas meters, incl. calibrating meters therefor</t>
  </si>
  <si>
    <t>91.140.40 - Gas supply systems</t>
  </si>
  <si>
    <t>Metrology</t>
  </si>
  <si>
    <r>
      <rPr>
        <sz val="11"/>
        <rFont val="Calibri"/>
      </rPr>
      <t>https://members.wto.org/crnattachments/2023/TBT/TPKM/23_13742_00_e.pdf
https://members.wto.org/crnattachments/2023/TBT/TPKM/23_13742_00_x.pdf</t>
    </r>
  </si>
  <si>
    <t>National Standard of the P.R.C., Minimum allowable values of energy efficiency and energy efficiency grades for cage three-phase high voltage induction motor</t>
  </si>
  <si>
    <t>This document specifies the minimum allowable values of energy efficiency, energy efficiency grades and test methods for cage three-phase high voltage induction motor._x000D_
This document applies to 50 Hz three-phase AC power supply; 6 kV voltage level (cooling methods IC01, IC11, IC21, IC31, IC81W), rated power ranging from 220kW to 25000 kW; 10 kV voltage level (cooling methods IC01, IC11, IC21, IC31, IC81W), rated power from 220 kW to 22 400 kW; 6 kV voltage level (cooling methods IC611, IC616, IC511, IC516), rated power ranging from 185 kW to 10000 kW; 10 kV voltage level (cooling methods IC611, IC616, IC511, IC516), rated power ranging from 185 kW to 10 000 kW; 6 kV (cooling mode IC411), rated power from 160 kW to 3150 kW; 10 kV (cooling mode IC411), rated power 160 kW to 2800 kW, poles 2-8, continuous duty (S1) vertical, horizontal, and explosion-proof motors.</t>
  </si>
  <si>
    <t>cage three-phase high voltage induction motor (HS code(s): 8504); (ICS code(s): 29.180)</t>
  </si>
  <si>
    <t>8504 - Electrical transformers, static converters, e.g. rectifiers, and inductors; parts thereof</t>
  </si>
  <si>
    <t>29.180 - Transformers. Reactors</t>
  </si>
  <si>
    <t>Protection of the environment (TBT); Cost saving and productivity enhancement (TBT)</t>
  </si>
  <si>
    <r>
      <rPr>
        <sz val="11"/>
        <rFont val="Calibri"/>
      </rPr>
      <t>https://members.wto.org/crnattachments/2023/TBT/CHN/23_13728_00_x.pdf</t>
    </r>
  </si>
  <si>
    <t>Chile</t>
  </si>
  <si>
    <t>Guía Técnica G-MOVAL 01 (Technical Guide G-MOVAL 01) (47 pages, in Spanish)</t>
  </si>
  <si>
    <t>The notified Technical Guide establishes guidelines for the submission of changes to the validated production processes of pharmaceutical products in the form of solid oral products, aqueous solutions, powders and lyophilized powders for reconstitution as an aqueous solution following demonstration of therapeutic equivalence.</t>
  </si>
  <si>
    <t>Pharmaceutical products: solid oral products, aqueous solutions, powders and lyophilized powders</t>
  </si>
  <si>
    <t>11.120 - Pharmaceutics</t>
  </si>
  <si>
    <r>
      <rPr>
        <sz val="11"/>
        <rFont val="Calibri"/>
      </rPr>
      <t>https://members.wto.org/crnattachments/2023/TBT/CHL/23_13731_00_s.pdf
https://www.minsal.cl/wp-content/uploads/2021/11/GT-MOVAL-VERSION-SECAVAL-22-08-2023-Def-para-consulta-publica.pdf</t>
    </r>
  </si>
  <si>
    <t>National Standard of the P.R.C., Minimum allowable values of energy efficiency and the energy efficiency grades for power transformers</t>
  </si>
  <si>
    <t>This document specifies the minimum allowable values of energy efficiency, energy efficiency grades and test methods for three-phase power transformers.This document applies to oil immersed distribution transformers and dry type distribution transformers with three-phase 10kV voltage level, no excitation voltage regulation, rated frequency of 50Hz, and rated capacity of 30kVA-2500kVA; Oil immersed power transformers with a voltage level of 35kV to 500kV, a rated frequency of 50Hz, and a rated capacity of 3150kVA and above; Oil immersed and dry type transformers on the new energy generation side (for photovoltaic, wind power, and energy storage) with three-phase voltage levels of 6kV to 35kV, no excitation voltage regulation, rated frequency of 50Hz, rated capacity of 500kVA and above; Three phase 66kV voltage level, non excitation voltage regulation, rated frequency 50Hz, rated capacity 3150kVA~20000kVA new energy generation side (photovoltaic, wind power, energy storage) oil-immersed transformer.</t>
  </si>
  <si>
    <t>power transformers (HS code(s): 8504); (ICS code(s): 29.180)</t>
  </si>
  <si>
    <r>
      <rPr>
        <sz val="11"/>
        <rFont val="Calibri"/>
      </rPr>
      <t>https://members.wto.org/crnattachments/2023/TBT/CHN/23_13727_00_x.pdf</t>
    </r>
  </si>
  <si>
    <t>Proposal for a Regulation of the European Parliament and of the Council amending Regulation (EU) 2019/1009 as regards the digital labelling of EU fertilising products (COM(2023) 98 final) </t>
  </si>
  <si>
    <t>It lays down the requirements on the optional digital labelling of EU fertilising products and, in particular, when can the label be digitalised, what information can be provided only digitally and what are the general rules for the digitalisation of the labelling information.  </t>
  </si>
  <si>
    <t>Fertilising products</t>
  </si>
  <si>
    <t>65.080 - Fertilizers</t>
  </si>
  <si>
    <r>
      <rPr>
        <sz val="11"/>
        <rFont val="Calibri"/>
      </rPr>
      <t xml:space="preserve">https://members.wto.org/crnattachments/2023/TBT/EEC/23_13708_00_e.pdf
https://members.wto.org/crnattachments/2023/TBT/EEC/23_13708_01_e.pdf
https://eur-lex.europa.eu/legal-content/EN/TXT/?uri=celex%3A52023PC0098
</t>
    </r>
  </si>
  <si>
    <t>Use of Supplemental Restraint Systems</t>
  </si>
  <si>
    <t>Notice of proposed rulemaking - This proposed rule would prohibit civil aircraft operations 
conducted with supplemental restraint systems (SRS) unless operators 
meet certain requirements for ensuring passenger safety during all 
phases of the operation. The FAA expects these proposed requirements 
would increase the safety of passengers during civil aircraft 
operations conducted with SRS. This proposal addresses recommendations 
from the National Transportation Safety Board and the Department of 
Transportation Office of Inspector General. Additionally, this proposed 
rule would codify, with updates, an Emergency Order currently in effect 
addressing safety concerns regarding the use of supplemental 
restraints. The proposed rule would apply to all civil aircraft 
operations conducted with use of SRS. The rule as proposed would not 
apply to parachute operations or rotorcraft external-load operations. 
Additionally, the proposed rule would not apply to operations conducted 
as public aircraft operations.</t>
  </si>
  <si>
    <t>Restraint devices used to secure individuals inside an aircraft when not properly secured by FAA-approved seat belts and, if installed, shoulder harnesses or approved child restraint systems; Passenger and cabin equipment (ICS code(s): 49.095)</t>
  </si>
  <si>
    <t>49.095 - Passenger and cabin equipment</t>
  </si>
  <si>
    <r>
      <rPr>
        <sz val="11"/>
        <rFont val="Calibri"/>
      </rPr>
      <t>https://members.wto.org/crnattachments/2023/TBT/USA/23_13711_00_e.pdf</t>
    </r>
  </si>
  <si>
    <t>National Standard of the P.R.C., Minimum allowable values of energy efficiency and energy efficiency grades for permanent magnet synchronous motors</t>
  </si>
  <si>
    <t>This document specifies the minimum allowable values of energy efficiency, energy efficiency grades and test methods for permanent magnet synchronous motors.This document applies to  the following motors: a) The line-start three-phase permanent magnet synchronous motor with a voltage of 1140V and below (cooling method is IC411), 50Hz three-phase AC power supply, rated power of 0.55kW~1000kW, poles of 2, 4, 6, 8, 10, 12, and 16, continuous working system; b)The continuous working line-start three-phase permanent magnet synchronous motor with 3000V (3300V), 6000V voltage levels (cooling methods IC411, IC611, IC511, IC81W), rated power ≥ 185kW, poles 4, 6, 8, 10, 12,; c) The continuous duty general purpose or general purpose explosion-proof line-start three-phase permanent magnet synchronous motor with 10000V voltage level (cooling method IC411, IC611, IC511, IC81W), rated power ≥ 185kW, poles 4, 6, 8, 10, 12,; d) The permanent-magnet synchronous motor for elevators , powered by a variable frequency power supply, with a voltage of 1140V and below with a rated power of 0.55kW~110kW ; e) The frequency drive permanent-magnet synchronous motor with 1140V and below voltage (cooling method IC410, IC411, IC416, IC3W7), variable frequency power supply, rated power 0.55kW~1250kW, rated speed 45r/min~6000r/min variable ; f) 3000V (3300V), 6000V voltage level (cooling method IC416, IC3W7, IC666, IC86W), variable frequency power supply, rated power ≥ 185kW, rated speed 45r/min~6000r/min variable frequency drive permanent magnet synchronous motor; (g) The general purpose or general purpose explosion-proof variable frequency drive permanent-magnet synchronous motor with 10000V voltage level (cooling method IC416, IC3W7, IC666, IC86W), variable frequency power supply, rated power ≥ 185kW and rated speed of 45r/min~6000r/min.</t>
  </si>
  <si>
    <t>permanent magnet synchronous motors (HS code(s): 8504); (ICS code(s): 29.180)</t>
  </si>
  <si>
    <r>
      <rPr>
        <sz val="11"/>
        <rFont val="Calibri"/>
      </rPr>
      <t>https://members.wto.org/crnattachments/2023/TBT/CHN/23_13729_00_x.pdf</t>
    </r>
  </si>
  <si>
    <t>National Standard of the P.R.C., Transparent protection materials for security</t>
  </si>
  <si>
    <t>This document specifies the classification, grading, marking and technical requirements of transparent protection materials for security, describes the test methods, sign, packaging, transport and storage of transparent protection materials and determines the inspection rules of transparent protection materials.This document applies to the design, manufacture, inspection of transparent protection materials for security.</t>
  </si>
  <si>
    <t>Products include ballistic transparent material, forced entry resistant transparent material, anti-explosion transparent material, ballistic and forced entry resistant transparent material, ballistic and anti-explosion transparent material, forced entry resistant and anti-explosion transparent material, ballistic and forced entry resistant and anti-explosion transparent material (HS code(s): 730830); (ICS code(s): 13.310)</t>
  </si>
  <si>
    <t>730830 - Doors, windows and their frames and thresholds for doors, of iron or steel</t>
  </si>
  <si>
    <t>13.310 - Protection against crime</t>
  </si>
  <si>
    <r>
      <rPr>
        <sz val="11"/>
        <rFont val="Calibri"/>
      </rPr>
      <t>https://members.wto.org/crnattachments/2023/TBT/CHN/23_13726_00_x.pdf</t>
    </r>
  </si>
  <si>
    <t>Designation of Shitei Yakubutsu (designated substances), based on the Act on Securing Quality, Efficacy and Safety of Products Including Pharmaceuticals and Medical Devices (hereinafter referred to as the Act). (1960, Law No.145)</t>
  </si>
  <si>
    <t>Proposal for the additional designation of 1 substance as Shitei Yakubutsu, and their proper uses under the Act.</t>
  </si>
  <si>
    <t>Substances with probable effects on the central nervous system</t>
  </si>
  <si>
    <r>
      <rPr>
        <sz val="11"/>
        <rFont val="Calibri"/>
      </rPr>
      <t xml:space="preserve">https://members.wto.org/crnattachments/2023/TBT/JPN/23_13730_00_e.pdf
</t>
    </r>
  </si>
  <si>
    <t>New Zealand</t>
  </si>
  <si>
    <t>Cutting lead levels in paints: proposed amendments to group standards.</t>
  </si>
  <si>
    <t>The Environmental Protection Agency proposes to reduce lead levels permitted in paints by amending the following group standards: Surface Coating and Colourants; Aerosols; Corrosion Inhibitors; and Graphic Materials.The proposals include amendments to: Limit lead in paints covered by the Surface Coatings and Colourants Group Standards and Aerosols Group Standards to 90 ppmAdd lead limits to the Corrosion Inhibitors Group StandardsRequire evidence of compliance with lead levels where relevantUpdate element migration limits in graphic materialsUpdate references in the Surface Coatings and Colourants, the Aerosols, and the Graphic Materials Group Standards to the 2021 AS/NZA standard Amend group standards so all graphic materials marketed to children are only covered by the Graphic Materials Group StandardRemove the notification requirement from the Graphic Materials Group Standard.Products that do not meet the requirements of the amendments are to be disposed of 6 months after commencement</t>
  </si>
  <si>
    <t>Paint products, including under HS heading 3208 and 3209Graphic materials, including under HS heading 9608 and 9609</t>
  </si>
  <si>
    <t>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 3209 - Paints and varnishes, incl. enamels and lacquers, based on synthetic polymers or chemically modified natural polymers, dispersed or dissolved in an aqueous medium</t>
  </si>
  <si>
    <t>87.040 - Paints and varnishes</t>
  </si>
  <si>
    <t>Yemen</t>
  </si>
  <si>
    <t>Pipe Tobacco Blends</t>
  </si>
  <si>
    <t>This Gulf standard is concerned with the requirements that must be met by mixed tobacco for pipes. It also specifies requirements for manufacturing, packaging, transportation, storage, and explanatory data.</t>
  </si>
  <si>
    <t>All product fall under scope of " Pipe Tobacco Blends " (65.160.0 ) Tobacco, Tobacco Products and Related Equipment</t>
  </si>
  <si>
    <r>
      <rPr>
        <sz val="11"/>
        <rFont val="Calibri"/>
      </rPr>
      <t>https://members.wto.org/crnattachments/2023/TBT/KWT/23_13608_00_e.pdf
https://members.wto.org/crnattachments/2023/TBT/KWT/23_13608_00_x.pdf</t>
    </r>
  </si>
  <si>
    <t>Bahrain, Kingdom of</t>
  </si>
  <si>
    <t>Indonesia</t>
  </si>
  <si>
    <t>Draft Decree of Minister of Industry on Mandatory Implementation of Technical Specification for Clothing</t>
  </si>
  <si>
    <t>The draft regulation states that all of the Clothing produced within the country or imported, distributed, and marketed in the country shall fulfil the Technical Specification requirements. The producers who produce these products therefore shall comply with those requirements proven by having a Product Certificate for Using Conformity Mark.The product certificate on conformity marking shall be issued by a Product Certification Body which has been accredited by KAN and appointed by the Minister of Industry through testing of the conformity of the products' quality against Technical Specification requirements.Directorate of the Textile, Leather and Footwear Industry, Ministry of Industry is the institution that is responsible for the implementation of this decree and shall provide a technical guidance of the decree, which covers the procedure of Product Certification and Conformity Marking.Products that are distributed in the domestic market that originated domestically and are imported shall meet requirements listed in Annex II of the Technical Specification of Apparel.</t>
  </si>
  <si>
    <t>HS code(s): 6101; 6102; 6103; 6104; 6106; 6107; 6108; 6109; 6110; 6112; 6113; 6114; 6202; 6203; 6204; 6205; 6206; 6207; 6208; 6210; 6211. As indicated in the Annex I</t>
  </si>
  <si>
    <t>6101 - Men's or boys' overcoats, car coats, capes, cloaks, anoraks, incl. ski jackets, windcheaters, wind-jackets and similar articles, knitted or crocheted (excl. suits, ensembles, jackets, blazers, bib and brace overalls and trousers); 6208 - Women's or girls' singlets and other vests, slips, petticoats, briefs, panties, nightdresses, pyjamas, négligés, bathrobes, dressing gowns, housecoats and similar articles (excl. knitted or crocheted, brassières, girdles, corsets and similar articles); 6207 - Men's or boys' singlets and other vests, underpants, briefs, nightshirts, pyjamas, bathrobes, dressing gowns and similar articles (excl. knitted or crocheted); 6206 - Women's or girls' blouses, shirts and shirt-blouses (excl. knitted or crocheted and vests); 6205 - Men's or boys' shirts (excl. knitted or crocheted, nightshirts, singlets and other vests); 6204 - Women's or girls' suits, ensembles, jackets, blazers, dresses, skirts, divided skirts, trousers, bib and brace overalls, breeches and shorts (excl. knitted or crocheted, wind-jackets and similar articles, slips, petticoats and panties, tracksuits, ski suits and swimwear); 6203 - Men's or boys' suits, ensembles, jackets, blazers, trousers, bib and brace overalls, breeches and shorts (excl. knitted or crocheted, wind-jackets and similar articles, separate waistcoats, tracksuits, ski suits and swimwear); 6202 - Women's or girls' overcoats, car coats, capes, cloaks, anoraks, incl. ski jackets, windcheaters, wind-jackets and similar articles (excl. knitted or crocheted, suits, ensembles, jackets, blazers and trousers); 6114 - Special garments for professional, sporting or other purposes, n.e.s., knitted or crocheted; 6210 - Garments made up of felt or nonwovens, whether or not impregnated, coated, covered or laminated; garments of textile fabrics, rubberised or impregnated, coated, covered or laminated with plastics or other substances (excl. knitted or crocheted, and babies' garments and clothing accessories); 6113 - Garments, made up of knitted or crocheted fabrics of heading 59.03, 59.06 or 59.07.; 6110 - Jerseys, pullovers, cardigans, waistcoats and similar articles, knitted or crocheted (excl. wadded waistcoats); 6109 - T-shirts, singlets and other vests, knitted or crocheted; 6108 - Women's or girls' slips, petticoats, briefs, panties, nightdresses, pyjamas, négligés, bathrobes, dressing gowns, housecoats and similar articles, knitted or crocheted (excl. T-shirts, vests, brassieres, girdles, corsets and similar articles); 6107 - Men's or boys' underpants, briefs, nightshirts, pyjamas, bathrobes, dressing gowns and similar articles, knitted or crocheted (excl. vests and singlets); 6106 - Women's or girls' blouses, shirts and shirt-blouses, knitted or crocheted (excl. T-shirts and vests); 6104 - Women's or girls' suits, ensembles, jackets, blazers, dresses, skirts, divided skirts, trousers, bib and brace overalls, breeches and shorts, knitted or crocheted (excl. wind-jackets and similar articles, slips, petticoats and panties, tracksuits, ski suits and swimwear); 6103 - Men's or boys' suits, ensembles, jackets, blazers, trousers, bib and brace overalls, breeches and shorts (excl. wind-jackets and similar articles, separate waistcoats, tracksuits, ski suits and swimwear); 6102 - Women's or girls' overcoats, car coats, capes, cloaks, anoraks, incl. ski jackets, windcheaters, wind-jackets and similar articles, knitted or crocheted (excl. suits, ensembles, jackets, blazers, dresses, skirts, divided skirts, trousers, bib and brace overalls); 6112 - Track-suits, ski-suits and swimwear, knitted or crocheted; 6211 - Tracksuits, ski suits, swimwear and other garments, n.e.s. (excl. knitted or crocheted)</t>
  </si>
  <si>
    <t>61.020 - Clothes</t>
  </si>
  <si>
    <r>
      <rPr>
        <sz val="11"/>
        <rFont val="Calibri"/>
      </rPr>
      <t>https://members.wto.org/crnattachments/2023/TBT/IDN/23_13495_00_x.pdf</t>
    </r>
  </si>
  <si>
    <t>United Arab Emirates</t>
  </si>
  <si>
    <t>Kuwait, the State of</t>
  </si>
  <si>
    <t>Oman</t>
  </si>
  <si>
    <t>Qatar</t>
  </si>
  <si>
    <t>Ukraine</t>
  </si>
  <si>
    <t>draft Resolution of the Cabinet of Ministers of Ukraine "On Approval of the Technical Regulation on Ecodesign Requirements for Electronic Displays"</t>
  </si>
  <si>
    <t>the draft Resolution of the Cabinet of Ministers of Ukraine "On Approval of the Technical Regulation on Ecodesign Requirements for Electronic Displays" provides for the approval  of the Technical Regulation in order to ensure the improvement of energy and environmental characteristics of electronic displays, including TVs, monitors and digital information displays and does not apply to: electronic displays with a screen area less than or equal to 100 square centimetre; projectors; universal video conferencing systems; medical displays; virtual reality headsets; displays that are integrated or are to be integrated into products; electronic displays that are components or assemblies in accordance with subparagraph 16 of paragraph 5 of the Technical Regulation on the establishment of a system for determining the requirements for the ecodesign of energy-consuming products, approved by  the Resolution of the Cabinet of Ministers of Ukraine No. 804 of October 03, 2018 (notified as G/TBT/N/UKR/140) ; industrial displays.The Technical Regulation on Ecodesign Requirements for Electronic Displays  addresses all environmental impacts throughout the entire life cycle of electronic displays from concept, design, production, use and disposal, which will allow the most energy-intensive products and products with the greatest negative environmental impact to be gradually phased out of the market, in line with the updated EU legislation..This Technical Regulation has been developed on the basis of Commission Regulation (EU)  2019/2021 of 1 October  2019 laying down ecodesign requirements for electronic displays pursuant to Directive 2009/125/EC of the European Parliament and of the Council, amending Commission Regulation (EC) No 1275/2008 and repealing Commission Regulation (EC) No 642/2009.</t>
  </si>
  <si>
    <t>Electronic displays, including TVs, monitors and digital information displays</t>
  </si>
  <si>
    <t>31.120 - Electronic display devices</t>
  </si>
  <si>
    <t>Protection of the environment (TBT); Consumer information, labelling (TBT); Harmonization (TBT); Prevention of deceptive practices and consumer protection (TBT)</t>
  </si>
  <si>
    <r>
      <rPr>
        <sz val="11"/>
        <rFont val="Calibri"/>
      </rPr>
      <t>https://members.wto.org/crnattachments/2023/TBT/UKR/23_13621_00_x.pdf
https://members.wto.org/crnattachments/2023/TBT/UKR/23_13621_01_x.pdf
https://members.wto.org/crnattachments/2023/TBT/UKR/23_13621_02_x.pdf
https://members.wto.org/crnattachments/2023/TBT/UKR/23_13621_03_x.pdf
https://members.wto.org/crnattachments/2023/TBT/UKR/23_13621_04_x.pdf
https://members.wto.org/crnattachments/2023/TBT/UKR/23_13621_05_x.pdf
https://members.wto.org/crnattachments/2023/TBT/UKR/23_13621_06_x.pdf
https://members.wto.org/crnattachments/2023/TBT/UKR/23_13621_07_x.pdf
https://members.wto.org/crnattachments/2023/TBT/UKR/23_13621_08_x.pdf
https://members.wto.org/crnattachments/2023/TBT/UKR/23_13621_09_x.pdf
https://members.wto.org/crnattachments/2023/TBT/UKR/23_13621_10_x.pdf
https://saee.gov.ua/uk/activity/normotvorcha-diyalnist (draft Resolution of the Cabinet of Ministers of Ukraine "On Approval of the Technical Regulation on Ecodesign Requirements for Electronic Displays" as of 13/11/2023)</t>
    </r>
  </si>
  <si>
    <t>Saudi Arabia, Kingdom of</t>
  </si>
  <si>
    <t>SI 900 part 2.89 - Household and similar electrical appliances - Safety: Particular requirements for commercial refrigerating appliances and ice-makers with an incorporated or remote refrigerant unit or motor-compressor</t>
  </si>
  <si>
    <t>The requirements of the existing Israel Standard, SI 900 part 2.89, dealing with commercial refrigerating appliances and ice-makers, shall be declared mandatory. This declaration aligns with the mandatory standardization objective to protect human safety.This standard adopts the International Standard IEC 60335-2-89 Edition 3.0: 2019-06. The standard's Hebrew section includes the following national deviations:Changes the references to the International Standard IEC 60335-1 and applies instead Israel's Mandatory Standard SI 900 part 1 (General national remark);Changes the normative references (paragraph 2);Adds a new paragraph 22.201 dealing with refrigerants;Adds a new paragraph 201 dealing with rated values and applies Israel's Mandatory Standard SI 900 part 1, where applicable;Adds a new paragraph 202 dealing with EMC and applies Israel's Mandatory Standard SI 900 part 1, where applicable;Adds a new paragraph 203 dealing with the noise level and applies Israel's Mandatory Standard SI 900 part 1 instead, where applicable. The requirements of this section will remain voluntary.</t>
  </si>
  <si>
    <t>Commercial refrigerating appliances and ice-makers </t>
  </si>
  <si>
    <t>97.130.20 - Commercial refrigerating appliances</t>
  </si>
  <si>
    <t>Protection of human health or safety (TBT); Consumer information, labelling (TBT)</t>
  </si>
  <si>
    <r>
      <rPr>
        <sz val="11"/>
        <rFont val="Calibri"/>
      </rPr>
      <t>https://members.wto.org/crnattachments/2023/TBT/ISR/23_13499_00_x.pdf</t>
    </r>
  </si>
  <si>
    <t>Zero-Emission Forklift Regulation</t>
  </si>
  <si>
    <t>The Proposed Regulation would reduce criteria-pollutant and greenhouse gas (GHG) emissions within California by accelerating the transition of Large Spark-Ignition (LSI) engine powered forklifts to zero-emission technology (i.e., battery-electric, fuel cell-electric, or other zero-emission technology as the only source of power for propulsion and work). Certain types of forklifts, such as rough-terrain forklifts and diesel forklifts, would not be addressed by the Proposed Regulation.The California Air Resources Board (CARB or Board) will conduct a public hearing on 27 June 2024 at 9amPacific Time to consider the proposed Zero-Emission Forklift Regulation (Proposed Regulation).</t>
  </si>
  <si>
    <t>Forklift emissions; Environmental protection (ICS code(s): 13.020); Air quality (ICS code(s): 13.040)</t>
  </si>
  <si>
    <t>13.020 - Environmental protection; 13.040 - Air quality</t>
  </si>
  <si>
    <t>Protection of the environment (TBT)</t>
  </si>
  <si>
    <r>
      <rPr>
        <sz val="11"/>
        <rFont val="Calibri"/>
      </rPr>
      <t>https://members.wto.org/crnattachments/2023/TBT/USA/23_13492_00_e.pdf</t>
    </r>
  </si>
  <si>
    <t>Proposed Revisions to the National Lead Laboratory Accreditation Program (NLLAP); Notice of Availability and Request for Comment </t>
  </si>
  <si>
    <t xml:space="preserve">Notice of Availability and Request for Comment by 15 December 2023 - The Environmental Protection Agency (EPA) is announcing the availability of and soliciting comment on proposed revisions to EPA's document titled “Laboratory Quality System Requirements (LQSR) Revision 3.0” dated 5 November 2007, under the National Lead Laboratory Accreditation Program (NLLAP). Proposed revisions reflected in the draft document titled, “Laboratory Quality Standards for Recognition” (LQSR 4.0)," are intended to update and streamline the guidance by referencing existing laboratory standards already in practice by NLLAP participating laboratories and directly related to laboratory lead analysis, and to update the test and sampling method standards to better complement EPA's lead-based paint program activities. _x000D_
</t>
  </si>
  <si>
    <t>Test and sampling method standards for lead-based paint program activities; Services (ICS code(s): 03.080); Quality (ICS code(s): 03.120); Test conditions and procedures in general (ICS code(s): 19.020); Paint ingredients (ICS code(s): 87.060)</t>
  </si>
  <si>
    <t>03.080 - Services; 03.120 - Quality; 19.020 - Test conditions and procedures in general; 87.060 - Paint ingredients</t>
  </si>
  <si>
    <t>Quality requirements (TBT)</t>
  </si>
  <si>
    <r>
      <rPr>
        <sz val="11"/>
        <rFont val="Calibri"/>
      </rPr>
      <t>https://members.wto.org/crnattachments/2023/TBT/USA/23_13494_00_e.pdf</t>
    </r>
  </si>
  <si>
    <t>Laundry Detergents Containing Nonylphenol Ethoxylates </t>
  </si>
  <si>
    <t>Proposed rule - California’s Safer Consumer Products (SCP) regulations were adopted in October 2013 to meet the statutory requirements outlined in HSC sections 25252 and 25253. The regulations outline a science-based process for evaluating Chemicals of Concern in consumer products and safer alternatives by: Establishing a list of Candidate Chemicals and specifying criteria by which these may be designated Chemicals of Concern; Establishing a process to identify and prioritize product and Candidate Chemical combinations that may be listed as Priority Products; Requiring manufacturers of a product listed as a Priority Product to notify DTSC within 60 days of the listing regulation’s effective date; Requiring manufacturers of a Priority Product to determine how best to reduce exposures to the Chemical(s) of Concern in the product; Allowing DTSC to identify and require implementation of Regulatory Responses following completion of an Alternatives Analysis, if needed; and Creating a process for persons to petition DTSC to add chemicals to the Candidate Chemicals list, add or remove Candidate Chemicals lists in their entirety, or to add or remove a product-chemical combination from the Priority Products List. DTSC proposes to amend section 69511 and add section 69511.8 to Article 11 of the SCP regulations. The proposed action will add laundry detergents containing nonylphenol ethoxylates (NPEs) as a Priority Product to the Priority Products List. This listing applies to any product that is placed into commerce in California that contains NPEs, and that may be marketed, sold, or offered for sale as a chemical substance to clean or remove soil or unwanted deposits from laundered clothes and textile products, such as sheets and tablecloths. This includes, but is not limited to, laundry detergents of any form, including granules, liquids, powders, tabs, crystals, or pods, that are used in washing machines, for 4 hand washing, or as part of a laundry system. Detergents intended for use as a pre-soak or pre-spotter, or with fabric or color protection properties, are also included.</t>
  </si>
  <si>
    <t>Laundry detergents; Quality (ICS code(s): 03.120); Products of the chemical industry (ICS code(s): 71.100)</t>
  </si>
  <si>
    <t>03.120 - Quality; 71.100 - Products of the chemical industry</t>
  </si>
  <si>
    <r>
      <rPr>
        <sz val="11"/>
        <rFont val="Calibri"/>
      </rPr>
      <t>https://members.wto.org/crnattachments/2023/TBT/USA/23_13493_00_e.pdf</t>
    </r>
  </si>
  <si>
    <t>Philippines</t>
  </si>
  <si>
    <t>Adoption of the Philippine National Standards (PNS) and its Recommended Code of Practices (RCP) for Processed Food Products as Technical Regulation</t>
  </si>
  <si>
    <t>Consistent with the FDA’s mandate to ensure safe and quality food products as prescribed in RA No. 9711 or the FDA Act of 2009 and its Implementing Rules and Regulations (IRR), as well as provisions stated in RA No. 10611 or the Food Safety Act of 2013 and its IRR, this Administrative Order is hereby issued to utilize the quality and safety standards developed for the PNS processed food products to serve as a guide to all food business operators (FBOs) and the general public for the standards of specific food products that are to be sold in the local market; and to demonstrate compliance to food safety and quality prior to issuance of FDA authorizations and ultimately protect consumer interest.</t>
  </si>
  <si>
    <t>Food technology (ICS code(s): 67)</t>
  </si>
  <si>
    <r>
      <rPr>
        <sz val="11"/>
        <rFont val="Calibri"/>
      </rPr>
      <t>https://members.wto.org/crnattachments/2023/TBT/PHL/23_13496_00_e.pdf
https://members.wto.org/crnattachments/2023/TBT/PHL/23_13496_01_e.pdf</t>
    </r>
  </si>
  <si>
    <t>Proposed Products Containing Certain Toxic Substances Regulations (31 pages, available in English and French)</t>
  </si>
  <si>
    <t>The proposed Certain Products Containing Toxic Substances Regulations (the proposed Regulations) seek to reduce releases of toxic substances from products used in Canada to levels that are protective of the environment and human health. The proposed Regulations would prohibit the manufacture, import and sale of certain coal tar-based sealant products and certain sealants containing levels above 1000 ppm in 2025. The provisions also contain exemptions to the prohibitions and a transition period for certain sectors. The proposed Regulations would also include 2-BE, a toxic substance that is currently regulated under the 2-Butoxyethanol Regulations, which would be repealed and amalgamated under this initiative. The proposed Regulations are therefore designed as a single vehicle to manage the risks associated with multiple ecological and health toxic substances in products.The proposed Regulations also include general provisions for permits and record keeping.</t>
  </si>
  <si>
    <t>Sealant products containing coal tars and their distillates, including pavement sealant products, roofing sealant products, and sealant products for industrial use on metal, structural steel or concrete components or on pipelines or other buried services;Sealant products containing polycyclic aromatic hydrocarbons (PAHs) whose total PAH concentration exceeds 1000 parts per million (ppm), including pavement sealant products and roofing sealant products; Products for indoor use containing 2-butoxyethanol (2-BE) above a specified concentration limit, including automobile cleaner other than automobile degreaser or internal engine cleaner; rug or carpet cleaner; floor or baseboard stripper; paint stripper or thinner; laundry stain remover; any aerosol cleaner other than a pump-spray cleaner; any cleaner other than a non-aerosol cleaner; aerosol paint or coating other than a pump-spray paint or coating; and non-aerosol paint or coating. </t>
  </si>
  <si>
    <t>91.100.50 - Binders. Sealing materials</t>
  </si>
  <si>
    <t>SI 60335 part 2.7 - Household and similar electrical appliances – Safety: Particular requirements for washing machines </t>
  </si>
  <si>
    <t>Revision of the Mandatory Standard SI 900 part 2.7,  dealing with washing machines, to be replaced with SI 60335 part 2.7. This draft standard revision adopts the International Standard IEC 60335-2-7 - Edition 8.0: 2019-05, with a few changes that appear in the standard's Hebrew section.  The major differences between the old version and this new revised draft standard are as follows:Changes that are due to the adoption of the International standard's new edition;Deletes the national section 203 dealing with noise requirements.The requirements of all sections of the new revised standard will be mandatory, except for the following:The national sub-sections 7.201 to 7.205  of section 7, Marking and Instructions;The national sub-sections 10.201 to 10.203  of section 10, Power input and current;The national section 204 dealing with compliance with the manufacturer's declaration relating to energy and water consumption and with the washing and spinning quality;The national section 205 dealing with Both the old standard and this new revised standard will apply from entry into force of this revision until 2 August 2025. During this time, products may be tested according to the old or the new revised standard.</t>
  </si>
  <si>
    <t>Washing machines</t>
  </si>
  <si>
    <t>84501 - - Machines, each of a dry linen capacity not exceeding 10 kg:</t>
  </si>
  <si>
    <t>13.120 - Domestic safety; 97.060 - Laundry appliances</t>
  </si>
  <si>
    <r>
      <rPr>
        <sz val="11"/>
        <rFont val="Calibri"/>
      </rPr>
      <t>https://members.wto.org/crnattachments/2023/TBT/ISR/23_13498_00_x.pdf</t>
    </r>
  </si>
  <si>
    <t>India</t>
  </si>
  <si>
    <t>Gypsum based Building Materials (Quality Control) Order, 2023</t>
  </si>
  <si>
    <t>Gypsum based Building Materials (Quality Control) Order, 2023.Gypsum based Building Materials are mainly Gypsum Plaster Boards. Gypsum boards have the specific advantage of being lighter than the boards of similar nature, such as fibre hard boards and asbestos cement building boards. Gypsum boards also possess better fire resisting, thermal and sound insulating properties.Gypsum boards may be manufactured as plain, laminated and reinforced boards. Reinforcing materials generally used as glass, paper, vegetable fibres, etc.The Glass Fibre Reinforced Gypsum (GFRG) Panel is a building panel made-up of calcined gypsum plaster, reinforced with glass fibres. The GFRG Panel is manufactured in semi-automatic plant using slurry of calcined gypsum plaster mixed with certain chemicals including water repellent emulsion and glass fibre rovings. The wall panels can be cut as per dimensions &amp; requirements of the building planned. The Laminated gypsum boards are used for laying for concrete ceiling. With concrete it combines firmly and represents readymade interior plastering. The Glass reinforced gypsum boards (GRG) are pseudo ductile materials having reasonably high flexural and impact strengths. GRG can be sawn, drilled, screwed or nailed like timber. It is resistant to white ant and termite and completely non-combustible. </t>
  </si>
  <si>
    <t>Gypsum based Building Materials</t>
  </si>
  <si>
    <t>91.100.10 - Cement. Gypsum. Lime. Mortar</t>
  </si>
  <si>
    <t>Prevention of deceptive practices and consumer protection (TBT); Protection of the environment (TBT); Quality requirements (TBT)</t>
  </si>
  <si>
    <r>
      <rPr>
        <sz val="11"/>
        <rFont val="Calibri"/>
      </rPr>
      <t>https://members.wto.org/crnattachments/2023/TBT/IND/23_13487_00_e.pdf</t>
    </r>
  </si>
  <si>
    <t>PROPUESTA DE NORMA TÉCNICA PARA EL REGISTRO DE PRODUCTOS FARMACEUTICOS HEMODERIVADOS</t>
  </si>
  <si>
    <t>La finalidad de esta norma técnica es establecer los requisitos y la documentación a presentar para solicitar el registro sanitario y además, entregar elementos para la vigilancia de hemoderivados de uso humano para asegurar la calidad, seguridad y eficacia de estos productos, reforzar la importancia de las buenas prácticas de manufactura, así como incorporar definiciones completas y actualizadas que sirvan de guía para reguladores y regulados de manera de otorgar transparencia y mayor conocimiento.</t>
  </si>
  <si>
    <t>Productos Farmacéuticos</t>
  </si>
  <si>
    <t>30 - PHARMACEUTICAL PRODUCTS</t>
  </si>
  <si>
    <r>
      <rPr>
        <sz val="11"/>
        <rFont val="Calibri"/>
      </rPr>
      <t>https://members.wto.org/crnattachments/2023/TBT/CHL/23_13483_00_s.pdf
https://www.minsal.cl/wp-content/uploads/2021/11/REGISTRO-HEMODERIVADOS-PROPUESTA-ACTUALIZADA-para-Consulta-Publica.pdf</t>
    </r>
  </si>
  <si>
    <t>Kyrgyz Republic</t>
  </si>
  <si>
    <t>Amendments to the Technical Regulation of the Eurasian Economic Union "On the Safety of Fish and Fish Products" (EAEU TR 040/2016) </t>
  </si>
  <si>
    <t>The draft amendments propose the introduction of the following clarifications of: - certain provisions of the technical regulation, - requirements for handling live trepangs (Holothuria edulis) if live trepangs are handled live; - requirements for parasitological safety of fish products; - additions to the provisions of the technical regulation on specifying the country of origin of raw materials when labeling caviar (for black caviar/sturgeon fish species); - adjustments to the table on microbiological safety indicators of fish products, taking into account the updated provisions in the draft amendments to the technical regulation; - inclusion of tables on criteria for assessing the quality of fish and fish products during parasitological control related to paragraph 19 of the technical regulation </t>
  </si>
  <si>
    <t>FISH AND CRUSTACEANS, MOLLUSCS AND OTHER AQUATIC INVERTEBRATES (HS code(s): 03)</t>
  </si>
  <si>
    <t>03 - FISH AND CRUSTACEANS, MOLLUSCS AND OTHER AQUATIC INVERTEBRATES</t>
  </si>
  <si>
    <t>67.120.30 - Fish and fishery products</t>
  </si>
  <si>
    <r>
      <rPr>
        <sz val="11"/>
        <rFont val="Calibri"/>
      </rPr>
      <t>https://members.wto.org/crnattachments/2023/TBT/KGZ/23_13486_00_x.pdf
https://members.wto.org/crnattachments/2023/TBT/KGZ/23_13486_01_x.pdf
https://members.wto.org/crnattachments/2023/TBT/KGZ/23_13486_02_x.pdf
https://members.wto.org/crnattachments/2023/TBT/KGZ/23_13486_03_x.pdf
https://members.wto.org/crnattachments/2023/TBT/KGZ/23_13486_04_x.pdf
https://docs.eaeunion.org/pd/ru-ru/0108776/pd_26102023
https://eec.eaeunion.org/comission/department/deptexreg/tr/TR_EEU_040_2016.php</t>
    </r>
  </si>
  <si>
    <t>Tonga</t>
  </si>
  <si>
    <t>Consumer Protection (Product Safety &amp; Labelling Standards) Regulations 2006</t>
  </si>
  <si>
    <t>This regulation makes provisions for the protection of the consumer and establishes product safety and labelling standards for all goods imported, manufactured or traded in Tonga. </t>
  </si>
  <si>
    <t>All goods (food) </t>
  </si>
  <si>
    <t>67.040 - Food products in general</t>
  </si>
  <si>
    <t>Consumer information, labelling (TBT); Prevention of deceptive practices and consumer protection (TBT); Quality requirements (TBT)</t>
  </si>
  <si>
    <r>
      <rPr>
        <sz val="11"/>
        <rFont val="Calibri"/>
      </rPr>
      <t xml:space="preserve">https://ago.gov.to/cms/images/LEGISLATION/SUBORDINATE/2006/2006-2101/ConsumerProtectionProductSafetyLabellingStandardsRegulations_3.pdf 
</t>
    </r>
  </si>
  <si>
    <t>Three piece steel round cans used for canning food stuffs</t>
  </si>
  <si>
    <t>This standard is concerned with the single &amp; double reduced three piece round steel cans (tin coated or tin free steel) used for canning food stuffs</t>
  </si>
  <si>
    <t>Cans. Tins. Tubes (ICS code(s): 55.120)</t>
  </si>
  <si>
    <t>55.120 - Cans. Tins. Tubes</t>
  </si>
  <si>
    <t>Protection of the environment (TBT); Cost saving and productivity enhancement (TBT); Quality requirements (TBT); Prevention of deceptive practices and consumer protection (TBT); Reducing trade barriers and facilitating trade (TBT)</t>
  </si>
  <si>
    <r>
      <rPr>
        <sz val="11"/>
        <rFont val="Calibri"/>
      </rPr>
      <t>https://members.wto.org/crnattachments/2023/TBT/ARE/23_13450_00_e.pdf
https://members.wto.org/crnattachments/2023/TBT/ARE/23_13450_00_x.pdf</t>
    </r>
  </si>
  <si>
    <t>Nicaragua</t>
  </si>
  <si>
    <t>NTON 24001:2023 Tecnología de la salud. Dispositivos médicos. Requisitos para el Registro Sanitario.</t>
  </si>
  <si>
    <t>Establece los requisitos y disposiciones para el otorgamiento del registro sanitario de dispositivos médicos de uso humano. Esta norma aplica a personas naturales o jurídicas que fabrican, repotencian, reprocesan, reesterilizan o importan dispositivos médicos, para su distribución y comercialización.</t>
  </si>
  <si>
    <t>Equipo médico (Código(s) de la ICS: 11.040)</t>
  </si>
  <si>
    <t>11.040 - Medical equipment</t>
  </si>
  <si>
    <r>
      <rPr>
        <sz val="11"/>
        <rFont val="Calibri"/>
      </rPr>
      <t>https://members.wto.org/crnattachments/2023/TBT/NIC/23_13458_00_s.pdf
https://www.mific.gob.ni/Inicio/Comercio/Comercio-Interior/SNC/snn/enn/ncp</t>
    </r>
  </si>
  <si>
    <t>SI 5433 Part 3 - Plastics piping systems for hot and cold water installations inside buildings - Crosslinked polyethylene (PE-X): Fittings</t>
  </si>
  <si>
    <t>Fourth amendment to the Mandatory Standard SI 5433 part 3. This proposed amendment adopts the requirements of ISO 15875-3:2003/Amd.2:2021-10.</t>
  </si>
  <si>
    <t>Plastic piping systems for water installations inside buildings</t>
  </si>
  <si>
    <t>391721 - Rigid tubes, pipes and hoses, of polymers of ethylene; 741220 - Copper alloy tube or pipe fittings "e.g., couplings, elbows, sleeves"</t>
  </si>
  <si>
    <t>23.040.20 - Plastics pipes; 23.040.45 - Plastics fittings; 91.140.60 - Water supply systems</t>
  </si>
  <si>
    <r>
      <rPr>
        <sz val="11"/>
        <rFont val="Calibri"/>
      </rPr>
      <t>https://members.wto.org/crnattachments/2023/TBT/ISR/23_13457_00_x.pdf</t>
    </r>
  </si>
  <si>
    <t>Reducing trade barriers and facilitating trade (TBT); Prevention of deceptive practices and consumer protection (TBT); Quality requirements (TBT); Cost saving and productivity enhancement (TBT); Protection of the environment (TBT)</t>
  </si>
  <si>
    <r>
      <rPr>
        <sz val="11"/>
        <rFont val="Calibri"/>
      </rPr>
      <t>https://members.wto.org/crnattachments/2023/TBT/ARE/23_13450_00_x.pdf
https://members.wto.org/crnattachments/2023/TBT/ARE/23_13450_00_e.pdf</t>
    </r>
  </si>
  <si>
    <t>Russian Federation</t>
  </si>
  <si>
    <t>Draft amendments to the Rules for Marketing Authorisation and Assessment of Medicinal Products for Human Usehttps://docs.eaeunion.org/ria/ru-ru/0106296/ria_01112023</t>
  </si>
  <si>
    <t>The draft decision envisages updating the text of the Rules for Marketing Authorisation and Assessment of Medicinal Products for Human Use, taking into account the practice of enforcement of the Rules on the procedure for making amendments to the registration dossier of a medicinal product</t>
  </si>
  <si>
    <t>Medicinal products</t>
  </si>
  <si>
    <t>Other (TBT); Protection of human health or safety (TBT)</t>
  </si>
  <si>
    <t>Egypt</t>
  </si>
  <si>
    <t>Draft  of the Egyptian Standard ES for  “Railway applications - Track - Concrete sleepers and bearers - Part 3: Twin-block reinforced sleepers ” </t>
  </si>
  <si>
    <t>This draft Standarddefines technical criteria and control procedures for manufacturing and testing twin-block reinforced concrete sleepers.Worth mentioning is that this draft standard is technically identical with EN 13230-3/2016 </t>
  </si>
  <si>
    <t>Concrete and concrete products (ICS code(s): 91.100.30); Construction of railways (ICS code(s): 93.100)</t>
  </si>
  <si>
    <t>91.100.30 - Concrete and concrete products; 93.100 - Construction of railways</t>
  </si>
  <si>
    <t>Proposal for a Regulation of the European Parliament and of the Council on plants obtained by certain new genomic techniques and their food and feed, and amending Regulation (EU) 2017/625 (COM(2023) 411 final)</t>
  </si>
  <si>
    <t>On 5 July 2023, the European Commission adopted a legislative proposal for a regulation on plants produced by certain new genomic techniques (NGTs) and their food and feed. The proposal is part of a package of proposals to ensure resilient and sustainable use of the EU’s natural resources.The proposal sets out specific rules for the deliberate release into the environment for any other purpose than placing on the market of plants obtained by targeted mutagenesis and cisgenesis (including intragenesis) and for the placing on the market of food and feed containing, consisting of or produced from such plants, and of products, other than food or feed, containing or consisting of such plants (‘NGT plants and products’). The main measures of the proposal include:1.         The proposal (in Chapter I) makes the deliberate release and placing on the market of NGT plants and products subject to one of two procedures: verification procedure to establish equivalence with conventional plants/products or authorisation in accordance with EU legislation on GMOs:2.         Chapter II of the proposal provides for a verification procedure and criteria to verify whether NGT plants/products obtained by targeted mutagenesis or cisgenesis could also have been obtained naturally or by conventional breeding techniques, based on the criteria laid down in Annex I (‘category 1 NGT plants’). Category 1 NGT plants/products are exempted from the requirements of the GMO legislation, and subject to the rules on conventionally bred plants. Transparency is ensured in a public database, through labelling of the seeds and through the relevant registers on plant varieties.3.         Chapter III of the proposal applies to NGT plants/products which do not meet the criteria to consider that they could also be obtained naturally or by conventional breeding (‘category 2 NGT plants’). They remain subject to the rules on GMOs with adaptations as regards risk assessment, detection method, monitoring and renewal requirements. They are made subject to traceability and labelling requirements of the GMO legislation, with the possibility of a voluntary label to indicate the purpose of the genetic modification. The proposal includes regulatory incentives for Category 2 NGT plants/products featuring  traits that could contribute to the overall performance of varieties as regards sustainability (Annex III to the proposal). 4.         The proposal provides that NGT plants/products are prohibited in organic production.5.         The proposal includes provisions for the monitoring of economic, environmental and social impacts of NGT plants and products, supporting implementation reports and the future evaluation of the legislation.This Proposed Regulation was also notified under the SPS Agreement in notice G/SPS/N/EU/687.</t>
  </si>
  <si>
    <t>Plants obtained by certain new genomic techniques       Food and feed containing, consisting of, or produced from these plantsOther products containing or consisting of these plants</t>
  </si>
  <si>
    <t>65.120 - Animal feeding stuffs; 67.040 - Food products in general</t>
  </si>
  <si>
    <r>
      <rPr>
        <sz val="11"/>
        <rFont val="Calibri"/>
      </rPr>
      <t xml:space="preserve">https://members.wto.org/crnattachments/2023/TBT/EEC/23_13438_00_e.pdf
https://members.wto.org/crnattachments/2023/TBT/EEC/23_13438_01_e.pdf
EN: https://eur-lex.europa.eu/legal-content/EN/TXT/PDF/?uri=CELEX:52023PC0411
FR: https://eur-lex.europa.eu/legal-content/FR/TXT/PDF/?uri=CELEX%3A52023PC0411
ES:  https://eur-lex.europa.eu/legal-content/ES/TXT/PDF/?uri=CELEX:52023PC0411
</t>
    </r>
  </si>
  <si>
    <t>Korea, Republic of</t>
  </si>
  <si>
    <t>Draft of A Partial Amendment of Criteria for standard Dimensions and Quality of Timber Products</t>
  </si>
  <si>
    <t>1.  Add citation Standards related to Wood charcoal briquette_x000D_
2.  Modify Quality standard and Testing methods for Wood charcoal briquette_x000D_
3.  Modify marking items and methods for Wood charcoal briquette</t>
  </si>
  <si>
    <t>Wood charcoal briquette</t>
  </si>
  <si>
    <t>75.160.10 - Solid fuels</t>
  </si>
  <si>
    <r>
      <rPr>
        <sz val="11"/>
        <rFont val="Calibri"/>
      </rPr>
      <t>https://members.wto.org/crnattachments/2023/TBT/KOR/23_13433_00_x.pdf</t>
    </r>
  </si>
  <si>
    <t>Dominican Republic</t>
  </si>
  <si>
    <t>REGLAMENTO TÉCNICO METROLÓGICO - REQUISITOS TÉCNICOS Y METROLÓGICOS DE MEDIDORES DOMICILIARIOS DE AGUA POTABLE </t>
  </si>
  <si>
    <t>Definiciones, símbolos y abreviaturasMateriales y construcción de los medidoresCorrección y ajusteRequerimientos del indicadorRequisitos específicosRequisitos de empaque, rotulado o etiquetadoInformación documentadaAprobación de modelo, homologación e inspección de loteVigilancia de mercado y sanciones</t>
  </si>
  <si>
    <t>METROLOGÍA Y MEDICIÓN. FENÓMENOS FÍSICOS (Código(s) de la ICS: 17)</t>
  </si>
  <si>
    <t>13.060.20 - Drinking water; 91.140.60 - Water supply systems; 17 - Metrology and measurement. Physical phenomena</t>
  </si>
  <si>
    <r>
      <rPr>
        <sz val="11"/>
        <rFont val="Calibri"/>
      </rPr>
      <t>https://members.wto.org/crnattachments/2023/TBT/DOM/23_13441_00_s.pdf</t>
    </r>
  </si>
  <si>
    <t>Draft  of the Egyptian Standard ES for  “Railway applications - Track - Concrete sleepers and bearers - Part 1: General requirements”</t>
  </si>
  <si>
    <t>This draft Standard defines technical criteria and control procedures which need to be satisfied by the constituent materials and the finished concrete sleepers and bearers, i.e.: precast concrete sleepers, twin-block reinforced sleepers, bearers for switches and crossings, and special elements for railway tracks.The main requirement of concrete sleepers and bearers is the transmission of vertical, lateral and longitudinal loads from the rails to the ballast or other support. In use, they are also exposed to frost damage and to moisture, which can result in detrimental chemical reactions within the sleeper.These mechanical tests are defined which provide assurance of the capability of sleepers or bearers to resist repetitive loading and provide sufficient durability. In addition, controls are placed on manufacturing processes and tests to ensure that the concrete will not suffer degradation in service through chemical reaction and frost damage.Worth mentioning is that this draft standard is technically identical with EN 13230-1/2016 </t>
  </si>
  <si>
    <t>Draft amendments to the Technical regulation of the Customs Union "On Safety of Food Products" ( CU TR 021/2011) regarding the establishment of forms, schemes and procedures for conformity assessment based on standard conformity assessment schemes approved by the Decision of the Commission Council dated April 18, 2018 No. 44</t>
  </si>
  <si>
    <t>- bringing the provisions of CU TR 021/2011 in line with the provisions of the Treaty on the Eurasian Economic Union of May 29, 2014; - clarification of the provisions of article 4 "Definitions", Article 5 "Rules of market circulation", Article 6 "Identification of food products" of the CU TR 021/2011;- from Chapter 4 "Conformity assessment" of the CU TR 021/2011, all articles not related to conformity assessment of food products have been moved to other chapters of the technical regulation; - establishing the procedure for carrying out conformity assessment procedures in Chapter 4 of the CU TR 021/2011 "Conformity assessment" based on standard conformity assessment schemes approved by the Decision of the Council of the Commission dated April 18, 2018 No. 44.</t>
  </si>
  <si>
    <t>Food products</t>
  </si>
  <si>
    <t>Draft  of the Egyptian Standard ES for  “Railway applications - Track - Concrete sleepers and bearers – Part 6: Design” </t>
  </si>
  <si>
    <t>This draft Standard provides particular design guidance in the following areas: — derivation of characteristic loads and test loads; — calculation of characteristic and test bending moments. The aim of this standard is to give guidance for the preparation of all data to be given by the purchaser to the supplier in accordance with Parts from 1 to 5. It applies to gauges 1 000 mm, 1 435 mm, 1 668 mm as well as to all lengths of sleepers and bearers. This standard gives special criteria for the design of concrete sleepers and bearers as track components. All track parameters to be taken into account for the design of sleepers and bearers are detailed in this standard. Information is given on these parameters so that they can be used as inputs for the design calculation process. It is the responsibility of the purchaser to calculate or determine all track parameters used in this standard. This standard gives guidance for the design calculation process. It explains how experience and calculation can be combined to use design parameters. This standard gives examples of numerical data that can be used when applying Clauses 4 to 6 according to the state of the art. Worth mentioning is that this draft standard is technically identical with EN 13230-6:2020</t>
  </si>
  <si>
    <t>"Plugs, fixed or portable socket-outlets and appliance inlets for industrial purposes – Part 2: Dimensional compatibility requirements for pin and contact-tube accessories."; (154 page(s), in English &amp; French)</t>
  </si>
  <si>
    <t>This Kuwait Technical Regulation applies to plugs, fixed or portable socket-outlets, and appliance inlets, hereinafter referred to as accessories, with a rated operating voltage not exceeding 1000 V DC or 1000 V AC with a frequency not exceeding 500 Hz and a rated current not exceeding 125 A, primarily intended for industrial use, either indoors or outdoors.</t>
  </si>
  <si>
    <t>All products fall under scope of " Plugs, fixed or portable socket-outlets and appliance inlets for industrial purposes – Part 2: Dimensional compatibility requirements for pin and contact-tube accessories " (ICS 29.120.30) Plugs, socket-outlets, couplers.</t>
  </si>
  <si>
    <t>29.120.30 - Plugs, socket-outlets, couplers</t>
  </si>
  <si>
    <r>
      <rPr>
        <sz val="11"/>
        <rFont val="Calibri"/>
      </rPr>
      <t>https://members.wto.org/crnattachments/2023/TBT/KWT/23_13413_00_e.pdf</t>
    </r>
  </si>
  <si>
    <t>Draft  of the Egyptian Standard ES for  “Railway applications - Track - Concrete sleepers and bearers - Part 2: Prestressed monoblock sleepers”</t>
  </si>
  <si>
    <t>This draft Standard defines additional technical criteria and control procedures related to the manufacturing and testing of prestressed monoblock sleepers.Worth mentioning is that this draft standard is technically identical with EN 13230-2/2016 </t>
  </si>
  <si>
    <t>Jamaica</t>
  </si>
  <si>
    <t>Standard Specification for Pneumatic tyres for passenger cars</t>
  </si>
  <si>
    <t>This standard specifies the designation, dimensions, load ratings and labelling requirements of metric-series tyres primarily intended for passenger cars.  The standard applies to all passenger car tyres to be used in the local market including those arriving with imported new and used vehicles. </t>
  </si>
  <si>
    <t>Pneumatic tyres for passenger cars : ICS 83.160.10</t>
  </si>
  <si>
    <t>83.160.10 - Road vehicle tyres</t>
  </si>
  <si>
    <t>Consumer information, labelling (TBT); National security requirements (TBT)</t>
  </si>
  <si>
    <r>
      <rPr>
        <sz val="11"/>
        <rFont val="Calibri"/>
      </rPr>
      <t>https://members.wto.org/crnattachments/2023/TBT/JAM/23_13430_00_e.pdf</t>
    </r>
  </si>
  <si>
    <t>Draft  of the Egyptian Standard ES for  “Railway applications - Track - Concrete sleepers and bearers - Part 5: Special elements” </t>
  </si>
  <si>
    <t>This draft Standard defines additional technical criteria and control procedures for manufacturing and testing special elements.Worth mentioning is that this draft standard is technically identical with EN 13230-5:2016</t>
  </si>
  <si>
    <t>DRS 185: 2023, Code of hygienic practice for meat</t>
  </si>
  <si>
    <t>1.1 This Rwanda standard covers hygiene provisions for raw meat, meat preparations and manufactured meat from the time of live animal production up to the point of retail sale. It further develops 'The Recommended Rwanda Code of Practice: General Principles of Food Hygiene’ in respect of these products. Where appropriate, the Annex to that code (Hazard Analysis and Critical Control Point System and Guidelines for its Application) and the Principles for the Establishment and Application of Microbiological Criteria for Foods are further developed and applied in the specific context of meat hygiene. 1.2 For the purposes of this standard, meat is that derived from domestic ungulates, domestic solipeds, domestic birds and lagomorphs. This standard may also be applied to other types of animals from which meat is derived, subject to any special hygienic measures required by the competent authority. Further to general hygiene measures applying to all species of animal as described above, this standard also presents specific measures that apply to different species and classes of animals. 1.3 The hygiene measures that are applied to the products described in this standard take into account any further measures and food handling practices that are likely to be applied by the consumer. NOTE Some of the products described in this standard may not be subjected to a heat or other biocidal process before consumption. 1.4 Traditional practices may result in departures from some of the meat hygiene recommendations presented in this standard when meat is produced for local trade.</t>
  </si>
  <si>
    <t>Meat, meat products and other animal produce (ICS code(s): 67.120)</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</si>
  <si>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</si>
  <si>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r>
      <rPr>
        <sz val="11"/>
        <rFont val="Calibri"/>
      </rPr>
      <t>https://members.wto.org/crnattachments/2023/TBT/RWA/23_13391_00_e.pdf</t>
    </r>
  </si>
  <si>
    <t>The draft amendments propose the introduction of the following clarifications of: - certain provisions of the technical regulation, - requirements for handling live trepangs (Holothuria edulis) if live trepangs are handled live; - requirements for parasitological safety of fish products; - additions to the provisions of the technical regulation on specifying the country of origin of raw materials when labeling caviar (for black caviar/sturgeon fish species); - adjustments to the table on microbiological safety indicators of fish products, taking into account the updated provisions in the draft amendments to the technical regulation; - inclusion of tables on criteria for assessing the quality of fish and fish products during parasitological control related to paragraph 19 of the technical regulation</t>
  </si>
  <si>
    <t>Fish products</t>
  </si>
  <si>
    <t>DRS 566: 2023, Warehouse and warehousing for storage of dry packaged seeds and irish potato seeds —Requirements</t>
  </si>
  <si>
    <t>This Draft Rwanda Standard specifies requirements for location, structure, facility, safety and management of a warehouse intended for storage of dry packaged seeds and irish potatoes seeds. This document excludes vegetative planting materials such as seedlings, vines and cuttings, suckers.</t>
  </si>
  <si>
    <t>Storing. Warehousing (ICS code(s): 55.220)</t>
  </si>
  <si>
    <t>55.220 - Storing. Warehousing</t>
  </si>
  <si>
    <r>
      <rPr>
        <sz val="11"/>
        <rFont val="Calibri"/>
      </rPr>
      <t>https://members.wto.org/crnattachments/2023/TBT/RWA/23_13392_00_e.pdf</t>
    </r>
  </si>
  <si>
    <t>Proposal for a Regulation of the European Parliament and of the Council on fluorinated greenhouse gases, amending Directive (EU) 2019/1937 and repealing Regulation (EU) No 517/2014 (COM(2022) 150 final) </t>
  </si>
  <si>
    <t>This Commission proposal, inter alia, imposes quantitative limits for the placing on the market of hydrofluorocarbons and also imposes conditions on the import, export, placing on the market, further supply and use of fluorinated greenhouse gases and specific products and equipment containing or relying on those gases.</t>
  </si>
  <si>
    <t>Fluorinated greenhouse gases listed in Annexes I, II and III as well as products and equipment referred to in Article 19 and listed in Annex IV of the Commission Proposal</t>
  </si>
  <si>
    <t>71.080 - Organic chemicals</t>
  </si>
  <si>
    <r>
      <rPr>
        <sz val="11"/>
        <rFont val="Calibri"/>
      </rPr>
      <t xml:space="preserve">https://members.wto.org/crnattachments/2023/TBT/EEC/23_13382_00_e.pdf
https://members.wto.org/crnattachments/2023/TBT/EEC/23_13382_01_e.pdf
https://eur-lex.europa.eu/legal-content/EN/TXT/?uri=CELEX%3A52022PC0150&amp;qid=1699461462647
</t>
    </r>
  </si>
  <si>
    <t>DRS 567: 2023, Seed processing — Code of practice</t>
  </si>
  <si>
    <t>This Draft Rwanda Standard specifies guidelines for seed processing from harvesting to storage. This applies to dry packaged seeds and irish potato seeds.</t>
  </si>
  <si>
    <t>Plant growing (ICS code(s): 65.020.20)</t>
  </si>
  <si>
    <t>65.020.20 - Plant growing</t>
  </si>
  <si>
    <r>
      <rPr>
        <sz val="11"/>
        <rFont val="Calibri"/>
      </rPr>
      <t>https://members.wto.org/crnattachments/2023/TBT/RWA/23_13390_00_e.pdf</t>
    </r>
  </si>
  <si>
    <t>Regulations Amending Certain Regulations Concerning Food Additives and Compositional Standards, Microbiological Criteria and Methods of Analysis for Food (107 pages, available in English and French)</t>
  </si>
  <si>
    <t>The proposed regulations would amend Part B of the Food and Drug Regulations (FDR), along with targeted amendments to Parts A and D of the FDR. In particular, the proposed amendments include introducing modernized frameworks for setting, and updating the regulations for food compositional standards, microbiological criteria and methods of analysis, as well as continuing the modernization of the food additives framework that was initiated in 2012. Consequential amendments would also be made to certain regulations under the Cannabis ActExcise Act, 2001, Pest Control Products Act, and Safe Food for Canadians ActThese regulations were also notified under G/SPS/N/CAN/1537.</t>
  </si>
  <si>
    <t>Food products in general (ICS: 67.040)</t>
  </si>
  <si>
    <t>67.040 - Food products in general; 67.220.20 - Food additives</t>
  </si>
  <si>
    <r>
      <rPr>
        <sz val="11"/>
        <rFont val="Calibri"/>
      </rPr>
      <t>https://canadagazette.gc.ca/rp-pr/p1/2023/2023-11-04/html/reg2-eng.html (English)
 https://canadagazette.gc.ca/rp-pr/p1/2023/2023-11-04/html/reg2-fra.html (French)</t>
    </r>
  </si>
  <si>
    <t>Provisions for Cosmetics Inspection (Draft)</t>
  </si>
  <si>
    <t>The document is to strengthen the supervision of inspecting for cosmetics, and safeguard the consumers’ health.</t>
  </si>
  <si>
    <t>Cosmetics (HS code(s): 33); (ICS code(s): 71.100.70)</t>
  </si>
  <si>
    <t>33 - ESSENTIAL OILS AND RESINOIDS; PERFUMERY, COSMETIC OR TOILET PREPARATIONS</t>
  </si>
  <si>
    <t>71.100.70 - Cosmetics. Toiletries</t>
  </si>
  <si>
    <r>
      <rPr>
        <sz val="11"/>
        <rFont val="Calibri"/>
      </rPr>
      <t>https://members.wto.org/crnattachments/2023/TBT/CHN/23_13370_00_x.pdf</t>
    </r>
  </si>
  <si>
    <t>Draft Commission Delegated Regulation amending Regulation (EU) 2015/758 of the European Parliament and of the Council as regards the standards relating to eCall</t>
  </si>
  <si>
    <t>The eCall system automatically dials the European emergency number 112 in the event of a serious road accident, thus reducing the response time and saving lives. Currently, the 112-based eCall systems work over circuit-switched mobile networks (2G/3G). Given the plans announced by mobile network operators in the EU gradually to phase out circuit-switched networks by 2030, there is an urgent need to provide for the application of the packet-switched eCall standards (4G/5G) from 1 January 2026.</t>
  </si>
  <si>
    <t>Passenger cars and vans(M1 and N1 category vehicles), and systems, components and separate technical units for such vehicles.</t>
  </si>
  <si>
    <t>43.020 - Road vehicles in general</t>
  </si>
  <si>
    <t>Harmonization (TBT); Reducing trade barriers and facilitating trade (TBT)</t>
  </si>
  <si>
    <r>
      <rPr>
        <sz val="11"/>
        <rFont val="Calibri"/>
      </rPr>
      <t>https://members.wto.org/crnattachments/2023/TBT/EEC/23_13367_00_e.pdf</t>
    </r>
  </si>
  <si>
    <t>Proposal for a Regulation of the European Parliament and of the Council on detergents and surfactants, amending Regulation (EU) 2019/1020 and repealing Regulation (EC) No 648/2004 (COM(2023) 217 final)</t>
  </si>
  <si>
    <t>The proposed Regulation replaces Regulation (EC) No 648/2004 and amends Regulation (EU) 2019/1020. Compared to Regulation (EC) No 648/2004, the proposed Regulation introduces safety requirements for micro-organisms in detergents and digital labelling. It also requires that a product passport including a compliance information is created for detergents and surfactants. Finally, the proposed Regulation simplifies and updates the rules for detergents by abolishing certain redundant requirements and by taking into account new market and regulatory developments.</t>
  </si>
  <si>
    <t>Detergents are products that are intended for the cleaning of fabrics, dishes or surfaces. Detergents may contain intentionally added micro-organisms. Products intended for soaking (pre-washing), rinsing or bleaching fabrics or dishes and products intended to modify the feel of fabrics in processes which are to complement the washing of fabrics also fall within the definition of detergent under the notified document. Surfactants are organic substances or mixtures used in detergents, which have surface-active properties. </t>
  </si>
  <si>
    <t>71.100.40 - Surface active agents</t>
  </si>
  <si>
    <r>
      <rPr>
        <sz val="11"/>
        <rFont val="Calibri"/>
      </rPr>
      <t>https://members.wto.org/crnattachments/2023/TBT/EEC/23_13364_00_e.pdf
https://members.wto.org/crnattachments/2023/TBT/EEC/23_13364_01_e.pdf</t>
    </r>
  </si>
  <si>
    <t>Draft Commission Implementing Regulation amending Implementing Regulation (EU) 2021/535 as regards the second rear registration plate space for trailers and the mass of energy storage systems and correcting that Regulation</t>
  </si>
  <si>
    <t>Implementing Regulation (EU) 2021/535 is amended to require the mass of the energy storage system to be stated in the certificate of conformity of zero-emission vehicles in order to be taken into account for the purpose of CO2 monitoring from 1 January 2025. This draft also provides rules for the towing capability of stranded motor vehicles and foresees transitional provisions for the application of the requirement for the second rear registration plate space for trailers. </t>
  </si>
  <si>
    <t>Vehicles and their trailers (M-, N- and O-category vehicles), and systems, components and separate technical units for such vehicles</t>
  </si>
  <si>
    <t>Reducing trade barriers and facilitating trade (TBT); Harmonization (TBT)</t>
  </si>
  <si>
    <r>
      <rPr>
        <sz val="11"/>
        <rFont val="Calibri"/>
      </rPr>
      <t>https://members.wto.org/crnattachments/2023/TBT/EEC/23_13365_00_e.pdf
https://members.wto.org/crnattachments/2023/TBT/EEC/23_13365_01_e.pdf</t>
    </r>
  </si>
  <si>
    <t>Modificación de Emergencia a la Norma Oficial Mexicana NOM-059-SSA1-2015, Buenas prácticas de fabricación de medicamentos, publicada el 5 de febrero de 2016.</t>
  </si>
  <si>
    <t>La presente modificación, tiene por objeto establecer el esquema del Reliance para optimizar el proceso de ingreso de nuevas opciones terapéuticas seguras, eficaces y de calidad, para la atención de enfermedades que requieren terapias avanzadas (principalmente medicamentos de origen biotecnológico) como el cáncer, diabetes mellitus, entre otras.</t>
  </si>
  <si>
    <t>Medicamentos (HS: 30.04)</t>
  </si>
  <si>
    <t>3004 - Medicaments consisting of mixed or unmixed products for therapeutic or prophylactic uses, put up in measured doses "incl. those for transdermal administration" or in forms or packings for retail sale (excl. goods of heading 3002, 3005 or 3006)</t>
  </si>
  <si>
    <t>Protection of human health or safety (TBT); Quality requirements (TBT)</t>
  </si>
  <si>
    <t>E09. COVID-19 TBT; Human health</t>
  </si>
  <si>
    <r>
      <rPr>
        <sz val="11"/>
        <rFont val="Calibri"/>
      </rPr>
      <t>https://members.wto.org/crnattachments/2023/TBT/MEX/23_13361_00_s.pdf
https://www.dof.gob.mx/nota_detalle.php?codigo=5699574&amp;fecha=23/08/2023#gsc.tab=0</t>
    </r>
  </si>
  <si>
    <t>DRS 81: 2023, Processed meat products — Code of hygienic practice</t>
  </si>
  <si>
    <t>This draft Rwanda Standard covers the minimum requirements of hygienic practices at reception, handling, processing, packaging, storage and transportation of quality and safe processed meat products</t>
  </si>
  <si>
    <t>(HS code(s): 02)</t>
  </si>
  <si>
    <t>Consumer information, labelling (TBT); Prevention of deceptive practices and consumer protection (TBT); Protection of human health or safety (TBT); Quality requirements (TBT); Reducing trade barriers and facilitating trade (TBT); Cost saving and productivity enhancement (TBT)</t>
  </si>
  <si>
    <r>
      <rPr>
        <sz val="11"/>
        <rFont val="Calibri"/>
      </rPr>
      <t>https://members.wto.org/crnattachments/2023/TBT/RWA/23_13342_00_e.pdf</t>
    </r>
  </si>
  <si>
    <t>DRS 76: 2023, Breast milk substitutes — Code of marketing practices</t>
  </si>
  <si>
    <t>This Draft Rwanda Standard applies to the marketing and practices concerning breast milk substitutes when marketed or recommended or otherwise presented for use as partial or total replacement of breast milk These breast milk substitutes include infant formula, milk products, other complementary foods and beverages marketed, presented or recommended as breast milk substitutes. This standard applies to feeding bottles and teats</t>
  </si>
  <si>
    <t>Processes in the food industry (ICS code(s): 67.020)</t>
  </si>
  <si>
    <t>67.020 - Processes in the food industry</t>
  </si>
  <si>
    <r>
      <rPr>
        <sz val="11"/>
        <rFont val="Calibri"/>
      </rPr>
      <t>https://members.wto.org/crnattachments/2023/TBT/RWA/23_13341_00_e.pdf</t>
    </r>
  </si>
  <si>
    <t>DRS 50-11: 2023, Cheese — Specification Part 11: Feta cheese</t>
  </si>
  <si>
    <t>This Working Draft specifies the requirements, sampling and test methods for feta cheese intended for direct human consumption or for further processing.</t>
  </si>
  <si>
    <t>(HS code(s): 0406) </t>
  </si>
  <si>
    <t>0406 - Cheese and curd</t>
  </si>
  <si>
    <t>67.100 - Milk and milk products</t>
  </si>
  <si>
    <r>
      <rPr>
        <sz val="11"/>
        <rFont val="Calibri"/>
      </rPr>
      <t>https://members.wto.org/crnattachments/2023/TBT/RWA/23_13340_00_e.pdf</t>
    </r>
  </si>
  <si>
    <t>ConsultationonRSS-287, Issue 3</t>
  </si>
  <si>
    <t>Notice is hereby given by the Ministry of Innovation, Science and Economic Development Canada has amended the following standard:RSS-287 (Issue 3) Emergency Position Indicating Radio Beacons (EPIRB), Emergency Locator Transmitters (ELT), Personal Locator Beacons (PLB), and Maritime Survivor Locator Devices (MSLD), sets out the requirements for certification of: emergency position indicating radio beacons (EPIRBs); emergency locator transmitters (ELTs); personal locator beacons (PLBs) and maritime survivor locator devices (MSLDs).</t>
  </si>
  <si>
    <t>Telecommunications (ICS 33.170)</t>
  </si>
  <si>
    <t>33.170 - Television and radio broadcasting</t>
  </si>
  <si>
    <r>
      <rPr>
        <sz val="11"/>
        <rFont val="Calibri"/>
      </rPr>
      <t>RSS-287
 Issue 3
 https://www.rabc-cccr.ca/ised-radio-standards-specification-rss-287-issue-3-november-2023-emergency-position-indicating-radio-beacons-epirb-emergency-locator-transmitters-elt-personal-locator-beacons-plb/ (English)
RSS-287
 Issue 3
 https://www.rabc-cccr.ca/fr/isde-cahier-des-charges-sur-les-normes-radioelectriques-cnr-287-3e-edition-novembre-2023-radiobalises-de-localisation-des-sinistres-rls-radiobalises-de-secours-rbs-balises-de-localisation-p/ (French)</t>
    </r>
  </si>
  <si>
    <t>Secondary cells and batteries containing alkaline or other non-acid electrolytes - Safety requirements for secondary lithium batteries for use in road vehicles not for the propulsion </t>
  </si>
  <si>
    <t>This SASO DS IEC 63057:2023 standard is a modified adoption of International Standard IEC 63057:2020, (Secondary cells and batteries containing alkaline or other non-acid electrolytes - Safety requirements for secondary lithium batteries for use in road vehicles not for the propulsion). Standard has been varied as indicated to take account of Kingdom of Saudi Arabia conditions. The modifications are specified in Annex A.</t>
  </si>
  <si>
    <t>Alkaline secondary cells and batteries (ICS code(s): 29.220.30)</t>
  </si>
  <si>
    <t>29.220.30 - Alkaline secondary cells and batteries</t>
  </si>
  <si>
    <r>
      <rPr>
        <sz val="11"/>
        <rFont val="Calibri"/>
      </rPr>
      <t>https://members.wto.org/crnattachments/2023/TBT/SAU/23_13336_00_e.pdf
www.saso.gov.sa</t>
    </r>
  </si>
  <si>
    <t>GCC Technical Regulation for  The Labeling of Non-Retail Containers of Foods</t>
  </si>
  <si>
    <t>  This Gulf technical regulation is concerned with the explanatory data that must be available on the labels of food packages not intended for direct retail sale to the consumer, as well as the data that must be available by any other means such as attached documents, as well as the requirements related to the way they are presented and does not include data of food additives and manufacturing aids.</t>
  </si>
  <si>
    <t>Food products in general (ICS code(s): 67.040)</t>
  </si>
  <si>
    <t>Quality requirements (TBT); Consumer information, labelling (TBT); Prevention of deceptive practices and consumer protection (TBT); Protection of human health or safety (TBT)</t>
  </si>
  <si>
    <r>
      <rPr>
        <sz val="11"/>
        <rFont val="Calibri"/>
      </rPr>
      <t>https://members.wto.org/crnattachments/2023/TBT/ARE/23_13325_00_x.pdf</t>
    </r>
  </si>
  <si>
    <t>Protection of human health or safety (TBT); Prevention of deceptive practices and consumer protection (TBT); Consumer information, labelling (TBT); Quality requirements (TBT)</t>
  </si>
  <si>
    <t>Guideline on Air Quality Models; Enhancements to the AERMOD Dispersion Modeling System</t>
  </si>
  <si>
    <t>Proposed rule; notification of public hearing and conference - In this action, the Environmental Protection Agency (EPA) proposes to revise the Guideline on Air Quality Models ("Guideline"). The Guideline has been incorporated into EPA's regulations, satisfying a requirement under the Clean Air Act (CAA) section 165(e)(3)(D) for the EPA to specify, with reasonable particularity, models to be used in the Prevention of Significant Deterioration (PSD) program. It provides EPA-preferred models and other recommended techniques, as well as guidance for their use in predicting ambient concentrations of air pollutants. In this action, the EPA is proposing revisions to the Guideline, including enhancements to the formulation and application of the EPA's near-field dispersion modeling system, AERMOD, and updates to the recommendations for the development of appropriate background concentration for cumulative impact analyses. Within this action, the EPA is also announcing the Thirteenth Conference on Air Quality Modeling and invites the public to participate in the conference. The conference will focus on the proposed revisions to the Guideline, and part of the conference will also serve as the public hearing for these revisions.The public hearing for this action and the Thirteenth Conference on Air Quality Modeling will be held 14-15 November 2023, from 8:30 a.m. to 5:00 p.m. Eastern Standard Time (EST)</t>
  </si>
  <si>
    <t>Air quality; Environmental protection (ICS code(s): 13.020); Air quality (ICS code(s): 13.040)</t>
  </si>
  <si>
    <r>
      <rPr>
        <sz val="11"/>
        <rFont val="Calibri"/>
      </rPr>
      <t>https://members.wto.org/crnattachments/2023/TBT/USA/23_13317_00_e.pdf</t>
    </r>
  </si>
  <si>
    <t>Update of GCC draft regulation for The Global Harmonized system (GHS) in Gulf Cooperation council (GCC) countries</t>
  </si>
  <si>
    <t> This gulf technical regulation is concerned to ensure the safe production, transport, handling, use and disposal of hazardous materials in the line with GHS requirements:            1) the criteria for classifying substances and mixtures in accordance to their health, environmental and physical hazards; and             2) the hazard communication elements, including requirements for safety data sheets and labels.</t>
  </si>
  <si>
    <t>Chemical technology (ICS code(s): 71)</t>
  </si>
  <si>
    <t>71 - Chemical technology</t>
  </si>
  <si>
    <r>
      <rPr>
        <sz val="11"/>
        <rFont val="Calibri"/>
      </rPr>
      <t>https://members.wto.org/crnattachments/2023/TBT/OMN/23_13318_00_x.pdf
https://members.wto.org/crnattachments/2023/TBT/OMN/23_13318_00_e.pdf</t>
    </r>
  </si>
  <si>
    <r>
      <rPr>
        <sz val="11"/>
        <rFont val="Calibri"/>
      </rPr>
      <t>https://members.wto.org/crnattachments/2023/TBT/OMN/23_13318_00_e.pdf
https://members.wto.org/crnattachments/2023/TBT/OMN/23_13318_00_x.pdf</t>
    </r>
  </si>
  <si>
    <r>
      <rPr>
        <sz val="11"/>
        <rFont val="Calibri"/>
      </rPr>
      <t>https://members.wto.org/crnattachments/2023/TBT/SAU/23_13318_00_x.pdf
https://members.wto.org/crnattachments/2023/TBT/SAU/23_13318_00_e.pdf</t>
    </r>
  </si>
  <si>
    <t>Chapter 80: Reduction of Toxics in Packaging </t>
  </si>
  <si>
    <t>Proposed rule - The purpose of this rulemaking proposal is to update the existing Chapter 80 in accordance with changes in the law and to update language and formatting. The proposed changes include the incorporation of an existing statutory sales prohibition on the use of phthalates in food packaging. The proposal also adds a new section 5, establishing a sales prohibition on the use of specific applications of intentionally added per- and polyfluoroalkyl substances (PFAS) to certain types of food packaging. The addition of the new section 5 is major substantive rulemaking.</t>
  </si>
  <si>
    <t>Prohibition on the use of phthalates and intentionally added per- and polyfluoroalkyl substances (PFAS) in food packaging; Environmental protection (ICS code(s): 13.020); Packaging materials and accessories (ICS code(s): 55.040); Prepackaged and prepared foods (ICS Code: 67.230); Materials and articles in contact with foodstuffs (ICS code(s): 67.250); Chemical technology (ICS code(s): 71)</t>
  </si>
  <si>
    <t>13.020 - Environmental protection; 55.040 - Packaging materials and accessories; 67.230 - Prepackaged and prepared foods; 67.250 - Materials and articles in contact with foodstuffs; 71 - Chemical technology</t>
  </si>
  <si>
    <r>
      <rPr>
        <sz val="11"/>
        <rFont val="Calibri"/>
      </rPr>
      <t>https://members.wto.org/crnattachments/2023/TBT/USA/23_13315_00_e.pdf</t>
    </r>
  </si>
  <si>
    <t>Categorization and classification of civil unmanned aircraft systems</t>
  </si>
  <si>
    <t>This SASO ISO 21895:2023 standard is a modified adoption of International Standard IEC 21895:2020, (Categorization and classification of civil unmanned aircraft systems). Standard has been varied as indicated to take account of Kingdom of Saudi Arabia conditions. The modifications are specified in Annex A.</t>
  </si>
  <si>
    <t>Aircraft and space vehicles in general (ICS code(s): 49.020)</t>
  </si>
  <si>
    <t>49.020 - Aircraft and space vehicles in general</t>
  </si>
  <si>
    <r>
      <rPr>
        <sz val="11"/>
        <rFont val="Calibri"/>
      </rPr>
      <t>https://members.wto.org/crnattachments/2023/TBT/SAU/23_13335_00_e.pdf
https://members.wto.org/crnattachments/2023/TBT/SAU/23_13335_00_e.pdf
www.saso.gov.sa</t>
    </r>
  </si>
  <si>
    <t>Notice of Proposed Rulemaking and Announcement of Public Hearing: Amendments to Article 6, Clear and Reasonable Warnings Safe Harbor Methods and Content</t>
  </si>
  <si>
    <t>Proposed rule - Office of Environmental Health Hazard Assessment (OEHHA) proposes to amend Title 27 of the California Code of Regulations, Sections 25601, 25602, 25603, and 25607.2 and adopt new Sections 25607.50, 25607.51, 25607.52, and 25607.53. The proposal intends to make the Proposition 65 short-form warning more informative to consumers, clarify existing safe harbor warning requirements for products sold on the internet and in catalogs, add signal word options for food warnings, clarify that short-form warnings may be used to provide safe harbor warnings for food products, and provide new tailored safe harbor warnings for passenger or off-highway motor vehicle parts and recreational marine vessel parts.OEHHA has scheduled a public hearing on 13 December 2023, at 10:00 a.m. Pacific Standard Time (PST) in the Sierra Hearing Room located at the CalEPA Headquarters at 1001 I Street in Sacramento to receive comments about this action. The hearing will be hybrid, conducted both remotely and in person. Information concerning how to participate in the hearing remotely will be posted on OEHHA’s website prior to the hearing:  https://oehha.ca.gov/events-searchAnyone who has special accommodation or language needs is asked to contact Monet Vela by telephone at +1 (916) 323-2517 or by email at monet.vela@oehha.ca.gov. TTY/TDD/Speech-to-Speech users may dial 7‑1‑1 for the California Relay Service.</t>
  </si>
  <si>
    <t>Consumer product exposure warnings; Special purpose vehicles (ICS code(s): 43.160); Small craft (ICS code(s): 47.080); Prepackaged and prepared foods (ICS code(s): 67.230)</t>
  </si>
  <si>
    <t>43.160 - Special purpose vehicles; 47.080 - Small craft; 67.230 - Prepackaged and prepared foods</t>
  </si>
  <si>
    <t>Consumer information, labelling (TBT); Protection of human health or safety (TBT)</t>
  </si>
  <si>
    <r>
      <rPr>
        <sz val="11"/>
        <rFont val="Calibri"/>
      </rPr>
      <t>https://members.wto.org/crnattachments/2023/TBT/USA/23_13316_00_e.pdf</t>
    </r>
  </si>
  <si>
    <t>Peru</t>
  </si>
  <si>
    <t>PROYECTO DE NORMA METROLÓGICA PERUANA PNMP 014-2:2023 – “EQUIPOS DE MEDICIÓN DE LA ENERGÍA ELÉCTRICA. Parte 2: Requisitos generales y específicos para la protección de las propiedades metrológicas de medidores de electricidad controlados por software (firmware)”</t>
  </si>
  <si>
    <t>Este Proyecto de Norma Metrológica Peruana especifica los requisitos generales y específicos, aplicables a la funcionalidad y seguridad relacionadas con el software (firmware) legalmente relevante en los medidores de electricidad descritos en el PNMP 014-1, PNMP 015 y PNMP 022 según corresponda. Los requisitos dados en este documento se aplican sólo a los medidores de electricidad controlados por software(firmware) y/o a sus componentes</t>
  </si>
  <si>
    <t>ICS: 17.220.20 Equipos de medida, energía eléctrica, medidor estático</t>
  </si>
  <si>
    <t>17.220.20 - Measurement of electrical and magnetic quantities</t>
  </si>
  <si>
    <r>
      <rPr>
        <sz val="11"/>
        <rFont val="Calibri"/>
      </rPr>
      <t xml:space="preserve">https://members.wto.org/crnattachments/2023/TBT/PER/23_13301_00_s.pdf
https://members.wto.org/crnattachments/2023/TBT/PER/23_13301_01_s.pdf
https://www.inacal.gob.pe/metrologia/categoria/normasmetrologicas
http://extranet.comunidadandina.org/sirt/public/buscapalavra.aspx
http://consultasenlinea.mincetur.gob.pe/notificaciones/Publico/FrmBuscador.aspx
</t>
    </r>
  </si>
  <si>
    <t>draft Resolution of the Cabinet of Ministers of Ukraine "On Approval of the Procedure for State Registration of Hazardous Factors"</t>
  </si>
  <si>
    <t>the draft Resolutions provides for the approval of the Procedure for state registration of hazardous factors, which defines the order for state registration of chemical and biological hazardous factors - chemicals and substances of biological origin, as well as those that are part of mixed products, produced and/or used in the territory of Ukraine or imported, and establishes the procedure for maintaining the State register of hazardous factors.According to the draft Procedure all individual chemical and biological hazardous factors - chemicals and substances of biological origin, as well as those that are part of the product or mixed product, produced and/or used on the territory of Ukraine or imported  are subject to state registration. A hazardous factor that is part of a product or mixed product is subject to registration under the following conditions:intentional release during the use of the product or mixed product;the concentration of the hazardous factor that is part of the product or mixed product is 0.1 % or more;additives formed in the process of production or use substance are registered as individual substances.The draft Procedure also provides that an application for state registration of a hazardous factor may be submitted in writing or electronically. If the production and/or import of a particular chemical and biological hazardous factor is planned by one or more producers and importers, a joint application for state registration of the hazardous factor is submitted.A hazardous factor is considered registered from the moment of a registration record is made in the State Register.After registering a hazardous factor, the Ministry of Health issues a Certificate in the form set out in Annex 1 to this Procedure.The hazard classification of chemicals and chemical products is based on the Globally Harmonized System of Classification and Labeling of Chemicals (GHS).</t>
  </si>
  <si>
    <t>chemicals and substances of biological origin, as well as those that are part of mixed products</t>
  </si>
  <si>
    <r>
      <rPr>
        <sz val="11"/>
        <rFont val="Calibri"/>
      </rPr>
      <t>https://members.wto.org/crnattachments/2023/TBT/UKR/23_13308_00_x.pdf
https://members.wto.org/crnattachments/2023/TBT/UKR/23_13308_01_x.pdf
https://moz.gov.ua/article/public-discussions/povidomlennja-pro-opriljudnennja-proektu-postanovi-kabinetu-ministriv-ukraini-pro-zatverdzhennja-porjadku-derzhavnoi-reestracii-nebezpechnih-faktoriv</t>
    </r>
  </si>
  <si>
    <t>PROYECTO DE NORMA METROLÓGICA PERUANA PNMP 014-1:2023 - “EQUIPOS DE MEDICIÓN DE LA ENERGÍA ELÉCTRICA. Parte 1: Requisitos generales, ensayos y condiciones de ensayo. Equipos de medición”</t>
  </si>
  <si>
    <t>Este Proyecto de Norma Metrológica Peruana especifica los requisitos y los ensayos asociados, con sus condiciones apropiadas para los ensayos de modelo de los medidores de energía eléctrica de AC y DC. Este documento detalla los requisitos funcionales, mecánicos, eléctricos y de marcado, los métodos de ensayo y las condiciones de ensayo, incluida la inmunidad a las influencias externas que cubren entornos electromagnéticos y climáticos</t>
  </si>
  <si>
    <t>ICS: 17.220.20 Equipos de medida, energía eléctrica, medidor estático.</t>
  </si>
  <si>
    <r>
      <rPr>
        <sz val="11"/>
        <rFont val="Calibri"/>
      </rPr>
      <t xml:space="preserve">https://members.wto.org/crnattachments/2023/TBT/PER/23_13300_00_s.pdf
https://members.wto.org/crnattachments/2023/TBT/PER/23_13300_01_s.pdf
https://www.inacal.gob.pe/metrologia/categoria/normasmetrologicas
http://extranet.comunidadandina.org/sirt/public/buscapalavra.aspx
http://consultasenlinea.mincetur.gob.pe/notificaciones/Publico/FrmBuscador.aspx
</t>
    </r>
  </si>
  <si>
    <t>Draft Regulation of Halal Product Assurance Organizing Agency Regarding Guideline for Accreditation And/or Conformity Assessment of Foreign Halal Certification Bodies</t>
  </si>
  <si>
    <t>This draft regulation is intended to be guideline in the process of halal accreditation and/or conformity assessment of foreign halal certification bodies (LHLN). This guideline also provides the stages and processes for LHLN owned by the Government or Islamic Religious Institutions for submitting their applications to obtain halal accreditation and/or conformity assessment by BPJPH. This regulation consists of 23 Chapters, as follows: 1. Legal basis;2. Administration Documents for Halal Accreditation and/or Conformity Assessment;3. Scope of Competency of Foreign Halal Certification Bodies;4. Halal Accreditation Fees and/or Conformity Assessment;5. Submission of Halal Accreditation and/or Conformity Assessment Application;6. Examination of Halal Accreditation and/or Conformity Assessment Application;7. Onsite Assessment of Halal Accreditation and/or Conformity Assessment;8. Assessment Results of Halal Accreditation and/or Conformity Assessment of Foreign Halal Institutions and The Issuance of Certificate for Conformity Assessment Results9. The Issuance of Recommendation Letter and Accreditation Certificate;10. The Formulation and Signing of International Agreements or Memorandums of Mutual Arrangement (Mutual Recognition Agreement/MRA);11. Surveillance;12. Witness Assessment;13. Changes in Foreign Halal Certification Bodies Data;14. Reaccreditation and/or The Extension of Mutual Recognition Arrangement; 15. Addition the Scope of Accreditation and/or Conformity Assessment;16. Confidentiality;17. Rights and Obligations of Foreign Halal Certification Bodies that Has Been Granted Halal Accreditation and/or Conformity Assessment;18. Complaint;19. Appeal;20. Suspension and Revocation of Halal Accreditation Status and/or Conformity Assessment and Reduction of the Scope of Halal Accreditation and/or Conformity Assessment;21. Notification of The Changes to Halal Accreditation Requirements and/or Conformity Assessment;22. Dispute Settlement; and23. Remote Assessment.  </t>
  </si>
  <si>
    <t>Products and services that mandatory to be halal certified</t>
  </si>
  <si>
    <t>Consumer information, labelling (TBT); Prevention of deceptive practices and consumer protection (TBT)</t>
  </si>
  <si>
    <r>
      <rPr>
        <sz val="11"/>
        <rFont val="Calibri"/>
      </rPr>
      <t>https://members.wto.org/crnattachments/2023/TBT/IDN/23_13279_00_x.pdf</t>
    </r>
  </si>
  <si>
    <t>Proyecto de Ley que modifica el Código Sanitario para definir el concepto de carne y prohibir dar esa denominación a productos que no sean de origen animal.</t>
  </si>
  <si>
    <t>La idea matriz del proyecto de ley es incorporar en el Código Sanitario la definición de carne y establecer la prohibición de denominar carne cualquier otro producto que no cumpla los requisitos establecidos en la ley o no sea de origen animal, este proyecto de ley establece lo siguiente:“Artículo único.- Modifícase en el Código Sanitario contenido en el Decreto con Fuerza de Ley número 725 de 1967, del Ministerio de Salud Pública, para incorporar, a continuación del artículo 105 decies, el siguiente párrafo:“Párrafo III, De la Carne.          Artículo 105 undecies.- Con la denominación de carne se entiende la parte comestible de los músculos de los animales de abasto como bovinos, ovinos, porcinos, equinos, caprinos, camélidos, y de otras especies aptas para el consumo humano. Las carnes de animales de caza en sus procedimientos de manejo, elaboración, envase, almacenamiento, distribución y venta deberán ceñirse a lo establecido en el Reglamento Sanitario de los Alimentos, y a la norma técnica dictada para éstas, aprobada por decreto del Ministerio de Salud, la que se publicará en el Diario Oficial.         Artículo 105 duodecies.- La carne comprende todos los tejidos blandos que rodean el esqueleto, incluyendo su cobertura grasa, tendones, vasos, nervios, aponeurosis, huesos propios de cada corte cuando estén adheridos a la masa muscular correspondiente y todos los tejidos no separados durante la faena, excepto los músculos de sostén del aparato hioídeo y el esófago.Se entiende por subproducto comestible a las partes y órganos tales como: corazón, hígado, riñones, timo, ubre, sangre, lengua, sesos o grasa, de las especies de abasto. Se exceptúan de esta categoría los pulmones y los establecidos en el artículo 274 del Reglamento Sanitario de los Alimentos.        Artículo 105 terdecies.- Se prohíbe catalogar como carne a un producto que no sea de origen a animal y que no cumpla con lo establecido en los artículos 105 undecies y 105 duodecies.Del mismo modo, las denominaciones asociadas a los productos de origen animal, tales como “hamburguesa”, “chorizo”, “salchicha”, “cecina”, entre otros, no pueden ser utilizadas para describir, promover o comercializar productos alimenticios que contengan mayor proporción de materia de origen vegetal que cárnica.Las infracciones al presente artículo serán sancionadas de acuerdo a lo establecido en el Libro Décimo de este Código. Sin perjuicio de las demás sanciones que puedan corresponder, en virtud de la ley 20.169 que regula la competencia desleal u otras leyes.”.</t>
  </si>
  <si>
    <t>Carnes y denominaciones asociadas a los productos de origen animal, tales como “hamburguesa”, “chorizo”, “salchicha”, “cecina”, entre otros.</t>
  </si>
  <si>
    <r>
      <rPr>
        <sz val="11"/>
        <rFont val="Calibri"/>
      </rPr>
      <t>http://www.senado.cl/appsenado/templates/tramitacion/index.php?boletin_ini=12599-01</t>
    </r>
  </si>
  <si>
    <t>Decree of the Head of Halal Product Assurance Organizing Agency No. 78 of 2023 Regarding Guideline for Halal Certification of Food and Beverages with Processing</t>
  </si>
  <si>
    <t>This regulation establishes guideline for halal certification of food and beverages with processing. This guideline contains information on the mechanism for implementing halal certification for the provision of food and beverages by processing, which consists of:Types of food and beverage products with processing that require halal certificationAdditional provisions in fulfilling the criteria for the Halal Product Assurance System for the provision of food and beverages with processingGeneral framework for halal certification</t>
  </si>
  <si>
    <t>Foods and Beverages</t>
  </si>
  <si>
    <r>
      <rPr>
        <sz val="11"/>
        <rFont val="Calibri"/>
      </rPr>
      <t>https://members.wto.org/crnattachments/2023/TBT/IDN/23_13284_00_x.pdf
https://cmsbl.halal.go.id/uploads/78_2023_SK_Pedoman_Sertifikasi_Halal_Makanan_dan_Minuman_dengan_Pengelolahan_3aa915efdf.pdf</t>
    </r>
  </si>
  <si>
    <t>Trichloroethylene (TCE); Regulation Under the Toxic Substances 
Control Act (TSCA)</t>
  </si>
  <si>
    <t>Proposed rule - The Environmental Protection Agency (EPA) is proposing to 
address the unreasonable risk of injury to human health presented by 
trichloroethylene (TCE) under its conditions of use as documented in 
EPA's November 2020 Risk Evaluation for TCE and January 2023 revised 
risk determination for TCE pursuant to the Toxic Substances Control Act 
(TSCA). TCE is widely used as a solvent in a variety of industrial, 
commercial and consumer applications including for hydrofluorocarbon 
(HFC) production, vapor and aerosol degreasing, and in lubricants, 
greases, adhesives, and sealants. TSCA requires that when EPA 
determines a chemical substance presents unreasonable risk that EPA 
address by rule the unreasonable risk of injury to health or the 
environment and apply requirements to the extent necessary so the 
chemical no longer presents unreasonable risk. EPA determined that TCE 
presents an unreasonable risk of injury to health due to the 
significant adverse health effects associated with exposure to TCE, 
including non-cancer effects (liver toxicity, kidney toxicity, 
neurotoxicity, immunotoxicity, reproductive toxicity, and developmental 
toxicity) as well as cancer (liver, kidney, and non-Hodgkin lymphoma) 
from chronic inhalation and dermal exposures to TCE. TCE is a 
neurotoxicant and is carcinogenic to humans by all routes of exposure. 
The most sensitive adverse effects of TCE exposure are non-cancer 
effects (developmental toxicity and immunosuppression) for acute 
exposures and developmental toxicity and autoimmunity for chronic 
exposures. To address the identified unreasonable risk, EPA is 
proposing to: prohibit all manufacture (including import), processing, 
and distribution in commerce of TCE and industrial and commercial use 
of TCE for all uses, with longer compliance timeframes and workplace 
controls for certain processing and industrial and commercial uses 
(including proposed phaseouts and time-limited exemptions); prohibit 
the disposal of TCE to industrial pre-treatment, industrial treatment, 
or publicly owned treatment works, with a time-limited exemption for 
cleanup projects; and establish recordkeeping and downstream 
notification requirements.</t>
  </si>
  <si>
    <t>Trichloroethylene;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</si>
  <si>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</si>
  <si>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https://members.wto.org/crnattachments/2023/TBT/USA/23_13277_00_e.pdf</t>
    </r>
  </si>
  <si>
    <t>Draft Decree of The Minister of Religious Affairs Regarding Establishment of Harmonized System Codification of Types of Products that are Required to be Halal Certified in Food and Beverages </t>
  </si>
  <si>
    <t>This draft regulation provides the list of HS codes for types of foods and beverages products that are required to be halal certified. The application for registration of foreign halal certification must include a list of goods to be imported which are completed with HS codes according to the attachments in this regulation.</t>
  </si>
  <si>
    <t>Food and Beverages</t>
  </si>
  <si>
    <t>67.040 - Food products in general; 67.160 - Beverages</t>
  </si>
  <si>
    <r>
      <rPr>
        <sz val="11"/>
        <rFont val="Calibri"/>
      </rPr>
      <t>https://members.wto.org/crnattachments/2023/TBT/IDN/23_13280_00_x.pdf</t>
    </r>
  </si>
  <si>
    <t>Decree of the Head of Halal Product Assurance Organizing Agency No. 77 of 2023 concerning Guidelines for implementing halal product assurance system in ruminant and poultry slaughtering </t>
  </si>
  <si>
    <t>Business actors related to service of slaughterhouse (Rumah Potong Hewan/RPH) for ruminants and poultry is one that is required to have a halal certificate as a guarantee that the slaughtering process is carried out in accordance with Islamic law, so that the meat produced is halal. The obligation for halal certification of this slaughterhouse is included in the first stage which will be due in October 2024. This guideline is prepared as a reference for relevant stakeholders (business actors, halal product assurance supervisors, halal auditors, halal supervisors or related parties), in ensuring the halalness of slaughter products from slaughtering ruminants and poultry. The halal critical point of in the slaughterhouse production process spreads from raw materials, including slaughtered animals, the slaughter process (pre - post-slaughter), to all facilities utilized. The scope of the guidelines for ruminant and poultry slaughterhouses consists of provisions as follows:Term and definitionSlaughtering requirements Halal Product Assurance System for ruminant or poultry slaughterhousesGuidance and supervision of halal product assurance system for ruminants/poultry slaughtering</t>
  </si>
  <si>
    <t>Ruminant and poultry products</t>
  </si>
  <si>
    <t>65.020.30 - Animal husbandry and breeding; 67.120.10 - Meat and meat products</t>
  </si>
  <si>
    <r>
      <rPr>
        <sz val="11"/>
        <rFont val="Calibri"/>
      </rPr>
      <t>https://members.wto.org/crnattachments/2023/TBT/IDN/23_13283_00_x.pdf
https://cmsbl.halal.go.id/uploads/77_2023_SK_Pedoman_Penyelenggaraan_Sistem_Jaminan_Produk_Halal_dalam_Pemotongan_Hewan_Reuminansia_dan_Unggas_b28c409d0e.pdf</t>
    </r>
  </si>
  <si>
    <t>Draft Decree of Halal Product Assurance Organizing Agency No.__ of 2023 Regarding The Determination of General Services Rates of BPJPH </t>
  </si>
  <si>
    <t>This is the second amendments from Decree of Halal Product Assurance Organizing Agency No. 141 of 2021 Regarding the Determination of General Services Rates of BPJPH. The amendments cover adjustment in the main services and supporting services rates, as described in Annexes 1, 2, 4, 5. Annexes 1. General Services Rates of BPJPH Annexes 2. Main Services Rates of BPJPH Annexes 4. The Determination of Highest Cost Unit Limits Provided by Halal Inspection Agency (LPH) for Micro, Small, Medium, Large And/or Foreign Enterprises Annexes 5. Man days Calculation Scheme Provided by Halal Inspection Agency for Micro, Small, Medium, Large And/or Foreign Enterprises</t>
  </si>
  <si>
    <t>Products and services that mandatory to be halal certified, G/TBT/N/IDN/131 and G/TBT/N/IDN/131/add.1</t>
  </si>
  <si>
    <r>
      <rPr>
        <sz val="11"/>
        <rFont val="Calibri"/>
      </rPr>
      <t>https://members.wto.org/crnattachments/2023/TBT/IDN/23_13281_00_x.pdf</t>
    </r>
  </si>
  <si>
    <t>Decree of The Head of Halal Product Assurance Organizing Agency No. 20 of 2023 Regarding the Criteria for Halal Product Assurance System </t>
  </si>
  <si>
    <t>This regulation is amendments from the Decree of Halal Product Assurance Organizing Agency No.57 of 2021 Regarding Criteria for Halal Product Assurance System (SJPH). The SJPH described requirements to be implemented by all business actors who are subject to halal certification obligation in accordance with statutory regulations. The implementation of  halal assurance system and its principle should be conducted in every stage of halal production process (from raw material to final products), including slaughtering, supply of materials, processing, storage, packaging, distribution, sales, and products presentation. </t>
  </si>
  <si>
    <r>
      <rPr>
        <sz val="11"/>
        <rFont val="Calibri"/>
      </rPr>
      <t>https://members.wto.org/crnattachments/2023/TBT/IDN/23_13282_00_x.pdf
https://cmsbl.halal.go.id/uploads/Kepkaban_No_20_Tahun_2023_Perubahan_SJPH_3_bca72daa00.pdf</t>
    </r>
  </si>
  <si>
    <t>annex 1 of standard # UAE.S MRL1:2019:Maximum Residue Limits (MRLs) for Pesticides in agricultural and food products Annex1: Methodology for Determining Pesticide Residue Limits in Rice Product </t>
  </si>
  <si>
    <t> the annex 1 of standard # UAE.S MRL1:2019:Maximum Residue Limits (MRLs) for Pesticides in agricultural and food products, set the methodology for Determining Pesticide Residue Limits in Rice Product </t>
  </si>
  <si>
    <t>General methods of tests and analysis for food products (ICS code(s): 67.050)</t>
  </si>
  <si>
    <t>65.100 - Pesticides and other agrochemicals; 67.050 - General methods of tests and analysis for food products</t>
  </si>
  <si>
    <t>Prevention of deceptive practices and consumer protection (TBT); Protection of human health or safety (TBT); Harmonization (TBT); Reducing trade barriers and facilitating trade (TBT)</t>
  </si>
  <si>
    <r>
      <rPr>
        <sz val="11"/>
        <rFont val="Calibri"/>
      </rPr>
      <t>https://members.wto.org/crnattachments/2023/TBT/ARE/23_13259_00_x.pdf</t>
    </r>
  </si>
  <si>
    <t>DUS 998:2021, Plantain (gonja) — Specification, Second Edition</t>
  </si>
  <si>
    <t>This Draft Uganda Standard specifies requirements for plantain (gonja) (AAB genome) banana grown from Musa spp. (AAA-B) and of family Musaceae</t>
  </si>
  <si>
    <t>Fresh or dried plantains (HS code(s): 080310); Fruits and derived products (ICS code(s): 67.080.10); Plantain; Gonja</t>
  </si>
  <si>
    <t>080310 - Fresh or dried plantains</t>
  </si>
  <si>
    <t>67.080.10 - Fruits and derived products</t>
  </si>
  <si>
    <r>
      <rPr>
        <sz val="11"/>
        <rFont val="Calibri"/>
      </rPr>
      <t>https://members.wto.org/crnattachments/2023/TBT/UGA/23_13267_00_e.pdf</t>
    </r>
  </si>
  <si>
    <t>DUS DARS 1110-1, Dried small sardine and sardine-type pelagic fish — Part 1: Freshwater, First Edition</t>
  </si>
  <si>
    <t>This Draft Uganda Standard specifies the requirements and methods of test for dried small freshwater sardine and sardine-type pelagic fish of the species;Rastrineobola argentea, Rastrineobola sardella, Stolothrissa tanganicaeLimnothrissa miodonPoecilothrissa moeruensis and Engraulicypris bangweuluensis</t>
  </si>
  <si>
    <t>Dried fish, salted, not smoked (excl. cod and other fillets) (HS code(s): 030559); Fish and fishery products (ICS code(s): 67.120.30); Dried sardine</t>
  </si>
  <si>
    <t>030559 - Dried fish, salted, not smoked (excl. cod and other fillets)</t>
  </si>
  <si>
    <t>Consumer information, labelling (TBT); Protection of human health or safety (TBT); Quality requirements (TBT); Harmonization (TBT); Reducing trade barriers and facilitating trade (TBT); Prevention of deceptive practices and consumer protection (TBT)</t>
  </si>
  <si>
    <r>
      <rPr>
        <sz val="11"/>
        <rFont val="Calibri"/>
      </rPr>
      <t>https://members.wto.org/crnattachments/2023/TBT/UGA/23_13262_00_e.pdf</t>
    </r>
  </si>
  <si>
    <t>DUS 983:2021, Banana (matooke) flour— Specification, Second Edition</t>
  </si>
  <si>
    <t>This Draft Uganda Standard specifies requirements, sampling and test methods for EAH banana (matooke) flour for human consumption.</t>
  </si>
  <si>
    <t>Fresh or dried bananas (excl. plantains) (HS code(s): 080390); Fruits and derived products (ICS code(s): 67.080.10); Banana flour; Matooke flour</t>
  </si>
  <si>
    <t>080390 - Fresh or dried bananas (excl. plantains)</t>
  </si>
  <si>
    <r>
      <rPr>
        <sz val="11"/>
        <rFont val="Calibri"/>
      </rPr>
      <t>https://members.wto.org/crnattachments/2023/TBT/UGA/23_13269_00_e.pdf</t>
    </r>
  </si>
  <si>
    <t>Draft Amendment to Technical Specification for the Verification and Inspection of Water Meters </t>
  </si>
  <si>
    <t>The Bureau of Standards, Metrology and Inspection (BSMI) proposes to amend the “Technical Specification for the Verification and Inspection of Water Meters.” The proposed changes are in accordance with the provisions of OIML R49:2013. The major changes involve:Scope of water meters subject to this Technical Specification;Definition of terms; andTechnical requirements.</t>
  </si>
  <si>
    <t>Water Meters ( For cold potable water meters only)</t>
  </si>
  <si>
    <t>91.140.60 - Water supply systems</t>
  </si>
  <si>
    <t>Prevention of deceptive practices and consumer protection (TBT); Quality requirements (TBT)</t>
  </si>
  <si>
    <r>
      <rPr>
        <sz val="11"/>
        <rFont val="Calibri"/>
      </rPr>
      <t>https://members.wto.org/crnattachments/2023/TBT/TPKM/23_13260_00_e.pdf
https://members.wto.org/crnattachments/2023/TBT/TPKM/23_13260_00_x.pdf</t>
    </r>
  </si>
  <si>
    <t>Brazil</t>
  </si>
  <si>
    <t>Draft resolution 1210, 26 October 2023</t>
  </si>
  <si>
    <t>This Draft Resolution contains provisions on regulation for expanded access, compassionate use, and post-study drug supply programs.</t>
  </si>
  <si>
    <t>Medicaments (ICS code(s): 11.120.10)</t>
  </si>
  <si>
    <t>11.120.10 - Medicaments</t>
  </si>
  <si>
    <r>
      <rPr>
        <sz val="11"/>
        <rFont val="Calibri"/>
      </rPr>
      <t>https://members.wto.org/crnattachments/2023/TBT/BRA/23_13243_00_x.pdf
Draft: https://antigo.anvisa.gov.br/documents/10181/6672480/CONSULTA+PUBLICA+N+1210+DIRE2.pdf/8c0db2f8-4297-4e0a-9271-9ceef0f5b281
Comment form: https://pesquisa.anvisa.gov.br/index.php/928526?lang=pt-BR
The comment form link will be available on 11 November 2023.</t>
    </r>
  </si>
  <si>
    <t>DUS 997:2021, Cooking banana (matooke) — Specification, Second Edition</t>
  </si>
  <si>
    <t>This Draft Uganda Standard specifies requirements for cooking banana (matooke) grown from Musa spp. (AAA-EAH) and of family Musaceae to be supplied raw to the consumer</t>
  </si>
  <si>
    <t>Fresh or dried bananas (excl. plantains) (HS code(s): 080390); Fruits and derived products (ICS code(s): 67.080.10); Cooking banana; Matooke</t>
  </si>
  <si>
    <r>
      <rPr>
        <sz val="11"/>
        <rFont val="Calibri"/>
      </rPr>
      <t>https://members.wto.org/crnattachments/2023/TBT/UGA/23_13264_00_e.pdf</t>
    </r>
  </si>
  <si>
    <t>Emne</t>
  </si>
  <si>
    <t>Bomuld, kartet eller kæmmet. (HS-kode(r): 5203); Bomuldsgarn i detailsalg (undtagen sytråd) (HS-kode(r): 5207); Garn (ICS-kode(r): 59.080.20)</t>
  </si>
  <si>
    <t>Radiokommunikation (ICS 33.060); Elektromagnetisk kompatibilitet (EMC) inklusive radiointerferens (ICS 33.100).</t>
  </si>
  <si>
    <t>Type 2 og type 3 farlige stoffer (kun for varer under FDA's ansvar)</t>
  </si>
  <si>
    <t>Type 1 farlige stoffer (kun for varer under FDA's ansvar)</t>
  </si>
  <si>
    <t>Lavspændingskoblings- og styreenheder (HS-kode(r): 8537); (ICS-kode(r): 29.130.20)</t>
  </si>
  <si>
    <t>Lavspændingskoblings- og kontrolenheder (HS-kode(r): 853710; 853720); (ICS-kode(r): 29.130.20)</t>
  </si>
  <si>
    <t>Elektriske grille, brødristere og lignende bærbare madlavningsapparater (HS-kode(r): 851660); (ICS-kode(r): 13.120; 97.040.50)</t>
  </si>
  <si>
    <t>Kød af kvæg, fersk eller kølet (HS-kode(r): 0201); Kød og kødprodukter (ICS-kode(r): 67.120.10)</t>
  </si>
  <si>
    <t>Levende rovfugle (HS-kode(r): 010631); Fjerkræ og æg (ICS-kode(r): 67.120.20)</t>
  </si>
  <si>
    <t>Tobak, tobaksvarer og beslægtet udstyr (ICS-kode(r): 65.160)</t>
  </si>
  <si>
    <t>Kakaobønner, hele eller knuste, rå eller ristede. (HS-kode(r): 1801); Kakao (ICS-kode(r): 67.140.30)</t>
  </si>
  <si>
    <t>Supper og bouillon samt præparater hertil; tilberedte fødevarer bestående af fint homogeniserede blandinger af to eller flere basisingredienser såsom kød, fisk, grøntsager eller frugt, i pakninger til detailsalg som spædbørnsmad eller til diætetiske formål, i beholdere med</t>
  </si>
  <si>
    <t>Kød og kødprodukter (ICS-kode(r): 67.120.10)</t>
  </si>
  <si>
    <t>Tobaksprodukter og relaterede produkter</t>
  </si>
  <si>
    <t>MEJERIPRODUKTER; FUGLEÆG; NATURLIG HONNING; SPISELIGE PRODUKTER AF ANIMALSKE OPRINDELSE, IKKE ANDETSTEDS SPECIFICERET ELLER INKLUDERET (HS-kode(r): 04); Fødevareteknologi (ICS-kode(r): 67)</t>
  </si>
  <si>
    <t>KORN (HS-kode(r): 10); TILBEREDNINGER AF KORN, MEL, STIVELSE ELLER MÆLK; KONDITORPRODUKTER (HS-kode(r): 19); Fødevareteknologi (ICS-kode(r): 67)</t>
  </si>
  <si>
    <t>Skåret og bøjet stålstænger og stof til armering af beton</t>
  </si>
  <si>
    <t>Landbrugets genetisk modificerede organismer</t>
  </si>
  <si>
    <t>Pesticid aktive stoffer</t>
  </si>
  <si>
    <t>Vandfilter</t>
  </si>
  <si>
    <t>FM radiosender</t>
  </si>
  <si>
    <t>Økologiske produkter af vegetabilsk oprindelse, økologiske forarbejdede fødevarer og økologiske husdyrprodukter</t>
  </si>
  <si>
    <t>Armeringsslange til tilslutning af gasapparat (HS-kode(r): 8307); (ICS-kode(r): 91.140)</t>
  </si>
  <si>
    <t>Biocidholdige produkter</t>
  </si>
  <si>
    <t>Korrugerede rør af rustfrit stål til tilslutning af gasapparater (HS-kode(r): 8307); (ICS-kode(r): 91.140)</t>
  </si>
  <si>
    <t>Kommercielt gasbrænderapparat (HS-kode(r): 841720; 841950; 841981); (ICS-kode(r): 91.140)</t>
  </si>
  <si>
    <t>Frisk, kølet og frosset kød af kvæg, svin, får, geder og fjerkræ</t>
  </si>
  <si>
    <t>Gasmålere (HS: 902810)</t>
  </si>
  <si>
    <t>Farmaceutiske produkter: faste orale produkter, vandige opløsninger, pulvere og frysetørrede pulvere</t>
  </si>
  <si>
    <t>Gødningsprodukter</t>
  </si>
  <si>
    <t>Fastholdelsesanordninger, der bruges til at sikre personer inde i et fly, når de ikke er korrekt sikret med FAA-godkendte sikkerhedsseler og, hvis de er installeret, skulderseler eller godkendte barnefastholdelsessystemer; Passager- og kabineudstyr (ICS-kode(r): 49.095)</t>
  </si>
  <si>
    <t>Produkterne omfatter ballistisk gennemsigtigt materiale, gennemsigtigt materiale, der er modstandsdygtigt over for tvungen adgang, gennemsigtigt materiale mod eksplosion, gennemsigtigt materiale, der er modstandsdygtigt over for ballistisk og tvungen adgang, gennemsigtigt materiale, ballistisk og anti-eksplosion, gennemsigtigt materiale, der er modstandsdygtigt over for tvungen adgang og anti-eksplosion, er modstandsdygtigt over for ballistisk og tvungen indtrængen og anti-eksplosion gennemsigtigt materiale (HS-kode(r): 730830); (ICS-kode(r): 13.310)</t>
  </si>
  <si>
    <t>Stoffer med sandsynlig effekt på centralnervesystemet</t>
  </si>
  <si>
    <t>Malingsprodukter, herunder under HS-pos. 3208 og 3209. Grafiske materialer, herunder under HS-pos. 9608 og 9609</t>
  </si>
  <si>
    <t>Elektroniske skærme, herunder tv'er, skærme og digitale informationsskærme</t>
  </si>
  <si>
    <t>Kommercielle køleapparater og ismaskiner</t>
  </si>
  <si>
    <t>Gaffeltruck emissioner; Miljøbeskyttelse (ICS-kode(r): 13.020); Luftkvalitet (ICS-kode(r): 13.040)</t>
  </si>
  <si>
    <t>Test- og prøveudtagningsmetodestandarder for blybaserede malingsprogramaktiviteter; Tjenester (ICS-kode(r): 03.080); Kvalitet (ICS-kode(r): 03.120); Testbetingelser og -procedurer generelt (ICS-kode(r): 19.020); Malingsingredienser (ICS-kode(r): 87.060)</t>
  </si>
  <si>
    <t>Vaskemidler; Kvalitet (ICS-kode(r): 03.120); Produkter fra den kemiske industri (ICS-kode(r): 71.100)</t>
  </si>
  <si>
    <t>Fødevareteknologi (ICS-kode(r): 67)</t>
  </si>
  <si>
    <t>Miljøbeskyttelse (ICS-kode(r): 13.020); Sikkerhed i hjemmet (ICS-kode(r): 13.120); Produktion i den kemiske industri (ICS-kode(r): 71.020); Produkter fra den kemiske industri (ICS-kode(r): 71.100)</t>
  </si>
  <si>
    <t>Telekommunikationsterminaludstyr; 33.060.20 - Modtage- og sendeudstyr</t>
  </si>
  <si>
    <t>Højspændingsinduktionsmotor (HS-kode(r): 8504); (ICS-kode(r): 29.180)</t>
  </si>
  <si>
    <t>Krafttransformatorer (HS-kode(r): 8504); (ICS-kode(r): 29.180)</t>
  </si>
  <si>
    <t>Synkronmotorer (HS-kode(r): 8504); (ICS-kode(r): 29.180)</t>
  </si>
  <si>
    <t>Tobak, tobaksprodukter og relateret udstyr</t>
  </si>
  <si>
    <t>Tøj</t>
  </si>
  <si>
    <t>Gipsbaserede byggematerialer</t>
  </si>
  <si>
    <t>Alle varer (mad)</t>
  </si>
  <si>
    <t>Dåser. Dåser. Rør (ICS-kode(r): 55.120)</t>
  </si>
  <si>
    <t>Plastrørsystemer til vandinstallationer inde i bygninger</t>
  </si>
  <si>
    <t>Lægemidler</t>
  </si>
  <si>
    <t>Beton- og betonprodukter (ICS-kode(r): 91.100.30); Anlæg af jernbaner (ICS-kode(r): 93.100)</t>
  </si>
  <si>
    <t>Trækulsbriket</t>
  </si>
  <si>
    <t>Madvarer</t>
  </si>
  <si>
    <t>Pneumatiske dæk til personbiler: ICS 83.160.10</t>
  </si>
  <si>
    <t>Kød, kødprodukter og andre animalske produkter (ICS-kode(r): 67.120)</t>
  </si>
  <si>
    <t>Fiskeprodukter</t>
  </si>
  <si>
    <t>Opbevaring. Lager (ICS-kode(r): 55.220)</t>
  </si>
  <si>
    <t>Fluorholdige drivhusgasser opført i bilag I, II og III samt produkter og udstyr, der er omhandlet i artikel 19 og opført i bilag IV til Kommissionens forslag</t>
  </si>
  <si>
    <t>Plantedyrkning (ICS-kode(r): 65.020.20)</t>
  </si>
  <si>
    <t>Fødevarer generelt (ICS: 67.040)</t>
  </si>
  <si>
    <t>Kosmetik (HS-kode(r): 33); (ICS-kode(r): 71.100.70)</t>
  </si>
  <si>
    <t>Personbiler og varevogne (køretøjer i kategori M1 og N1) og systemer, komponenter og separate tekniske enheder til sådanne køretøjer.</t>
  </si>
  <si>
    <t>Vaskemidler er produkter, der er beregnet til rengøring af tekstiler, service eller overflader. Rengøringsmidler kan indeholde bevidst tilsatte mikroorganismer. Produkter, der er beregnet til iblødsætning (forvask), skylning eller blegning af stoffer eller tallerkener, og produkter, der er beregnet til at ændre fornemmelsen af stoffer i processer, der skal supplere vask af stoffer, falder også ind under definitionen af vaskemiddel i det anmeldte dokument. Overfladeaktive stoffer er organiske stoffer eller blandinger, der anvendes i rengøringsmidler, og som har overfladeaktive egenskaber.</t>
  </si>
  <si>
    <t>Køretøjer og deres påhængsvogne (køretøjer i klasse M-, N- og O) og systemer, komponenter og separate tekniske enheder til sådanne køretøjer</t>
  </si>
  <si>
    <t>Processer i fødevareindustrien (ICS-kode(r): 67.020)</t>
  </si>
  <si>
    <t>Telekommunikation (ICS 33.170)</t>
  </si>
  <si>
    <t>Alkaliske sekundære celler og batterier (ICS-kode(r): 29.220.30)</t>
  </si>
  <si>
    <t>Fødevarer generelt (ICS-kode(r): 67.040)</t>
  </si>
  <si>
    <t>Luftkvalitet; Miljøbeskyttelse (ICS-kode(r): 13.020); Luftkvalitet (ICS-kode(r): 13.040)</t>
  </si>
  <si>
    <t>Kemisk teknologi (ICS-kode(r): 71)</t>
  </si>
  <si>
    <t>Forbud mod anvendelse af phthalater og bevidst tilsatte per- og polyfluoralkylstoffer (PFAS) i fødevareemballage; Miljøbeskyttelse (ICS-kode(r): 13.020); Emballagematerialer og tilbehør (ICS-kode(r): 55.040); Færdigpakkede og tilberedte fødevarer (ICS-kode: 67.230); Materialer og genstande i kontakt med fødevarer (ICS-kode(r): 67.250); Kemisk teknologi (ICS-kode(r): 71)</t>
  </si>
  <si>
    <t>Tætningsprodukter indeholdende stenkulstjære og destillater heraf, herunder fortætningsprodukter, tagtætningsprodukter og tætningsprodukter til industriel brug på metal-, konstruktionsstål- eller betonkomponenter eller på rørledninger eller andre nedgravede tjenester</t>
  </si>
  <si>
    <t>Vaskemaskiner</t>
  </si>
  <si>
    <t>Farmaceutiske produkter</t>
  </si>
  <si>
    <t>Medicinsk udstyr</t>
  </si>
  <si>
    <t>Fisk og krebsdyr</t>
  </si>
  <si>
    <t>Planter opnået ved visse nye genomiske teknikker. Fødevarer og foder, der indeholder, består af eller er produceret af disse planter.Andre produkter, der indeholder eller består af disse planter</t>
  </si>
  <si>
    <t>Metrologi</t>
  </si>
  <si>
    <t>Stik, faste eller bærbare stikkontakter og apparatindtag til industrielle formål - Del 2: Krav til dimensionskompatibilitet for tilbehør til ben og kontaktrør (ICS 29.120.30) Stik, stikkontakter, koblinger.</t>
  </si>
  <si>
    <t>Forarbejdede kødprodukter — Kodeks for hygiejnisk praksis</t>
  </si>
  <si>
    <t>Ost</t>
  </si>
  <si>
    <t xml:space="preserve">Fødevarer generelt </t>
  </si>
  <si>
    <t>Kategorisering og klassificering af civile ubemandede flysystemer</t>
  </si>
  <si>
    <t>GCCs tekniske forskrift for mærkning af ikke-detailbeholdere til fødevarer</t>
  </si>
  <si>
    <t>Opdatering af GCC-udkast til regulering for The Global Harmonized System (GHS) i Gulf Cooperation Council (GCC) lande</t>
  </si>
  <si>
    <t>Trichlorethylen (TCE); Regulering under de giftige stoffer
Control Act (TSCA)</t>
  </si>
  <si>
    <t>Udkast til dekret fra ministeren for religiøse anliggender om etablering af harmoniseret system kodificering af typer af produkter, der skal være halal-certificerede i fødevarer og drikkevarer</t>
  </si>
  <si>
    <t>DUS 998:2021, Plantain (gonja) — Specifikation, anden udgave</t>
  </si>
  <si>
    <t>DUS DARS 1110-1, Tørrede små sardiner og pelagiske fisk af sardintype — Del 1: Ferskvand, første udgave</t>
  </si>
  <si>
    <t>DUS 983:2021, Banan (matooke) mel— Specifikation, anden udgave</t>
  </si>
  <si>
    <t>Udkast til ændring af teknisk specifikation til verifikation og inspektion af vandmålere</t>
  </si>
  <si>
    <t>Udkast til resolution 1210, 26. oktober 2023</t>
  </si>
  <si>
    <t>DUS 997:2021, Madlavningsbanan (matooke) — Specifikation, anden udgave</t>
  </si>
  <si>
    <t>Meddelelse om foreslået regeludformning og meddelelse om offentlig høring: Ændringer til artikel 6, klare og rimelige advarsler. Safe Harbor-metoder og -indhold</t>
  </si>
  <si>
    <t>Metrologiske egenskaber af elmålere styret af software (firmware)"</t>
  </si>
  <si>
    <t>Udkast til resolution fra Ukraines ministerkabinet "Om godkendelse af proceduren for statslig registrering af farlige faktorer"</t>
  </si>
  <si>
    <t>Måleudstyr</t>
  </si>
  <si>
    <t>Halal-certificeringsorganer</t>
  </si>
  <si>
    <t>Lovforslag, der ændrer sundhedskoden for at definere begrebet kød og forbyde at give dette navn til produkter, der ikke er af dyr oprindelse.</t>
  </si>
  <si>
    <t>Halal-certificering af fødevarer og drikkevarer med forarbejdning</t>
  </si>
  <si>
    <t>Halal produktsikringssystem ved slagtning af drøvtyggere og fjerkræ</t>
  </si>
  <si>
    <t>Halal Product Assurance Organization Agency nr. 20 af 2023 vedrørende kriterierne for Halal Product Assurance System</t>
  </si>
  <si>
    <t>Halal Product Assurance Organization Agency nr.__ af 2023 vedrørende fastsættelse af BPJPH-priser for generelle tjenester</t>
  </si>
  <si>
    <t>Maksimale restkoncentrationsgrænser (MRL) for pesticider i landbrugs- og fødevareprodukter Annex1: Metodologi til bestemmelse af pesticidrestergrænser i risprodukter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</si>
</sst>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14" fontId="1"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9"/>
  <sheetViews>
    <sheetView tabSelected="1" workbookViewId="0">
      <pane ySplit="1" topLeftCell="A2" activePane="bottomLeft" state="frozen"/>
      <selection pane="bottomLeft" activeCell="A4" sqref="A4"/>
    </sheetView>
  </sheetViews>
  <sheetFormatPr defaultRowHeight="15"/>
  <cols>
    <col min="1" max="1" width="84.28515625" style="2" customWidth="1"/>
    <col min="2" max="2" width="20" style="4" customWidth="1"/>
    <col min="3" max="3" width="30" customWidth="1"/>
    <col min="4" max="4" width="50" customWidth="1"/>
    <col min="5" max="7" width="100" style="2" customWidth="1"/>
    <col min="8" max="8" width="40" customWidth="1"/>
    <col min="9" max="12" width="100" customWidth="1"/>
    <col min="13" max="13" width="30" style="4" customWidth="1"/>
    <col min="14" max="18" width="100" customWidth="1"/>
  </cols>
  <sheetData>
    <row r="1" spans="1:18" ht="60" customHeight="1">
      <c r="A1" s="9" t="s">
        <v>636</v>
      </c>
      <c r="B1" s="5" t="s">
        <v>1</v>
      </c>
      <c r="C1" s="1" t="s">
        <v>0</v>
      </c>
      <c r="D1" s="1" t="s">
        <v>2</v>
      </c>
      <c r="E1" s="3" t="s">
        <v>3</v>
      </c>
      <c r="F1" s="3" t="s">
        <v>4</v>
      </c>
      <c r="G1" s="3" t="s">
        <v>5</v>
      </c>
      <c r="H1" s="1" t="s">
        <v>6</v>
      </c>
      <c r="I1" s="1" t="s">
        <v>7</v>
      </c>
      <c r="J1" s="1" t="s">
        <v>8</v>
      </c>
      <c r="K1" s="1" t="s">
        <v>9</v>
      </c>
      <c r="L1" s="1" t="s">
        <v>10</v>
      </c>
      <c r="M1" s="5" t="s">
        <v>11</v>
      </c>
      <c r="N1" s="1" t="s">
        <v>12</v>
      </c>
      <c r="O1" s="1" t="s">
        <v>13</v>
      </c>
      <c r="P1" s="1" t="s">
        <v>14</v>
      </c>
      <c r="Q1" s="1" t="s">
        <v>15</v>
      </c>
      <c r="R1" s="1" t="s">
        <v>16</v>
      </c>
    </row>
    <row r="2" spans="1:18" ht="60" customHeight="1">
      <c r="A2" s="2" t="s">
        <v>705</v>
      </c>
      <c r="B2" s="7">
        <v>45236</v>
      </c>
      <c r="C2" s="6" t="s">
        <v>298</v>
      </c>
      <c r="D2" s="6" t="str">
        <f>HYPERLINK("https://eping.wto.org/en/Search?viewData= G/TBT/N/SAU/1315"," G/TBT/N/SAU/1315")</f>
        <v xml:space="preserve"> G/TBT/N/SAU/1315</v>
      </c>
      <c r="E2" s="8" t="s">
        <v>510</v>
      </c>
      <c r="F2" s="8" t="s">
        <v>511</v>
      </c>
      <c r="G2" s="8" t="s">
        <v>512</v>
      </c>
      <c r="H2" s="6" t="s">
        <v>24</v>
      </c>
      <c r="I2" s="6" t="s">
        <v>513</v>
      </c>
      <c r="J2" s="6" t="s">
        <v>70</v>
      </c>
      <c r="K2" s="6" t="s">
        <v>24</v>
      </c>
      <c r="L2" s="6"/>
      <c r="M2" s="7">
        <v>45296</v>
      </c>
      <c r="N2" s="6" t="s">
        <v>25</v>
      </c>
      <c r="O2" s="8" t="s">
        <v>514</v>
      </c>
      <c r="P2" s="6" t="str">
        <f>HYPERLINK("https://docs.wto.org/imrd/directdoc.asp?DDFDocuments/t/G/TBTN23/SAU1315.DOCX", "https://docs.wto.org/imrd/directdoc.asp?DDFDocuments/t/G/TBTN23/SAU1315.DOCX")</f>
        <v>https://docs.wto.org/imrd/directdoc.asp?DDFDocuments/t/G/TBTN23/SAU1315.DOCX</v>
      </c>
      <c r="Q2" s="6"/>
      <c r="R2" s="6" t="str">
        <f>HYPERLINK("https://docs.wto.org/imrd/directdoc.asp?DDFDocuments/v/G/TBTN23/SAU1315.DOCX", "https://docs.wto.org/imrd/directdoc.asp?DDFDocuments/v/G/TBTN23/SAU1315.DOCX")</f>
        <v>https://docs.wto.org/imrd/directdoc.asp?DDFDocuments/v/G/TBTN23/SAU1315.DOCX</v>
      </c>
    </row>
    <row r="3" spans="1:18" ht="60" customHeight="1">
      <c r="A3" s="2" t="s">
        <v>685</v>
      </c>
      <c r="B3" s="7">
        <v>45245</v>
      </c>
      <c r="C3" s="6" t="s">
        <v>356</v>
      </c>
      <c r="D3" s="6" t="str">
        <f>HYPERLINK("https://eping.wto.org/en/Search?viewData= G/TBT/N/TON/1"," G/TBT/N/TON/1")</f>
        <v xml:space="preserve"> G/TBT/N/TON/1</v>
      </c>
      <c r="E3" s="8" t="s">
        <v>357</v>
      </c>
      <c r="F3" s="8" t="s">
        <v>358</v>
      </c>
      <c r="G3" s="8" t="s">
        <v>359</v>
      </c>
      <c r="H3" s="6" t="s">
        <v>24</v>
      </c>
      <c r="I3" s="6" t="s">
        <v>360</v>
      </c>
      <c r="J3" s="6" t="s">
        <v>361</v>
      </c>
      <c r="K3" s="6" t="s">
        <v>78</v>
      </c>
      <c r="L3" s="6"/>
      <c r="M3" s="7" t="s">
        <v>24</v>
      </c>
      <c r="N3" s="6" t="s">
        <v>25</v>
      </c>
      <c r="O3" s="8" t="s">
        <v>362</v>
      </c>
      <c r="P3" s="6" t="str">
        <f>HYPERLINK("https://docs.wto.org/imrd/directdoc.asp?DDFDocuments/t/G/TBTN23/TON1.DOCX", "https://docs.wto.org/imrd/directdoc.asp?DDFDocuments/t/G/TBTN23/TON1.DOCX")</f>
        <v>https://docs.wto.org/imrd/directdoc.asp?DDFDocuments/t/G/TBTN23/TON1.DOCX</v>
      </c>
      <c r="Q3" s="6"/>
      <c r="R3" s="6" t="str">
        <f>HYPERLINK("https://docs.wto.org/imrd/directdoc.asp?DDFDocuments/v/G/TBTN23/TON1.DOCX", "https://docs.wto.org/imrd/directdoc.asp?DDFDocuments/v/G/TBTN23/TON1.DOCX")</f>
        <v>https://docs.wto.org/imrd/directdoc.asp?DDFDocuments/v/G/TBTN23/TON1.DOCX</v>
      </c>
    </row>
    <row r="4" spans="1:18" ht="60" customHeight="1">
      <c r="A4" s="2" t="s">
        <v>659</v>
      </c>
      <c r="B4" s="7">
        <v>45254</v>
      </c>
      <c r="C4" s="6" t="s">
        <v>157</v>
      </c>
      <c r="D4" s="6" t="str">
        <f>HYPERLINK("https://eping.wto.org/en/Search?viewData= G/TBT/N/CHN/1773"," G/TBT/N/CHN/1773")</f>
        <v xml:space="preserve"> G/TBT/N/CHN/1773</v>
      </c>
      <c r="E4" s="8" t="s">
        <v>189</v>
      </c>
      <c r="F4" s="8" t="s">
        <v>190</v>
      </c>
      <c r="G4" s="8" t="s">
        <v>191</v>
      </c>
      <c r="H4" s="6" t="s">
        <v>192</v>
      </c>
      <c r="I4" s="6" t="s">
        <v>193</v>
      </c>
      <c r="J4" s="6" t="s">
        <v>194</v>
      </c>
      <c r="K4" s="6" t="s">
        <v>24</v>
      </c>
      <c r="L4" s="6"/>
      <c r="M4" s="7" t="s">
        <v>24</v>
      </c>
      <c r="N4" s="6" t="s">
        <v>25</v>
      </c>
      <c r="O4" s="8" t="s">
        <v>195</v>
      </c>
      <c r="P4" s="6" t="str">
        <f>HYPERLINK("https://docs.wto.org/imrd/directdoc.asp?DDFDocuments/t/G/TBTN23/CHN1773.DOCX", "https://docs.wto.org/imrd/directdoc.asp?DDFDocuments/t/G/TBTN23/CHN1773.DOCX")</f>
        <v>https://docs.wto.org/imrd/directdoc.asp?DDFDocuments/t/G/TBTN23/CHN1773.DOCX</v>
      </c>
      <c r="Q4" s="6"/>
      <c r="R4" s="6"/>
    </row>
    <row r="5" spans="1:18" ht="60" customHeight="1">
      <c r="A5" s="2" t="s">
        <v>689</v>
      </c>
      <c r="B5" s="7">
        <v>45244</v>
      </c>
      <c r="C5" s="6" t="s">
        <v>388</v>
      </c>
      <c r="D5" s="6" t="str">
        <f>HYPERLINK("https://eping.wto.org/en/Search?viewData= G/TBT/N/EGY/373"," G/TBT/N/EGY/373")</f>
        <v xml:space="preserve"> G/TBT/N/EGY/373</v>
      </c>
      <c r="E5" s="8" t="s">
        <v>389</v>
      </c>
      <c r="F5" s="8" t="s">
        <v>390</v>
      </c>
      <c r="G5" s="8" t="s">
        <v>391</v>
      </c>
      <c r="H5" s="6" t="s">
        <v>24</v>
      </c>
      <c r="I5" s="6" t="s">
        <v>392</v>
      </c>
      <c r="J5" s="6" t="s">
        <v>315</v>
      </c>
      <c r="K5" s="6" t="s">
        <v>24</v>
      </c>
      <c r="L5" s="6"/>
      <c r="M5" s="7">
        <v>45304</v>
      </c>
      <c r="N5" s="6" t="s">
        <v>25</v>
      </c>
      <c r="O5" s="6"/>
      <c r="P5" s="6" t="str">
        <f>HYPERLINK("https://docs.wto.org/imrd/directdoc.asp?DDFDocuments/t/G/TBTN23/EGY373.DOCX", "https://docs.wto.org/imrd/directdoc.asp?DDFDocuments/t/G/TBTN23/EGY373.DOCX")</f>
        <v>https://docs.wto.org/imrd/directdoc.asp?DDFDocuments/t/G/TBTN23/EGY373.DOCX</v>
      </c>
      <c r="Q5" s="6"/>
      <c r="R5" s="6" t="str">
        <f>HYPERLINK("https://docs.wto.org/imrd/directdoc.asp?DDFDocuments/v/G/TBTN23/EGY373.DOCX", "https://docs.wto.org/imrd/directdoc.asp?DDFDocuments/v/G/TBTN23/EGY373.DOCX")</f>
        <v>https://docs.wto.org/imrd/directdoc.asp?DDFDocuments/v/G/TBTN23/EGY373.DOCX</v>
      </c>
    </row>
    <row r="6" spans="1:18" ht="60" customHeight="1">
      <c r="A6" s="2" t="s">
        <v>689</v>
      </c>
      <c r="B6" s="7">
        <v>45244</v>
      </c>
      <c r="C6" s="6" t="s">
        <v>388</v>
      </c>
      <c r="D6" s="6" t="str">
        <f>HYPERLINK("https://eping.wto.org/en/Search?viewData= G/TBT/N/EGY/371"," G/TBT/N/EGY/371")</f>
        <v xml:space="preserve"> G/TBT/N/EGY/371</v>
      </c>
      <c r="E6" s="8" t="s">
        <v>410</v>
      </c>
      <c r="F6" s="8" t="s">
        <v>411</v>
      </c>
      <c r="G6" s="8" t="s">
        <v>391</v>
      </c>
      <c r="H6" s="6" t="s">
        <v>24</v>
      </c>
      <c r="I6" s="6" t="s">
        <v>392</v>
      </c>
      <c r="J6" s="6" t="s">
        <v>315</v>
      </c>
      <c r="K6" s="6" t="s">
        <v>24</v>
      </c>
      <c r="L6" s="6"/>
      <c r="M6" s="7">
        <v>45304</v>
      </c>
      <c r="N6" s="6" t="s">
        <v>25</v>
      </c>
      <c r="O6" s="6"/>
      <c r="P6" s="6" t="str">
        <f>HYPERLINK("https://docs.wto.org/imrd/directdoc.asp?DDFDocuments/t/G/TBTN23/EGY371.DOCX", "https://docs.wto.org/imrd/directdoc.asp?DDFDocuments/t/G/TBTN23/EGY371.DOCX")</f>
        <v>https://docs.wto.org/imrd/directdoc.asp?DDFDocuments/t/G/TBTN23/EGY371.DOCX</v>
      </c>
      <c r="Q6" s="6"/>
      <c r="R6" s="6" t="str">
        <f>HYPERLINK("https://docs.wto.org/imrd/directdoc.asp?DDFDocuments/v/G/TBTN23/EGY371.DOCX", "https://docs.wto.org/imrd/directdoc.asp?DDFDocuments/v/G/TBTN23/EGY371.DOCX")</f>
        <v>https://docs.wto.org/imrd/directdoc.asp?DDFDocuments/v/G/TBTN23/EGY371.DOCX</v>
      </c>
    </row>
    <row r="7" spans="1:18" ht="60" customHeight="1">
      <c r="A7" s="2" t="s">
        <v>689</v>
      </c>
      <c r="B7" s="7">
        <v>45244</v>
      </c>
      <c r="C7" s="6" t="s">
        <v>388</v>
      </c>
      <c r="D7" s="6" t="str">
        <f>HYPERLINK("https://eping.wto.org/en/Search?viewData= G/TBT/N/EGY/375"," G/TBT/N/EGY/375")</f>
        <v xml:space="preserve"> G/TBT/N/EGY/375</v>
      </c>
      <c r="E7" s="8" t="s">
        <v>415</v>
      </c>
      <c r="F7" s="8" t="s">
        <v>416</v>
      </c>
      <c r="G7" s="8" t="s">
        <v>391</v>
      </c>
      <c r="H7" s="6" t="s">
        <v>24</v>
      </c>
      <c r="I7" s="6" t="s">
        <v>392</v>
      </c>
      <c r="J7" s="6" t="s">
        <v>315</v>
      </c>
      <c r="K7" s="6" t="s">
        <v>24</v>
      </c>
      <c r="L7" s="6"/>
      <c r="M7" s="7">
        <v>45304</v>
      </c>
      <c r="N7" s="6" t="s">
        <v>25</v>
      </c>
      <c r="O7" s="6"/>
      <c r="P7" s="6" t="str">
        <f>HYPERLINK("https://docs.wto.org/imrd/directdoc.asp?DDFDocuments/t/G/TBTN23/EGY375.DOCX", "https://docs.wto.org/imrd/directdoc.asp?DDFDocuments/t/G/TBTN23/EGY375.DOCX")</f>
        <v>https://docs.wto.org/imrd/directdoc.asp?DDFDocuments/t/G/TBTN23/EGY375.DOCX</v>
      </c>
      <c r="Q7" s="6"/>
      <c r="R7" s="6" t="str">
        <f>HYPERLINK("https://docs.wto.org/imrd/directdoc.asp?DDFDocuments/v/G/TBTN23/EGY375.DOCX", "https://docs.wto.org/imrd/directdoc.asp?DDFDocuments/v/G/TBTN23/EGY375.DOCX")</f>
        <v>https://docs.wto.org/imrd/directdoc.asp?DDFDocuments/v/G/TBTN23/EGY375.DOCX</v>
      </c>
    </row>
    <row r="8" spans="1:18" ht="60" customHeight="1">
      <c r="A8" s="2" t="s">
        <v>689</v>
      </c>
      <c r="B8" s="7">
        <v>45244</v>
      </c>
      <c r="C8" s="6" t="s">
        <v>388</v>
      </c>
      <c r="D8" s="6" t="str">
        <f>HYPERLINK("https://eping.wto.org/en/Search?viewData= G/TBT/N/EGY/372"," G/TBT/N/EGY/372")</f>
        <v xml:space="preserve"> G/TBT/N/EGY/372</v>
      </c>
      <c r="E8" s="8" t="s">
        <v>422</v>
      </c>
      <c r="F8" s="8" t="s">
        <v>423</v>
      </c>
      <c r="G8" s="8" t="s">
        <v>391</v>
      </c>
      <c r="H8" s="6" t="s">
        <v>24</v>
      </c>
      <c r="I8" s="6" t="s">
        <v>392</v>
      </c>
      <c r="J8" s="6" t="s">
        <v>315</v>
      </c>
      <c r="K8" s="6" t="s">
        <v>24</v>
      </c>
      <c r="L8" s="6"/>
      <c r="M8" s="7">
        <v>45304</v>
      </c>
      <c r="N8" s="6" t="s">
        <v>25</v>
      </c>
      <c r="O8" s="6"/>
      <c r="P8" s="6" t="str">
        <f>HYPERLINK("https://docs.wto.org/imrd/directdoc.asp?DDFDocuments/t/G/TBTN23/EGY372.DOCX", "https://docs.wto.org/imrd/directdoc.asp?DDFDocuments/t/G/TBTN23/EGY372.DOCX")</f>
        <v>https://docs.wto.org/imrd/directdoc.asp?DDFDocuments/t/G/TBTN23/EGY372.DOCX</v>
      </c>
      <c r="Q8" s="6"/>
      <c r="R8" s="6" t="str">
        <f>HYPERLINK("https://docs.wto.org/imrd/directdoc.asp?DDFDocuments/v/G/TBTN23/EGY372.DOCX", "https://docs.wto.org/imrd/directdoc.asp?DDFDocuments/v/G/TBTN23/EGY372.DOCX")</f>
        <v>https://docs.wto.org/imrd/directdoc.asp?DDFDocuments/v/G/TBTN23/EGY372.DOCX</v>
      </c>
    </row>
    <row r="9" spans="1:18" ht="60" customHeight="1">
      <c r="A9" s="2" t="s">
        <v>689</v>
      </c>
      <c r="B9" s="7">
        <v>45244</v>
      </c>
      <c r="C9" s="6" t="s">
        <v>388</v>
      </c>
      <c r="D9" s="6" t="str">
        <f>HYPERLINK("https://eping.wto.org/en/Search?viewData= G/TBT/N/EGY/374"," G/TBT/N/EGY/374")</f>
        <v xml:space="preserve"> G/TBT/N/EGY/374</v>
      </c>
      <c r="E9" s="8" t="s">
        <v>431</v>
      </c>
      <c r="F9" s="8" t="s">
        <v>432</v>
      </c>
      <c r="G9" s="8" t="s">
        <v>391</v>
      </c>
      <c r="H9" s="6" t="s">
        <v>24</v>
      </c>
      <c r="I9" s="6" t="s">
        <v>392</v>
      </c>
      <c r="J9" s="6" t="s">
        <v>315</v>
      </c>
      <c r="K9" s="6" t="s">
        <v>24</v>
      </c>
      <c r="L9" s="6"/>
      <c r="M9" s="7">
        <v>45304</v>
      </c>
      <c r="N9" s="6" t="s">
        <v>25</v>
      </c>
      <c r="O9" s="6"/>
      <c r="P9" s="6" t="str">
        <f>HYPERLINK("https://docs.wto.org/imrd/directdoc.asp?DDFDocuments/t/G/TBTN23/EGY374.DOCX", "https://docs.wto.org/imrd/directdoc.asp?DDFDocuments/t/G/TBTN23/EGY374.DOCX")</f>
        <v>https://docs.wto.org/imrd/directdoc.asp?DDFDocuments/t/G/TBTN23/EGY374.DOCX</v>
      </c>
      <c r="Q9" s="6"/>
      <c r="R9" s="6" t="str">
        <f>HYPERLINK("https://docs.wto.org/imrd/directdoc.asp?DDFDocuments/v/G/TBTN23/EGY374.DOCX", "https://docs.wto.org/imrd/directdoc.asp?DDFDocuments/v/G/TBTN23/EGY374.DOCX")</f>
        <v>https://docs.wto.org/imrd/directdoc.asp?DDFDocuments/v/G/TBTN23/EGY374.DOCX</v>
      </c>
    </row>
    <row r="10" spans="1:18" ht="60" customHeight="1">
      <c r="A10" s="2" t="s">
        <v>660</v>
      </c>
      <c r="B10" s="7">
        <v>45254</v>
      </c>
      <c r="C10" s="6" t="s">
        <v>164</v>
      </c>
      <c r="D10" s="6" t="str">
        <f>HYPERLINK("https://eping.wto.org/en/Search?viewData= G/TBT/N/EU/1035"," G/TBT/N/EU/1035")</f>
        <v xml:space="preserve"> G/TBT/N/EU/1035</v>
      </c>
      <c r="E10" s="8" t="s">
        <v>196</v>
      </c>
      <c r="F10" s="8" t="s">
        <v>197</v>
      </c>
      <c r="G10" s="8" t="s">
        <v>198</v>
      </c>
      <c r="H10" s="6" t="s">
        <v>24</v>
      </c>
      <c r="I10" s="6" t="s">
        <v>42</v>
      </c>
      <c r="J10" s="6" t="s">
        <v>199</v>
      </c>
      <c r="K10" s="6" t="s">
        <v>93</v>
      </c>
      <c r="L10" s="6"/>
      <c r="M10" s="7">
        <v>45314</v>
      </c>
      <c r="N10" s="6" t="s">
        <v>25</v>
      </c>
      <c r="O10" s="8" t="s">
        <v>200</v>
      </c>
      <c r="P10" s="6" t="str">
        <f>HYPERLINK("https://docs.wto.org/imrd/directdoc.asp?DDFDocuments/t/G/TBTN23/EU1035.DOCX", "https://docs.wto.org/imrd/directdoc.asp?DDFDocuments/t/G/TBTN23/EU1035.DOCX")</f>
        <v>https://docs.wto.org/imrd/directdoc.asp?DDFDocuments/t/G/TBTN23/EU1035.DOCX</v>
      </c>
      <c r="Q10" s="6"/>
      <c r="R10" s="6"/>
    </row>
    <row r="11" spans="1:18" ht="60" customHeight="1">
      <c r="A11" s="2" t="s">
        <v>637</v>
      </c>
      <c r="B11" s="7">
        <v>45260</v>
      </c>
      <c r="C11" s="6" t="s">
        <v>17</v>
      </c>
      <c r="D11" s="6" t="str">
        <f>HYPERLINK("https://eping.wto.org/en/Search?viewData= G/TBT/N/BDI/411, G/TBT/N/KEN/1516, G/TBT/N/RWA/942, G/TBT/N/TZA/1046, G/TBT/N/UGA/1861"," G/TBT/N/BDI/411, G/TBT/N/KEN/1516, G/TBT/N/RWA/942, G/TBT/N/TZA/1046, G/TBT/N/UGA/1861")</f>
        <v xml:space="preserve"> G/TBT/N/BDI/411, G/TBT/N/KEN/1516, G/TBT/N/RWA/942, G/TBT/N/TZA/1046, G/TBT/N/UGA/1861</v>
      </c>
      <c r="E11" s="8" t="s">
        <v>18</v>
      </c>
      <c r="F11" s="8" t="s">
        <v>19</v>
      </c>
      <c r="G11" s="8" t="s">
        <v>20</v>
      </c>
      <c r="H11" s="6" t="s">
        <v>21</v>
      </c>
      <c r="I11" s="6" t="s">
        <v>22</v>
      </c>
      <c r="J11" s="6" t="s">
        <v>23</v>
      </c>
      <c r="K11" s="6" t="s">
        <v>24</v>
      </c>
      <c r="L11" s="6"/>
      <c r="M11" s="7">
        <v>45320</v>
      </c>
      <c r="N11" s="6" t="s">
        <v>25</v>
      </c>
      <c r="O11" s="8" t="s">
        <v>26</v>
      </c>
      <c r="P11" s="6" t="str">
        <f>HYPERLINK("https://docs.wto.org/imrd/directdoc.asp?DDFDocuments/t/G/TBTN23/BDI411.DOCX", "https://docs.wto.org/imrd/directdoc.asp?DDFDocuments/t/G/TBTN23/BDI411.DOCX")</f>
        <v>https://docs.wto.org/imrd/directdoc.asp?DDFDocuments/t/G/TBTN23/BDI411.DOCX</v>
      </c>
      <c r="Q11" s="6"/>
      <c r="R11" s="6"/>
    </row>
    <row r="12" spans="1:18" ht="60" customHeight="1">
      <c r="A12" s="2" t="s">
        <v>637</v>
      </c>
      <c r="B12" s="7">
        <v>45260</v>
      </c>
      <c r="C12" s="6" t="s">
        <v>33</v>
      </c>
      <c r="D12" s="6" t="str">
        <f>HYPERLINK("https://eping.wto.org/en/Search?viewData= G/TBT/N/BDI/411, G/TBT/N/KEN/1516, G/TBT/N/RWA/942, G/TBT/N/TZA/1046, G/TBT/N/UGA/1861"," G/TBT/N/BDI/411, G/TBT/N/KEN/1516, G/TBT/N/RWA/942, G/TBT/N/TZA/1046, G/TBT/N/UGA/1861")</f>
        <v xml:space="preserve"> G/TBT/N/BDI/411, G/TBT/N/KEN/1516, G/TBT/N/RWA/942, G/TBT/N/TZA/1046, G/TBT/N/UGA/1861</v>
      </c>
      <c r="E12" s="8" t="s">
        <v>18</v>
      </c>
      <c r="F12" s="8" t="s">
        <v>19</v>
      </c>
      <c r="G12" s="8" t="s">
        <v>20</v>
      </c>
      <c r="H12" s="6" t="s">
        <v>21</v>
      </c>
      <c r="I12" s="6" t="s">
        <v>22</v>
      </c>
      <c r="J12" s="6" t="s">
        <v>23</v>
      </c>
      <c r="K12" s="6" t="s">
        <v>24</v>
      </c>
      <c r="L12" s="6"/>
      <c r="M12" s="7">
        <v>45320</v>
      </c>
      <c r="N12" s="6" t="s">
        <v>25</v>
      </c>
      <c r="O12" s="8" t="s">
        <v>26</v>
      </c>
      <c r="P12" s="6" t="str">
        <f>HYPERLINK("https://docs.wto.org/imrd/directdoc.asp?DDFDocuments/t/G/TBTN23/BDI411.DOCX", "https://docs.wto.org/imrd/directdoc.asp?DDFDocuments/t/G/TBTN23/BDI411.DOCX")</f>
        <v>https://docs.wto.org/imrd/directdoc.asp?DDFDocuments/t/G/TBTN23/BDI411.DOCX</v>
      </c>
      <c r="Q12" s="6"/>
      <c r="R12" s="6"/>
    </row>
    <row r="13" spans="1:18" ht="60" customHeight="1">
      <c r="A13" s="2" t="s">
        <v>637</v>
      </c>
      <c r="B13" s="7">
        <v>45260</v>
      </c>
      <c r="C13" s="6" t="s">
        <v>34</v>
      </c>
      <c r="D13" s="6" t="str">
        <f>HYPERLINK("https://eping.wto.org/en/Search?viewData= G/TBT/N/BDI/411, G/TBT/N/KEN/1516, G/TBT/N/RWA/942, G/TBT/N/TZA/1046, G/TBT/N/UGA/1861"," G/TBT/N/BDI/411, G/TBT/N/KEN/1516, G/TBT/N/RWA/942, G/TBT/N/TZA/1046, G/TBT/N/UGA/1861")</f>
        <v xml:space="preserve"> G/TBT/N/BDI/411, G/TBT/N/KEN/1516, G/TBT/N/RWA/942, G/TBT/N/TZA/1046, G/TBT/N/UGA/1861</v>
      </c>
      <c r="E13" s="8" t="s">
        <v>18</v>
      </c>
      <c r="F13" s="8" t="s">
        <v>19</v>
      </c>
      <c r="G13" s="8" t="s">
        <v>20</v>
      </c>
      <c r="H13" s="6" t="s">
        <v>21</v>
      </c>
      <c r="I13" s="6" t="s">
        <v>22</v>
      </c>
      <c r="J13" s="6" t="s">
        <v>23</v>
      </c>
      <c r="K13" s="6" t="s">
        <v>24</v>
      </c>
      <c r="L13" s="6"/>
      <c r="M13" s="7">
        <v>45320</v>
      </c>
      <c r="N13" s="6" t="s">
        <v>25</v>
      </c>
      <c r="O13" s="8" t="s">
        <v>26</v>
      </c>
      <c r="P13" s="6" t="str">
        <f>HYPERLINK("https://docs.wto.org/imrd/directdoc.asp?DDFDocuments/t/G/TBTN23/BDI411.DOCX", "https://docs.wto.org/imrd/directdoc.asp?DDFDocuments/t/G/TBTN23/BDI411.DOCX")</f>
        <v>https://docs.wto.org/imrd/directdoc.asp?DDFDocuments/t/G/TBTN23/BDI411.DOCX</v>
      </c>
      <c r="Q13" s="6"/>
      <c r="R13" s="6"/>
    </row>
    <row r="14" spans="1:18" ht="60" customHeight="1">
      <c r="A14" s="2" t="s">
        <v>637</v>
      </c>
      <c r="B14" s="7">
        <v>45260</v>
      </c>
      <c r="C14" s="6" t="s">
        <v>35</v>
      </c>
      <c r="D14" s="6" t="str">
        <f>HYPERLINK("https://eping.wto.org/en/Search?viewData= G/TBT/N/BDI/411, G/TBT/N/KEN/1516, G/TBT/N/RWA/942, G/TBT/N/TZA/1046, G/TBT/N/UGA/1861"," G/TBT/N/BDI/411, G/TBT/N/KEN/1516, G/TBT/N/RWA/942, G/TBT/N/TZA/1046, G/TBT/N/UGA/1861")</f>
        <v xml:space="preserve"> G/TBT/N/BDI/411, G/TBT/N/KEN/1516, G/TBT/N/RWA/942, G/TBT/N/TZA/1046, G/TBT/N/UGA/1861</v>
      </c>
      <c r="E14" s="8" t="s">
        <v>18</v>
      </c>
      <c r="F14" s="8" t="s">
        <v>19</v>
      </c>
      <c r="G14" s="8" t="s">
        <v>20</v>
      </c>
      <c r="H14" s="6" t="s">
        <v>21</v>
      </c>
      <c r="I14" s="6" t="s">
        <v>22</v>
      </c>
      <c r="J14" s="6" t="s">
        <v>36</v>
      </c>
      <c r="K14" s="6" t="s">
        <v>24</v>
      </c>
      <c r="L14" s="6"/>
      <c r="M14" s="7">
        <v>45320</v>
      </c>
      <c r="N14" s="6" t="s">
        <v>25</v>
      </c>
      <c r="O14" s="8" t="s">
        <v>26</v>
      </c>
      <c r="P14" s="6" t="str">
        <f>HYPERLINK("https://docs.wto.org/imrd/directdoc.asp?DDFDocuments/t/G/TBTN23/BDI411.DOCX", "https://docs.wto.org/imrd/directdoc.asp?DDFDocuments/t/G/TBTN23/BDI411.DOCX")</f>
        <v>https://docs.wto.org/imrd/directdoc.asp?DDFDocuments/t/G/TBTN23/BDI411.DOCX</v>
      </c>
      <c r="Q14" s="6"/>
      <c r="R14" s="6"/>
    </row>
    <row r="15" spans="1:18" ht="60" customHeight="1">
      <c r="A15" s="2" t="s">
        <v>637</v>
      </c>
      <c r="B15" s="7">
        <v>45260</v>
      </c>
      <c r="C15" s="6" t="s">
        <v>37</v>
      </c>
      <c r="D15" s="6" t="str">
        <f>HYPERLINK("https://eping.wto.org/en/Search?viewData= G/TBT/N/BDI/411, G/TBT/N/KEN/1516, G/TBT/N/RWA/942, G/TBT/N/TZA/1046, G/TBT/N/UGA/1861"," G/TBT/N/BDI/411, G/TBT/N/KEN/1516, G/TBT/N/RWA/942, G/TBT/N/TZA/1046, G/TBT/N/UGA/1861")</f>
        <v xml:space="preserve"> G/TBT/N/BDI/411, G/TBT/N/KEN/1516, G/TBT/N/RWA/942, G/TBT/N/TZA/1046, G/TBT/N/UGA/1861</v>
      </c>
      <c r="E15" s="8" t="s">
        <v>18</v>
      </c>
      <c r="F15" s="8" t="s">
        <v>19</v>
      </c>
      <c r="G15" s="8" t="s">
        <v>20</v>
      </c>
      <c r="H15" s="6" t="s">
        <v>21</v>
      </c>
      <c r="I15" s="6" t="s">
        <v>22</v>
      </c>
      <c r="J15" s="6" t="s">
        <v>36</v>
      </c>
      <c r="K15" s="6" t="s">
        <v>24</v>
      </c>
      <c r="L15" s="6"/>
      <c r="M15" s="7">
        <v>45320</v>
      </c>
      <c r="N15" s="6" t="s">
        <v>25</v>
      </c>
      <c r="O15" s="8" t="s">
        <v>26</v>
      </c>
      <c r="P15" s="6" t="str">
        <f>HYPERLINK("https://docs.wto.org/imrd/directdoc.asp?DDFDocuments/t/G/TBTN23/BDI411.DOCX", "https://docs.wto.org/imrd/directdoc.asp?DDFDocuments/t/G/TBTN23/BDI411.DOCX")</f>
        <v>https://docs.wto.org/imrd/directdoc.asp?DDFDocuments/t/G/TBTN23/BDI411.DOCX</v>
      </c>
      <c r="Q15" s="6"/>
      <c r="R15" s="6"/>
    </row>
    <row r="16" spans="1:18" ht="60" customHeight="1">
      <c r="A16" s="2" t="s">
        <v>728</v>
      </c>
      <c r="B16" s="7">
        <v>45231</v>
      </c>
      <c r="C16" s="6" t="s">
        <v>37</v>
      </c>
      <c r="D16" s="6" t="str">
        <f>HYPERLINK("https://eping.wto.org/en/Search?viewData= G/TBT/N/UGA/1860"," G/TBT/N/UGA/1860")</f>
        <v xml:space="preserve"> G/TBT/N/UGA/1860</v>
      </c>
      <c r="E16" s="8" t="s">
        <v>615</v>
      </c>
      <c r="F16" s="8" t="s">
        <v>616</v>
      </c>
      <c r="G16" s="8" t="s">
        <v>617</v>
      </c>
      <c r="H16" s="6" t="s">
        <v>618</v>
      </c>
      <c r="I16" s="6" t="s">
        <v>607</v>
      </c>
      <c r="J16" s="6" t="s">
        <v>92</v>
      </c>
      <c r="K16" s="6" t="s">
        <v>78</v>
      </c>
      <c r="L16" s="6"/>
      <c r="M16" s="7">
        <v>45291</v>
      </c>
      <c r="N16" s="6" t="s">
        <v>25</v>
      </c>
      <c r="O16" s="8" t="s">
        <v>619</v>
      </c>
      <c r="P16" s="6" t="str">
        <f>HYPERLINK("https://docs.wto.org/imrd/directdoc.asp?DDFDocuments/t/G/TBTN23/UGA1860.DOCX", "https://docs.wto.org/imrd/directdoc.asp?DDFDocuments/t/G/TBTN23/UGA1860.DOCX")</f>
        <v>https://docs.wto.org/imrd/directdoc.asp?DDFDocuments/t/G/TBTN23/UGA1860.DOCX</v>
      </c>
      <c r="Q16" s="6" t="str">
        <f>HYPERLINK("https://docs.wto.org/imrd/directdoc.asp?DDFDocuments/u/G/TBTN23/UGA1860.DOCX", "https://docs.wto.org/imrd/directdoc.asp?DDFDocuments/u/G/TBTN23/UGA1860.DOCX")</f>
        <v>https://docs.wto.org/imrd/directdoc.asp?DDFDocuments/u/G/TBTN23/UGA1860.DOCX</v>
      </c>
      <c r="R16" s="6" t="str">
        <f>HYPERLINK("https://docs.wto.org/imrd/directdoc.asp?DDFDocuments/v/G/TBTN23/UGA1860.DOCX", "https://docs.wto.org/imrd/directdoc.asp?DDFDocuments/v/G/TBTN23/UGA1860.DOCX")</f>
        <v>https://docs.wto.org/imrd/directdoc.asp?DDFDocuments/v/G/TBTN23/UGA1860.DOCX</v>
      </c>
    </row>
    <row r="17" spans="1:18" ht="60" customHeight="1">
      <c r="A17" s="2" t="s">
        <v>731</v>
      </c>
      <c r="B17" s="7">
        <v>45231</v>
      </c>
      <c r="C17" s="6" t="s">
        <v>37</v>
      </c>
      <c r="D17" s="6" t="str">
        <f>HYPERLINK("https://eping.wto.org/en/Search?viewData= G/TBT/N/UGA/1858"," G/TBT/N/UGA/1858")</f>
        <v xml:space="preserve"> G/TBT/N/UGA/1858</v>
      </c>
      <c r="E17" s="8" t="s">
        <v>632</v>
      </c>
      <c r="F17" s="8" t="s">
        <v>633</v>
      </c>
      <c r="G17" s="8" t="s">
        <v>634</v>
      </c>
      <c r="H17" s="6" t="s">
        <v>618</v>
      </c>
      <c r="I17" s="6" t="s">
        <v>607</v>
      </c>
      <c r="J17" s="6" t="s">
        <v>92</v>
      </c>
      <c r="K17" s="6" t="s">
        <v>78</v>
      </c>
      <c r="L17" s="6"/>
      <c r="M17" s="7">
        <v>45291</v>
      </c>
      <c r="N17" s="6" t="s">
        <v>25</v>
      </c>
      <c r="O17" s="8" t="s">
        <v>635</v>
      </c>
      <c r="P17" s="6" t="str">
        <f>HYPERLINK("https://docs.wto.org/imrd/directdoc.asp?DDFDocuments/t/G/TBTN23/UGA1858.DOCX", "https://docs.wto.org/imrd/directdoc.asp?DDFDocuments/t/G/TBTN23/UGA1858.DOCX")</f>
        <v>https://docs.wto.org/imrd/directdoc.asp?DDFDocuments/t/G/TBTN23/UGA1858.DOCX</v>
      </c>
      <c r="Q17" s="6" t="str">
        <f>HYPERLINK("https://docs.wto.org/imrd/directdoc.asp?DDFDocuments/u/G/TBTN23/UGA1858.DOCX", "https://docs.wto.org/imrd/directdoc.asp?DDFDocuments/u/G/TBTN23/UGA1858.DOCX")</f>
        <v>https://docs.wto.org/imrd/directdoc.asp?DDFDocuments/u/G/TBTN23/UGA1858.DOCX</v>
      </c>
      <c r="R17" s="6" t="str">
        <f>HYPERLINK("https://docs.wto.org/imrd/directdoc.asp?DDFDocuments/v/G/TBTN23/UGA1858.DOCX", "https://docs.wto.org/imrd/directdoc.asp?DDFDocuments/v/G/TBTN23/UGA1858.DOCX")</f>
        <v>https://docs.wto.org/imrd/directdoc.asp?DDFDocuments/v/G/TBTN23/UGA1858.DOCX</v>
      </c>
    </row>
    <row r="18" spans="1:18" ht="60" customHeight="1">
      <c r="A18" s="2" t="s">
        <v>726</v>
      </c>
      <c r="B18" s="7">
        <v>45231</v>
      </c>
      <c r="C18" s="6" t="s">
        <v>37</v>
      </c>
      <c r="D18" s="6" t="str">
        <f>HYPERLINK("https://eping.wto.org/en/Search?viewData= G/TBT/N/UGA/1859"," G/TBT/N/UGA/1859")</f>
        <v xml:space="preserve"> G/TBT/N/UGA/1859</v>
      </c>
      <c r="E18" s="8" t="s">
        <v>603</v>
      </c>
      <c r="F18" s="8" t="s">
        <v>604</v>
      </c>
      <c r="G18" s="8" t="s">
        <v>605</v>
      </c>
      <c r="H18" s="6" t="s">
        <v>606</v>
      </c>
      <c r="I18" s="6" t="s">
        <v>607</v>
      </c>
      <c r="J18" s="6" t="s">
        <v>92</v>
      </c>
      <c r="K18" s="6" t="s">
        <v>78</v>
      </c>
      <c r="L18" s="6"/>
      <c r="M18" s="7">
        <v>45291</v>
      </c>
      <c r="N18" s="6" t="s">
        <v>25</v>
      </c>
      <c r="O18" s="8" t="s">
        <v>608</v>
      </c>
      <c r="P18" s="6" t="str">
        <f>HYPERLINK("https://docs.wto.org/imrd/directdoc.asp?DDFDocuments/t/G/TBTN23/UGA1859.DOCX", "https://docs.wto.org/imrd/directdoc.asp?DDFDocuments/t/G/TBTN23/UGA1859.DOCX")</f>
        <v>https://docs.wto.org/imrd/directdoc.asp?DDFDocuments/t/G/TBTN23/UGA1859.DOCX</v>
      </c>
      <c r="Q18" s="6" t="str">
        <f>HYPERLINK("https://docs.wto.org/imrd/directdoc.asp?DDFDocuments/u/G/TBTN23/UGA1859.DOCX", "https://docs.wto.org/imrd/directdoc.asp?DDFDocuments/u/G/TBTN23/UGA1859.DOCX")</f>
        <v>https://docs.wto.org/imrd/directdoc.asp?DDFDocuments/u/G/TBTN23/UGA1859.DOCX</v>
      </c>
      <c r="R18" s="6" t="str">
        <f>HYPERLINK("https://docs.wto.org/imrd/directdoc.asp?DDFDocuments/v/G/TBTN23/UGA1859.DOCX", "https://docs.wto.org/imrd/directdoc.asp?DDFDocuments/v/G/TBTN23/UGA1859.DOCX")</f>
        <v>https://docs.wto.org/imrd/directdoc.asp?DDFDocuments/v/G/TBTN23/UGA1859.DOCX</v>
      </c>
    </row>
    <row r="19" spans="1:18" ht="60" customHeight="1">
      <c r="A19" s="2" t="s">
        <v>727</v>
      </c>
      <c r="B19" s="7">
        <v>45231</v>
      </c>
      <c r="C19" s="6" t="s">
        <v>37</v>
      </c>
      <c r="D19" s="6" t="str">
        <f>HYPERLINK("https://eping.wto.org/en/Search?viewData= G/TBT/N/UGA/1857"," G/TBT/N/UGA/1857")</f>
        <v xml:space="preserve"> G/TBT/N/UGA/1857</v>
      </c>
      <c r="E19" s="8" t="s">
        <v>609</v>
      </c>
      <c r="F19" s="8" t="s">
        <v>610</v>
      </c>
      <c r="G19" s="8" t="s">
        <v>611</v>
      </c>
      <c r="H19" s="6" t="s">
        <v>612</v>
      </c>
      <c r="I19" s="6" t="s">
        <v>354</v>
      </c>
      <c r="J19" s="6" t="s">
        <v>613</v>
      </c>
      <c r="K19" s="6" t="s">
        <v>78</v>
      </c>
      <c r="L19" s="6"/>
      <c r="M19" s="7">
        <v>45291</v>
      </c>
      <c r="N19" s="6" t="s">
        <v>25</v>
      </c>
      <c r="O19" s="8" t="s">
        <v>614</v>
      </c>
      <c r="P19" s="6" t="str">
        <f>HYPERLINK("https://docs.wto.org/imrd/directdoc.asp?DDFDocuments/t/G/TBTN23/UGA1857.DOCX", "https://docs.wto.org/imrd/directdoc.asp?DDFDocuments/t/G/TBTN23/UGA1857.DOCX")</f>
        <v>https://docs.wto.org/imrd/directdoc.asp?DDFDocuments/t/G/TBTN23/UGA1857.DOCX</v>
      </c>
      <c r="Q19" s="6" t="str">
        <f>HYPERLINK("https://docs.wto.org/imrd/directdoc.asp?DDFDocuments/u/G/TBTN23/UGA1857.DOCX", "https://docs.wto.org/imrd/directdoc.asp?DDFDocuments/u/G/TBTN23/UGA1857.DOCX")</f>
        <v>https://docs.wto.org/imrd/directdoc.asp?DDFDocuments/u/G/TBTN23/UGA1857.DOCX</v>
      </c>
      <c r="R19" s="6" t="str">
        <f>HYPERLINK("https://docs.wto.org/imrd/directdoc.asp?DDFDocuments/v/G/TBTN23/UGA1857.DOCX", "https://docs.wto.org/imrd/directdoc.asp?DDFDocuments/v/G/TBTN23/UGA1857.DOCX")</f>
        <v>https://docs.wto.org/imrd/directdoc.asp?DDFDocuments/v/G/TBTN23/UGA1857.DOCX</v>
      </c>
    </row>
    <row r="20" spans="1:18" ht="60" customHeight="1">
      <c r="A20" s="2" t="s">
        <v>686</v>
      </c>
      <c r="B20" s="7">
        <v>45245</v>
      </c>
      <c r="C20" s="6" t="s">
        <v>288</v>
      </c>
      <c r="D20" s="6" t="str">
        <f>HYPERLINK("https://eping.wto.org/en/Search?viewData= G/TBT/N/ARE/597, G/TBT/N/BHR/683, G/TBT/N/KWT/659, G/TBT/N/OMN/511, G/TBT/N/QAT/661, G/TBT/N/SAU/1316, G/TBT/N/YEM/268"," G/TBT/N/ARE/597, G/TBT/N/BHR/683, G/TBT/N/KWT/659, G/TBT/N/OMN/511, G/TBT/N/QAT/661, G/TBT/N/SAU/1316, G/TBT/N/YEM/268")</f>
        <v xml:space="preserve"> G/TBT/N/ARE/597, G/TBT/N/BHR/683, G/TBT/N/KWT/659, G/TBT/N/OMN/511, G/TBT/N/QAT/661, G/TBT/N/SAU/1316, G/TBT/N/YEM/268</v>
      </c>
      <c r="E20" s="8" t="s">
        <v>363</v>
      </c>
      <c r="F20" s="8" t="s">
        <v>364</v>
      </c>
      <c r="G20" s="8" t="s">
        <v>365</v>
      </c>
      <c r="H20" s="6" t="s">
        <v>24</v>
      </c>
      <c r="I20" s="6" t="s">
        <v>366</v>
      </c>
      <c r="J20" s="6" t="s">
        <v>367</v>
      </c>
      <c r="K20" s="6" t="s">
        <v>78</v>
      </c>
      <c r="L20" s="6"/>
      <c r="M20" s="7">
        <v>45305</v>
      </c>
      <c r="N20" s="6" t="s">
        <v>25</v>
      </c>
      <c r="O20" s="8" t="s">
        <v>368</v>
      </c>
      <c r="P20" s="6" t="str">
        <f>HYPERLINK("https://docs.wto.org/imrd/directdoc.asp?DDFDocuments/t/G/TBTN23/ARE597.DOCX", "https://docs.wto.org/imrd/directdoc.asp?DDFDocuments/t/G/TBTN23/ARE597.DOCX")</f>
        <v>https://docs.wto.org/imrd/directdoc.asp?DDFDocuments/t/G/TBTN23/ARE597.DOCX</v>
      </c>
      <c r="Q20" s="6"/>
      <c r="R20" s="6" t="str">
        <f>HYPERLINK("https://docs.wto.org/imrd/directdoc.asp?DDFDocuments/v/G/TBTN23/ARE597.DOCX", "https://docs.wto.org/imrd/directdoc.asp?DDFDocuments/v/G/TBTN23/ARE597.DOCX")</f>
        <v>https://docs.wto.org/imrd/directdoc.asp?DDFDocuments/v/G/TBTN23/ARE597.DOCX</v>
      </c>
    </row>
    <row r="21" spans="1:18" ht="60" customHeight="1">
      <c r="A21" s="2" t="s">
        <v>686</v>
      </c>
      <c r="B21" s="7">
        <v>45245</v>
      </c>
      <c r="C21" s="6" t="s">
        <v>279</v>
      </c>
      <c r="D21" s="6" t="str">
        <f>HYPERLINK("https://eping.wto.org/en/Search?viewData= G/TBT/N/ARE/597, G/TBT/N/BHR/683, G/TBT/N/KWT/659, G/TBT/N/OMN/511, G/TBT/N/QAT/661, G/TBT/N/SAU/1316, G/TBT/N/YEM/268"," G/TBT/N/ARE/597, G/TBT/N/BHR/683, G/TBT/N/KWT/659, G/TBT/N/OMN/511, G/TBT/N/QAT/661, G/TBT/N/SAU/1316, G/TBT/N/YEM/268")</f>
        <v xml:space="preserve"> G/TBT/N/ARE/597, G/TBT/N/BHR/683, G/TBT/N/KWT/659, G/TBT/N/OMN/511, G/TBT/N/QAT/661, G/TBT/N/SAU/1316, G/TBT/N/YEM/268</v>
      </c>
      <c r="E21" s="8" t="s">
        <v>363</v>
      </c>
      <c r="F21" s="8" t="s">
        <v>364</v>
      </c>
      <c r="G21" s="8" t="s">
        <v>365</v>
      </c>
      <c r="H21" s="6" t="s">
        <v>24</v>
      </c>
      <c r="I21" s="6" t="s">
        <v>366</v>
      </c>
      <c r="J21" s="6" t="s">
        <v>381</v>
      </c>
      <c r="K21" s="6" t="s">
        <v>78</v>
      </c>
      <c r="L21" s="6"/>
      <c r="M21" s="7">
        <v>45305</v>
      </c>
      <c r="N21" s="6" t="s">
        <v>25</v>
      </c>
      <c r="O21" s="8" t="s">
        <v>368</v>
      </c>
      <c r="P21" s="6" t="str">
        <f>HYPERLINK("https://docs.wto.org/imrd/directdoc.asp?DDFDocuments/t/G/TBTN23/ARE597.DOCX", "https://docs.wto.org/imrd/directdoc.asp?DDFDocuments/t/G/TBTN23/ARE597.DOCX")</f>
        <v>https://docs.wto.org/imrd/directdoc.asp?DDFDocuments/t/G/TBTN23/ARE597.DOCX</v>
      </c>
      <c r="Q21" s="6"/>
      <c r="R21" s="6" t="str">
        <f>HYPERLINK("https://docs.wto.org/imrd/directdoc.asp?DDFDocuments/v/G/TBTN23/ARE597.DOCX", "https://docs.wto.org/imrd/directdoc.asp?DDFDocuments/v/G/TBTN23/ARE597.DOCX")</f>
        <v>https://docs.wto.org/imrd/directdoc.asp?DDFDocuments/v/G/TBTN23/ARE597.DOCX</v>
      </c>
    </row>
    <row r="22" spans="1:18" ht="60" customHeight="1">
      <c r="A22" s="2" t="s">
        <v>686</v>
      </c>
      <c r="B22" s="7">
        <v>45245</v>
      </c>
      <c r="C22" s="6" t="s">
        <v>274</v>
      </c>
      <c r="D22" s="6" t="str">
        <f>HYPERLINK("https://eping.wto.org/en/Search?viewData= G/TBT/N/ARE/597, G/TBT/N/BHR/683, G/TBT/N/KWT/659, G/TBT/N/OMN/511, G/TBT/N/QAT/661, G/TBT/N/SAU/1316, G/TBT/N/YEM/268"," G/TBT/N/ARE/597, G/TBT/N/BHR/683, G/TBT/N/KWT/659, G/TBT/N/OMN/511, G/TBT/N/QAT/661, G/TBT/N/SAU/1316, G/TBT/N/YEM/268")</f>
        <v xml:space="preserve"> G/TBT/N/ARE/597, G/TBT/N/BHR/683, G/TBT/N/KWT/659, G/TBT/N/OMN/511, G/TBT/N/QAT/661, G/TBT/N/SAU/1316, G/TBT/N/YEM/268</v>
      </c>
      <c r="E22" s="8" t="s">
        <v>363</v>
      </c>
      <c r="F22" s="8" t="s">
        <v>364</v>
      </c>
      <c r="G22" s="8" t="s">
        <v>365</v>
      </c>
      <c r="H22" s="6" t="s">
        <v>24</v>
      </c>
      <c r="I22" s="6" t="s">
        <v>366</v>
      </c>
      <c r="J22" s="6" t="s">
        <v>367</v>
      </c>
      <c r="K22" s="6" t="s">
        <v>78</v>
      </c>
      <c r="L22" s="6"/>
      <c r="M22" s="7">
        <v>45305</v>
      </c>
      <c r="N22" s="6" t="s">
        <v>25</v>
      </c>
      <c r="O22" s="8" t="s">
        <v>368</v>
      </c>
      <c r="P22" s="6" t="str">
        <f>HYPERLINK("https://docs.wto.org/imrd/directdoc.asp?DDFDocuments/t/G/TBTN23/ARE597.DOCX", "https://docs.wto.org/imrd/directdoc.asp?DDFDocuments/t/G/TBTN23/ARE597.DOCX")</f>
        <v>https://docs.wto.org/imrd/directdoc.asp?DDFDocuments/t/G/TBTN23/ARE597.DOCX</v>
      </c>
      <c r="Q22" s="6"/>
      <c r="R22" s="6" t="str">
        <f>HYPERLINK("https://docs.wto.org/imrd/directdoc.asp?DDFDocuments/v/G/TBTN23/ARE597.DOCX", "https://docs.wto.org/imrd/directdoc.asp?DDFDocuments/v/G/TBTN23/ARE597.DOCX")</f>
        <v>https://docs.wto.org/imrd/directdoc.asp?DDFDocuments/v/G/TBTN23/ARE597.DOCX</v>
      </c>
    </row>
    <row r="23" spans="1:18" ht="60" customHeight="1">
      <c r="A23" s="2" t="s">
        <v>686</v>
      </c>
      <c r="B23" s="7">
        <v>45245</v>
      </c>
      <c r="C23" s="6" t="s">
        <v>287</v>
      </c>
      <c r="D23" s="6" t="str">
        <f>HYPERLINK("https://eping.wto.org/en/Search?viewData= G/TBT/N/ARE/597, G/TBT/N/BHR/683, G/TBT/N/KWT/659, G/TBT/N/OMN/511, G/TBT/N/QAT/661, G/TBT/N/SAU/1316, G/TBT/N/YEM/268"," G/TBT/N/ARE/597, G/TBT/N/BHR/683, G/TBT/N/KWT/659, G/TBT/N/OMN/511, G/TBT/N/QAT/661, G/TBT/N/SAU/1316, G/TBT/N/YEM/268")</f>
        <v xml:space="preserve"> G/TBT/N/ARE/597, G/TBT/N/BHR/683, G/TBT/N/KWT/659, G/TBT/N/OMN/511, G/TBT/N/QAT/661, G/TBT/N/SAU/1316, G/TBT/N/YEM/268</v>
      </c>
      <c r="E23" s="8" t="s">
        <v>363</v>
      </c>
      <c r="F23" s="8" t="s">
        <v>364</v>
      </c>
      <c r="G23" s="8" t="s">
        <v>365</v>
      </c>
      <c r="H23" s="6" t="s">
        <v>24</v>
      </c>
      <c r="I23" s="6" t="s">
        <v>366</v>
      </c>
      <c r="J23" s="6" t="s">
        <v>381</v>
      </c>
      <c r="K23" s="6" t="s">
        <v>78</v>
      </c>
      <c r="L23" s="6"/>
      <c r="M23" s="7">
        <v>45305</v>
      </c>
      <c r="N23" s="6" t="s">
        <v>25</v>
      </c>
      <c r="O23" s="8" t="s">
        <v>368</v>
      </c>
      <c r="P23" s="6" t="str">
        <f>HYPERLINK("https://docs.wto.org/imrd/directdoc.asp?DDFDocuments/t/G/TBTN23/ARE597.DOCX", "https://docs.wto.org/imrd/directdoc.asp?DDFDocuments/t/G/TBTN23/ARE597.DOCX")</f>
        <v>https://docs.wto.org/imrd/directdoc.asp?DDFDocuments/t/G/TBTN23/ARE597.DOCX</v>
      </c>
      <c r="Q23" s="6"/>
      <c r="R23" s="6" t="str">
        <f>HYPERLINK("https://docs.wto.org/imrd/directdoc.asp?DDFDocuments/v/G/TBTN23/ARE597.DOCX", "https://docs.wto.org/imrd/directdoc.asp?DDFDocuments/v/G/TBTN23/ARE597.DOCX")</f>
        <v>https://docs.wto.org/imrd/directdoc.asp?DDFDocuments/v/G/TBTN23/ARE597.DOCX</v>
      </c>
    </row>
    <row r="24" spans="1:18" ht="60" customHeight="1">
      <c r="A24" s="2" t="s">
        <v>686</v>
      </c>
      <c r="B24" s="7">
        <v>45245</v>
      </c>
      <c r="C24" s="6" t="s">
        <v>289</v>
      </c>
      <c r="D24" s="6" t="str">
        <f>HYPERLINK("https://eping.wto.org/en/Search?viewData= G/TBT/N/ARE/597, G/TBT/N/BHR/683, G/TBT/N/KWT/659, G/TBT/N/OMN/511, G/TBT/N/QAT/661, G/TBT/N/SAU/1316, G/TBT/N/YEM/268"," G/TBT/N/ARE/597, G/TBT/N/BHR/683, G/TBT/N/KWT/659, G/TBT/N/OMN/511, G/TBT/N/QAT/661, G/TBT/N/SAU/1316, G/TBT/N/YEM/268")</f>
        <v xml:space="preserve"> G/TBT/N/ARE/597, G/TBT/N/BHR/683, G/TBT/N/KWT/659, G/TBT/N/OMN/511, G/TBT/N/QAT/661, G/TBT/N/SAU/1316, G/TBT/N/YEM/268</v>
      </c>
      <c r="E24" s="8" t="s">
        <v>363</v>
      </c>
      <c r="F24" s="8" t="s">
        <v>364</v>
      </c>
      <c r="G24" s="8" t="s">
        <v>365</v>
      </c>
      <c r="H24" s="6" t="s">
        <v>24</v>
      </c>
      <c r="I24" s="6" t="s">
        <v>366</v>
      </c>
      <c r="J24" s="6" t="s">
        <v>367</v>
      </c>
      <c r="K24" s="6" t="s">
        <v>78</v>
      </c>
      <c r="L24" s="6"/>
      <c r="M24" s="7">
        <v>45305</v>
      </c>
      <c r="N24" s="6" t="s">
        <v>25</v>
      </c>
      <c r="O24" s="8" t="s">
        <v>382</v>
      </c>
      <c r="P24" s="6" t="str">
        <f>HYPERLINK("https://docs.wto.org/imrd/directdoc.asp?DDFDocuments/t/G/TBTN23/ARE597.DOCX", "https://docs.wto.org/imrd/directdoc.asp?DDFDocuments/t/G/TBTN23/ARE597.DOCX")</f>
        <v>https://docs.wto.org/imrd/directdoc.asp?DDFDocuments/t/G/TBTN23/ARE597.DOCX</v>
      </c>
      <c r="Q24" s="6"/>
      <c r="R24" s="6" t="str">
        <f>HYPERLINK("https://docs.wto.org/imrd/directdoc.asp?DDFDocuments/v/G/TBTN23/ARE597.DOCX", "https://docs.wto.org/imrd/directdoc.asp?DDFDocuments/v/G/TBTN23/ARE597.DOCX")</f>
        <v>https://docs.wto.org/imrd/directdoc.asp?DDFDocuments/v/G/TBTN23/ARE597.DOCX</v>
      </c>
    </row>
    <row r="25" spans="1:18" ht="60" customHeight="1">
      <c r="A25" s="2" t="s">
        <v>686</v>
      </c>
      <c r="B25" s="7">
        <v>45245</v>
      </c>
      <c r="C25" s="6" t="s">
        <v>290</v>
      </c>
      <c r="D25" s="6" t="str">
        <f>HYPERLINK("https://eping.wto.org/en/Search?viewData= G/TBT/N/ARE/597, G/TBT/N/BHR/683, G/TBT/N/KWT/659, G/TBT/N/OMN/511, G/TBT/N/QAT/661, G/TBT/N/SAU/1316, G/TBT/N/YEM/268"," G/TBT/N/ARE/597, G/TBT/N/BHR/683, G/TBT/N/KWT/659, G/TBT/N/OMN/511, G/TBT/N/QAT/661, G/TBT/N/SAU/1316, G/TBT/N/YEM/268")</f>
        <v xml:space="preserve"> G/TBT/N/ARE/597, G/TBT/N/BHR/683, G/TBT/N/KWT/659, G/TBT/N/OMN/511, G/TBT/N/QAT/661, G/TBT/N/SAU/1316, G/TBT/N/YEM/268</v>
      </c>
      <c r="E25" s="8" t="s">
        <v>363</v>
      </c>
      <c r="F25" s="8" t="s">
        <v>364</v>
      </c>
      <c r="G25" s="8" t="s">
        <v>365</v>
      </c>
      <c r="H25" s="6" t="s">
        <v>24</v>
      </c>
      <c r="I25" s="6" t="s">
        <v>366</v>
      </c>
      <c r="J25" s="6" t="s">
        <v>367</v>
      </c>
      <c r="K25" s="6" t="s">
        <v>78</v>
      </c>
      <c r="L25" s="6"/>
      <c r="M25" s="7">
        <v>45305</v>
      </c>
      <c r="N25" s="6" t="s">
        <v>25</v>
      </c>
      <c r="O25" s="8" t="s">
        <v>368</v>
      </c>
      <c r="P25" s="6" t="str">
        <f>HYPERLINK("https://docs.wto.org/imrd/directdoc.asp?DDFDocuments/t/G/TBTN23/ARE597.DOCX", "https://docs.wto.org/imrd/directdoc.asp?DDFDocuments/t/G/TBTN23/ARE597.DOCX")</f>
        <v>https://docs.wto.org/imrd/directdoc.asp?DDFDocuments/t/G/TBTN23/ARE597.DOCX</v>
      </c>
      <c r="Q25" s="6"/>
      <c r="R25" s="6" t="str">
        <f>HYPERLINK("https://docs.wto.org/imrd/directdoc.asp?DDFDocuments/v/G/TBTN23/ARE597.DOCX", "https://docs.wto.org/imrd/directdoc.asp?DDFDocuments/v/G/TBTN23/ARE597.DOCX")</f>
        <v>https://docs.wto.org/imrd/directdoc.asp?DDFDocuments/v/G/TBTN23/ARE597.DOCX</v>
      </c>
    </row>
    <row r="26" spans="1:18" ht="60" customHeight="1">
      <c r="A26" s="2" t="s">
        <v>686</v>
      </c>
      <c r="B26" s="7">
        <v>45245</v>
      </c>
      <c r="C26" s="6" t="s">
        <v>298</v>
      </c>
      <c r="D26" s="6" t="str">
        <f>HYPERLINK("https://eping.wto.org/en/Search?viewData= G/TBT/N/ARE/597, G/TBT/N/BHR/683, G/TBT/N/KWT/659, G/TBT/N/OMN/511, G/TBT/N/QAT/661, G/TBT/N/SAU/1316, G/TBT/N/YEM/268"," G/TBT/N/ARE/597, G/TBT/N/BHR/683, G/TBT/N/KWT/659, G/TBT/N/OMN/511, G/TBT/N/QAT/661, G/TBT/N/SAU/1316, G/TBT/N/YEM/268")</f>
        <v xml:space="preserve"> G/TBT/N/ARE/597, G/TBT/N/BHR/683, G/TBT/N/KWT/659, G/TBT/N/OMN/511, G/TBT/N/QAT/661, G/TBT/N/SAU/1316, G/TBT/N/YEM/268</v>
      </c>
      <c r="E26" s="8" t="s">
        <v>363</v>
      </c>
      <c r="F26" s="8" t="s">
        <v>364</v>
      </c>
      <c r="G26" s="8" t="s">
        <v>365</v>
      </c>
      <c r="H26" s="6" t="s">
        <v>24</v>
      </c>
      <c r="I26" s="6" t="s">
        <v>366</v>
      </c>
      <c r="J26" s="6" t="s">
        <v>367</v>
      </c>
      <c r="K26" s="6" t="s">
        <v>78</v>
      </c>
      <c r="L26" s="6"/>
      <c r="M26" s="7">
        <v>45305</v>
      </c>
      <c r="N26" s="6" t="s">
        <v>25</v>
      </c>
      <c r="O26" s="8" t="s">
        <v>368</v>
      </c>
      <c r="P26" s="6" t="str">
        <f>HYPERLINK("https://docs.wto.org/imrd/directdoc.asp?DDFDocuments/t/G/TBTN23/ARE597.DOCX", "https://docs.wto.org/imrd/directdoc.asp?DDFDocuments/t/G/TBTN23/ARE597.DOCX")</f>
        <v>https://docs.wto.org/imrd/directdoc.asp?DDFDocuments/t/G/TBTN23/ARE597.DOCX</v>
      </c>
      <c r="Q26" s="6"/>
      <c r="R26" s="6" t="str">
        <f>HYPERLINK("https://docs.wto.org/imrd/directdoc.asp?DDFDocuments/v/G/TBTN23/ARE597.DOCX", "https://docs.wto.org/imrd/directdoc.asp?DDFDocuments/v/G/TBTN23/ARE597.DOCX")</f>
        <v>https://docs.wto.org/imrd/directdoc.asp?DDFDocuments/v/G/TBTN23/ARE597.DOCX</v>
      </c>
    </row>
    <row r="27" spans="1:18" ht="60" customHeight="1">
      <c r="A27" s="2" t="s">
        <v>643</v>
      </c>
      <c r="B27" s="7">
        <v>45259</v>
      </c>
      <c r="C27" s="6" t="s">
        <v>51</v>
      </c>
      <c r="D27" s="6" t="str">
        <f>HYPERLINK("https://eping.wto.org/en/Search?viewData= G/TBT/N/ISR/1298"," G/TBT/N/ISR/1298")</f>
        <v xml:space="preserve"> G/TBT/N/ISR/1298</v>
      </c>
      <c r="E27" s="8" t="s">
        <v>65</v>
      </c>
      <c r="F27" s="8" t="s">
        <v>66</v>
      </c>
      <c r="G27" s="8" t="s">
        <v>67</v>
      </c>
      <c r="H27" s="6" t="s">
        <v>68</v>
      </c>
      <c r="I27" s="6" t="s">
        <v>69</v>
      </c>
      <c r="J27" s="6" t="s">
        <v>70</v>
      </c>
      <c r="K27" s="6" t="s">
        <v>24</v>
      </c>
      <c r="L27" s="6"/>
      <c r="M27" s="7">
        <v>45319</v>
      </c>
      <c r="N27" s="6" t="s">
        <v>25</v>
      </c>
      <c r="O27" s="8" t="s">
        <v>71</v>
      </c>
      <c r="P27" s="6" t="str">
        <f>HYPERLINK("https://docs.wto.org/imrd/directdoc.asp?DDFDocuments/t/G/TBTN23/ISR1298.DOCX", "https://docs.wto.org/imrd/directdoc.asp?DDFDocuments/t/G/TBTN23/ISR1298.DOCX")</f>
        <v>https://docs.wto.org/imrd/directdoc.asp?DDFDocuments/t/G/TBTN23/ISR1298.DOCX</v>
      </c>
      <c r="Q27" s="6"/>
      <c r="R27" s="6"/>
    </row>
    <row r="28" spans="1:18" ht="60" customHeight="1">
      <c r="A28" s="2" t="s">
        <v>671</v>
      </c>
      <c r="B28" s="7">
        <v>45251</v>
      </c>
      <c r="C28" s="6" t="s">
        <v>291</v>
      </c>
      <c r="D28" s="6" t="str">
        <f>HYPERLINK("https://eping.wto.org/en/Search?viewData= G/TBT/N/UKR/275"," G/TBT/N/UKR/275")</f>
        <v xml:space="preserve"> G/TBT/N/UKR/275</v>
      </c>
      <c r="E28" s="8" t="s">
        <v>292</v>
      </c>
      <c r="F28" s="8" t="s">
        <v>293</v>
      </c>
      <c r="G28" s="8" t="s">
        <v>294</v>
      </c>
      <c r="H28" s="6" t="s">
        <v>24</v>
      </c>
      <c r="I28" s="6" t="s">
        <v>295</v>
      </c>
      <c r="J28" s="6" t="s">
        <v>296</v>
      </c>
      <c r="K28" s="6" t="s">
        <v>24</v>
      </c>
      <c r="L28" s="6"/>
      <c r="M28" s="7">
        <v>45311</v>
      </c>
      <c r="N28" s="6" t="s">
        <v>25</v>
      </c>
      <c r="O28" s="8" t="s">
        <v>297</v>
      </c>
      <c r="P28" s="6" t="str">
        <f>HYPERLINK("https://docs.wto.org/imrd/directdoc.asp?DDFDocuments/t/G/TBTN23/UKR275.DOCX", "https://docs.wto.org/imrd/directdoc.asp?DDFDocuments/t/G/TBTN23/UKR275.DOCX")</f>
        <v>https://docs.wto.org/imrd/directdoc.asp?DDFDocuments/t/G/TBTN23/UKR275.DOCX</v>
      </c>
      <c r="Q28" s="6"/>
      <c r="R28" s="6" t="str">
        <f>HYPERLINK("https://docs.wto.org/imrd/directdoc.asp?DDFDocuments/v/G/TBTN23/UKR275.DOCX", "https://docs.wto.org/imrd/directdoc.asp?DDFDocuments/v/G/TBTN23/UKR275.DOCX")</f>
        <v>https://docs.wto.org/imrd/directdoc.asp?DDFDocuments/v/G/TBTN23/UKR275.DOCX</v>
      </c>
    </row>
    <row r="29" spans="1:18" ht="60" customHeight="1">
      <c r="A29" s="2" t="s">
        <v>712</v>
      </c>
      <c r="B29" s="7">
        <v>45247</v>
      </c>
      <c r="C29" s="6" t="s">
        <v>234</v>
      </c>
      <c r="D29" s="6" t="str">
        <f>HYPERLINK("https://eping.wto.org/en/Search?viewData= G/TBT/N/CHL/663"," G/TBT/N/CHL/663")</f>
        <v xml:space="preserve"> G/TBT/N/CHL/663</v>
      </c>
      <c r="E29" s="8" t="s">
        <v>344</v>
      </c>
      <c r="F29" s="8" t="s">
        <v>345</v>
      </c>
      <c r="G29" s="8" t="s">
        <v>346</v>
      </c>
      <c r="H29" s="6" t="s">
        <v>347</v>
      </c>
      <c r="I29" s="6" t="s">
        <v>238</v>
      </c>
      <c r="J29" s="6" t="s">
        <v>70</v>
      </c>
      <c r="K29" s="6" t="s">
        <v>93</v>
      </c>
      <c r="L29" s="6"/>
      <c r="M29" s="7">
        <v>45307</v>
      </c>
      <c r="N29" s="6" t="s">
        <v>25</v>
      </c>
      <c r="O29" s="8" t="s">
        <v>348</v>
      </c>
      <c r="P29" s="6" t="str">
        <f>HYPERLINK("https://docs.wto.org/imrd/directdoc.asp?DDFDocuments/t/G/TBTN23/CHL663.DOCX", "https://docs.wto.org/imrd/directdoc.asp?DDFDocuments/t/G/TBTN23/CHL663.DOCX")</f>
        <v>https://docs.wto.org/imrd/directdoc.asp?DDFDocuments/t/G/TBTN23/CHL663.DOCX</v>
      </c>
      <c r="Q29" s="6"/>
      <c r="R29" s="6" t="str">
        <f>HYPERLINK("https://docs.wto.org/imrd/directdoc.asp?DDFDocuments/v/G/TBTN23/CHL663.DOCX", "https://docs.wto.org/imrd/directdoc.asp?DDFDocuments/v/G/TBTN23/CHL663.DOCX")</f>
        <v>https://docs.wto.org/imrd/directdoc.asp?DDFDocuments/v/G/TBTN23/CHL663.DOCX</v>
      </c>
    </row>
    <row r="30" spans="1:18" ht="60" customHeight="1">
      <c r="A30" s="2" t="s">
        <v>665</v>
      </c>
      <c r="B30" s="7">
        <v>45252</v>
      </c>
      <c r="C30" s="6" t="s">
        <v>234</v>
      </c>
      <c r="D30" s="6" t="str">
        <f>HYPERLINK("https://eping.wto.org/en/Search?viewData= G/TBT/N/CHL/664"," G/TBT/N/CHL/664")</f>
        <v xml:space="preserve"> G/TBT/N/CHL/664</v>
      </c>
      <c r="E30" s="8" t="s">
        <v>235</v>
      </c>
      <c r="F30" s="8" t="s">
        <v>236</v>
      </c>
      <c r="G30" s="8" t="s">
        <v>237</v>
      </c>
      <c r="H30" s="6" t="s">
        <v>24</v>
      </c>
      <c r="I30" s="6" t="s">
        <v>238</v>
      </c>
      <c r="J30" s="6" t="s">
        <v>70</v>
      </c>
      <c r="K30" s="6" t="s">
        <v>93</v>
      </c>
      <c r="L30" s="6"/>
      <c r="M30" s="7">
        <v>45312</v>
      </c>
      <c r="N30" s="6" t="s">
        <v>25</v>
      </c>
      <c r="O30" s="8" t="s">
        <v>239</v>
      </c>
      <c r="P30" s="6" t="str">
        <f>HYPERLINK("https://docs.wto.org/imrd/directdoc.asp?DDFDocuments/t/G/TBTN23/CHL664.DOCX", "https://docs.wto.org/imrd/directdoc.asp?DDFDocuments/t/G/TBTN23/CHL664.DOCX")</f>
        <v>https://docs.wto.org/imrd/directdoc.asp?DDFDocuments/t/G/TBTN23/CHL664.DOCX</v>
      </c>
      <c r="Q30" s="6"/>
      <c r="R30" s="6" t="str">
        <f>HYPERLINK("https://docs.wto.org/imrd/directdoc.asp?DDFDocuments/v/G/TBTN23/CHL664.DOCX", "https://docs.wto.org/imrd/directdoc.asp?DDFDocuments/v/G/TBTN23/CHL664.DOCX")</f>
        <v>https://docs.wto.org/imrd/directdoc.asp?DDFDocuments/v/G/TBTN23/CHL664.DOCX</v>
      </c>
    </row>
    <row r="31" spans="1:18" ht="60" customHeight="1">
      <c r="A31" s="2" t="s">
        <v>667</v>
      </c>
      <c r="B31" s="7">
        <v>45252</v>
      </c>
      <c r="C31" s="6" t="s">
        <v>115</v>
      </c>
      <c r="D31" s="6" t="str">
        <f>HYPERLINK("https://eping.wto.org/en/Search?viewData= G/TBT/N/USA/2069"," G/TBT/N/USA/2069")</f>
        <v xml:space="preserve"> G/TBT/N/USA/2069</v>
      </c>
      <c r="E31" s="8" t="s">
        <v>249</v>
      </c>
      <c r="F31" s="8" t="s">
        <v>250</v>
      </c>
      <c r="G31" s="8" t="s">
        <v>251</v>
      </c>
      <c r="H31" s="6" t="s">
        <v>24</v>
      </c>
      <c r="I31" s="6" t="s">
        <v>252</v>
      </c>
      <c r="J31" s="6" t="s">
        <v>70</v>
      </c>
      <c r="K31" s="6" t="s">
        <v>24</v>
      </c>
      <c r="L31" s="6"/>
      <c r="M31" s="7">
        <v>45313</v>
      </c>
      <c r="N31" s="6" t="s">
        <v>25</v>
      </c>
      <c r="O31" s="8" t="s">
        <v>253</v>
      </c>
      <c r="P31" s="6" t="str">
        <f>HYPERLINK("https://docs.wto.org/imrd/directdoc.asp?DDFDocuments/t/G/TBTN23/USA2069.DOCX", "https://docs.wto.org/imrd/directdoc.asp?DDFDocuments/t/G/TBTN23/USA2069.DOCX")</f>
        <v>https://docs.wto.org/imrd/directdoc.asp?DDFDocuments/t/G/TBTN23/USA2069.DOCX</v>
      </c>
      <c r="Q31" s="6"/>
      <c r="R31" s="6" t="str">
        <f>HYPERLINK("https://docs.wto.org/imrd/directdoc.asp?DDFDocuments/v/G/TBTN23/USA2069.DOCX", "https://docs.wto.org/imrd/directdoc.asp?DDFDocuments/v/G/TBTN23/USA2069.DOCX")</f>
        <v>https://docs.wto.org/imrd/directdoc.asp?DDFDocuments/v/G/TBTN23/USA2069.DOCX</v>
      </c>
    </row>
    <row r="32" spans="1:18" ht="60" customHeight="1">
      <c r="A32" s="2" t="s">
        <v>714</v>
      </c>
      <c r="B32" s="7">
        <v>45247</v>
      </c>
      <c r="C32" s="6" t="s">
        <v>349</v>
      </c>
      <c r="D32" s="6" t="str">
        <f>HYPERLINK("https://eping.wto.org/en/Search?viewData= G/TBT/N/KGZ/54"," G/TBT/N/KGZ/54")</f>
        <v xml:space="preserve"> G/TBT/N/KGZ/54</v>
      </c>
      <c r="E32" s="8" t="s">
        <v>350</v>
      </c>
      <c r="F32" s="8" t="s">
        <v>351</v>
      </c>
      <c r="G32" s="8" t="s">
        <v>352</v>
      </c>
      <c r="H32" s="6" t="s">
        <v>353</v>
      </c>
      <c r="I32" s="6" t="s">
        <v>354</v>
      </c>
      <c r="J32" s="6" t="s">
        <v>70</v>
      </c>
      <c r="K32" s="6" t="s">
        <v>78</v>
      </c>
      <c r="L32" s="6"/>
      <c r="M32" s="7">
        <v>45307</v>
      </c>
      <c r="N32" s="6" t="s">
        <v>25</v>
      </c>
      <c r="O32" s="8" t="s">
        <v>355</v>
      </c>
      <c r="P32" s="6" t="str">
        <f>HYPERLINK("https://docs.wto.org/imrd/directdoc.asp?DDFDocuments/t/G/TBTN23/KGZ54.DOCX", "https://docs.wto.org/imrd/directdoc.asp?DDFDocuments/t/G/TBTN23/KGZ54.DOCX")</f>
        <v>https://docs.wto.org/imrd/directdoc.asp?DDFDocuments/t/G/TBTN23/KGZ54.DOCX</v>
      </c>
      <c r="Q32" s="6"/>
      <c r="R32" s="6" t="str">
        <f>HYPERLINK("https://docs.wto.org/imrd/directdoc.asp?DDFDocuments/v/G/TBTN23/KGZ54.DOCX", "https://docs.wto.org/imrd/directdoc.asp?DDFDocuments/v/G/TBTN23/KGZ54.DOCX")</f>
        <v>https://docs.wto.org/imrd/directdoc.asp?DDFDocuments/v/G/TBTN23/KGZ54.DOCX</v>
      </c>
    </row>
    <row r="33" spans="1:18" ht="60" customHeight="1">
      <c r="A33" s="2" t="s">
        <v>694</v>
      </c>
      <c r="B33" s="7">
        <v>45244</v>
      </c>
      <c r="C33" s="6" t="s">
        <v>383</v>
      </c>
      <c r="D33" s="6" t="str">
        <f>HYPERLINK("https://eping.wto.org/en/Search?viewData= G/TBT/N/RUS/152"," G/TBT/N/RUS/152")</f>
        <v xml:space="preserve"> G/TBT/N/RUS/152</v>
      </c>
      <c r="E33" s="8" t="s">
        <v>350</v>
      </c>
      <c r="F33" s="8" t="s">
        <v>438</v>
      </c>
      <c r="G33" s="8" t="s">
        <v>439</v>
      </c>
      <c r="H33" s="6" t="s">
        <v>353</v>
      </c>
      <c r="I33" s="6" t="s">
        <v>354</v>
      </c>
      <c r="J33" s="6" t="s">
        <v>32</v>
      </c>
      <c r="K33" s="6" t="s">
        <v>78</v>
      </c>
      <c r="L33" s="6"/>
      <c r="M33" s="7">
        <v>45322</v>
      </c>
      <c r="N33" s="6" t="s">
        <v>25</v>
      </c>
      <c r="O33" s="6"/>
      <c r="P33" s="6" t="str">
        <f>HYPERLINK("https://docs.wto.org/imrd/directdoc.asp?DDFDocuments/t/G/TBTN23/RUS152.DOCX", "https://docs.wto.org/imrd/directdoc.asp?DDFDocuments/t/G/TBTN23/RUS152.DOCX")</f>
        <v>https://docs.wto.org/imrd/directdoc.asp?DDFDocuments/t/G/TBTN23/RUS152.DOCX</v>
      </c>
      <c r="Q33" s="6"/>
      <c r="R33" s="6" t="str">
        <f>HYPERLINK("https://docs.wto.org/imrd/directdoc.asp?DDFDocuments/v/G/TBTN23/RUS152.DOCX", "https://docs.wto.org/imrd/directdoc.asp?DDFDocuments/v/G/TBTN23/RUS152.DOCX")</f>
        <v>https://docs.wto.org/imrd/directdoc.asp?DDFDocuments/v/G/TBTN23/RUS152.DOCX</v>
      </c>
    </row>
    <row r="34" spans="1:18" ht="60" customHeight="1">
      <c r="A34" s="2" t="s">
        <v>696</v>
      </c>
      <c r="B34" s="7">
        <v>45239</v>
      </c>
      <c r="C34" s="6" t="s">
        <v>164</v>
      </c>
      <c r="D34" s="6" t="str">
        <f>HYPERLINK("https://eping.wto.org/en/Search?viewData= G/TBT/N/EU/1031"," G/TBT/N/EU/1031")</f>
        <v xml:space="preserve"> G/TBT/N/EU/1031</v>
      </c>
      <c r="E34" s="8" t="s">
        <v>445</v>
      </c>
      <c r="F34" s="8" t="s">
        <v>446</v>
      </c>
      <c r="G34" s="8" t="s">
        <v>447</v>
      </c>
      <c r="H34" s="6" t="s">
        <v>24</v>
      </c>
      <c r="I34" s="6" t="s">
        <v>448</v>
      </c>
      <c r="J34" s="6" t="s">
        <v>309</v>
      </c>
      <c r="K34" s="6" t="s">
        <v>24</v>
      </c>
      <c r="L34" s="6"/>
      <c r="M34" s="7">
        <v>45299</v>
      </c>
      <c r="N34" s="6" t="s">
        <v>25</v>
      </c>
      <c r="O34" s="8" t="s">
        <v>449</v>
      </c>
      <c r="P34" s="6" t="str">
        <f>HYPERLINK("https://docs.wto.org/imrd/directdoc.asp?DDFDocuments/t/G/TBTN23/EU1031.DOCX", "https://docs.wto.org/imrd/directdoc.asp?DDFDocuments/t/G/TBTN23/EU1031.DOCX")</f>
        <v>https://docs.wto.org/imrd/directdoc.asp?DDFDocuments/t/G/TBTN23/EU1031.DOCX</v>
      </c>
      <c r="Q34" s="6"/>
      <c r="R34" s="6" t="str">
        <f>HYPERLINK("https://docs.wto.org/imrd/directdoc.asp?DDFDocuments/v/G/TBTN23/EU1031.DOCX", "https://docs.wto.org/imrd/directdoc.asp?DDFDocuments/v/G/TBTN23/EU1031.DOCX")</f>
        <v>https://docs.wto.org/imrd/directdoc.asp?DDFDocuments/v/G/TBTN23/EU1031.DOCX</v>
      </c>
    </row>
    <row r="35" spans="1:18" ht="60" customHeight="1">
      <c r="A35" s="2" t="s">
        <v>657</v>
      </c>
      <c r="B35" s="7">
        <v>45254</v>
      </c>
      <c r="C35" s="6" t="s">
        <v>38</v>
      </c>
      <c r="D35" s="6" t="str">
        <f>HYPERLINK("https://eping.wto.org/en/Search?viewData= G/TBT/N/THA/717"," G/TBT/N/THA/717")</f>
        <v xml:space="preserve"> G/TBT/N/THA/717</v>
      </c>
      <c r="E35" s="8" t="s">
        <v>177</v>
      </c>
      <c r="F35" s="8" t="s">
        <v>178</v>
      </c>
      <c r="G35" s="8" t="s">
        <v>179</v>
      </c>
      <c r="H35" s="6" t="s">
        <v>24</v>
      </c>
      <c r="I35" s="6" t="s">
        <v>180</v>
      </c>
      <c r="J35" s="6" t="s">
        <v>70</v>
      </c>
      <c r="K35" s="6" t="s">
        <v>24</v>
      </c>
      <c r="L35" s="6"/>
      <c r="M35" s="7">
        <v>45305</v>
      </c>
      <c r="N35" s="6" t="s">
        <v>25</v>
      </c>
      <c r="O35" s="8" t="s">
        <v>181</v>
      </c>
      <c r="P35" s="6" t="str">
        <f>HYPERLINK("https://docs.wto.org/imrd/directdoc.asp?DDFDocuments/t/G/TBTN23/THA717.DOCX", "https://docs.wto.org/imrd/directdoc.asp?DDFDocuments/t/G/TBTN23/THA717.DOCX")</f>
        <v>https://docs.wto.org/imrd/directdoc.asp?DDFDocuments/t/G/TBTN23/THA717.DOCX</v>
      </c>
      <c r="Q35" s="6"/>
      <c r="R35" s="6"/>
    </row>
    <row r="36" spans="1:18" ht="60" customHeight="1">
      <c r="A36" s="2" t="s">
        <v>718</v>
      </c>
      <c r="B36" s="7">
        <v>45237</v>
      </c>
      <c r="C36" s="6" t="s">
        <v>33</v>
      </c>
      <c r="D36" s="6" t="str">
        <f>HYPERLINK("https://eping.wto.org/en/Search?viewData= G/TBT/N/RWA/938"," G/TBT/N/RWA/938")</f>
        <v xml:space="preserve"> G/TBT/N/RWA/938</v>
      </c>
      <c r="E36" s="8" t="s">
        <v>489</v>
      </c>
      <c r="F36" s="8" t="s">
        <v>490</v>
      </c>
      <c r="G36" s="8" t="s">
        <v>491</v>
      </c>
      <c r="H36" s="6" t="s">
        <v>215</v>
      </c>
      <c r="I36" s="6" t="s">
        <v>76</v>
      </c>
      <c r="J36" s="6" t="s">
        <v>492</v>
      </c>
      <c r="K36" s="6" t="s">
        <v>78</v>
      </c>
      <c r="L36" s="6"/>
      <c r="M36" s="7">
        <v>45297</v>
      </c>
      <c r="N36" s="6" t="s">
        <v>25</v>
      </c>
      <c r="O36" s="8" t="s">
        <v>493</v>
      </c>
      <c r="P36" s="6" t="str">
        <f>HYPERLINK("https://docs.wto.org/imrd/directdoc.asp?DDFDocuments/t/G/TBTN23/RWA938.DOCX", "https://docs.wto.org/imrd/directdoc.asp?DDFDocuments/t/G/TBTN23/RWA938.DOCX")</f>
        <v>https://docs.wto.org/imrd/directdoc.asp?DDFDocuments/t/G/TBTN23/RWA938.DOCX</v>
      </c>
      <c r="Q36" s="6"/>
      <c r="R36" s="6" t="str">
        <f>HYPERLINK("https://docs.wto.org/imrd/directdoc.asp?DDFDocuments/v/G/TBTN23/RWA938.DOCX", "https://docs.wto.org/imrd/directdoc.asp?DDFDocuments/v/G/TBTN23/RWA938.DOCX")</f>
        <v>https://docs.wto.org/imrd/directdoc.asp?DDFDocuments/v/G/TBTN23/RWA938.DOCX</v>
      </c>
    </row>
    <row r="37" spans="1:18" ht="60" customHeight="1">
      <c r="A37" s="2" t="s">
        <v>709</v>
      </c>
      <c r="B37" s="7">
        <v>45236</v>
      </c>
      <c r="C37" s="6" t="s">
        <v>115</v>
      </c>
      <c r="D37" s="6" t="str">
        <f>HYPERLINK("https://eping.wto.org/en/Search?viewData= G/TBT/N/USA/2063"," G/TBT/N/USA/2063")</f>
        <v xml:space="preserve"> G/TBT/N/USA/2063</v>
      </c>
      <c r="E37" s="8" t="s">
        <v>532</v>
      </c>
      <c r="F37" s="8" t="s">
        <v>533</v>
      </c>
      <c r="G37" s="8" t="s">
        <v>534</v>
      </c>
      <c r="H37" s="6" t="s">
        <v>24</v>
      </c>
      <c r="I37" s="6" t="s">
        <v>535</v>
      </c>
      <c r="J37" s="6" t="s">
        <v>199</v>
      </c>
      <c r="K37" s="6" t="s">
        <v>93</v>
      </c>
      <c r="L37" s="6"/>
      <c r="M37" s="7">
        <v>45260</v>
      </c>
      <c r="N37" s="6" t="s">
        <v>25</v>
      </c>
      <c r="O37" s="8" t="s">
        <v>536</v>
      </c>
      <c r="P37" s="6" t="str">
        <f>HYPERLINK("https://docs.wto.org/imrd/directdoc.asp?DDFDocuments/t/G/TBTN23/USA2063.DOCX", "https://docs.wto.org/imrd/directdoc.asp?DDFDocuments/t/G/TBTN23/USA2063.DOCX")</f>
        <v>https://docs.wto.org/imrd/directdoc.asp?DDFDocuments/t/G/TBTN23/USA2063.DOCX</v>
      </c>
      <c r="Q37" s="6" t="str">
        <f>HYPERLINK("https://docs.wto.org/imrd/directdoc.asp?DDFDocuments/u/G/TBTN23/USA2063.DOCX", "https://docs.wto.org/imrd/directdoc.asp?DDFDocuments/u/G/TBTN23/USA2063.DOCX")</f>
        <v>https://docs.wto.org/imrd/directdoc.asp?DDFDocuments/u/G/TBTN23/USA2063.DOCX</v>
      </c>
      <c r="R37" s="6" t="str">
        <f>HYPERLINK("https://docs.wto.org/imrd/directdoc.asp?DDFDocuments/v/G/TBTN23/USA2063.DOCX", "https://docs.wto.org/imrd/directdoc.asp?DDFDocuments/v/G/TBTN23/USA2063.DOCX")</f>
        <v>https://docs.wto.org/imrd/directdoc.asp?DDFDocuments/v/G/TBTN23/USA2063.DOCX</v>
      </c>
    </row>
    <row r="38" spans="1:18" ht="60" customHeight="1">
      <c r="A38" s="2" t="s">
        <v>663</v>
      </c>
      <c r="B38" s="7">
        <v>45254</v>
      </c>
      <c r="C38" s="6" t="s">
        <v>122</v>
      </c>
      <c r="D38" s="6" t="str">
        <f>HYPERLINK("https://eping.wto.org/en/Search?viewData= G/TBT/N/SVN/124"," G/TBT/N/SVN/124")</f>
        <v xml:space="preserve"> G/TBT/N/SVN/124</v>
      </c>
      <c r="E38" s="8" t="s">
        <v>212</v>
      </c>
      <c r="F38" s="8" t="s">
        <v>213</v>
      </c>
      <c r="G38" s="8" t="s">
        <v>214</v>
      </c>
      <c r="H38" s="6" t="s">
        <v>215</v>
      </c>
      <c r="I38" s="6" t="s">
        <v>216</v>
      </c>
      <c r="J38" s="6" t="s">
        <v>217</v>
      </c>
      <c r="K38" s="6" t="s">
        <v>78</v>
      </c>
      <c r="L38" s="6"/>
      <c r="M38" s="7">
        <v>45314</v>
      </c>
      <c r="N38" s="6" t="s">
        <v>25</v>
      </c>
      <c r="O38" s="8" t="s">
        <v>218</v>
      </c>
      <c r="P38" s="6" t="str">
        <f>HYPERLINK("https://docs.wto.org/imrd/directdoc.asp?DDFDocuments/t/G/TBTN23/SVN124.DOCX", "https://docs.wto.org/imrd/directdoc.asp?DDFDocuments/t/G/TBTN23/SVN124.DOCX")</f>
        <v>https://docs.wto.org/imrd/directdoc.asp?DDFDocuments/t/G/TBTN23/SVN124.DOCX</v>
      </c>
      <c r="Q38" s="6"/>
      <c r="R38" s="6"/>
    </row>
    <row r="39" spans="1:18" ht="60" customHeight="1">
      <c r="A39" s="2" t="s">
        <v>720</v>
      </c>
      <c r="B39" s="7">
        <v>45236</v>
      </c>
      <c r="C39" s="6" t="s">
        <v>290</v>
      </c>
      <c r="D39" s="6" t="str">
        <f>HYPERLINK("https://eping.wto.org/en/Search?viewData= G/TBT/N/ARE/596, G/TBT/N/BHR/682, G/TBT/N/KWT/657, G/TBT/N/OMN/510, G/TBT/N/QAT/660, G/TBT/N/SAU/1313, G/TBT/N/YEM/267"," G/TBT/N/ARE/596, G/TBT/N/BHR/682, G/TBT/N/KWT/657, G/TBT/N/OMN/510, G/TBT/N/QAT/660, G/TBT/N/SAU/1313, G/TBT/N/YEM/267")</f>
        <v xml:space="preserve"> G/TBT/N/ARE/596, G/TBT/N/BHR/682, G/TBT/N/KWT/657, G/TBT/N/OMN/510, G/TBT/N/QAT/660, G/TBT/N/SAU/1313, G/TBT/N/YEM/267</v>
      </c>
      <c r="E39" s="8" t="s">
        <v>515</v>
      </c>
      <c r="F39" s="8" t="s">
        <v>516</v>
      </c>
      <c r="G39" s="8" t="s">
        <v>517</v>
      </c>
      <c r="H39" s="6" t="s">
        <v>24</v>
      </c>
      <c r="I39" s="6" t="s">
        <v>360</v>
      </c>
      <c r="J39" s="6" t="s">
        <v>518</v>
      </c>
      <c r="K39" s="6" t="s">
        <v>142</v>
      </c>
      <c r="L39" s="6"/>
      <c r="M39" s="7">
        <v>45296</v>
      </c>
      <c r="N39" s="6" t="s">
        <v>25</v>
      </c>
      <c r="O39" s="8" t="s">
        <v>519</v>
      </c>
      <c r="P39" s="6" t="str">
        <f>HYPERLINK("https://docs.wto.org/imrd/directdoc.asp?DDFDocuments/t/G/TBTN23/ARE596.DOCX", "https://docs.wto.org/imrd/directdoc.asp?DDFDocuments/t/G/TBTN23/ARE596.DOCX")</f>
        <v>https://docs.wto.org/imrd/directdoc.asp?DDFDocuments/t/G/TBTN23/ARE596.DOCX</v>
      </c>
      <c r="Q39" s="6"/>
      <c r="R39" s="6" t="str">
        <f>HYPERLINK("https://docs.wto.org/imrd/directdoc.asp?DDFDocuments/v/G/TBTN23/ARE596.DOCX", "https://docs.wto.org/imrd/directdoc.asp?DDFDocuments/v/G/TBTN23/ARE596.DOCX")</f>
        <v>https://docs.wto.org/imrd/directdoc.asp?DDFDocuments/v/G/TBTN23/ARE596.DOCX</v>
      </c>
    </row>
    <row r="40" spans="1:18" ht="60" customHeight="1">
      <c r="A40" s="2" t="s">
        <v>698</v>
      </c>
      <c r="B40" s="7">
        <v>45238</v>
      </c>
      <c r="C40" s="6" t="s">
        <v>27</v>
      </c>
      <c r="D40" s="6" t="str">
        <f>HYPERLINK("https://eping.wto.org/en/Search?viewData= G/TBT/N/CAN/708"," G/TBT/N/CAN/708")</f>
        <v xml:space="preserve"> G/TBT/N/CAN/708</v>
      </c>
      <c r="E40" s="8" t="s">
        <v>455</v>
      </c>
      <c r="F40" s="8" t="s">
        <v>456</v>
      </c>
      <c r="G40" s="8" t="s">
        <v>457</v>
      </c>
      <c r="H40" s="6" t="s">
        <v>24</v>
      </c>
      <c r="I40" s="6" t="s">
        <v>458</v>
      </c>
      <c r="J40" s="6" t="s">
        <v>32</v>
      </c>
      <c r="K40" s="6" t="s">
        <v>78</v>
      </c>
      <c r="L40" s="6"/>
      <c r="M40" s="7">
        <v>45324</v>
      </c>
      <c r="N40" s="6" t="s">
        <v>25</v>
      </c>
      <c r="O40" s="8" t="s">
        <v>459</v>
      </c>
      <c r="P40" s="6" t="str">
        <f>HYPERLINK("https://docs.wto.org/imrd/directdoc.asp?DDFDocuments/t/G/TBTN23/CAN708.DOCX", "https://docs.wto.org/imrd/directdoc.asp?DDFDocuments/t/G/TBTN23/CAN708.DOCX")</f>
        <v>https://docs.wto.org/imrd/directdoc.asp?DDFDocuments/t/G/TBTN23/CAN708.DOCX</v>
      </c>
      <c r="Q40" s="6" t="str">
        <f>HYPERLINK("https://docs.wto.org/imrd/directdoc.asp?DDFDocuments/u/G/TBTN23/CAN708.DOCX", "https://docs.wto.org/imrd/directdoc.asp?DDFDocuments/u/G/TBTN23/CAN708.DOCX")</f>
        <v>https://docs.wto.org/imrd/directdoc.asp?DDFDocuments/u/G/TBTN23/CAN708.DOCX</v>
      </c>
      <c r="R40" s="6" t="str">
        <f>HYPERLINK("https://docs.wto.org/imrd/directdoc.asp?DDFDocuments/v/G/TBTN23/CAN708.DOCX", "https://docs.wto.org/imrd/directdoc.asp?DDFDocuments/v/G/TBTN23/CAN708.DOCX")</f>
        <v>https://docs.wto.org/imrd/directdoc.asp?DDFDocuments/v/G/TBTN23/CAN708.DOCX</v>
      </c>
    </row>
    <row r="41" spans="1:18" ht="60" customHeight="1">
      <c r="A41" s="2" t="s">
        <v>706</v>
      </c>
      <c r="B41" s="7">
        <v>45236</v>
      </c>
      <c r="C41" s="6" t="s">
        <v>288</v>
      </c>
      <c r="D41" s="6" t="str">
        <f>HYPERLINK("https://eping.wto.org/en/Search?viewData= G/TBT/N/ARE/596, G/TBT/N/BHR/682, G/TBT/N/KWT/657, G/TBT/N/OMN/510, G/TBT/N/QAT/660, G/TBT/N/SAU/1313, G/TBT/N/YEM/267"," G/TBT/N/ARE/596, G/TBT/N/BHR/682, G/TBT/N/KWT/657, G/TBT/N/OMN/510, G/TBT/N/QAT/660, G/TBT/N/SAU/1313, G/TBT/N/YEM/267")</f>
        <v xml:space="preserve"> G/TBT/N/ARE/596, G/TBT/N/BHR/682, G/TBT/N/KWT/657, G/TBT/N/OMN/510, G/TBT/N/QAT/660, G/TBT/N/SAU/1313, G/TBT/N/YEM/267</v>
      </c>
      <c r="E41" s="8" t="s">
        <v>515</v>
      </c>
      <c r="F41" s="8" t="s">
        <v>516</v>
      </c>
      <c r="G41" s="8" t="s">
        <v>517</v>
      </c>
      <c r="H41" s="6" t="s">
        <v>24</v>
      </c>
      <c r="I41" s="6" t="s">
        <v>360</v>
      </c>
      <c r="J41" s="6" t="s">
        <v>518</v>
      </c>
      <c r="K41" s="6" t="s">
        <v>142</v>
      </c>
      <c r="L41" s="6"/>
      <c r="M41" s="7">
        <v>45296</v>
      </c>
      <c r="N41" s="6" t="s">
        <v>25</v>
      </c>
      <c r="O41" s="8" t="s">
        <v>519</v>
      </c>
      <c r="P41" s="6" t="str">
        <f>HYPERLINK("https://docs.wto.org/imrd/directdoc.asp?DDFDocuments/t/G/TBTN23/ARE596.DOCX", "https://docs.wto.org/imrd/directdoc.asp?DDFDocuments/t/G/TBTN23/ARE596.DOCX")</f>
        <v>https://docs.wto.org/imrd/directdoc.asp?DDFDocuments/t/G/TBTN23/ARE596.DOCX</v>
      </c>
      <c r="Q41" s="6"/>
      <c r="R41" s="6" t="str">
        <f>HYPERLINK("https://docs.wto.org/imrd/directdoc.asp?DDFDocuments/v/G/TBTN23/ARE596.DOCX", "https://docs.wto.org/imrd/directdoc.asp?DDFDocuments/v/G/TBTN23/ARE596.DOCX")</f>
        <v>https://docs.wto.org/imrd/directdoc.asp?DDFDocuments/v/G/TBTN23/ARE596.DOCX</v>
      </c>
    </row>
    <row r="42" spans="1:18" ht="60" customHeight="1">
      <c r="A42" s="2" t="s">
        <v>706</v>
      </c>
      <c r="B42" s="7">
        <v>45236</v>
      </c>
      <c r="C42" s="6" t="s">
        <v>287</v>
      </c>
      <c r="D42" s="6" t="str">
        <f>HYPERLINK("https://eping.wto.org/en/Search?viewData= G/TBT/N/ARE/596, G/TBT/N/BHR/682, G/TBT/N/KWT/657, G/TBT/N/OMN/510, G/TBT/N/QAT/660, G/TBT/N/SAU/1313, G/TBT/N/YEM/267"," G/TBT/N/ARE/596, G/TBT/N/BHR/682, G/TBT/N/KWT/657, G/TBT/N/OMN/510, G/TBT/N/QAT/660, G/TBT/N/SAU/1313, G/TBT/N/YEM/267")</f>
        <v xml:space="preserve"> G/TBT/N/ARE/596, G/TBT/N/BHR/682, G/TBT/N/KWT/657, G/TBT/N/OMN/510, G/TBT/N/QAT/660, G/TBT/N/SAU/1313, G/TBT/N/YEM/267</v>
      </c>
      <c r="E42" s="8" t="s">
        <v>515</v>
      </c>
      <c r="F42" s="8" t="s">
        <v>516</v>
      </c>
      <c r="G42" s="8" t="s">
        <v>517</v>
      </c>
      <c r="H42" s="6" t="s">
        <v>24</v>
      </c>
      <c r="I42" s="6" t="s">
        <v>360</v>
      </c>
      <c r="J42" s="6" t="s">
        <v>520</v>
      </c>
      <c r="K42" s="6" t="s">
        <v>142</v>
      </c>
      <c r="L42" s="6"/>
      <c r="M42" s="7">
        <v>45296</v>
      </c>
      <c r="N42" s="6" t="s">
        <v>25</v>
      </c>
      <c r="O42" s="8" t="s">
        <v>519</v>
      </c>
      <c r="P42" s="6" t="str">
        <f>HYPERLINK("https://docs.wto.org/imrd/directdoc.asp?DDFDocuments/t/G/TBTN23/ARE596.DOCX", "https://docs.wto.org/imrd/directdoc.asp?DDFDocuments/t/G/TBTN23/ARE596.DOCX")</f>
        <v>https://docs.wto.org/imrd/directdoc.asp?DDFDocuments/t/G/TBTN23/ARE596.DOCX</v>
      </c>
      <c r="Q42" s="6"/>
      <c r="R42" s="6" t="str">
        <f>HYPERLINK("https://docs.wto.org/imrd/directdoc.asp?DDFDocuments/v/G/TBTN23/ARE596.DOCX", "https://docs.wto.org/imrd/directdoc.asp?DDFDocuments/v/G/TBTN23/ARE596.DOCX")</f>
        <v>https://docs.wto.org/imrd/directdoc.asp?DDFDocuments/v/G/TBTN23/ARE596.DOCX</v>
      </c>
    </row>
    <row r="43" spans="1:18" ht="60" customHeight="1">
      <c r="A43" s="2" t="s">
        <v>706</v>
      </c>
      <c r="B43" s="7">
        <v>45236</v>
      </c>
      <c r="C43" s="6" t="s">
        <v>274</v>
      </c>
      <c r="D43" s="6" t="str">
        <f>HYPERLINK("https://eping.wto.org/en/Search?viewData= G/TBT/N/ARE/596, G/TBT/N/BHR/682, G/TBT/N/KWT/657, G/TBT/N/OMN/510, G/TBT/N/QAT/660, G/TBT/N/SAU/1313, G/TBT/N/YEM/267"," G/TBT/N/ARE/596, G/TBT/N/BHR/682, G/TBT/N/KWT/657, G/TBT/N/OMN/510, G/TBT/N/QAT/660, G/TBT/N/SAU/1313, G/TBT/N/YEM/267")</f>
        <v xml:space="preserve"> G/TBT/N/ARE/596, G/TBT/N/BHR/682, G/TBT/N/KWT/657, G/TBT/N/OMN/510, G/TBT/N/QAT/660, G/TBT/N/SAU/1313, G/TBT/N/YEM/267</v>
      </c>
      <c r="E43" s="8" t="s">
        <v>515</v>
      </c>
      <c r="F43" s="8" t="s">
        <v>516</v>
      </c>
      <c r="G43" s="8" t="s">
        <v>517</v>
      </c>
      <c r="H43" s="6" t="s">
        <v>24</v>
      </c>
      <c r="I43" s="6" t="s">
        <v>360</v>
      </c>
      <c r="J43" s="6" t="s">
        <v>518</v>
      </c>
      <c r="K43" s="6" t="s">
        <v>142</v>
      </c>
      <c r="L43" s="6"/>
      <c r="M43" s="7">
        <v>45296</v>
      </c>
      <c r="N43" s="6" t="s">
        <v>25</v>
      </c>
      <c r="O43" s="8" t="s">
        <v>519</v>
      </c>
      <c r="P43" s="6" t="str">
        <f>HYPERLINK("https://docs.wto.org/imrd/directdoc.asp?DDFDocuments/t/G/TBTN23/ARE596.DOCX", "https://docs.wto.org/imrd/directdoc.asp?DDFDocuments/t/G/TBTN23/ARE596.DOCX")</f>
        <v>https://docs.wto.org/imrd/directdoc.asp?DDFDocuments/t/G/TBTN23/ARE596.DOCX</v>
      </c>
      <c r="Q43" s="6"/>
      <c r="R43" s="6" t="str">
        <f>HYPERLINK("https://docs.wto.org/imrd/directdoc.asp?DDFDocuments/v/G/TBTN23/ARE596.DOCX", "https://docs.wto.org/imrd/directdoc.asp?DDFDocuments/v/G/TBTN23/ARE596.DOCX")</f>
        <v>https://docs.wto.org/imrd/directdoc.asp?DDFDocuments/v/G/TBTN23/ARE596.DOCX</v>
      </c>
    </row>
    <row r="44" spans="1:18" ht="60" customHeight="1">
      <c r="A44" s="2" t="s">
        <v>706</v>
      </c>
      <c r="B44" s="7">
        <v>45236</v>
      </c>
      <c r="C44" s="6" t="s">
        <v>298</v>
      </c>
      <c r="D44" s="6" t="str">
        <f>HYPERLINK("https://eping.wto.org/en/Search?viewData= G/TBT/N/ARE/596, G/TBT/N/BHR/682, G/TBT/N/KWT/657, G/TBT/N/OMN/510, G/TBT/N/QAT/660, G/TBT/N/SAU/1313, G/TBT/N/YEM/267"," G/TBT/N/ARE/596, G/TBT/N/BHR/682, G/TBT/N/KWT/657, G/TBT/N/OMN/510, G/TBT/N/QAT/660, G/TBT/N/SAU/1313, G/TBT/N/YEM/267")</f>
        <v xml:space="preserve"> G/TBT/N/ARE/596, G/TBT/N/BHR/682, G/TBT/N/KWT/657, G/TBT/N/OMN/510, G/TBT/N/QAT/660, G/TBT/N/SAU/1313, G/TBT/N/YEM/267</v>
      </c>
      <c r="E44" s="8" t="s">
        <v>515</v>
      </c>
      <c r="F44" s="8" t="s">
        <v>516</v>
      </c>
      <c r="G44" s="8" t="s">
        <v>517</v>
      </c>
      <c r="H44" s="6" t="s">
        <v>24</v>
      </c>
      <c r="I44" s="6" t="s">
        <v>360</v>
      </c>
      <c r="J44" s="6" t="s">
        <v>518</v>
      </c>
      <c r="K44" s="6" t="s">
        <v>142</v>
      </c>
      <c r="L44" s="6"/>
      <c r="M44" s="7">
        <v>45296</v>
      </c>
      <c r="N44" s="6" t="s">
        <v>25</v>
      </c>
      <c r="O44" s="8" t="s">
        <v>519</v>
      </c>
      <c r="P44" s="6" t="str">
        <f>HYPERLINK("https://docs.wto.org/imrd/directdoc.asp?DDFDocuments/t/G/TBTN23/ARE596.DOCX", "https://docs.wto.org/imrd/directdoc.asp?DDFDocuments/t/G/TBTN23/ARE596.DOCX")</f>
        <v>https://docs.wto.org/imrd/directdoc.asp?DDFDocuments/t/G/TBTN23/ARE596.DOCX</v>
      </c>
      <c r="Q44" s="6"/>
      <c r="R44" s="6" t="str">
        <f>HYPERLINK("https://docs.wto.org/imrd/directdoc.asp?DDFDocuments/v/G/TBTN23/ARE596.DOCX", "https://docs.wto.org/imrd/directdoc.asp?DDFDocuments/v/G/TBTN23/ARE596.DOCX")</f>
        <v>https://docs.wto.org/imrd/directdoc.asp?DDFDocuments/v/G/TBTN23/ARE596.DOCX</v>
      </c>
    </row>
    <row r="45" spans="1:18" ht="60" customHeight="1">
      <c r="A45" s="2" t="s">
        <v>706</v>
      </c>
      <c r="B45" s="7">
        <v>45236</v>
      </c>
      <c r="C45" s="6" t="s">
        <v>289</v>
      </c>
      <c r="D45" s="6" t="str">
        <f>HYPERLINK("https://eping.wto.org/en/Search?viewData= G/TBT/N/ARE/596, G/TBT/N/BHR/682, G/TBT/N/KWT/657, G/TBT/N/OMN/510, G/TBT/N/QAT/660, G/TBT/N/SAU/1313, G/TBT/N/YEM/267"," G/TBT/N/ARE/596, G/TBT/N/BHR/682, G/TBT/N/KWT/657, G/TBT/N/OMN/510, G/TBT/N/QAT/660, G/TBT/N/SAU/1313, G/TBT/N/YEM/267")</f>
        <v xml:space="preserve"> G/TBT/N/ARE/596, G/TBT/N/BHR/682, G/TBT/N/KWT/657, G/TBT/N/OMN/510, G/TBT/N/QAT/660, G/TBT/N/SAU/1313, G/TBT/N/YEM/267</v>
      </c>
      <c r="E45" s="8" t="s">
        <v>515</v>
      </c>
      <c r="F45" s="8" t="s">
        <v>516</v>
      </c>
      <c r="G45" s="8" t="s">
        <v>517</v>
      </c>
      <c r="H45" s="6" t="s">
        <v>24</v>
      </c>
      <c r="I45" s="6" t="s">
        <v>360</v>
      </c>
      <c r="J45" s="6" t="s">
        <v>518</v>
      </c>
      <c r="K45" s="6" t="s">
        <v>142</v>
      </c>
      <c r="L45" s="6"/>
      <c r="M45" s="7">
        <v>45296</v>
      </c>
      <c r="N45" s="6" t="s">
        <v>25</v>
      </c>
      <c r="O45" s="8" t="s">
        <v>519</v>
      </c>
      <c r="P45" s="6" t="str">
        <f>HYPERLINK("https://docs.wto.org/imrd/directdoc.asp?DDFDocuments/t/G/TBTN23/ARE596.DOCX", "https://docs.wto.org/imrd/directdoc.asp?DDFDocuments/t/G/TBTN23/ARE596.DOCX")</f>
        <v>https://docs.wto.org/imrd/directdoc.asp?DDFDocuments/t/G/TBTN23/ARE596.DOCX</v>
      </c>
      <c r="Q45" s="6"/>
      <c r="R45" s="6" t="str">
        <f>HYPERLINK("https://docs.wto.org/imrd/directdoc.asp?DDFDocuments/v/G/TBTN23/ARE596.DOCX", "https://docs.wto.org/imrd/directdoc.asp?DDFDocuments/v/G/TBTN23/ARE596.DOCX")</f>
        <v>https://docs.wto.org/imrd/directdoc.asp?DDFDocuments/v/G/TBTN23/ARE596.DOCX</v>
      </c>
    </row>
    <row r="46" spans="1:18" ht="60" customHeight="1">
      <c r="A46" s="2" t="s">
        <v>676</v>
      </c>
      <c r="B46" s="7">
        <v>45250</v>
      </c>
      <c r="C46" s="6" t="s">
        <v>322</v>
      </c>
      <c r="D46" s="6" t="str">
        <f>HYPERLINK("https://eping.wto.org/en/Search?viewData= G/TBT/N/PHL/310"," G/TBT/N/PHL/310")</f>
        <v xml:space="preserve"> G/TBT/N/PHL/310</v>
      </c>
      <c r="E46" s="8" t="s">
        <v>323</v>
      </c>
      <c r="F46" s="8" t="s">
        <v>324</v>
      </c>
      <c r="G46" s="8" t="s">
        <v>325</v>
      </c>
      <c r="H46" s="6" t="s">
        <v>24</v>
      </c>
      <c r="I46" s="6" t="s">
        <v>133</v>
      </c>
      <c r="J46" s="6" t="s">
        <v>70</v>
      </c>
      <c r="K46" s="6" t="s">
        <v>93</v>
      </c>
      <c r="L46" s="6"/>
      <c r="M46" s="7">
        <v>45311</v>
      </c>
      <c r="N46" s="6" t="s">
        <v>25</v>
      </c>
      <c r="O46" s="8" t="s">
        <v>326</v>
      </c>
      <c r="P46" s="6" t="str">
        <f>HYPERLINK("https://docs.wto.org/imrd/directdoc.asp?DDFDocuments/t/G/TBTN23/PHL310.DOCX", "https://docs.wto.org/imrd/directdoc.asp?DDFDocuments/t/G/TBTN23/PHL310.DOCX")</f>
        <v>https://docs.wto.org/imrd/directdoc.asp?DDFDocuments/t/G/TBTN23/PHL310.DOCX</v>
      </c>
      <c r="Q46" s="6"/>
      <c r="R46" s="6" t="str">
        <f>HYPERLINK("https://docs.wto.org/imrd/directdoc.asp?DDFDocuments/v/G/TBTN23/PHL310.DOCX", "https://docs.wto.org/imrd/directdoc.asp?DDFDocuments/v/G/TBTN23/PHL310.DOCX")</f>
        <v>https://docs.wto.org/imrd/directdoc.asp?DDFDocuments/v/G/TBTN23/PHL310.DOCX</v>
      </c>
    </row>
    <row r="47" spans="1:18" ht="60" customHeight="1">
      <c r="A47" s="2" t="s">
        <v>673</v>
      </c>
      <c r="B47" s="7">
        <v>45250</v>
      </c>
      <c r="C47" s="6" t="s">
        <v>115</v>
      </c>
      <c r="D47" s="6" t="str">
        <f>HYPERLINK("https://eping.wto.org/en/Search?viewData= G/TBT/N/USA/2066"," G/TBT/N/USA/2066")</f>
        <v xml:space="preserve"> G/TBT/N/USA/2066</v>
      </c>
      <c r="E47" s="8" t="s">
        <v>305</v>
      </c>
      <c r="F47" s="8" t="s">
        <v>306</v>
      </c>
      <c r="G47" s="8" t="s">
        <v>307</v>
      </c>
      <c r="H47" s="6" t="s">
        <v>24</v>
      </c>
      <c r="I47" s="6" t="s">
        <v>308</v>
      </c>
      <c r="J47" s="6" t="s">
        <v>309</v>
      </c>
      <c r="K47" s="6" t="s">
        <v>24</v>
      </c>
      <c r="L47" s="6"/>
      <c r="M47" s="7">
        <v>45286</v>
      </c>
      <c r="N47" s="6" t="s">
        <v>25</v>
      </c>
      <c r="O47" s="8" t="s">
        <v>310</v>
      </c>
      <c r="P47" s="6" t="str">
        <f>HYPERLINK("https://docs.wto.org/imrd/directdoc.asp?DDFDocuments/t/G/TBTN23/USA2066.DOCX", "https://docs.wto.org/imrd/directdoc.asp?DDFDocuments/t/G/TBTN23/USA2066.DOCX")</f>
        <v>https://docs.wto.org/imrd/directdoc.asp?DDFDocuments/t/G/TBTN23/USA2066.DOCX</v>
      </c>
      <c r="Q47" s="6"/>
      <c r="R47" s="6" t="str">
        <f>HYPERLINK("https://docs.wto.org/imrd/directdoc.asp?DDFDocuments/v/G/TBTN23/USA2066.DOCX", "https://docs.wto.org/imrd/directdoc.asp?DDFDocuments/v/G/TBTN23/USA2066.DOCX")</f>
        <v>https://docs.wto.org/imrd/directdoc.asp?DDFDocuments/v/G/TBTN23/USA2066.DOCX</v>
      </c>
    </row>
    <row r="48" spans="1:18" ht="60" customHeight="1">
      <c r="A48" s="2" t="s">
        <v>664</v>
      </c>
      <c r="B48" s="7">
        <v>45253</v>
      </c>
      <c r="C48" s="6" t="s">
        <v>219</v>
      </c>
      <c r="D48" s="6" t="str">
        <f>HYPERLINK("https://eping.wto.org/en/Search?viewData= G/TBT/N/TPKM/533"," G/TBT/N/TPKM/533")</f>
        <v xml:space="preserve"> G/TBT/N/TPKM/533</v>
      </c>
      <c r="E48" s="8" t="s">
        <v>220</v>
      </c>
      <c r="F48" s="8" t="s">
        <v>221</v>
      </c>
      <c r="G48" s="8" t="s">
        <v>222</v>
      </c>
      <c r="H48" s="6" t="s">
        <v>223</v>
      </c>
      <c r="I48" s="6" t="s">
        <v>224</v>
      </c>
      <c r="J48" s="6" t="s">
        <v>217</v>
      </c>
      <c r="K48" s="6" t="s">
        <v>225</v>
      </c>
      <c r="L48" s="6"/>
      <c r="M48" s="7">
        <v>45313</v>
      </c>
      <c r="N48" s="6" t="s">
        <v>25</v>
      </c>
      <c r="O48" s="8" t="s">
        <v>226</v>
      </c>
      <c r="P48" s="6" t="str">
        <f>HYPERLINK("https://docs.wto.org/imrd/directdoc.asp?DDFDocuments/t/G/TBTN23/TPKM533.DOCX", "https://docs.wto.org/imrd/directdoc.asp?DDFDocuments/t/G/TBTN23/TPKM533.DOCX")</f>
        <v>https://docs.wto.org/imrd/directdoc.asp?DDFDocuments/t/G/TBTN23/TPKM533.DOCX</v>
      </c>
      <c r="Q48" s="6"/>
      <c r="R48" s="6"/>
    </row>
    <row r="49" spans="1:18" ht="60" customHeight="1">
      <c r="A49" s="2" t="s">
        <v>722</v>
      </c>
      <c r="B49" s="7">
        <v>45236</v>
      </c>
      <c r="C49" s="6" t="s">
        <v>279</v>
      </c>
      <c r="D49" s="6" t="str">
        <f>HYPERLINK("https://eping.wto.org/en/Search?viewData= G/TBT/N/ARE/596, G/TBT/N/BHR/682, G/TBT/N/KWT/657, G/TBT/N/OMN/510, G/TBT/N/QAT/660, G/TBT/N/SAU/1313, G/TBT/N/YEM/267"," G/TBT/N/ARE/596, G/TBT/N/BHR/682, G/TBT/N/KWT/657, G/TBT/N/OMN/510, G/TBT/N/QAT/660, G/TBT/N/SAU/1313, G/TBT/N/YEM/267")</f>
        <v xml:space="preserve"> G/TBT/N/ARE/596, G/TBT/N/BHR/682, G/TBT/N/KWT/657, G/TBT/N/OMN/510, G/TBT/N/QAT/660, G/TBT/N/SAU/1313, G/TBT/N/YEM/267</v>
      </c>
      <c r="E49" s="8" t="s">
        <v>515</v>
      </c>
      <c r="F49" s="8" t="s">
        <v>516</v>
      </c>
      <c r="G49" s="8" t="s">
        <v>517</v>
      </c>
      <c r="H49" s="6" t="s">
        <v>24</v>
      </c>
      <c r="I49" s="6" t="s">
        <v>360</v>
      </c>
      <c r="J49" s="6" t="s">
        <v>520</v>
      </c>
      <c r="K49" s="6" t="s">
        <v>142</v>
      </c>
      <c r="L49" s="6"/>
      <c r="M49" s="7">
        <v>45296</v>
      </c>
      <c r="N49" s="6" t="s">
        <v>25</v>
      </c>
      <c r="O49" s="8" t="s">
        <v>519</v>
      </c>
      <c r="P49" s="6" t="str">
        <f>HYPERLINK("https://docs.wto.org/imrd/directdoc.asp?DDFDocuments/t/G/TBTN23/ARE596.DOCX", "https://docs.wto.org/imrd/directdoc.asp?DDFDocuments/t/G/TBTN23/ARE596.DOCX")</f>
        <v>https://docs.wto.org/imrd/directdoc.asp?DDFDocuments/t/G/TBTN23/ARE596.DOCX</v>
      </c>
      <c r="Q49" s="6"/>
      <c r="R49" s="6" t="str">
        <f>HYPERLINK("https://docs.wto.org/imrd/directdoc.asp?DDFDocuments/v/G/TBTN23/ARE596.DOCX", "https://docs.wto.org/imrd/directdoc.asp?DDFDocuments/v/G/TBTN23/ARE596.DOCX")</f>
        <v>https://docs.wto.org/imrd/directdoc.asp?DDFDocuments/v/G/TBTN23/ARE596.DOCX</v>
      </c>
    </row>
    <row r="50" spans="1:18" ht="60" customHeight="1">
      <c r="A50" s="2" t="s">
        <v>684</v>
      </c>
      <c r="B50" s="7">
        <v>45247</v>
      </c>
      <c r="C50" s="6" t="s">
        <v>337</v>
      </c>
      <c r="D50" s="6" t="str">
        <f>HYPERLINK("https://eping.wto.org/en/Search?viewData= G/TBT/N/IND/322"," G/TBT/N/IND/322")</f>
        <v xml:space="preserve"> G/TBT/N/IND/322</v>
      </c>
      <c r="E50" s="8" t="s">
        <v>338</v>
      </c>
      <c r="F50" s="8" t="s">
        <v>339</v>
      </c>
      <c r="G50" s="8" t="s">
        <v>340</v>
      </c>
      <c r="H50" s="6" t="s">
        <v>24</v>
      </c>
      <c r="I50" s="6" t="s">
        <v>341</v>
      </c>
      <c r="J50" s="6" t="s">
        <v>342</v>
      </c>
      <c r="K50" s="6" t="s">
        <v>24</v>
      </c>
      <c r="L50" s="6"/>
      <c r="M50" s="7">
        <v>45307</v>
      </c>
      <c r="N50" s="6" t="s">
        <v>25</v>
      </c>
      <c r="O50" s="8" t="s">
        <v>343</v>
      </c>
      <c r="P50" s="6" t="str">
        <f>HYPERLINK("https://docs.wto.org/imrd/directdoc.asp?DDFDocuments/t/G/TBTN23/IND322.DOCX", "https://docs.wto.org/imrd/directdoc.asp?DDFDocuments/t/G/TBTN23/IND322.DOCX")</f>
        <v>https://docs.wto.org/imrd/directdoc.asp?DDFDocuments/t/G/TBTN23/IND322.DOCX</v>
      </c>
      <c r="Q50" s="6"/>
      <c r="R50" s="6" t="str">
        <f>HYPERLINK("https://docs.wto.org/imrd/directdoc.asp?DDFDocuments/v/G/TBTN23/IND322.DOCX", "https://docs.wto.org/imrd/directdoc.asp?DDFDocuments/v/G/TBTN23/IND322.DOCX")</f>
        <v>https://docs.wto.org/imrd/directdoc.asp?DDFDocuments/v/G/TBTN23/IND322.DOCX</v>
      </c>
    </row>
    <row r="51" spans="1:18" ht="60" customHeight="1">
      <c r="A51" s="2" t="s">
        <v>666</v>
      </c>
      <c r="B51" s="7">
        <v>45252</v>
      </c>
      <c r="C51" s="6" t="s">
        <v>164</v>
      </c>
      <c r="D51" s="6" t="str">
        <f>HYPERLINK("https://eping.wto.org/en/Search?viewData= G/TBT/N/EU/1033"," G/TBT/N/EU/1033")</f>
        <v xml:space="preserve"> G/TBT/N/EU/1033</v>
      </c>
      <c r="E51" s="8" t="s">
        <v>244</v>
      </c>
      <c r="F51" s="8" t="s">
        <v>245</v>
      </c>
      <c r="G51" s="8" t="s">
        <v>246</v>
      </c>
      <c r="H51" s="6" t="s">
        <v>24</v>
      </c>
      <c r="I51" s="6" t="s">
        <v>247</v>
      </c>
      <c r="J51" s="6" t="s">
        <v>141</v>
      </c>
      <c r="K51" s="6" t="s">
        <v>24</v>
      </c>
      <c r="L51" s="6"/>
      <c r="M51" s="7">
        <v>45312</v>
      </c>
      <c r="N51" s="6" t="s">
        <v>25</v>
      </c>
      <c r="O51" s="8" t="s">
        <v>248</v>
      </c>
      <c r="P51" s="6" t="str">
        <f>HYPERLINK("https://docs.wto.org/imrd/directdoc.asp?DDFDocuments/t/G/TBTN23/EU1033.DOCX", "https://docs.wto.org/imrd/directdoc.asp?DDFDocuments/t/G/TBTN23/EU1033.DOCX")</f>
        <v>https://docs.wto.org/imrd/directdoc.asp?DDFDocuments/t/G/TBTN23/EU1033.DOCX</v>
      </c>
      <c r="Q51" s="6"/>
      <c r="R51" s="6"/>
    </row>
    <row r="52" spans="1:18" ht="60" customHeight="1">
      <c r="A52" s="2" t="s">
        <v>740</v>
      </c>
      <c r="B52" s="7">
        <v>45232</v>
      </c>
      <c r="C52" s="6" t="s">
        <v>280</v>
      </c>
      <c r="D52" s="6" t="str">
        <f>HYPERLINK("https://eping.wto.org/en/Search?viewData= G/TBT/N/IDN/162"," G/TBT/N/IDN/162")</f>
        <v xml:space="preserve"> G/TBT/N/IDN/162</v>
      </c>
      <c r="E52" s="8" t="s">
        <v>594</v>
      </c>
      <c r="F52" s="8" t="s">
        <v>595</v>
      </c>
      <c r="G52" s="8" t="s">
        <v>592</v>
      </c>
      <c r="H52" s="6" t="s">
        <v>24</v>
      </c>
      <c r="I52" s="6" t="s">
        <v>360</v>
      </c>
      <c r="J52" s="6" t="s">
        <v>565</v>
      </c>
      <c r="K52" s="6" t="s">
        <v>78</v>
      </c>
      <c r="L52" s="6"/>
      <c r="M52" s="7">
        <v>45292</v>
      </c>
      <c r="N52" s="6" t="s">
        <v>25</v>
      </c>
      <c r="O52" s="8" t="s">
        <v>596</v>
      </c>
      <c r="P52" s="6" t="str">
        <f>HYPERLINK("https://docs.wto.org/imrd/directdoc.asp?DDFDocuments/t/G/TBTN23/IDN162.DOCX", "https://docs.wto.org/imrd/directdoc.asp?DDFDocuments/t/G/TBTN23/IDN162.DOCX")</f>
        <v>https://docs.wto.org/imrd/directdoc.asp?DDFDocuments/t/G/TBTN23/IDN162.DOCX</v>
      </c>
      <c r="Q52" s="6" t="str">
        <f>HYPERLINK("https://docs.wto.org/imrd/directdoc.asp?DDFDocuments/u/G/TBTN23/IDN162.DOCX", "https://docs.wto.org/imrd/directdoc.asp?DDFDocuments/u/G/TBTN23/IDN162.DOCX")</f>
        <v>https://docs.wto.org/imrd/directdoc.asp?DDFDocuments/u/G/TBTN23/IDN162.DOCX</v>
      </c>
      <c r="R52" s="6" t="str">
        <f>HYPERLINK("https://docs.wto.org/imrd/directdoc.asp?DDFDocuments/v/G/TBTN23/IDN162.DOCX", "https://docs.wto.org/imrd/directdoc.asp?DDFDocuments/v/G/TBTN23/IDN162.DOCX")</f>
        <v>https://docs.wto.org/imrd/directdoc.asp?DDFDocuments/v/G/TBTN23/IDN162.DOCX</v>
      </c>
    </row>
    <row r="53" spans="1:18" ht="60" customHeight="1">
      <c r="A53" s="2" t="s">
        <v>741</v>
      </c>
      <c r="B53" s="7">
        <v>45232</v>
      </c>
      <c r="C53" s="6" t="s">
        <v>280</v>
      </c>
      <c r="D53" s="6" t="str">
        <f>HYPERLINK("https://eping.wto.org/en/Search?viewData= G/TBT/N/IDN/161"," G/TBT/N/IDN/161")</f>
        <v xml:space="preserve"> G/TBT/N/IDN/161</v>
      </c>
      <c r="E53" s="8" t="s">
        <v>590</v>
      </c>
      <c r="F53" s="8" t="s">
        <v>591</v>
      </c>
      <c r="G53" s="8" t="s">
        <v>592</v>
      </c>
      <c r="H53" s="6" t="s">
        <v>24</v>
      </c>
      <c r="I53" s="6" t="s">
        <v>360</v>
      </c>
      <c r="J53" s="6" t="s">
        <v>565</v>
      </c>
      <c r="K53" s="6" t="s">
        <v>78</v>
      </c>
      <c r="L53" s="6"/>
      <c r="M53" s="7">
        <v>45292</v>
      </c>
      <c r="N53" s="6" t="s">
        <v>25</v>
      </c>
      <c r="O53" s="8" t="s">
        <v>593</v>
      </c>
      <c r="P53" s="6" t="str">
        <f>HYPERLINK("https://docs.wto.org/imrd/directdoc.asp?DDFDocuments/t/G/TBTN23/IDN161.DOCX", "https://docs.wto.org/imrd/directdoc.asp?DDFDocuments/t/G/TBTN23/IDN161.DOCX")</f>
        <v>https://docs.wto.org/imrd/directdoc.asp?DDFDocuments/t/G/TBTN23/IDN161.DOCX</v>
      </c>
      <c r="Q53" s="6" t="str">
        <f>HYPERLINK("https://docs.wto.org/imrd/directdoc.asp?DDFDocuments/u/G/TBTN23/IDN161.DOCX", "https://docs.wto.org/imrd/directdoc.asp?DDFDocuments/u/G/TBTN23/IDN161.DOCX")</f>
        <v>https://docs.wto.org/imrd/directdoc.asp?DDFDocuments/u/G/TBTN23/IDN161.DOCX</v>
      </c>
      <c r="R53" s="6" t="str">
        <f>HYPERLINK("https://docs.wto.org/imrd/directdoc.asp?DDFDocuments/v/G/TBTN23/IDN161.DOCX", "https://docs.wto.org/imrd/directdoc.asp?DDFDocuments/v/G/TBTN23/IDN161.DOCX")</f>
        <v>https://docs.wto.org/imrd/directdoc.asp?DDFDocuments/v/G/TBTN23/IDN161.DOCX</v>
      </c>
    </row>
    <row r="54" spans="1:18" ht="60" customHeight="1">
      <c r="A54" s="2" t="s">
        <v>739</v>
      </c>
      <c r="B54" s="7">
        <v>45232</v>
      </c>
      <c r="C54" s="6" t="s">
        <v>280</v>
      </c>
      <c r="D54" s="6" t="str">
        <f>HYPERLINK("https://eping.wto.org/en/Search?viewData= G/TBT/N/IDN/163"," G/TBT/N/IDN/163")</f>
        <v xml:space="preserve"> G/TBT/N/IDN/163</v>
      </c>
      <c r="E54" s="8" t="s">
        <v>585</v>
      </c>
      <c r="F54" s="8" t="s">
        <v>586</v>
      </c>
      <c r="G54" s="8" t="s">
        <v>587</v>
      </c>
      <c r="H54" s="6" t="s">
        <v>24</v>
      </c>
      <c r="I54" s="6" t="s">
        <v>588</v>
      </c>
      <c r="J54" s="6" t="s">
        <v>565</v>
      </c>
      <c r="K54" s="6" t="s">
        <v>78</v>
      </c>
      <c r="L54" s="6"/>
      <c r="M54" s="7">
        <v>45292</v>
      </c>
      <c r="N54" s="6" t="s">
        <v>25</v>
      </c>
      <c r="O54" s="8" t="s">
        <v>589</v>
      </c>
      <c r="P54" s="6" t="str">
        <f>HYPERLINK("https://docs.wto.org/imrd/directdoc.asp?DDFDocuments/t/G/TBTN23/IDN163.DOCX", "https://docs.wto.org/imrd/directdoc.asp?DDFDocuments/t/G/TBTN23/IDN163.DOCX")</f>
        <v>https://docs.wto.org/imrd/directdoc.asp?DDFDocuments/t/G/TBTN23/IDN163.DOCX</v>
      </c>
      <c r="Q54" s="6" t="str">
        <f>HYPERLINK("https://docs.wto.org/imrd/directdoc.asp?DDFDocuments/u/G/TBTN23/IDN163.DOCX", "https://docs.wto.org/imrd/directdoc.asp?DDFDocuments/u/G/TBTN23/IDN163.DOCX")</f>
        <v>https://docs.wto.org/imrd/directdoc.asp?DDFDocuments/u/G/TBTN23/IDN163.DOCX</v>
      </c>
      <c r="R54" s="6" t="str">
        <f>HYPERLINK("https://docs.wto.org/imrd/directdoc.asp?DDFDocuments/v/G/TBTN23/IDN163.DOCX", "https://docs.wto.org/imrd/directdoc.asp?DDFDocuments/v/G/TBTN23/IDN163.DOCX")</f>
        <v>https://docs.wto.org/imrd/directdoc.asp?DDFDocuments/v/G/TBTN23/IDN163.DOCX</v>
      </c>
    </row>
    <row r="55" spans="1:18" ht="60" customHeight="1">
      <c r="A55" s="2" t="s">
        <v>738</v>
      </c>
      <c r="B55" s="7">
        <v>45232</v>
      </c>
      <c r="C55" s="6" t="s">
        <v>280</v>
      </c>
      <c r="D55" s="6" t="str">
        <f>HYPERLINK("https://eping.wto.org/en/Search?viewData= G/TBT/N/IDN/164"," G/TBT/N/IDN/164")</f>
        <v xml:space="preserve"> G/TBT/N/IDN/164</v>
      </c>
      <c r="E55" s="8" t="s">
        <v>571</v>
      </c>
      <c r="F55" s="8" t="s">
        <v>572</v>
      </c>
      <c r="G55" s="8" t="s">
        <v>573</v>
      </c>
      <c r="H55" s="6" t="s">
        <v>24</v>
      </c>
      <c r="I55" s="6" t="s">
        <v>24</v>
      </c>
      <c r="J55" s="6" t="s">
        <v>565</v>
      </c>
      <c r="K55" s="6" t="s">
        <v>78</v>
      </c>
      <c r="L55" s="6"/>
      <c r="M55" s="7">
        <v>45292</v>
      </c>
      <c r="N55" s="6" t="s">
        <v>25</v>
      </c>
      <c r="O55" s="8" t="s">
        <v>574</v>
      </c>
      <c r="P55" s="6" t="str">
        <f>HYPERLINK("https://docs.wto.org/imrd/directdoc.asp?DDFDocuments/t/G/TBTN23/IDN164.DOCX", "https://docs.wto.org/imrd/directdoc.asp?DDFDocuments/t/G/TBTN23/IDN164.DOCX")</f>
        <v>https://docs.wto.org/imrd/directdoc.asp?DDFDocuments/t/G/TBTN23/IDN164.DOCX</v>
      </c>
      <c r="Q55" s="6" t="str">
        <f>HYPERLINK("https://docs.wto.org/imrd/directdoc.asp?DDFDocuments/u/G/TBTN23/IDN164.DOCX", "https://docs.wto.org/imrd/directdoc.asp?DDFDocuments/u/G/TBTN23/IDN164.DOCX")</f>
        <v>https://docs.wto.org/imrd/directdoc.asp?DDFDocuments/u/G/TBTN23/IDN164.DOCX</v>
      </c>
      <c r="R55" s="6" t="str">
        <f>HYPERLINK("https://docs.wto.org/imrd/directdoc.asp?DDFDocuments/v/G/TBTN23/IDN164.DOCX", "https://docs.wto.org/imrd/directdoc.asp?DDFDocuments/v/G/TBTN23/IDN164.DOCX")</f>
        <v>https://docs.wto.org/imrd/directdoc.asp?DDFDocuments/v/G/TBTN23/IDN164.DOCX</v>
      </c>
    </row>
    <row r="56" spans="1:18" ht="60" customHeight="1">
      <c r="A56" s="2" t="s">
        <v>736</v>
      </c>
      <c r="B56" s="7">
        <v>45232</v>
      </c>
      <c r="C56" s="6" t="s">
        <v>280</v>
      </c>
      <c r="D56" s="6" t="str">
        <f>HYPERLINK("https://eping.wto.org/en/Search?viewData= G/TBT/N/IDN/159"," G/TBT/N/IDN/159")</f>
        <v xml:space="preserve"> G/TBT/N/IDN/159</v>
      </c>
      <c r="E56" s="8" t="s">
        <v>562</v>
      </c>
      <c r="F56" s="8" t="s">
        <v>563</v>
      </c>
      <c r="G56" s="8" t="s">
        <v>564</v>
      </c>
      <c r="H56" s="6" t="s">
        <v>24</v>
      </c>
      <c r="I56" s="6" t="s">
        <v>360</v>
      </c>
      <c r="J56" s="6" t="s">
        <v>565</v>
      </c>
      <c r="K56" s="6" t="s">
        <v>78</v>
      </c>
      <c r="L56" s="6"/>
      <c r="M56" s="7">
        <v>45292</v>
      </c>
      <c r="N56" s="6" t="s">
        <v>25</v>
      </c>
      <c r="O56" s="8" t="s">
        <v>566</v>
      </c>
      <c r="P56" s="6" t="str">
        <f>HYPERLINK("https://docs.wto.org/imrd/directdoc.asp?DDFDocuments/t/G/TBTN23/IDN159.DOCX", "https://docs.wto.org/imrd/directdoc.asp?DDFDocuments/t/G/TBTN23/IDN159.DOCX")</f>
        <v>https://docs.wto.org/imrd/directdoc.asp?DDFDocuments/t/G/TBTN23/IDN159.DOCX</v>
      </c>
      <c r="Q56" s="6" t="str">
        <f>HYPERLINK("https://docs.wto.org/imrd/directdoc.asp?DDFDocuments/u/G/TBTN23/IDN159.DOCX", "https://docs.wto.org/imrd/directdoc.asp?DDFDocuments/u/G/TBTN23/IDN159.DOCX")</f>
        <v>https://docs.wto.org/imrd/directdoc.asp?DDFDocuments/u/G/TBTN23/IDN159.DOCX</v>
      </c>
      <c r="R56" s="6" t="str">
        <f>HYPERLINK("https://docs.wto.org/imrd/directdoc.asp?DDFDocuments/v/G/TBTN23/IDN159.DOCX", "https://docs.wto.org/imrd/directdoc.asp?DDFDocuments/v/G/TBTN23/IDN159.DOCX")</f>
        <v>https://docs.wto.org/imrd/directdoc.asp?DDFDocuments/v/G/TBTN23/IDN159.DOCX</v>
      </c>
    </row>
    <row r="57" spans="1:18" ht="60" customHeight="1">
      <c r="A57" s="2" t="s">
        <v>679</v>
      </c>
      <c r="B57" s="7">
        <v>45252</v>
      </c>
      <c r="C57" s="6" t="s">
        <v>157</v>
      </c>
      <c r="D57" s="6" t="str">
        <f>HYPERLINK("https://eping.wto.org/en/Search?viewData= G/TBT/N/CHN/1770"," G/TBT/N/CHN/1770")</f>
        <v xml:space="preserve"> G/TBT/N/CHN/1770</v>
      </c>
      <c r="E57" s="8" t="s">
        <v>227</v>
      </c>
      <c r="F57" s="8" t="s">
        <v>228</v>
      </c>
      <c r="G57" s="8" t="s">
        <v>229</v>
      </c>
      <c r="H57" s="6" t="s">
        <v>230</v>
      </c>
      <c r="I57" s="6" t="s">
        <v>231</v>
      </c>
      <c r="J57" s="6" t="s">
        <v>232</v>
      </c>
      <c r="K57" s="6" t="s">
        <v>24</v>
      </c>
      <c r="L57" s="6"/>
      <c r="M57" s="7">
        <v>45312</v>
      </c>
      <c r="N57" s="6" t="s">
        <v>25</v>
      </c>
      <c r="O57" s="8" t="s">
        <v>233</v>
      </c>
      <c r="P57" s="6" t="str">
        <f>HYPERLINK("https://docs.wto.org/imrd/directdoc.asp?DDFDocuments/t/G/TBTN23/CHN1770.DOCX", "https://docs.wto.org/imrd/directdoc.asp?DDFDocuments/t/G/TBTN23/CHN1770.DOCX")</f>
        <v>https://docs.wto.org/imrd/directdoc.asp?DDFDocuments/t/G/TBTN23/CHN1770.DOCX</v>
      </c>
      <c r="Q57" s="6"/>
      <c r="R57" s="6"/>
    </row>
    <row r="58" spans="1:18" ht="60" customHeight="1">
      <c r="A58" s="2" t="s">
        <v>647</v>
      </c>
      <c r="B58" s="7">
        <v>45258</v>
      </c>
      <c r="C58" s="6" t="s">
        <v>17</v>
      </c>
      <c r="D58" s="6" t="str">
        <f>HYPERLINK("https://eping.wto.org/en/Search?viewData= G/TBT/N/KEN/1514"," G/TBT/N/KEN/1514")</f>
        <v xml:space="preserve"> G/TBT/N/KEN/1514</v>
      </c>
      <c r="E58" s="8" t="s">
        <v>95</v>
      </c>
      <c r="F58" s="8" t="s">
        <v>96</v>
      </c>
      <c r="G58" s="8" t="s">
        <v>97</v>
      </c>
      <c r="H58" s="6" t="s">
        <v>98</v>
      </c>
      <c r="I58" s="6" t="s">
        <v>99</v>
      </c>
      <c r="J58" s="6" t="s">
        <v>92</v>
      </c>
      <c r="K58" s="6" t="s">
        <v>78</v>
      </c>
      <c r="L58" s="6"/>
      <c r="M58" s="7">
        <v>45318</v>
      </c>
      <c r="N58" s="6" t="s">
        <v>25</v>
      </c>
      <c r="O58" s="8" t="s">
        <v>100</v>
      </c>
      <c r="P58" s="6" t="str">
        <f>HYPERLINK("https://docs.wto.org/imrd/directdoc.asp?DDFDocuments/t/G/TBTN23/KEN1514.DOCX", "https://docs.wto.org/imrd/directdoc.asp?DDFDocuments/t/G/TBTN23/KEN1514.DOCX")</f>
        <v>https://docs.wto.org/imrd/directdoc.asp?DDFDocuments/t/G/TBTN23/KEN1514.DOCX</v>
      </c>
      <c r="Q58" s="6"/>
      <c r="R58" s="6"/>
    </row>
    <row r="59" spans="1:18" ht="60" customHeight="1">
      <c r="A59" s="2" t="s">
        <v>721</v>
      </c>
      <c r="B59" s="7">
        <v>45236</v>
      </c>
      <c r="C59" s="6" t="s">
        <v>298</v>
      </c>
      <c r="D59" s="6" t="str">
        <f>HYPERLINK("https://eping.wto.org/en/Search?viewData= G/TBT/N/SAU/1314"," G/TBT/N/SAU/1314")</f>
        <v xml:space="preserve"> G/TBT/N/SAU/1314</v>
      </c>
      <c r="E59" s="8" t="s">
        <v>537</v>
      </c>
      <c r="F59" s="8" t="s">
        <v>538</v>
      </c>
      <c r="G59" s="8" t="s">
        <v>539</v>
      </c>
      <c r="H59" s="6" t="s">
        <v>24</v>
      </c>
      <c r="I59" s="6" t="s">
        <v>540</v>
      </c>
      <c r="J59" s="6" t="s">
        <v>70</v>
      </c>
      <c r="K59" s="6" t="s">
        <v>24</v>
      </c>
      <c r="L59" s="6"/>
      <c r="M59" s="7">
        <v>45296</v>
      </c>
      <c r="N59" s="6" t="s">
        <v>25</v>
      </c>
      <c r="O59" s="8" t="s">
        <v>541</v>
      </c>
      <c r="P59" s="6" t="str">
        <f>HYPERLINK("https://docs.wto.org/imrd/directdoc.asp?DDFDocuments/t/G/TBTN23/SAU1314.DOCX", "https://docs.wto.org/imrd/directdoc.asp?DDFDocuments/t/G/TBTN23/SAU1314.DOCX")</f>
        <v>https://docs.wto.org/imrd/directdoc.asp?DDFDocuments/t/G/TBTN23/SAU1314.DOCX</v>
      </c>
      <c r="Q59" s="6"/>
      <c r="R59" s="6" t="str">
        <f>HYPERLINK("https://docs.wto.org/imrd/directdoc.asp?DDFDocuments/v/G/TBTN23/SAU1314.DOCX", "https://docs.wto.org/imrd/directdoc.asp?DDFDocuments/v/G/TBTN23/SAU1314.DOCX")</f>
        <v>https://docs.wto.org/imrd/directdoc.asp?DDFDocuments/v/G/TBTN23/SAU1314.DOCX</v>
      </c>
    </row>
    <row r="60" spans="1:18" ht="60" customHeight="1">
      <c r="A60" s="2" t="s">
        <v>708</v>
      </c>
      <c r="B60" s="7">
        <v>45236</v>
      </c>
      <c r="C60" s="6" t="s">
        <v>279</v>
      </c>
      <c r="D60" s="6" t="str">
        <f>HYPERLINK("https://eping.wto.org/en/Search?viewData= G/TBT/N/ARE/595, G/TBT/N/BHR/681, G/TBT/N/KWT/656, G/TBT/N/OMN/509, G/TBT/N/QAT/659, G/TBT/N/SAU/1312, G/TBT/N/YEM/266"," G/TBT/N/ARE/595, G/TBT/N/BHR/681, G/TBT/N/KWT/656, G/TBT/N/OMN/509, G/TBT/N/QAT/659, G/TBT/N/SAU/1312, G/TBT/N/YEM/266")</f>
        <v xml:space="preserve"> G/TBT/N/ARE/595, G/TBT/N/BHR/681, G/TBT/N/KWT/656, G/TBT/N/OMN/509, G/TBT/N/QAT/659, G/TBT/N/SAU/1312, G/TBT/N/YEM/266</v>
      </c>
      <c r="E60" s="8" t="s">
        <v>525</v>
      </c>
      <c r="F60" s="8" t="s">
        <v>526</v>
      </c>
      <c r="G60" s="8" t="s">
        <v>527</v>
      </c>
      <c r="H60" s="6" t="s">
        <v>24</v>
      </c>
      <c r="I60" s="6" t="s">
        <v>528</v>
      </c>
      <c r="J60" s="6" t="s">
        <v>32</v>
      </c>
      <c r="K60" s="6" t="s">
        <v>24</v>
      </c>
      <c r="L60" s="6"/>
      <c r="M60" s="7">
        <v>45296</v>
      </c>
      <c r="N60" s="6" t="s">
        <v>25</v>
      </c>
      <c r="O60" s="8" t="s">
        <v>529</v>
      </c>
      <c r="P60" s="6" t="str">
        <f>HYPERLINK("https://docs.wto.org/imrd/directdoc.asp?DDFDocuments/t/G/TBTN23/ARE595.DOCX", "https://docs.wto.org/imrd/directdoc.asp?DDFDocuments/t/G/TBTN23/ARE595.DOCX")</f>
        <v>https://docs.wto.org/imrd/directdoc.asp?DDFDocuments/t/G/TBTN23/ARE595.DOCX</v>
      </c>
      <c r="Q60" s="6"/>
      <c r="R60" s="6" t="str">
        <f>HYPERLINK("https://docs.wto.org/imrd/directdoc.asp?DDFDocuments/v/G/TBTN23/ARE595.DOCX", "https://docs.wto.org/imrd/directdoc.asp?DDFDocuments/v/G/TBTN23/ARE595.DOCX")</f>
        <v>https://docs.wto.org/imrd/directdoc.asp?DDFDocuments/v/G/TBTN23/ARE595.DOCX</v>
      </c>
    </row>
    <row r="61" spans="1:18" ht="60" customHeight="1">
      <c r="A61" s="2" t="s">
        <v>708</v>
      </c>
      <c r="B61" s="7">
        <v>45236</v>
      </c>
      <c r="C61" s="6" t="s">
        <v>289</v>
      </c>
      <c r="D61" s="6" t="str">
        <f>HYPERLINK("https://eping.wto.org/en/Search?viewData= G/TBT/N/ARE/595, G/TBT/N/BHR/681, G/TBT/N/KWT/656, G/TBT/N/OMN/509, G/TBT/N/QAT/659, G/TBT/N/SAU/1312, G/TBT/N/YEM/266"," G/TBT/N/ARE/595, G/TBT/N/BHR/681, G/TBT/N/KWT/656, G/TBT/N/OMN/509, G/TBT/N/QAT/659, G/TBT/N/SAU/1312, G/TBT/N/YEM/266")</f>
        <v xml:space="preserve"> G/TBT/N/ARE/595, G/TBT/N/BHR/681, G/TBT/N/KWT/656, G/TBT/N/OMN/509, G/TBT/N/QAT/659, G/TBT/N/SAU/1312, G/TBT/N/YEM/266</v>
      </c>
      <c r="E61" s="8" t="s">
        <v>525</v>
      </c>
      <c r="F61" s="8" t="s">
        <v>526</v>
      </c>
      <c r="G61" s="8" t="s">
        <v>527</v>
      </c>
      <c r="H61" s="6" t="s">
        <v>24</v>
      </c>
      <c r="I61" s="6" t="s">
        <v>528</v>
      </c>
      <c r="J61" s="6" t="s">
        <v>32</v>
      </c>
      <c r="K61" s="6" t="s">
        <v>24</v>
      </c>
      <c r="L61" s="6"/>
      <c r="M61" s="7">
        <v>45296</v>
      </c>
      <c r="N61" s="6" t="s">
        <v>25</v>
      </c>
      <c r="O61" s="8" t="s">
        <v>530</v>
      </c>
      <c r="P61" s="6" t="str">
        <f>HYPERLINK("https://docs.wto.org/imrd/directdoc.asp?DDFDocuments/t/G/TBTN23/ARE595.DOCX", "https://docs.wto.org/imrd/directdoc.asp?DDFDocuments/t/G/TBTN23/ARE595.DOCX")</f>
        <v>https://docs.wto.org/imrd/directdoc.asp?DDFDocuments/t/G/TBTN23/ARE595.DOCX</v>
      </c>
      <c r="Q61" s="6"/>
      <c r="R61" s="6" t="str">
        <f>HYPERLINK("https://docs.wto.org/imrd/directdoc.asp?DDFDocuments/v/G/TBTN23/ARE595.DOCX", "https://docs.wto.org/imrd/directdoc.asp?DDFDocuments/v/G/TBTN23/ARE595.DOCX")</f>
        <v>https://docs.wto.org/imrd/directdoc.asp?DDFDocuments/v/G/TBTN23/ARE595.DOCX</v>
      </c>
    </row>
    <row r="62" spans="1:18" ht="60" customHeight="1">
      <c r="A62" s="2" t="s">
        <v>708</v>
      </c>
      <c r="B62" s="7">
        <v>45236</v>
      </c>
      <c r="C62" s="6" t="s">
        <v>298</v>
      </c>
      <c r="D62" s="6" t="str">
        <f>HYPERLINK("https://eping.wto.org/en/Search?viewData= G/TBT/N/ARE/595, G/TBT/N/BHR/681, G/TBT/N/KWT/656, G/TBT/N/OMN/509, G/TBT/N/QAT/659, G/TBT/N/SAU/1312, G/TBT/N/YEM/266"," G/TBT/N/ARE/595, G/TBT/N/BHR/681, G/TBT/N/KWT/656, G/TBT/N/OMN/509, G/TBT/N/QAT/659, G/TBT/N/SAU/1312, G/TBT/N/YEM/266")</f>
        <v xml:space="preserve"> G/TBT/N/ARE/595, G/TBT/N/BHR/681, G/TBT/N/KWT/656, G/TBT/N/OMN/509, G/TBT/N/QAT/659, G/TBT/N/SAU/1312, G/TBT/N/YEM/266</v>
      </c>
      <c r="E62" s="8" t="s">
        <v>525</v>
      </c>
      <c r="F62" s="8" t="s">
        <v>526</v>
      </c>
      <c r="G62" s="8" t="s">
        <v>527</v>
      </c>
      <c r="H62" s="6" t="s">
        <v>24</v>
      </c>
      <c r="I62" s="6" t="s">
        <v>528</v>
      </c>
      <c r="J62" s="6" t="s">
        <v>32</v>
      </c>
      <c r="K62" s="6" t="s">
        <v>24</v>
      </c>
      <c r="L62" s="6"/>
      <c r="M62" s="7">
        <v>45296</v>
      </c>
      <c r="N62" s="6" t="s">
        <v>25</v>
      </c>
      <c r="O62" s="8" t="s">
        <v>531</v>
      </c>
      <c r="P62" s="6" t="str">
        <f>HYPERLINK("https://docs.wto.org/imrd/directdoc.asp?DDFDocuments/t/G/TBTN23/ARE595.DOCX", "https://docs.wto.org/imrd/directdoc.asp?DDFDocuments/t/G/TBTN23/ARE595.DOCX")</f>
        <v>https://docs.wto.org/imrd/directdoc.asp?DDFDocuments/t/G/TBTN23/ARE595.DOCX</v>
      </c>
      <c r="Q62" s="6"/>
      <c r="R62" s="6" t="str">
        <f>HYPERLINK("https://docs.wto.org/imrd/directdoc.asp?DDFDocuments/v/G/TBTN23/ARE595.DOCX", "https://docs.wto.org/imrd/directdoc.asp?DDFDocuments/v/G/TBTN23/ARE595.DOCX")</f>
        <v>https://docs.wto.org/imrd/directdoc.asp?DDFDocuments/v/G/TBTN23/ARE595.DOCX</v>
      </c>
    </row>
    <row r="63" spans="1:18" ht="60" customHeight="1">
      <c r="A63" s="2" t="s">
        <v>708</v>
      </c>
      <c r="B63" s="7">
        <v>45236</v>
      </c>
      <c r="C63" s="6" t="s">
        <v>290</v>
      </c>
      <c r="D63" s="6" t="str">
        <f>HYPERLINK("https://eping.wto.org/en/Search?viewData= G/TBT/N/ARE/595, G/TBT/N/BHR/681, G/TBT/N/KWT/656, G/TBT/N/OMN/509, G/TBT/N/QAT/659, G/TBT/N/SAU/1312, G/TBT/N/YEM/266"," G/TBT/N/ARE/595, G/TBT/N/BHR/681, G/TBT/N/KWT/656, G/TBT/N/OMN/509, G/TBT/N/QAT/659, G/TBT/N/SAU/1312, G/TBT/N/YEM/266")</f>
        <v xml:space="preserve"> G/TBT/N/ARE/595, G/TBT/N/BHR/681, G/TBT/N/KWT/656, G/TBT/N/OMN/509, G/TBT/N/QAT/659, G/TBT/N/SAU/1312, G/TBT/N/YEM/266</v>
      </c>
      <c r="E63" s="8" t="s">
        <v>525</v>
      </c>
      <c r="F63" s="8" t="s">
        <v>526</v>
      </c>
      <c r="G63" s="8" t="s">
        <v>527</v>
      </c>
      <c r="H63" s="6" t="s">
        <v>24</v>
      </c>
      <c r="I63" s="6" t="s">
        <v>528</v>
      </c>
      <c r="J63" s="6" t="s">
        <v>32</v>
      </c>
      <c r="K63" s="6" t="s">
        <v>24</v>
      </c>
      <c r="L63" s="6"/>
      <c r="M63" s="7">
        <v>45296</v>
      </c>
      <c r="N63" s="6" t="s">
        <v>25</v>
      </c>
      <c r="O63" s="8" t="s">
        <v>529</v>
      </c>
      <c r="P63" s="6" t="str">
        <f>HYPERLINK("https://docs.wto.org/imrd/directdoc.asp?DDFDocuments/t/G/TBTN23/ARE595.DOCX", "https://docs.wto.org/imrd/directdoc.asp?DDFDocuments/t/G/TBTN23/ARE595.DOCX")</f>
        <v>https://docs.wto.org/imrd/directdoc.asp?DDFDocuments/t/G/TBTN23/ARE595.DOCX</v>
      </c>
      <c r="Q63" s="6"/>
      <c r="R63" s="6" t="str">
        <f>HYPERLINK("https://docs.wto.org/imrd/directdoc.asp?DDFDocuments/v/G/TBTN23/ARE595.DOCX", "https://docs.wto.org/imrd/directdoc.asp?DDFDocuments/v/G/TBTN23/ARE595.DOCX")</f>
        <v>https://docs.wto.org/imrd/directdoc.asp?DDFDocuments/v/G/TBTN23/ARE595.DOCX</v>
      </c>
    </row>
    <row r="64" spans="1:18" ht="60" customHeight="1">
      <c r="A64" s="2" t="s">
        <v>708</v>
      </c>
      <c r="B64" s="7">
        <v>45236</v>
      </c>
      <c r="C64" s="6" t="s">
        <v>274</v>
      </c>
      <c r="D64" s="6" t="str">
        <f>HYPERLINK("https://eping.wto.org/en/Search?viewData= G/TBT/N/ARE/595, G/TBT/N/BHR/681, G/TBT/N/KWT/656, G/TBT/N/OMN/509, G/TBT/N/QAT/659, G/TBT/N/SAU/1312, G/TBT/N/YEM/266"," G/TBT/N/ARE/595, G/TBT/N/BHR/681, G/TBT/N/KWT/656, G/TBT/N/OMN/509, G/TBT/N/QAT/659, G/TBT/N/SAU/1312, G/TBT/N/YEM/266")</f>
        <v xml:space="preserve"> G/TBT/N/ARE/595, G/TBT/N/BHR/681, G/TBT/N/KWT/656, G/TBT/N/OMN/509, G/TBT/N/QAT/659, G/TBT/N/SAU/1312, G/TBT/N/YEM/266</v>
      </c>
      <c r="E64" s="8" t="s">
        <v>525</v>
      </c>
      <c r="F64" s="8" t="s">
        <v>526</v>
      </c>
      <c r="G64" s="8" t="s">
        <v>527</v>
      </c>
      <c r="H64" s="6" t="s">
        <v>24</v>
      </c>
      <c r="I64" s="6" t="s">
        <v>528</v>
      </c>
      <c r="J64" s="6" t="s">
        <v>32</v>
      </c>
      <c r="K64" s="6" t="s">
        <v>24</v>
      </c>
      <c r="L64" s="6"/>
      <c r="M64" s="7">
        <v>45296</v>
      </c>
      <c r="N64" s="6" t="s">
        <v>25</v>
      </c>
      <c r="O64" s="8" t="s">
        <v>529</v>
      </c>
      <c r="P64" s="6" t="str">
        <f>HYPERLINK("https://docs.wto.org/imrd/directdoc.asp?DDFDocuments/t/G/TBTN23/ARE595.DOCX", "https://docs.wto.org/imrd/directdoc.asp?DDFDocuments/t/G/TBTN23/ARE595.DOCX")</f>
        <v>https://docs.wto.org/imrd/directdoc.asp?DDFDocuments/t/G/TBTN23/ARE595.DOCX</v>
      </c>
      <c r="Q64" s="6"/>
      <c r="R64" s="6" t="str">
        <f>HYPERLINK("https://docs.wto.org/imrd/directdoc.asp?DDFDocuments/v/G/TBTN23/ARE595.DOCX", "https://docs.wto.org/imrd/directdoc.asp?DDFDocuments/v/G/TBTN23/ARE595.DOCX")</f>
        <v>https://docs.wto.org/imrd/directdoc.asp?DDFDocuments/v/G/TBTN23/ARE595.DOCX</v>
      </c>
    </row>
    <row r="65" spans="1:18" ht="60" customHeight="1">
      <c r="A65" s="2" t="s">
        <v>672</v>
      </c>
      <c r="B65" s="7">
        <v>45250</v>
      </c>
      <c r="C65" s="6" t="s">
        <v>51</v>
      </c>
      <c r="D65" s="6" t="str">
        <f>HYPERLINK("https://eping.wto.org/en/Search?viewData= G/TBT/N/ISR/1296"," G/TBT/N/ISR/1296")</f>
        <v xml:space="preserve"> G/TBT/N/ISR/1296</v>
      </c>
      <c r="E65" s="8" t="s">
        <v>299</v>
      </c>
      <c r="F65" s="8" t="s">
        <v>300</v>
      </c>
      <c r="G65" s="8" t="s">
        <v>301</v>
      </c>
      <c r="H65" s="6" t="s">
        <v>24</v>
      </c>
      <c r="I65" s="6" t="s">
        <v>302</v>
      </c>
      <c r="J65" s="6" t="s">
        <v>303</v>
      </c>
      <c r="K65" s="6" t="s">
        <v>24</v>
      </c>
      <c r="L65" s="6"/>
      <c r="M65" s="7">
        <v>45310</v>
      </c>
      <c r="N65" s="6" t="s">
        <v>25</v>
      </c>
      <c r="O65" s="8" t="s">
        <v>304</v>
      </c>
      <c r="P65" s="6" t="str">
        <f>HYPERLINK("https://docs.wto.org/imrd/directdoc.asp?DDFDocuments/t/G/TBTN23/ISR1296.DOCX", "https://docs.wto.org/imrd/directdoc.asp?DDFDocuments/t/G/TBTN23/ISR1296.DOCX")</f>
        <v>https://docs.wto.org/imrd/directdoc.asp?DDFDocuments/t/G/TBTN23/ISR1296.DOCX</v>
      </c>
      <c r="Q65" s="6"/>
      <c r="R65" s="6" t="str">
        <f>HYPERLINK("https://docs.wto.org/imrd/directdoc.asp?DDFDocuments/v/G/TBTN23/ISR1296.DOCX", "https://docs.wto.org/imrd/directdoc.asp?DDFDocuments/v/G/TBTN23/ISR1296.DOCX")</f>
        <v>https://docs.wto.org/imrd/directdoc.asp?DDFDocuments/v/G/TBTN23/ISR1296.DOCX</v>
      </c>
    </row>
    <row r="66" spans="1:18" ht="60" customHeight="1">
      <c r="A66" s="2" t="s">
        <v>662</v>
      </c>
      <c r="B66" s="7">
        <v>45254</v>
      </c>
      <c r="C66" s="6" t="s">
        <v>157</v>
      </c>
      <c r="D66" s="6" t="str">
        <f>HYPERLINK("https://eping.wto.org/en/Search?viewData= G/TBT/N/CHN/1774"," G/TBT/N/CHN/1774")</f>
        <v xml:space="preserve"> G/TBT/N/CHN/1774</v>
      </c>
      <c r="E66" s="8" t="s">
        <v>206</v>
      </c>
      <c r="F66" s="8" t="s">
        <v>207</v>
      </c>
      <c r="G66" s="8" t="s">
        <v>208</v>
      </c>
      <c r="H66" s="6" t="s">
        <v>209</v>
      </c>
      <c r="I66" s="6" t="s">
        <v>193</v>
      </c>
      <c r="J66" s="6" t="s">
        <v>210</v>
      </c>
      <c r="K66" s="6" t="s">
        <v>24</v>
      </c>
      <c r="L66" s="6"/>
      <c r="M66" s="7" t="s">
        <v>24</v>
      </c>
      <c r="N66" s="6" t="s">
        <v>25</v>
      </c>
      <c r="O66" s="8" t="s">
        <v>211</v>
      </c>
      <c r="P66" s="6" t="str">
        <f>HYPERLINK("https://docs.wto.org/imrd/directdoc.asp?DDFDocuments/t/G/TBTN23/CHN1774.DOCX", "https://docs.wto.org/imrd/directdoc.asp?DDFDocuments/t/G/TBTN23/CHN1774.DOCX")</f>
        <v>https://docs.wto.org/imrd/directdoc.asp?DDFDocuments/t/G/TBTN23/CHN1774.DOCX</v>
      </c>
      <c r="Q66" s="6"/>
      <c r="R66" s="6"/>
    </row>
    <row r="67" spans="1:18" ht="60" customHeight="1">
      <c r="A67" s="2" t="s">
        <v>652</v>
      </c>
      <c r="B67" s="7">
        <v>45257</v>
      </c>
      <c r="C67" s="6" t="s">
        <v>34</v>
      </c>
      <c r="D67" s="6" t="str">
        <f>HYPERLINK("https://eping.wto.org/en/Search?viewData= G/TBT/N/TZA/1045"," G/TBT/N/TZA/1045")</f>
        <v xml:space="preserve"> G/TBT/N/TZA/1045</v>
      </c>
      <c r="E67" s="8" t="s">
        <v>144</v>
      </c>
      <c r="F67" s="8" t="s">
        <v>145</v>
      </c>
      <c r="G67" s="8" t="s">
        <v>146</v>
      </c>
      <c r="H67" s="6" t="s">
        <v>147</v>
      </c>
      <c r="I67" s="6" t="s">
        <v>133</v>
      </c>
      <c r="J67" s="6" t="s">
        <v>148</v>
      </c>
      <c r="K67" s="6" t="s">
        <v>93</v>
      </c>
      <c r="L67" s="6"/>
      <c r="M67" s="7">
        <v>45317</v>
      </c>
      <c r="N67" s="6" t="s">
        <v>25</v>
      </c>
      <c r="O67" s="8" t="s">
        <v>149</v>
      </c>
      <c r="P67" s="6" t="str">
        <f>HYPERLINK("https://docs.wto.org/imrd/directdoc.asp?DDFDocuments/t/G/TBTN23/TZA1045.DOCX", "https://docs.wto.org/imrd/directdoc.asp?DDFDocuments/t/G/TBTN23/TZA1045.DOCX")</f>
        <v>https://docs.wto.org/imrd/directdoc.asp?DDFDocuments/t/G/TBTN23/TZA1045.DOCX</v>
      </c>
      <c r="Q67" s="6"/>
      <c r="R67" s="6"/>
    </row>
    <row r="68" spans="1:18" ht="60" customHeight="1">
      <c r="A68" s="2" t="s">
        <v>661</v>
      </c>
      <c r="B68" s="7">
        <v>45254</v>
      </c>
      <c r="C68" s="6" t="s">
        <v>157</v>
      </c>
      <c r="D68" s="6" t="str">
        <f>HYPERLINK("https://eping.wto.org/en/Search?viewData= G/TBT/N/CHN/1772"," G/TBT/N/CHN/1772")</f>
        <v xml:space="preserve"> G/TBT/N/CHN/1772</v>
      </c>
      <c r="E68" s="8" t="s">
        <v>201</v>
      </c>
      <c r="F68" s="8" t="s">
        <v>202</v>
      </c>
      <c r="G68" s="8" t="s">
        <v>203</v>
      </c>
      <c r="H68" s="6" t="s">
        <v>192</v>
      </c>
      <c r="I68" s="6" t="s">
        <v>193</v>
      </c>
      <c r="J68" s="6" t="s">
        <v>204</v>
      </c>
      <c r="K68" s="6" t="s">
        <v>24</v>
      </c>
      <c r="L68" s="6"/>
      <c r="M68" s="7" t="s">
        <v>24</v>
      </c>
      <c r="N68" s="6" t="s">
        <v>25</v>
      </c>
      <c r="O68" s="8" t="s">
        <v>205</v>
      </c>
      <c r="P68" s="6" t="str">
        <f>HYPERLINK("https://docs.wto.org/imrd/directdoc.asp?DDFDocuments/t/G/TBTN23/CHN1772.DOCX", "https://docs.wto.org/imrd/directdoc.asp?DDFDocuments/t/G/TBTN23/CHN1772.DOCX")</f>
        <v>https://docs.wto.org/imrd/directdoc.asp?DDFDocuments/t/G/TBTN23/CHN1772.DOCX</v>
      </c>
      <c r="Q68" s="6"/>
      <c r="R68" s="6"/>
    </row>
    <row r="69" spans="1:18" ht="60" customHeight="1">
      <c r="A69" s="2" t="s">
        <v>699</v>
      </c>
      <c r="B69" s="7">
        <v>45238</v>
      </c>
      <c r="C69" s="6" t="s">
        <v>157</v>
      </c>
      <c r="D69" s="6" t="str">
        <f>HYPERLINK("https://eping.wto.org/en/Search?viewData= G/TBT/N/CHN/1767"," G/TBT/N/CHN/1767")</f>
        <v xml:space="preserve"> G/TBT/N/CHN/1767</v>
      </c>
      <c r="E69" s="8" t="s">
        <v>460</v>
      </c>
      <c r="F69" s="8" t="s">
        <v>461</v>
      </c>
      <c r="G69" s="8" t="s">
        <v>462</v>
      </c>
      <c r="H69" s="6" t="s">
        <v>463</v>
      </c>
      <c r="I69" s="6" t="s">
        <v>464</v>
      </c>
      <c r="J69" s="6" t="s">
        <v>70</v>
      </c>
      <c r="K69" s="6" t="s">
        <v>93</v>
      </c>
      <c r="L69" s="6"/>
      <c r="M69" s="7">
        <v>45298</v>
      </c>
      <c r="N69" s="6" t="s">
        <v>25</v>
      </c>
      <c r="O69" s="8" t="s">
        <v>465</v>
      </c>
      <c r="P69" s="6" t="str">
        <f>HYPERLINK("https://docs.wto.org/imrd/directdoc.asp?DDFDocuments/t/G/TBTN23/CHN1767.DOCX", "https://docs.wto.org/imrd/directdoc.asp?DDFDocuments/t/G/TBTN23/CHN1767.DOCX")</f>
        <v>https://docs.wto.org/imrd/directdoc.asp?DDFDocuments/t/G/TBTN23/CHN1767.DOCX</v>
      </c>
      <c r="Q69" s="6"/>
      <c r="R69" s="6" t="str">
        <f>HYPERLINK("https://docs.wto.org/imrd/directdoc.asp?DDFDocuments/v/G/TBTN23/CHN1767.DOCX", "https://docs.wto.org/imrd/directdoc.asp?DDFDocuments/v/G/TBTN23/CHN1767.DOCX")</f>
        <v>https://docs.wto.org/imrd/directdoc.asp?DDFDocuments/v/G/TBTN23/CHN1767.DOCX</v>
      </c>
    </row>
    <row r="70" spans="1:18" ht="60" customHeight="1">
      <c r="A70" s="2" t="s">
        <v>680</v>
      </c>
      <c r="B70" s="7">
        <v>45252</v>
      </c>
      <c r="C70" s="6" t="s">
        <v>157</v>
      </c>
      <c r="D70" s="6" t="str">
        <f>HYPERLINK("https://eping.wto.org/en/Search?viewData= G/TBT/N/CHN/1769"," G/TBT/N/CHN/1769")</f>
        <v xml:space="preserve"> G/TBT/N/CHN/1769</v>
      </c>
      <c r="E70" s="8" t="s">
        <v>240</v>
      </c>
      <c r="F70" s="8" t="s">
        <v>241</v>
      </c>
      <c r="G70" s="8" t="s">
        <v>242</v>
      </c>
      <c r="H70" s="6" t="s">
        <v>230</v>
      </c>
      <c r="I70" s="6" t="s">
        <v>231</v>
      </c>
      <c r="J70" s="6" t="s">
        <v>232</v>
      </c>
      <c r="K70" s="6" t="s">
        <v>24</v>
      </c>
      <c r="L70" s="6"/>
      <c r="M70" s="7">
        <v>45312</v>
      </c>
      <c r="N70" s="6" t="s">
        <v>25</v>
      </c>
      <c r="O70" s="8" t="s">
        <v>243</v>
      </c>
      <c r="P70" s="6" t="str">
        <f>HYPERLINK("https://docs.wto.org/imrd/directdoc.asp?DDFDocuments/t/G/TBTN23/CHN1769.DOCX", "https://docs.wto.org/imrd/directdoc.asp?DDFDocuments/t/G/TBTN23/CHN1769.DOCX")</f>
        <v>https://docs.wto.org/imrd/directdoc.asp?DDFDocuments/t/G/TBTN23/CHN1769.DOCX</v>
      </c>
      <c r="Q70" s="6"/>
      <c r="R70" s="6"/>
    </row>
    <row r="71" spans="1:18" ht="60" customHeight="1">
      <c r="A71" s="2" t="s">
        <v>644</v>
      </c>
      <c r="B71" s="7">
        <v>45258</v>
      </c>
      <c r="C71" s="6" t="s">
        <v>17</v>
      </c>
      <c r="D71" s="6" t="str">
        <f>HYPERLINK("https://eping.wto.org/en/Search?viewData= G/TBT/N/KEN/1513"," G/TBT/N/KEN/1513")</f>
        <v xml:space="preserve"> G/TBT/N/KEN/1513</v>
      </c>
      <c r="E71" s="8" t="s">
        <v>72</v>
      </c>
      <c r="F71" s="8" t="s">
        <v>73</v>
      </c>
      <c r="G71" s="8" t="s">
        <v>74</v>
      </c>
      <c r="H71" s="6" t="s">
        <v>75</v>
      </c>
      <c r="I71" s="6" t="s">
        <v>76</v>
      </c>
      <c r="J71" s="6" t="s">
        <v>77</v>
      </c>
      <c r="K71" s="6" t="s">
        <v>78</v>
      </c>
      <c r="L71" s="6"/>
      <c r="M71" s="7">
        <v>45318</v>
      </c>
      <c r="N71" s="6" t="s">
        <v>25</v>
      </c>
      <c r="O71" s="8" t="s">
        <v>79</v>
      </c>
      <c r="P71" s="6" t="str">
        <f>HYPERLINK("https://docs.wto.org/imrd/directdoc.asp?DDFDocuments/t/G/TBTN23/KEN1513.DOCX", "https://docs.wto.org/imrd/directdoc.asp?DDFDocuments/t/G/TBTN23/KEN1513.DOCX")</f>
        <v>https://docs.wto.org/imrd/directdoc.asp?DDFDocuments/t/G/TBTN23/KEN1513.DOCX</v>
      </c>
      <c r="Q71" s="6"/>
      <c r="R71" s="6"/>
    </row>
    <row r="72" spans="1:18" ht="60" customHeight="1">
      <c r="A72" s="2" t="s">
        <v>644</v>
      </c>
      <c r="B72" s="7">
        <v>45258</v>
      </c>
      <c r="C72" s="6" t="s">
        <v>17</v>
      </c>
      <c r="D72" s="6" t="str">
        <f>HYPERLINK("https://eping.wto.org/en/Search?viewData= G/TBT/N/KEN/1510"," G/TBT/N/KEN/1510")</f>
        <v xml:space="preserve"> G/TBT/N/KEN/1510</v>
      </c>
      <c r="E72" s="8" t="s">
        <v>111</v>
      </c>
      <c r="F72" s="8" t="s">
        <v>112</v>
      </c>
      <c r="G72" s="8" t="s">
        <v>74</v>
      </c>
      <c r="H72" s="6" t="s">
        <v>75</v>
      </c>
      <c r="I72" s="6" t="s">
        <v>76</v>
      </c>
      <c r="J72" s="6" t="s">
        <v>113</v>
      </c>
      <c r="K72" s="6" t="s">
        <v>78</v>
      </c>
      <c r="L72" s="6"/>
      <c r="M72" s="7">
        <v>45318</v>
      </c>
      <c r="N72" s="6" t="s">
        <v>25</v>
      </c>
      <c r="O72" s="8" t="s">
        <v>114</v>
      </c>
      <c r="P72" s="6" t="str">
        <f>HYPERLINK("https://docs.wto.org/imrd/directdoc.asp?DDFDocuments/t/G/TBTN23/KEN1510.DOCX", "https://docs.wto.org/imrd/directdoc.asp?DDFDocuments/t/G/TBTN23/KEN1510.DOCX")</f>
        <v>https://docs.wto.org/imrd/directdoc.asp?DDFDocuments/t/G/TBTN23/KEN1510.DOCX</v>
      </c>
      <c r="Q72" s="6"/>
      <c r="R72" s="6"/>
    </row>
    <row r="73" spans="1:18" ht="60" customHeight="1">
      <c r="A73" s="2" t="s">
        <v>649</v>
      </c>
      <c r="B73" s="7">
        <v>45258</v>
      </c>
      <c r="C73" s="6" t="s">
        <v>17</v>
      </c>
      <c r="D73" s="6" t="str">
        <f>HYPERLINK("https://eping.wto.org/en/Search?viewData= G/TBT/N/KEN/1515"," G/TBT/N/KEN/1515")</f>
        <v xml:space="preserve"> G/TBT/N/KEN/1515</v>
      </c>
      <c r="E73" s="8" t="s">
        <v>106</v>
      </c>
      <c r="F73" s="8" t="s">
        <v>107</v>
      </c>
      <c r="G73" s="8" t="s">
        <v>108</v>
      </c>
      <c r="H73" s="6" t="s">
        <v>24</v>
      </c>
      <c r="I73" s="6" t="s">
        <v>76</v>
      </c>
      <c r="J73" s="6" t="s">
        <v>109</v>
      </c>
      <c r="K73" s="6" t="s">
        <v>78</v>
      </c>
      <c r="L73" s="6"/>
      <c r="M73" s="7">
        <v>45318</v>
      </c>
      <c r="N73" s="6" t="s">
        <v>25</v>
      </c>
      <c r="O73" s="8" t="s">
        <v>110</v>
      </c>
      <c r="P73" s="6" t="str">
        <f>HYPERLINK("https://docs.wto.org/imrd/directdoc.asp?DDFDocuments/t/G/TBTN23/1515.DOCX", "https://docs.wto.org/imrd/directdoc.asp?DDFDocuments/t/G/TBTN23/1515.DOCX")</f>
        <v>https://docs.wto.org/imrd/directdoc.asp?DDFDocuments/t/G/TBTN23/1515.DOCX</v>
      </c>
      <c r="Q73" s="6"/>
      <c r="R73" s="6"/>
    </row>
    <row r="74" spans="1:18" ht="60" customHeight="1">
      <c r="A74" s="2" t="s">
        <v>693</v>
      </c>
      <c r="B74" s="7">
        <v>45244</v>
      </c>
      <c r="C74" s="6" t="s">
        <v>33</v>
      </c>
      <c r="D74" s="6" t="str">
        <f>HYPERLINK("https://eping.wto.org/en/Search?viewData= G/TBT/N/RWA/941"," G/TBT/N/RWA/941")</f>
        <v xml:space="preserve"> G/TBT/N/RWA/941</v>
      </c>
      <c r="E74" s="8" t="s">
        <v>433</v>
      </c>
      <c r="F74" s="8" t="s">
        <v>434</v>
      </c>
      <c r="G74" s="8" t="s">
        <v>435</v>
      </c>
      <c r="H74" s="6" t="s">
        <v>24</v>
      </c>
      <c r="I74" s="6" t="s">
        <v>216</v>
      </c>
      <c r="J74" s="6" t="s">
        <v>436</v>
      </c>
      <c r="K74" s="6" t="s">
        <v>78</v>
      </c>
      <c r="L74" s="6"/>
      <c r="M74" s="7">
        <v>45304</v>
      </c>
      <c r="N74" s="6" t="s">
        <v>25</v>
      </c>
      <c r="O74" s="8" t="s">
        <v>437</v>
      </c>
      <c r="P74" s="6" t="str">
        <f>HYPERLINK("https://docs.wto.org/imrd/directdoc.asp?DDFDocuments/t/G/TBTN23/RWA941.DOCX", "https://docs.wto.org/imrd/directdoc.asp?DDFDocuments/t/G/TBTN23/RWA941.DOCX")</f>
        <v>https://docs.wto.org/imrd/directdoc.asp?DDFDocuments/t/G/TBTN23/RWA941.DOCX</v>
      </c>
      <c r="Q74" s="6"/>
      <c r="R74" s="6" t="str">
        <f>HYPERLINK("https://docs.wto.org/imrd/directdoc.asp?DDFDocuments/v/G/TBTN23/RWA941.DOCX", "https://docs.wto.org/imrd/directdoc.asp?DDFDocuments/v/G/TBTN23/RWA941.DOCX")</f>
        <v>https://docs.wto.org/imrd/directdoc.asp?DDFDocuments/v/G/TBTN23/RWA941.DOCX</v>
      </c>
    </row>
    <row r="75" spans="1:18" ht="60" customHeight="1">
      <c r="A75" s="2" t="s">
        <v>702</v>
      </c>
      <c r="B75" s="7">
        <v>45237</v>
      </c>
      <c r="C75" s="6" t="s">
        <v>164</v>
      </c>
      <c r="D75" s="6" t="str">
        <f>HYPERLINK("https://eping.wto.org/en/Search?viewData= G/TBT/N/EU/1029"," G/TBT/N/EU/1029")</f>
        <v xml:space="preserve"> G/TBT/N/EU/1029</v>
      </c>
      <c r="E75" s="8" t="s">
        <v>477</v>
      </c>
      <c r="F75" s="8" t="s">
        <v>478</v>
      </c>
      <c r="G75" s="8" t="s">
        <v>479</v>
      </c>
      <c r="H75" s="6" t="s">
        <v>24</v>
      </c>
      <c r="I75" s="6" t="s">
        <v>469</v>
      </c>
      <c r="J75" s="6" t="s">
        <v>480</v>
      </c>
      <c r="K75" s="6" t="s">
        <v>24</v>
      </c>
      <c r="L75" s="6"/>
      <c r="M75" s="7">
        <v>45297</v>
      </c>
      <c r="N75" s="6" t="s">
        <v>25</v>
      </c>
      <c r="O75" s="8" t="s">
        <v>481</v>
      </c>
      <c r="P75" s="6" t="str">
        <f>HYPERLINK("https://docs.wto.org/imrd/directdoc.asp?DDFDocuments/t/G/TBTN23/EU1029.DOCX", "https://docs.wto.org/imrd/directdoc.asp?DDFDocuments/t/G/TBTN23/EU1029.DOCX")</f>
        <v>https://docs.wto.org/imrd/directdoc.asp?DDFDocuments/t/G/TBTN23/EU1029.DOCX</v>
      </c>
      <c r="Q75" s="6"/>
      <c r="R75" s="6" t="str">
        <f>HYPERLINK("https://docs.wto.org/imrd/directdoc.asp?DDFDocuments/v/G/TBTN23/EU1029.DOCX", "https://docs.wto.org/imrd/directdoc.asp?DDFDocuments/v/G/TBTN23/EU1029.DOCX")</f>
        <v>https://docs.wto.org/imrd/directdoc.asp?DDFDocuments/v/G/TBTN23/EU1029.DOCX</v>
      </c>
    </row>
    <row r="76" spans="1:18" ht="60" customHeight="1">
      <c r="A76" s="2" t="s">
        <v>654</v>
      </c>
      <c r="B76" s="7">
        <v>45254</v>
      </c>
      <c r="C76" s="6" t="s">
        <v>157</v>
      </c>
      <c r="D76" s="6" t="str">
        <f>HYPERLINK("https://eping.wto.org/en/Search?viewData= G/TBT/N/CHN/1775"," G/TBT/N/CHN/1775")</f>
        <v xml:space="preserve"> G/TBT/N/CHN/1775</v>
      </c>
      <c r="E76" s="8" t="s">
        <v>158</v>
      </c>
      <c r="F76" s="8" t="s">
        <v>159</v>
      </c>
      <c r="G76" s="8" t="s">
        <v>160</v>
      </c>
      <c r="H76" s="6" t="s">
        <v>24</v>
      </c>
      <c r="I76" s="6" t="s">
        <v>161</v>
      </c>
      <c r="J76" s="6" t="s">
        <v>162</v>
      </c>
      <c r="K76" s="6" t="s">
        <v>142</v>
      </c>
      <c r="L76" s="6"/>
      <c r="M76" s="7" t="s">
        <v>24</v>
      </c>
      <c r="N76" s="6" t="s">
        <v>25</v>
      </c>
      <c r="O76" s="8" t="s">
        <v>163</v>
      </c>
      <c r="P76" s="6" t="str">
        <f>HYPERLINK("https://docs.wto.org/imrd/directdoc.asp?DDFDocuments/t/G/TBTN23/CHN1775.DOCX", "https://docs.wto.org/imrd/directdoc.asp?DDFDocuments/t/G/TBTN23/CHN1775.DOCX")</f>
        <v>https://docs.wto.org/imrd/directdoc.asp?DDFDocuments/t/G/TBTN23/CHN1775.DOCX</v>
      </c>
      <c r="Q76" s="6"/>
      <c r="R76" s="6"/>
    </row>
    <row r="77" spans="1:18" ht="60" customHeight="1">
      <c r="A77" s="2" t="s">
        <v>642</v>
      </c>
      <c r="B77" s="7">
        <v>45259</v>
      </c>
      <c r="C77" s="6" t="s">
        <v>51</v>
      </c>
      <c r="D77" s="6" t="str">
        <f>HYPERLINK("https://eping.wto.org/en/Search?viewData= G/TBT/N/ISR/1299"," G/TBT/N/ISR/1299")</f>
        <v xml:space="preserve"> G/TBT/N/ISR/1299</v>
      </c>
      <c r="E77" s="8" t="s">
        <v>59</v>
      </c>
      <c r="F77" s="8" t="s">
        <v>60</v>
      </c>
      <c r="G77" s="8" t="s">
        <v>61</v>
      </c>
      <c r="H77" s="6" t="s">
        <v>62</v>
      </c>
      <c r="I77" s="6" t="s">
        <v>56</v>
      </c>
      <c r="J77" s="6" t="s">
        <v>63</v>
      </c>
      <c r="K77" s="6" t="s">
        <v>24</v>
      </c>
      <c r="L77" s="6"/>
      <c r="M77" s="7">
        <v>45319</v>
      </c>
      <c r="N77" s="6" t="s">
        <v>25</v>
      </c>
      <c r="O77" s="8" t="s">
        <v>64</v>
      </c>
      <c r="P77" s="6" t="str">
        <f>HYPERLINK("https://docs.wto.org/imrd/directdoc.asp?DDFDocuments/t/G/TBTN23/ISR1299.DOCX", "https://docs.wto.org/imrd/directdoc.asp?DDFDocuments/t/G/TBTN23/ISR1299.DOCX")</f>
        <v>https://docs.wto.org/imrd/directdoc.asp?DDFDocuments/t/G/TBTN23/ISR1299.DOCX</v>
      </c>
      <c r="Q77" s="6"/>
      <c r="R77" s="6"/>
    </row>
    <row r="78" spans="1:18" ht="60" customHeight="1">
      <c r="A78" s="2" t="s">
        <v>641</v>
      </c>
      <c r="B78" s="7">
        <v>45259</v>
      </c>
      <c r="C78" s="6" t="s">
        <v>51</v>
      </c>
      <c r="D78" s="6" t="str">
        <f>HYPERLINK("https://eping.wto.org/en/Search?viewData= G/TBT/N/ISR/1300"," G/TBT/N/ISR/1300")</f>
        <v xml:space="preserve"> G/TBT/N/ISR/1300</v>
      </c>
      <c r="E78" s="8" t="s">
        <v>52</v>
      </c>
      <c r="F78" s="8" t="s">
        <v>53</v>
      </c>
      <c r="G78" s="8" t="s">
        <v>54</v>
      </c>
      <c r="H78" s="6" t="s">
        <v>55</v>
      </c>
      <c r="I78" s="6" t="s">
        <v>56</v>
      </c>
      <c r="J78" s="6" t="s">
        <v>57</v>
      </c>
      <c r="K78" s="6" t="s">
        <v>24</v>
      </c>
      <c r="L78" s="6"/>
      <c r="M78" s="7">
        <v>45319</v>
      </c>
      <c r="N78" s="6" t="s">
        <v>25</v>
      </c>
      <c r="O78" s="8" t="s">
        <v>58</v>
      </c>
      <c r="P78" s="6" t="str">
        <f>HYPERLINK("https://docs.wto.org/imrd/directdoc.asp?DDFDocuments/t/G/TBTN23/ISR1300.DOCX", "https://docs.wto.org/imrd/directdoc.asp?DDFDocuments/t/G/TBTN23/ISR1300.DOCX")</f>
        <v>https://docs.wto.org/imrd/directdoc.asp?DDFDocuments/t/G/TBTN23/ISR1300.DOCX</v>
      </c>
      <c r="Q78" s="6"/>
      <c r="R78" s="6"/>
    </row>
    <row r="79" spans="1:18" ht="60" customHeight="1">
      <c r="A79" s="2" t="s">
        <v>645</v>
      </c>
      <c r="B79" s="7">
        <v>45258</v>
      </c>
      <c r="C79" s="6" t="s">
        <v>17</v>
      </c>
      <c r="D79" s="6" t="str">
        <f>HYPERLINK("https://eping.wto.org/en/Search?viewData= G/TBT/N/KEN/1511"," G/TBT/N/KEN/1511")</f>
        <v xml:space="preserve"> G/TBT/N/KEN/1511</v>
      </c>
      <c r="E79" s="8" t="s">
        <v>80</v>
      </c>
      <c r="F79" s="8" t="s">
        <v>81</v>
      </c>
      <c r="G79" s="8" t="s">
        <v>82</v>
      </c>
      <c r="H79" s="6" t="s">
        <v>83</v>
      </c>
      <c r="I79" s="6" t="s">
        <v>84</v>
      </c>
      <c r="J79" s="6" t="s">
        <v>85</v>
      </c>
      <c r="K79" s="6" t="s">
        <v>86</v>
      </c>
      <c r="L79" s="6"/>
      <c r="M79" s="7">
        <v>45318</v>
      </c>
      <c r="N79" s="6" t="s">
        <v>25</v>
      </c>
      <c r="O79" s="8" t="s">
        <v>87</v>
      </c>
      <c r="P79" s="6" t="str">
        <f>HYPERLINK("https://docs.wto.org/imrd/directdoc.asp?DDFDocuments/t/G/TBTN23/KEN1511.DOCX", "https://docs.wto.org/imrd/directdoc.asp?DDFDocuments/t/G/TBTN23/KEN1511.DOCX")</f>
        <v>https://docs.wto.org/imrd/directdoc.asp?DDFDocuments/t/G/TBTN23/KEN1511.DOCX</v>
      </c>
      <c r="Q79" s="6"/>
      <c r="R79" s="6"/>
    </row>
    <row r="80" spans="1:18" ht="60" customHeight="1">
      <c r="A80" s="2" t="s">
        <v>737</v>
      </c>
      <c r="B80" s="7">
        <v>45232</v>
      </c>
      <c r="C80" s="6" t="s">
        <v>234</v>
      </c>
      <c r="D80" s="6" t="str">
        <f>HYPERLINK("https://eping.wto.org/en/Search?viewData= G/TBT/N/CHL/662"," G/TBT/N/CHL/662")</f>
        <v xml:space="preserve"> G/TBT/N/CHL/662</v>
      </c>
      <c r="E80" s="8" t="s">
        <v>567</v>
      </c>
      <c r="F80" s="8" t="s">
        <v>568</v>
      </c>
      <c r="G80" s="8" t="s">
        <v>569</v>
      </c>
      <c r="H80" s="6" t="s">
        <v>24</v>
      </c>
      <c r="I80" s="6" t="s">
        <v>76</v>
      </c>
      <c r="J80" s="6" t="s">
        <v>217</v>
      </c>
      <c r="K80" s="6" t="s">
        <v>78</v>
      </c>
      <c r="L80" s="6"/>
      <c r="M80" s="7">
        <v>45292</v>
      </c>
      <c r="N80" s="6" t="s">
        <v>25</v>
      </c>
      <c r="O80" s="8" t="s">
        <v>570</v>
      </c>
      <c r="P80" s="6" t="str">
        <f>HYPERLINK("https://docs.wto.org/imrd/directdoc.asp?DDFDocuments/t/G/TBTN23/CHL662.DOCX", "https://docs.wto.org/imrd/directdoc.asp?DDFDocuments/t/G/TBTN23/CHL662.DOCX")</f>
        <v>https://docs.wto.org/imrd/directdoc.asp?DDFDocuments/t/G/TBTN23/CHL662.DOCX</v>
      </c>
      <c r="Q80" s="6" t="str">
        <f>HYPERLINK("https://docs.wto.org/imrd/directdoc.asp?DDFDocuments/u/G/TBTN23/CHL662.DOCX", "https://docs.wto.org/imrd/directdoc.asp?DDFDocuments/u/G/TBTN23/CHL662.DOCX")</f>
        <v>https://docs.wto.org/imrd/directdoc.asp?DDFDocuments/u/G/TBTN23/CHL662.DOCX</v>
      </c>
      <c r="R80" s="6" t="str">
        <f>HYPERLINK("https://docs.wto.org/imrd/directdoc.asp?DDFDocuments/v/G/TBTN23/CHL662.DOCX", "https://docs.wto.org/imrd/directdoc.asp?DDFDocuments/v/G/TBTN23/CHL662.DOCX")</f>
        <v>https://docs.wto.org/imrd/directdoc.asp?DDFDocuments/v/G/TBTN23/CHL662.DOCX</v>
      </c>
    </row>
    <row r="81" spans="1:18" ht="60" customHeight="1">
      <c r="A81" s="2" t="s">
        <v>707</v>
      </c>
      <c r="B81" s="7">
        <v>45236</v>
      </c>
      <c r="C81" s="6" t="s">
        <v>115</v>
      </c>
      <c r="D81" s="6" t="str">
        <f>HYPERLINK("https://eping.wto.org/en/Search?viewData= G/TBT/N/USA/2065"," G/TBT/N/USA/2065")</f>
        <v xml:space="preserve"> G/TBT/N/USA/2065</v>
      </c>
      <c r="E81" s="8" t="s">
        <v>521</v>
      </c>
      <c r="F81" s="8" t="s">
        <v>522</v>
      </c>
      <c r="G81" s="8" t="s">
        <v>523</v>
      </c>
      <c r="H81" s="6" t="s">
        <v>24</v>
      </c>
      <c r="I81" s="6" t="s">
        <v>308</v>
      </c>
      <c r="J81" s="6" t="s">
        <v>309</v>
      </c>
      <c r="K81" s="6" t="s">
        <v>24</v>
      </c>
      <c r="L81" s="6"/>
      <c r="M81" s="7">
        <v>45282</v>
      </c>
      <c r="N81" s="6" t="s">
        <v>25</v>
      </c>
      <c r="O81" s="8" t="s">
        <v>524</v>
      </c>
      <c r="P81" s="6" t="str">
        <f>HYPERLINK("https://docs.wto.org/imrd/directdoc.asp?DDFDocuments/t/G/TBTN23/USA2065.DOCX", "https://docs.wto.org/imrd/directdoc.asp?DDFDocuments/t/G/TBTN23/USA2065.DOCX")</f>
        <v>https://docs.wto.org/imrd/directdoc.asp?DDFDocuments/t/G/TBTN23/USA2065.DOCX</v>
      </c>
      <c r="Q81" s="6" t="str">
        <f>HYPERLINK("https://docs.wto.org/imrd/directdoc.asp?DDFDocuments/u/G/TBTN23/USA2065.DOCX", "https://docs.wto.org/imrd/directdoc.asp?DDFDocuments/u/G/TBTN23/USA2065.DOCX")</f>
        <v>https://docs.wto.org/imrd/directdoc.asp?DDFDocuments/u/G/TBTN23/USA2065.DOCX</v>
      </c>
      <c r="R81" s="6" t="str">
        <f>HYPERLINK("https://docs.wto.org/imrd/directdoc.asp?DDFDocuments/v/G/TBTN23/USA2065.DOCX", "https://docs.wto.org/imrd/directdoc.asp?DDFDocuments/v/G/TBTN23/USA2065.DOCX")</f>
        <v>https://docs.wto.org/imrd/directdoc.asp?DDFDocuments/v/G/TBTN23/USA2065.DOCX</v>
      </c>
    </row>
    <row r="82" spans="1:18" ht="60" customHeight="1">
      <c r="A82" s="2" t="s">
        <v>688</v>
      </c>
      <c r="B82" s="7">
        <v>45244</v>
      </c>
      <c r="C82" s="6" t="s">
        <v>383</v>
      </c>
      <c r="D82" s="6" t="str">
        <f>HYPERLINK("https://eping.wto.org/en/Search?viewData= G/TBT/N/RUS/154"," G/TBT/N/RUS/154")</f>
        <v xml:space="preserve"> G/TBT/N/RUS/154</v>
      </c>
      <c r="E82" s="8" t="s">
        <v>384</v>
      </c>
      <c r="F82" s="8" t="s">
        <v>385</v>
      </c>
      <c r="G82" s="8" t="s">
        <v>386</v>
      </c>
      <c r="H82" s="6" t="s">
        <v>24</v>
      </c>
      <c r="I82" s="6" t="s">
        <v>238</v>
      </c>
      <c r="J82" s="6" t="s">
        <v>387</v>
      </c>
      <c r="K82" s="6" t="s">
        <v>93</v>
      </c>
      <c r="L82" s="6"/>
      <c r="M82" s="7">
        <v>45273</v>
      </c>
      <c r="N82" s="6" t="s">
        <v>25</v>
      </c>
      <c r="O82" s="6"/>
      <c r="P82" s="6" t="str">
        <f>HYPERLINK("https://docs.wto.org/imrd/directdoc.asp?DDFDocuments/t/G/TBTN23/RUS154.DOCX", "https://docs.wto.org/imrd/directdoc.asp?DDFDocuments/t/G/TBTN23/RUS154.DOCX")</f>
        <v>https://docs.wto.org/imrd/directdoc.asp?DDFDocuments/t/G/TBTN23/RUS154.DOCX</v>
      </c>
      <c r="Q82" s="6"/>
      <c r="R82" s="6" t="str">
        <f>HYPERLINK("https://docs.wto.org/imrd/directdoc.asp?DDFDocuments/v/G/TBTN23/RUS154.DOCX", "https://docs.wto.org/imrd/directdoc.asp?DDFDocuments/v/G/TBTN23/RUS154.DOCX")</f>
        <v>https://docs.wto.org/imrd/directdoc.asp?DDFDocuments/v/G/TBTN23/RUS154.DOCX</v>
      </c>
    </row>
    <row r="83" spans="1:18" ht="60" customHeight="1">
      <c r="A83" s="2" t="s">
        <v>688</v>
      </c>
      <c r="B83" s="7">
        <v>45237</v>
      </c>
      <c r="C83" s="6" t="s">
        <v>136</v>
      </c>
      <c r="D83" s="6" t="str">
        <f>HYPERLINK("https://eping.wto.org/en/Search?viewData= G/TBT/N/MEX/526"," G/TBT/N/MEX/526")</f>
        <v xml:space="preserve"> G/TBT/N/MEX/526</v>
      </c>
      <c r="E83" s="8" t="s">
        <v>482</v>
      </c>
      <c r="F83" s="8" t="s">
        <v>483</v>
      </c>
      <c r="G83" s="8" t="s">
        <v>484</v>
      </c>
      <c r="H83" s="6" t="s">
        <v>485</v>
      </c>
      <c r="I83" s="6" t="s">
        <v>24</v>
      </c>
      <c r="J83" s="6" t="s">
        <v>486</v>
      </c>
      <c r="K83" s="6" t="s">
        <v>487</v>
      </c>
      <c r="L83" s="6"/>
      <c r="M83" s="7" t="s">
        <v>24</v>
      </c>
      <c r="N83" s="6" t="s">
        <v>25</v>
      </c>
      <c r="O83" s="8" t="s">
        <v>488</v>
      </c>
      <c r="P83" s="6" t="str">
        <f>HYPERLINK("https://docs.wto.org/imrd/directdoc.asp?DDFDocuments/t/G/TBTN23/MEX526.DOCX", "https://docs.wto.org/imrd/directdoc.asp?DDFDocuments/t/G/TBTN23/MEX526.DOCX")</f>
        <v>https://docs.wto.org/imrd/directdoc.asp?DDFDocuments/t/G/TBTN23/MEX526.DOCX</v>
      </c>
      <c r="Q83" s="6"/>
      <c r="R83" s="6" t="str">
        <f>HYPERLINK("https://docs.wto.org/imrd/directdoc.asp?DDFDocuments/v/G/TBTN23/MEX526.DOCX", "https://docs.wto.org/imrd/directdoc.asp?DDFDocuments/v/G/TBTN23/MEX526.DOCX")</f>
        <v>https://docs.wto.org/imrd/directdoc.asp?DDFDocuments/v/G/TBTN23/MEX526.DOCX</v>
      </c>
    </row>
    <row r="84" spans="1:18" ht="60" customHeight="1">
      <c r="A84" s="2" t="s">
        <v>691</v>
      </c>
      <c r="B84" s="7">
        <v>45244</v>
      </c>
      <c r="C84" s="6" t="s">
        <v>383</v>
      </c>
      <c r="D84" s="6" t="str">
        <f>HYPERLINK("https://eping.wto.org/en/Search?viewData= G/TBT/N/RUS/153"," G/TBT/N/RUS/153")</f>
        <v xml:space="preserve"> G/TBT/N/RUS/153</v>
      </c>
      <c r="E84" s="8" t="s">
        <v>412</v>
      </c>
      <c r="F84" s="8" t="s">
        <v>413</v>
      </c>
      <c r="G84" s="8" t="s">
        <v>414</v>
      </c>
      <c r="H84" s="6" t="s">
        <v>24</v>
      </c>
      <c r="I84" s="6" t="s">
        <v>360</v>
      </c>
      <c r="J84" s="6" t="s">
        <v>32</v>
      </c>
      <c r="K84" s="6" t="s">
        <v>78</v>
      </c>
      <c r="L84" s="6"/>
      <c r="M84" s="7">
        <v>45306</v>
      </c>
      <c r="N84" s="6" t="s">
        <v>25</v>
      </c>
      <c r="O84" s="6"/>
      <c r="P84" s="6" t="str">
        <f>HYPERLINK("https://docs.wto.org/imrd/directdoc.asp?DDFDocuments/t/G/TBTN23/RUS153.DOCX", "https://docs.wto.org/imrd/directdoc.asp?DDFDocuments/t/G/TBTN23/RUS153.DOCX")</f>
        <v>https://docs.wto.org/imrd/directdoc.asp?DDFDocuments/t/G/TBTN23/RUS153.DOCX</v>
      </c>
      <c r="Q84" s="6"/>
      <c r="R84" s="6" t="str">
        <f>HYPERLINK("https://docs.wto.org/imrd/directdoc.asp?DDFDocuments/v/G/TBTN23/RUS153.DOCX", "https://docs.wto.org/imrd/directdoc.asp?DDFDocuments/v/G/TBTN23/RUS153.DOCX")</f>
        <v>https://docs.wto.org/imrd/directdoc.asp?DDFDocuments/v/G/TBTN23/RUS153.DOCX</v>
      </c>
    </row>
    <row r="85" spans="1:18" ht="60" customHeight="1">
      <c r="A85" s="2" t="s">
        <v>742</v>
      </c>
      <c r="B85" s="7">
        <v>45231</v>
      </c>
      <c r="C85" s="6" t="s">
        <v>287</v>
      </c>
      <c r="D85" s="6" t="str">
        <f>HYPERLINK("https://eping.wto.org/en/Search?viewData= G/TBT/N/ARE/594"," G/TBT/N/ARE/594")</f>
        <v xml:space="preserve"> G/TBT/N/ARE/594</v>
      </c>
      <c r="E85" s="8" t="s">
        <v>597</v>
      </c>
      <c r="F85" s="8" t="s">
        <v>598</v>
      </c>
      <c r="G85" s="8" t="s">
        <v>599</v>
      </c>
      <c r="H85" s="6" t="s">
        <v>24</v>
      </c>
      <c r="I85" s="6" t="s">
        <v>600</v>
      </c>
      <c r="J85" s="6" t="s">
        <v>601</v>
      </c>
      <c r="K85" s="6" t="s">
        <v>78</v>
      </c>
      <c r="L85" s="6"/>
      <c r="M85" s="7">
        <v>45291</v>
      </c>
      <c r="N85" s="6" t="s">
        <v>25</v>
      </c>
      <c r="O85" s="8" t="s">
        <v>602</v>
      </c>
      <c r="P85" s="6" t="str">
        <f>HYPERLINK("https://docs.wto.org/imrd/directdoc.asp?DDFDocuments/t/G/TBTN23/ARE594.DOCX", "https://docs.wto.org/imrd/directdoc.asp?DDFDocuments/t/G/TBTN23/ARE594.DOCX")</f>
        <v>https://docs.wto.org/imrd/directdoc.asp?DDFDocuments/t/G/TBTN23/ARE594.DOCX</v>
      </c>
      <c r="Q85" s="6" t="str">
        <f>HYPERLINK("https://docs.wto.org/imrd/directdoc.asp?DDFDocuments/u/G/TBTN23/ARE594.DOCX", "https://docs.wto.org/imrd/directdoc.asp?DDFDocuments/u/G/TBTN23/ARE594.DOCX")</f>
        <v>https://docs.wto.org/imrd/directdoc.asp?DDFDocuments/u/G/TBTN23/ARE594.DOCX</v>
      </c>
      <c r="R85" s="6" t="str">
        <f>HYPERLINK("https://docs.wto.org/imrd/directdoc.asp?DDFDocuments/v/G/TBTN23/ARE594.DOCX", "https://docs.wto.org/imrd/directdoc.asp?DDFDocuments/v/G/TBTN23/ARE594.DOCX")</f>
        <v>https://docs.wto.org/imrd/directdoc.asp?DDFDocuments/v/G/TBTN23/ARE594.DOCX</v>
      </c>
    </row>
    <row r="86" spans="1:18" ht="60" customHeight="1">
      <c r="A86" s="2" t="s">
        <v>670</v>
      </c>
      <c r="B86" s="7">
        <v>45252</v>
      </c>
      <c r="C86" s="6" t="s">
        <v>268</v>
      </c>
      <c r="D86" s="6" t="str">
        <f>HYPERLINK("https://eping.wto.org/en/Search?viewData= G/TBT/N/NZL/130"," G/TBT/N/NZL/130")</f>
        <v xml:space="preserve"> G/TBT/N/NZL/130</v>
      </c>
      <c r="E86" s="8" t="s">
        <v>269</v>
      </c>
      <c r="F86" s="8" t="s">
        <v>270</v>
      </c>
      <c r="G86" s="8" t="s">
        <v>271</v>
      </c>
      <c r="H86" s="6" t="s">
        <v>272</v>
      </c>
      <c r="I86" s="6" t="s">
        <v>273</v>
      </c>
      <c r="J86" s="6" t="s">
        <v>70</v>
      </c>
      <c r="K86" s="6" t="s">
        <v>93</v>
      </c>
      <c r="L86" s="6"/>
      <c r="M86" s="7">
        <v>45317</v>
      </c>
      <c r="N86" s="6" t="s">
        <v>25</v>
      </c>
      <c r="O86" s="6"/>
      <c r="P86" s="6" t="str">
        <f>HYPERLINK("https://docs.wto.org/imrd/directdoc.asp?DDFDocuments/t/G/TBTN23/NZL130.DOCX", "https://docs.wto.org/imrd/directdoc.asp?DDFDocuments/t/G/TBTN23/NZL130.DOCX")</f>
        <v>https://docs.wto.org/imrd/directdoc.asp?DDFDocuments/t/G/TBTN23/NZL130.DOCX</v>
      </c>
      <c r="Q86" s="6"/>
      <c r="R86" s="6"/>
    </row>
    <row r="87" spans="1:18" ht="60" customHeight="1">
      <c r="A87" s="2" t="s">
        <v>732</v>
      </c>
      <c r="B87" s="7">
        <v>45236</v>
      </c>
      <c r="C87" s="6" t="s">
        <v>115</v>
      </c>
      <c r="D87" s="6" t="str">
        <f>HYPERLINK("https://eping.wto.org/en/Search?viewData= G/TBT/N/USA/2064"," G/TBT/N/USA/2064")</f>
        <v xml:space="preserve"> G/TBT/N/USA/2064</v>
      </c>
      <c r="E87" s="8" t="s">
        <v>542</v>
      </c>
      <c r="F87" s="8" t="s">
        <v>543</v>
      </c>
      <c r="G87" s="8" t="s">
        <v>544</v>
      </c>
      <c r="H87" s="6" t="s">
        <v>24</v>
      </c>
      <c r="I87" s="6" t="s">
        <v>545</v>
      </c>
      <c r="J87" s="6" t="s">
        <v>546</v>
      </c>
      <c r="K87" s="6" t="s">
        <v>24</v>
      </c>
      <c r="L87" s="6"/>
      <c r="M87" s="7">
        <v>45280</v>
      </c>
      <c r="N87" s="6" t="s">
        <v>25</v>
      </c>
      <c r="O87" s="8" t="s">
        <v>547</v>
      </c>
      <c r="P87" s="6" t="str">
        <f>HYPERLINK("https://docs.wto.org/imrd/directdoc.asp?DDFDocuments/t/G/TBTN23/USA2064.DOCX", "https://docs.wto.org/imrd/directdoc.asp?DDFDocuments/t/G/TBTN23/USA2064.DOCX")</f>
        <v>https://docs.wto.org/imrd/directdoc.asp?DDFDocuments/t/G/TBTN23/USA2064.DOCX</v>
      </c>
      <c r="Q87" s="6" t="str">
        <f>HYPERLINK("https://docs.wto.org/imrd/directdoc.asp?DDFDocuments/u/G/TBTN23/USA2064.DOCX", "https://docs.wto.org/imrd/directdoc.asp?DDFDocuments/u/G/TBTN23/USA2064.DOCX")</f>
        <v>https://docs.wto.org/imrd/directdoc.asp?DDFDocuments/u/G/TBTN23/USA2064.DOCX</v>
      </c>
      <c r="R87" s="6" t="str">
        <f>HYPERLINK("https://docs.wto.org/imrd/directdoc.asp?DDFDocuments/v/G/TBTN23/USA2064.DOCX", "https://docs.wto.org/imrd/directdoc.asp?DDFDocuments/v/G/TBTN23/USA2064.DOCX")</f>
        <v>https://docs.wto.org/imrd/directdoc.asp?DDFDocuments/v/G/TBTN23/USA2064.DOCX</v>
      </c>
    </row>
    <row r="88" spans="1:18" ht="60" customHeight="1">
      <c r="A88" s="2" t="s">
        <v>713</v>
      </c>
      <c r="B88" s="7">
        <v>45245</v>
      </c>
      <c r="C88" s="6" t="s">
        <v>369</v>
      </c>
      <c r="D88" s="6" t="str">
        <f>HYPERLINK("https://eping.wto.org/en/Search?viewData= G/TBT/N/NIC/178"," G/TBT/N/NIC/178")</f>
        <v xml:space="preserve"> G/TBT/N/NIC/178</v>
      </c>
      <c r="E88" s="8" t="s">
        <v>370</v>
      </c>
      <c r="F88" s="8" t="s">
        <v>371</v>
      </c>
      <c r="G88" s="8" t="s">
        <v>372</v>
      </c>
      <c r="H88" s="6" t="s">
        <v>24</v>
      </c>
      <c r="I88" s="6" t="s">
        <v>373</v>
      </c>
      <c r="J88" s="6" t="s">
        <v>70</v>
      </c>
      <c r="K88" s="6" t="s">
        <v>93</v>
      </c>
      <c r="L88" s="6"/>
      <c r="M88" s="7">
        <v>45311</v>
      </c>
      <c r="N88" s="6" t="s">
        <v>25</v>
      </c>
      <c r="O88" s="8" t="s">
        <v>374</v>
      </c>
      <c r="P88" s="6" t="str">
        <f>HYPERLINK("https://docs.wto.org/imrd/directdoc.asp?DDFDocuments/t/G/TBTN23/NIC178.DOCX", "https://docs.wto.org/imrd/directdoc.asp?DDFDocuments/t/G/TBTN23/NIC178.DOCX")</f>
        <v>https://docs.wto.org/imrd/directdoc.asp?DDFDocuments/t/G/TBTN23/NIC178.DOCX</v>
      </c>
      <c r="Q88" s="6"/>
      <c r="R88" s="6" t="str">
        <f>HYPERLINK("https://docs.wto.org/imrd/directdoc.asp?DDFDocuments/v/G/TBTN23/NIC178.DOCX", "https://docs.wto.org/imrd/directdoc.asp?DDFDocuments/v/G/TBTN23/NIC178.DOCX")</f>
        <v>https://docs.wto.org/imrd/directdoc.asp?DDFDocuments/v/G/TBTN23/NIC178.DOCX</v>
      </c>
    </row>
    <row r="89" spans="1:18" ht="60" customHeight="1">
      <c r="A89" s="2" t="s">
        <v>651</v>
      </c>
      <c r="B89" s="7">
        <v>45257</v>
      </c>
      <c r="C89" s="6" t="s">
        <v>34</v>
      </c>
      <c r="D89" s="6" t="str">
        <f>HYPERLINK("https://eping.wto.org/en/Search?viewData= G/TBT/N/TZA/1044"," G/TBT/N/TZA/1044")</f>
        <v xml:space="preserve"> G/TBT/N/TZA/1044</v>
      </c>
      <c r="E89" s="8" t="s">
        <v>129</v>
      </c>
      <c r="F89" s="8" t="s">
        <v>130</v>
      </c>
      <c r="G89" s="8" t="s">
        <v>131</v>
      </c>
      <c r="H89" s="6" t="s">
        <v>132</v>
      </c>
      <c r="I89" s="6" t="s">
        <v>133</v>
      </c>
      <c r="J89" s="6" t="s">
        <v>134</v>
      </c>
      <c r="K89" s="6" t="s">
        <v>93</v>
      </c>
      <c r="L89" s="6"/>
      <c r="M89" s="7">
        <v>45317</v>
      </c>
      <c r="N89" s="6" t="s">
        <v>25</v>
      </c>
      <c r="O89" s="8" t="s">
        <v>135</v>
      </c>
      <c r="P89" s="6" t="str">
        <f>HYPERLINK("https://docs.wto.org/imrd/directdoc.asp?DDFDocuments/t/G/TBTN23/TZA1044.DOCX", "https://docs.wto.org/imrd/directdoc.asp?DDFDocuments/t/G/TBTN23/TZA1044.DOCX")</f>
        <v>https://docs.wto.org/imrd/directdoc.asp?DDFDocuments/t/G/TBTN23/TZA1044.DOCX</v>
      </c>
      <c r="Q89" s="6"/>
      <c r="R89" s="6"/>
    </row>
    <row r="90" spans="1:18" ht="60" customHeight="1">
      <c r="A90" s="2" t="s">
        <v>716</v>
      </c>
      <c r="B90" s="7">
        <v>45244</v>
      </c>
      <c r="C90" s="6" t="s">
        <v>404</v>
      </c>
      <c r="D90" s="6" t="str">
        <f>HYPERLINK("https://eping.wto.org/en/Search?viewData= G/TBT/N/DOM/238"," G/TBT/N/DOM/238")</f>
        <v xml:space="preserve"> G/TBT/N/DOM/238</v>
      </c>
      <c r="E90" s="8" t="s">
        <v>405</v>
      </c>
      <c r="F90" s="8" t="s">
        <v>406</v>
      </c>
      <c r="G90" s="8" t="s">
        <v>407</v>
      </c>
      <c r="H90" s="6" t="s">
        <v>24</v>
      </c>
      <c r="I90" s="6" t="s">
        <v>408</v>
      </c>
      <c r="J90" s="6" t="s">
        <v>32</v>
      </c>
      <c r="K90" s="6" t="s">
        <v>93</v>
      </c>
      <c r="L90" s="6"/>
      <c r="M90" s="7">
        <v>45304</v>
      </c>
      <c r="N90" s="6" t="s">
        <v>25</v>
      </c>
      <c r="O90" s="8" t="s">
        <v>409</v>
      </c>
      <c r="P90" s="6" t="str">
        <f>HYPERLINK("https://docs.wto.org/imrd/directdoc.asp?DDFDocuments/t/G/TBTN23/DOM238.DOCX", "https://docs.wto.org/imrd/directdoc.asp?DDFDocuments/t/G/TBTN23/DOM238.DOCX")</f>
        <v>https://docs.wto.org/imrd/directdoc.asp?DDFDocuments/t/G/TBTN23/DOM238.DOCX</v>
      </c>
      <c r="Q90" s="6"/>
      <c r="R90" s="6" t="str">
        <f>HYPERLINK("https://docs.wto.org/imrd/directdoc.asp?DDFDocuments/v/G/TBTN23/DOM238.DOCX", "https://docs.wto.org/imrd/directdoc.asp?DDFDocuments/v/G/TBTN23/DOM238.DOCX")</f>
        <v>https://docs.wto.org/imrd/directdoc.asp?DDFDocuments/v/G/TBTN23/DOM238.DOCX</v>
      </c>
    </row>
    <row r="91" spans="1:18" ht="60" customHeight="1">
      <c r="A91" s="2" t="s">
        <v>733</v>
      </c>
      <c r="B91" s="7">
        <v>45233</v>
      </c>
      <c r="C91" s="6" t="s">
        <v>548</v>
      </c>
      <c r="D91" s="6" t="str">
        <f>HYPERLINK("https://eping.wto.org/en/Search?viewData= G/TBT/N/PER/155"," G/TBT/N/PER/155")</f>
        <v xml:space="preserve"> G/TBT/N/PER/155</v>
      </c>
      <c r="E91" s="8" t="s">
        <v>549</v>
      </c>
      <c r="F91" s="8" t="s">
        <v>550</v>
      </c>
      <c r="G91" s="8" t="s">
        <v>551</v>
      </c>
      <c r="H91" s="6" t="s">
        <v>24</v>
      </c>
      <c r="I91" s="6" t="s">
        <v>552</v>
      </c>
      <c r="J91" s="6" t="s">
        <v>32</v>
      </c>
      <c r="K91" s="6" t="s">
        <v>225</v>
      </c>
      <c r="L91" s="6"/>
      <c r="M91" s="7">
        <v>45293</v>
      </c>
      <c r="N91" s="6" t="s">
        <v>25</v>
      </c>
      <c r="O91" s="8" t="s">
        <v>553</v>
      </c>
      <c r="P91" s="6" t="str">
        <f>HYPERLINK("https://docs.wto.org/imrd/directdoc.asp?DDFDocuments/t/G/TBTN23/PER155.DOCX", "https://docs.wto.org/imrd/directdoc.asp?DDFDocuments/t/G/TBTN23/PER155.DOCX")</f>
        <v>https://docs.wto.org/imrd/directdoc.asp?DDFDocuments/t/G/TBTN23/PER155.DOCX</v>
      </c>
      <c r="Q91" s="6" t="str">
        <f>HYPERLINK("https://docs.wto.org/imrd/directdoc.asp?DDFDocuments/u/G/TBTN23/PER155.DOCX", "https://docs.wto.org/imrd/directdoc.asp?DDFDocuments/u/G/TBTN23/PER155.DOCX")</f>
        <v>https://docs.wto.org/imrd/directdoc.asp?DDFDocuments/u/G/TBTN23/PER155.DOCX</v>
      </c>
      <c r="R91" s="6" t="str">
        <f>HYPERLINK("https://docs.wto.org/imrd/directdoc.asp?DDFDocuments/v/G/TBTN23/PER155.DOCX", "https://docs.wto.org/imrd/directdoc.asp?DDFDocuments/v/G/TBTN23/PER155.DOCX")</f>
        <v>https://docs.wto.org/imrd/directdoc.asp?DDFDocuments/v/G/TBTN23/PER155.DOCX</v>
      </c>
    </row>
    <row r="92" spans="1:18" ht="60" customHeight="1">
      <c r="A92" s="2" t="s">
        <v>677</v>
      </c>
      <c r="B92" s="7">
        <v>45257</v>
      </c>
      <c r="C92" s="6" t="s">
        <v>115</v>
      </c>
      <c r="D92" s="6" t="str">
        <f>HYPERLINK("https://eping.wto.org/en/Search?viewData= G/TBT/N/USA/2070"," G/TBT/N/USA/2070")</f>
        <v xml:space="preserve"> G/TBT/N/USA/2070</v>
      </c>
      <c r="E92" s="8" t="s">
        <v>116</v>
      </c>
      <c r="F92" s="8" t="s">
        <v>117</v>
      </c>
      <c r="G92" s="8" t="s">
        <v>118</v>
      </c>
      <c r="H92" s="6" t="s">
        <v>24</v>
      </c>
      <c r="I92" s="6" t="s">
        <v>119</v>
      </c>
      <c r="J92" s="6" t="s">
        <v>120</v>
      </c>
      <c r="K92" s="6" t="s">
        <v>93</v>
      </c>
      <c r="L92" s="6"/>
      <c r="M92" s="7">
        <v>45299</v>
      </c>
      <c r="N92" s="6" t="s">
        <v>25</v>
      </c>
      <c r="O92" s="8" t="s">
        <v>121</v>
      </c>
      <c r="P92" s="6" t="str">
        <f>HYPERLINK("https://docs.wto.org/imrd/directdoc.asp?DDFDocuments/t/G/TBTN23/USA2070.DOCX", "https://docs.wto.org/imrd/directdoc.asp?DDFDocuments/t/G/TBTN23/USA2070.DOCX")</f>
        <v>https://docs.wto.org/imrd/directdoc.asp?DDFDocuments/t/G/TBTN23/USA2070.DOCX</v>
      </c>
      <c r="Q92" s="6"/>
      <c r="R92" s="6"/>
    </row>
    <row r="93" spans="1:18" ht="60" customHeight="1">
      <c r="A93" s="2" t="s">
        <v>735</v>
      </c>
      <c r="B93" s="7">
        <v>45233</v>
      </c>
      <c r="C93" s="6" t="s">
        <v>548</v>
      </c>
      <c r="D93" s="6" t="str">
        <f>HYPERLINK("https://eping.wto.org/en/Search?viewData= G/TBT/N/PER/154"," G/TBT/N/PER/154")</f>
        <v xml:space="preserve"> G/TBT/N/PER/154</v>
      </c>
      <c r="E93" s="8" t="s">
        <v>558</v>
      </c>
      <c r="F93" s="8" t="s">
        <v>559</v>
      </c>
      <c r="G93" s="8" t="s">
        <v>560</v>
      </c>
      <c r="H93" s="6" t="s">
        <v>24</v>
      </c>
      <c r="I93" s="6" t="s">
        <v>552</v>
      </c>
      <c r="J93" s="6" t="s">
        <v>32</v>
      </c>
      <c r="K93" s="6" t="s">
        <v>225</v>
      </c>
      <c r="L93" s="6"/>
      <c r="M93" s="7">
        <v>45293</v>
      </c>
      <c r="N93" s="6" t="s">
        <v>25</v>
      </c>
      <c r="O93" s="8" t="s">
        <v>561</v>
      </c>
      <c r="P93" s="6" t="str">
        <f>HYPERLINK("https://docs.wto.org/imrd/directdoc.asp?DDFDocuments/t/G/TBTN23/PER154.DOCX", "https://docs.wto.org/imrd/directdoc.asp?DDFDocuments/t/G/TBTN23/PER154.DOCX")</f>
        <v>https://docs.wto.org/imrd/directdoc.asp?DDFDocuments/t/G/TBTN23/PER154.DOCX</v>
      </c>
      <c r="Q93" s="6" t="str">
        <f>HYPERLINK("https://docs.wto.org/imrd/directdoc.asp?DDFDocuments/u/G/TBTN23/PER154.DOCX", "https://docs.wto.org/imrd/directdoc.asp?DDFDocuments/u/G/TBTN23/PER154.DOCX")</f>
        <v>https://docs.wto.org/imrd/directdoc.asp?DDFDocuments/u/G/TBTN23/PER154.DOCX</v>
      </c>
      <c r="R93" s="6" t="str">
        <f>HYPERLINK("https://docs.wto.org/imrd/directdoc.asp?DDFDocuments/v/G/TBTN23/PER154.DOCX", "https://docs.wto.org/imrd/directdoc.asp?DDFDocuments/v/G/TBTN23/PER154.DOCX")</f>
        <v>https://docs.wto.org/imrd/directdoc.asp?DDFDocuments/v/G/TBTN23/PER154.DOCX</v>
      </c>
    </row>
    <row r="94" spans="1:18" ht="60" customHeight="1">
      <c r="A94" s="2" t="s">
        <v>695</v>
      </c>
      <c r="B94" s="7">
        <v>45239</v>
      </c>
      <c r="C94" s="6" t="s">
        <v>33</v>
      </c>
      <c r="D94" s="6" t="str">
        <f>HYPERLINK("https://eping.wto.org/en/Search?viewData= G/TBT/N/RWA/940"," G/TBT/N/RWA/940")</f>
        <v xml:space="preserve"> G/TBT/N/RWA/940</v>
      </c>
      <c r="E94" s="8" t="s">
        <v>440</v>
      </c>
      <c r="F94" s="8" t="s">
        <v>441</v>
      </c>
      <c r="G94" s="8" t="s">
        <v>442</v>
      </c>
      <c r="H94" s="6" t="s">
        <v>24</v>
      </c>
      <c r="I94" s="6" t="s">
        <v>443</v>
      </c>
      <c r="J94" s="6" t="s">
        <v>436</v>
      </c>
      <c r="K94" s="6" t="s">
        <v>78</v>
      </c>
      <c r="L94" s="6"/>
      <c r="M94" s="7">
        <v>45299</v>
      </c>
      <c r="N94" s="6" t="s">
        <v>25</v>
      </c>
      <c r="O94" s="8" t="s">
        <v>444</v>
      </c>
      <c r="P94" s="6" t="str">
        <f>HYPERLINK("https://docs.wto.org/imrd/directdoc.asp?DDFDocuments/t/G/TBTN23/RWA940.DOCX", "https://docs.wto.org/imrd/directdoc.asp?DDFDocuments/t/G/TBTN23/RWA940.DOCX")</f>
        <v>https://docs.wto.org/imrd/directdoc.asp?DDFDocuments/t/G/TBTN23/RWA940.DOCX</v>
      </c>
      <c r="Q94" s="6"/>
      <c r="R94" s="6" t="str">
        <f>HYPERLINK("https://docs.wto.org/imrd/directdoc.asp?DDFDocuments/v/G/TBTN23/RWA940.DOCX", "https://docs.wto.org/imrd/directdoc.asp?DDFDocuments/v/G/TBTN23/RWA940.DOCX")</f>
        <v>https://docs.wto.org/imrd/directdoc.asp?DDFDocuments/v/G/TBTN23/RWA940.DOCX</v>
      </c>
    </row>
    <row r="95" spans="1:18" ht="60" customHeight="1">
      <c r="A95" s="2" t="s">
        <v>723</v>
      </c>
      <c r="B95" s="7">
        <v>45236</v>
      </c>
      <c r="C95" s="6" t="s">
        <v>288</v>
      </c>
      <c r="D95" s="6" t="str">
        <f>HYPERLINK("https://eping.wto.org/en/Search?viewData= G/TBT/N/ARE/595, G/TBT/N/BHR/681, G/TBT/N/KWT/656, G/TBT/N/OMN/509, G/TBT/N/QAT/659, G/TBT/N/SAU/1312, G/TBT/N/YEM/266"," G/TBT/N/ARE/595, G/TBT/N/BHR/681, G/TBT/N/KWT/656, G/TBT/N/OMN/509, G/TBT/N/QAT/659, G/TBT/N/SAU/1312, G/TBT/N/YEM/266")</f>
        <v xml:space="preserve"> G/TBT/N/ARE/595, G/TBT/N/BHR/681, G/TBT/N/KWT/656, G/TBT/N/OMN/509, G/TBT/N/QAT/659, G/TBT/N/SAU/1312, G/TBT/N/YEM/266</v>
      </c>
      <c r="E95" s="8" t="s">
        <v>525</v>
      </c>
      <c r="F95" s="8" t="s">
        <v>526</v>
      </c>
      <c r="G95" s="8" t="s">
        <v>527</v>
      </c>
      <c r="H95" s="6" t="s">
        <v>24</v>
      </c>
      <c r="I95" s="6" t="s">
        <v>528</v>
      </c>
      <c r="J95" s="6" t="s">
        <v>32</v>
      </c>
      <c r="K95" s="6" t="s">
        <v>24</v>
      </c>
      <c r="L95" s="6"/>
      <c r="M95" s="7">
        <v>45296</v>
      </c>
      <c r="N95" s="6" t="s">
        <v>25</v>
      </c>
      <c r="O95" s="8" t="s">
        <v>529</v>
      </c>
      <c r="P95" s="6" t="str">
        <f>HYPERLINK("https://docs.wto.org/imrd/directdoc.asp?DDFDocuments/t/G/TBTN23/ARE595.DOCX", "https://docs.wto.org/imrd/directdoc.asp?DDFDocuments/t/G/TBTN23/ARE595.DOCX")</f>
        <v>https://docs.wto.org/imrd/directdoc.asp?DDFDocuments/t/G/TBTN23/ARE595.DOCX</v>
      </c>
      <c r="Q95" s="6"/>
      <c r="R95" s="6" t="str">
        <f>HYPERLINK("https://docs.wto.org/imrd/directdoc.asp?DDFDocuments/v/G/TBTN23/ARE595.DOCX", "https://docs.wto.org/imrd/directdoc.asp?DDFDocuments/v/G/TBTN23/ARE595.DOCX")</f>
        <v>https://docs.wto.org/imrd/directdoc.asp?DDFDocuments/v/G/TBTN23/ARE595.DOCX</v>
      </c>
    </row>
    <row r="96" spans="1:18" ht="60" customHeight="1">
      <c r="A96" s="2" t="s">
        <v>723</v>
      </c>
      <c r="B96" s="7">
        <v>45236</v>
      </c>
      <c r="C96" s="6" t="s">
        <v>287</v>
      </c>
      <c r="D96" s="6" t="str">
        <f>HYPERLINK("https://eping.wto.org/en/Search?viewData= G/TBT/N/ARE/595, G/TBT/N/BHR/681, G/TBT/N/KWT/656, G/TBT/N/OMN/509, G/TBT/N/QAT/659, G/TBT/N/SAU/1312, G/TBT/N/YEM/266"," G/TBT/N/ARE/595, G/TBT/N/BHR/681, G/TBT/N/KWT/656, G/TBT/N/OMN/509, G/TBT/N/QAT/659, G/TBT/N/SAU/1312, G/TBT/N/YEM/266")</f>
        <v xml:space="preserve"> G/TBT/N/ARE/595, G/TBT/N/BHR/681, G/TBT/N/KWT/656, G/TBT/N/OMN/509, G/TBT/N/QAT/659, G/TBT/N/SAU/1312, G/TBT/N/YEM/266</v>
      </c>
      <c r="E96" s="8" t="s">
        <v>525</v>
      </c>
      <c r="F96" s="8" t="s">
        <v>526</v>
      </c>
      <c r="G96" s="8" t="s">
        <v>527</v>
      </c>
      <c r="H96" s="6" t="s">
        <v>24</v>
      </c>
      <c r="I96" s="6" t="s">
        <v>528</v>
      </c>
      <c r="J96" s="6" t="s">
        <v>32</v>
      </c>
      <c r="K96" s="6" t="s">
        <v>24</v>
      </c>
      <c r="L96" s="6"/>
      <c r="M96" s="7">
        <v>45296</v>
      </c>
      <c r="N96" s="6" t="s">
        <v>25</v>
      </c>
      <c r="O96" s="8" t="s">
        <v>529</v>
      </c>
      <c r="P96" s="6" t="str">
        <f>HYPERLINK("https://docs.wto.org/imrd/directdoc.asp?DDFDocuments/t/G/TBTN23/ARE595.DOCX", "https://docs.wto.org/imrd/directdoc.asp?DDFDocuments/t/G/TBTN23/ARE595.DOCX")</f>
        <v>https://docs.wto.org/imrd/directdoc.asp?DDFDocuments/t/G/TBTN23/ARE595.DOCX</v>
      </c>
      <c r="Q96" s="6"/>
      <c r="R96" s="6" t="str">
        <f>HYPERLINK("https://docs.wto.org/imrd/directdoc.asp?DDFDocuments/v/G/TBTN23/ARE595.DOCX", "https://docs.wto.org/imrd/directdoc.asp?DDFDocuments/v/G/TBTN23/ARE595.DOCX")</f>
        <v>https://docs.wto.org/imrd/directdoc.asp?DDFDocuments/v/G/TBTN23/ARE595.DOCX</v>
      </c>
    </row>
    <row r="97" spans="1:18" ht="60" customHeight="1">
      <c r="A97" s="2" t="s">
        <v>719</v>
      </c>
      <c r="B97" s="7">
        <v>45237</v>
      </c>
      <c r="C97" s="6" t="s">
        <v>33</v>
      </c>
      <c r="D97" s="6" t="str">
        <f>HYPERLINK("https://eping.wto.org/en/Search?viewData= G/TBT/N/RWA/936"," G/TBT/N/RWA/936")</f>
        <v xml:space="preserve"> G/TBT/N/RWA/936</v>
      </c>
      <c r="E97" s="8" t="s">
        <v>499</v>
      </c>
      <c r="F97" s="8" t="s">
        <v>500</v>
      </c>
      <c r="G97" s="8" t="s">
        <v>501</v>
      </c>
      <c r="H97" s="6" t="s">
        <v>502</v>
      </c>
      <c r="I97" s="6" t="s">
        <v>503</v>
      </c>
      <c r="J97" s="6" t="s">
        <v>436</v>
      </c>
      <c r="K97" s="6" t="s">
        <v>78</v>
      </c>
      <c r="L97" s="6"/>
      <c r="M97" s="7">
        <v>45297</v>
      </c>
      <c r="N97" s="6" t="s">
        <v>25</v>
      </c>
      <c r="O97" s="8" t="s">
        <v>504</v>
      </c>
      <c r="P97" s="6" t="str">
        <f>HYPERLINK("https://docs.wto.org/imrd/directdoc.asp?DDFDocuments/t/G/TBTN23/RWA936.DOCX", "https://docs.wto.org/imrd/directdoc.asp?DDFDocuments/t/G/TBTN23/RWA936.DOCX")</f>
        <v>https://docs.wto.org/imrd/directdoc.asp?DDFDocuments/t/G/TBTN23/RWA936.DOCX</v>
      </c>
      <c r="Q97" s="6"/>
      <c r="R97" s="6" t="str">
        <f>HYPERLINK("https://docs.wto.org/imrd/directdoc.asp?DDFDocuments/v/G/TBTN23/RWA936.DOCX", "https://docs.wto.org/imrd/directdoc.asp?DDFDocuments/v/G/TBTN23/RWA936.DOCX")</f>
        <v>https://docs.wto.org/imrd/directdoc.asp?DDFDocuments/v/G/TBTN23/RWA936.DOCX</v>
      </c>
    </row>
    <row r="98" spans="1:18" ht="60" customHeight="1">
      <c r="A98" s="2" t="s">
        <v>700</v>
      </c>
      <c r="B98" s="7">
        <v>45238</v>
      </c>
      <c r="C98" s="6" t="s">
        <v>164</v>
      </c>
      <c r="D98" s="6" t="str">
        <f>HYPERLINK("https://eping.wto.org/en/Search?viewData= G/TBT/N/EU/1030"," G/TBT/N/EU/1030")</f>
        <v xml:space="preserve"> G/TBT/N/EU/1030</v>
      </c>
      <c r="E98" s="8" t="s">
        <v>466</v>
      </c>
      <c r="F98" s="8" t="s">
        <v>467</v>
      </c>
      <c r="G98" s="8" t="s">
        <v>468</v>
      </c>
      <c r="H98" s="6" t="s">
        <v>24</v>
      </c>
      <c r="I98" s="6" t="s">
        <v>469</v>
      </c>
      <c r="J98" s="6" t="s">
        <v>470</v>
      </c>
      <c r="K98" s="6" t="s">
        <v>24</v>
      </c>
      <c r="L98" s="6"/>
      <c r="M98" s="7">
        <v>45298</v>
      </c>
      <c r="N98" s="6" t="s">
        <v>25</v>
      </c>
      <c r="O98" s="8" t="s">
        <v>471</v>
      </c>
      <c r="P98" s="6" t="str">
        <f>HYPERLINK("https://docs.wto.org/imrd/directdoc.asp?DDFDocuments/t/G/TBTN23/EU1030.DOCX", "https://docs.wto.org/imrd/directdoc.asp?DDFDocuments/t/G/TBTN23/EU1030.DOCX")</f>
        <v>https://docs.wto.org/imrd/directdoc.asp?DDFDocuments/t/G/TBTN23/EU1030.DOCX</v>
      </c>
      <c r="Q98" s="6"/>
      <c r="R98" s="6" t="str">
        <f>HYPERLINK("https://docs.wto.org/imrd/directdoc.asp?DDFDocuments/v/G/TBTN23/EU1030.DOCX", "https://docs.wto.org/imrd/directdoc.asp?DDFDocuments/v/G/TBTN23/EU1030.DOCX")</f>
        <v>https://docs.wto.org/imrd/directdoc.asp?DDFDocuments/v/G/TBTN23/EU1030.DOCX</v>
      </c>
    </row>
    <row r="99" spans="1:18" ht="60" customHeight="1">
      <c r="A99" s="2" t="s">
        <v>655</v>
      </c>
      <c r="B99" s="7">
        <v>45254</v>
      </c>
      <c r="C99" s="6" t="s">
        <v>164</v>
      </c>
      <c r="D99" s="6" t="str">
        <f>HYPERLINK("https://eping.wto.org/en/Search?viewData= G/TBT/N/EU/1034"," G/TBT/N/EU/1034")</f>
        <v xml:space="preserve"> G/TBT/N/EU/1034</v>
      </c>
      <c r="E99" s="8" t="s">
        <v>165</v>
      </c>
      <c r="F99" s="8" t="s">
        <v>166</v>
      </c>
      <c r="G99" s="8" t="s">
        <v>167</v>
      </c>
      <c r="H99" s="6" t="s">
        <v>24</v>
      </c>
      <c r="I99" s="6" t="s">
        <v>168</v>
      </c>
      <c r="J99" s="6" t="s">
        <v>169</v>
      </c>
      <c r="K99" s="6" t="s">
        <v>24</v>
      </c>
      <c r="L99" s="6"/>
      <c r="M99" s="7">
        <v>45314</v>
      </c>
      <c r="N99" s="6" t="s">
        <v>25</v>
      </c>
      <c r="O99" s="8" t="s">
        <v>170</v>
      </c>
      <c r="P99" s="6" t="str">
        <f>HYPERLINK("https://docs.wto.org/imrd/directdoc.asp?DDFDocuments/t/G/TBTN23/EU1034.DOCX", "https://docs.wto.org/imrd/directdoc.asp?DDFDocuments/t/G/TBTN23/EU1034.DOCX")</f>
        <v>https://docs.wto.org/imrd/directdoc.asp?DDFDocuments/t/G/TBTN23/EU1034.DOCX</v>
      </c>
      <c r="Q99" s="6"/>
      <c r="R99" s="6"/>
    </row>
    <row r="100" spans="1:18" ht="60" customHeight="1">
      <c r="A100" s="2" t="s">
        <v>697</v>
      </c>
      <c r="B100" s="7">
        <v>45239</v>
      </c>
      <c r="C100" s="6" t="s">
        <v>33</v>
      </c>
      <c r="D100" s="6" t="str">
        <f>HYPERLINK("https://eping.wto.org/en/Search?viewData= G/TBT/N/RWA/939"," G/TBT/N/RWA/939")</f>
        <v xml:space="preserve"> G/TBT/N/RWA/939</v>
      </c>
      <c r="E100" s="8" t="s">
        <v>450</v>
      </c>
      <c r="F100" s="8" t="s">
        <v>451</v>
      </c>
      <c r="G100" s="8" t="s">
        <v>452</v>
      </c>
      <c r="H100" s="6" t="s">
        <v>24</v>
      </c>
      <c r="I100" s="6" t="s">
        <v>453</v>
      </c>
      <c r="J100" s="6" t="s">
        <v>436</v>
      </c>
      <c r="K100" s="6" t="s">
        <v>78</v>
      </c>
      <c r="L100" s="6"/>
      <c r="M100" s="7">
        <v>45299</v>
      </c>
      <c r="N100" s="6" t="s">
        <v>25</v>
      </c>
      <c r="O100" s="8" t="s">
        <v>454</v>
      </c>
      <c r="P100" s="6" t="str">
        <f>HYPERLINK("https://docs.wto.org/imrd/directdoc.asp?DDFDocuments/t/G/TBTN23/RWA939.DOCX", "https://docs.wto.org/imrd/directdoc.asp?DDFDocuments/t/G/TBTN23/RWA939.DOCX")</f>
        <v>https://docs.wto.org/imrd/directdoc.asp?DDFDocuments/t/G/TBTN23/RWA939.DOCX</v>
      </c>
      <c r="Q100" s="6"/>
      <c r="R100" s="6" t="str">
        <f>HYPERLINK("https://docs.wto.org/imrd/directdoc.asp?DDFDocuments/v/G/TBTN23/RWA939.DOCX", "https://docs.wto.org/imrd/directdoc.asp?DDFDocuments/v/G/TBTN23/RWA939.DOCX")</f>
        <v>https://docs.wto.org/imrd/directdoc.asp?DDFDocuments/v/G/TBTN23/RWA939.DOCX</v>
      </c>
    </row>
    <row r="101" spans="1:18" ht="60" customHeight="1">
      <c r="A101" s="2" t="s">
        <v>715</v>
      </c>
      <c r="B101" s="7">
        <v>45244</v>
      </c>
      <c r="C101" s="6" t="s">
        <v>164</v>
      </c>
      <c r="D101" s="6" t="str">
        <f>HYPERLINK("https://eping.wto.org/en/Search?viewData= G/TBT/N/EU/1032"," G/TBT/N/EU/1032")</f>
        <v xml:space="preserve"> G/TBT/N/EU/1032</v>
      </c>
      <c r="E101" s="8" t="s">
        <v>393</v>
      </c>
      <c r="F101" s="8" t="s">
        <v>394</v>
      </c>
      <c r="G101" s="8" t="s">
        <v>395</v>
      </c>
      <c r="H101" s="6" t="s">
        <v>24</v>
      </c>
      <c r="I101" s="6" t="s">
        <v>396</v>
      </c>
      <c r="J101" s="6" t="s">
        <v>169</v>
      </c>
      <c r="K101" s="6" t="s">
        <v>24</v>
      </c>
      <c r="L101" s="6"/>
      <c r="M101" s="7">
        <v>45304</v>
      </c>
      <c r="N101" s="6" t="s">
        <v>25</v>
      </c>
      <c r="O101" s="8" t="s">
        <v>397</v>
      </c>
      <c r="P101" s="6" t="str">
        <f>HYPERLINK("https://docs.wto.org/imrd/directdoc.asp?DDFDocuments/t/G/TBTN23/EU1032.DOCX", "https://docs.wto.org/imrd/directdoc.asp?DDFDocuments/t/G/TBTN23/EU1032.DOCX")</f>
        <v>https://docs.wto.org/imrd/directdoc.asp?DDFDocuments/t/G/TBTN23/EU1032.DOCX</v>
      </c>
      <c r="Q101" s="6"/>
      <c r="R101" s="6" t="str">
        <f>HYPERLINK("https://docs.wto.org/imrd/directdoc.asp?DDFDocuments/v/G/TBTN23/EU1032.DOCX", "https://docs.wto.org/imrd/directdoc.asp?DDFDocuments/v/G/TBTN23/EU1032.DOCX")</f>
        <v>https://docs.wto.org/imrd/directdoc.asp?DDFDocuments/v/G/TBTN23/EU1032.DOCX</v>
      </c>
    </row>
    <row r="102" spans="1:18" ht="60" customHeight="1">
      <c r="A102" s="2" t="s">
        <v>687</v>
      </c>
      <c r="B102" s="7">
        <v>45245</v>
      </c>
      <c r="C102" s="6" t="s">
        <v>51</v>
      </c>
      <c r="D102" s="6" t="str">
        <f>HYPERLINK("https://eping.wto.org/en/Search?viewData= G/TBT/N/ISR/1294"," G/TBT/N/ISR/1294")</f>
        <v xml:space="preserve"> G/TBT/N/ISR/1294</v>
      </c>
      <c r="E102" s="8" t="s">
        <v>375</v>
      </c>
      <c r="F102" s="8" t="s">
        <v>376</v>
      </c>
      <c r="G102" s="8" t="s">
        <v>377</v>
      </c>
      <c r="H102" s="6" t="s">
        <v>378</v>
      </c>
      <c r="I102" s="6" t="s">
        <v>379</v>
      </c>
      <c r="J102" s="6" t="s">
        <v>70</v>
      </c>
      <c r="K102" s="6" t="s">
        <v>24</v>
      </c>
      <c r="L102" s="6"/>
      <c r="M102" s="7">
        <v>45305</v>
      </c>
      <c r="N102" s="6" t="s">
        <v>25</v>
      </c>
      <c r="O102" s="8" t="s">
        <v>380</v>
      </c>
      <c r="P102" s="6" t="str">
        <f>HYPERLINK("https://docs.wto.org/imrd/directdoc.asp?DDFDocuments/t/G/TBTN23/ISR1294.DOCX", "https://docs.wto.org/imrd/directdoc.asp?DDFDocuments/t/G/TBTN23/ISR1294.DOCX")</f>
        <v>https://docs.wto.org/imrd/directdoc.asp?DDFDocuments/t/G/TBTN23/ISR1294.DOCX</v>
      </c>
      <c r="Q102" s="6"/>
      <c r="R102" s="6" t="str">
        <f>HYPERLINK("https://docs.wto.org/imrd/directdoc.asp?DDFDocuments/v/G/TBTN23/ISR1294.DOCX", "https://docs.wto.org/imrd/directdoc.asp?DDFDocuments/v/G/TBTN23/ISR1294.DOCX")</f>
        <v>https://docs.wto.org/imrd/directdoc.asp?DDFDocuments/v/G/TBTN23/ISR1294.DOCX</v>
      </c>
    </row>
    <row r="103" spans="1:18" ht="60" customHeight="1">
      <c r="A103" s="2" t="s">
        <v>692</v>
      </c>
      <c r="B103" s="7">
        <v>45244</v>
      </c>
      <c r="C103" s="6" t="s">
        <v>424</v>
      </c>
      <c r="D103" s="6" t="str">
        <f>HYPERLINK("https://eping.wto.org/en/Search?viewData= G/TBT/N/JAM/120"," G/TBT/N/JAM/120")</f>
        <v xml:space="preserve"> G/TBT/N/JAM/120</v>
      </c>
      <c r="E103" s="8" t="s">
        <v>425</v>
      </c>
      <c r="F103" s="8" t="s">
        <v>426</v>
      </c>
      <c r="G103" s="8" t="s">
        <v>427</v>
      </c>
      <c r="H103" s="6" t="s">
        <v>24</v>
      </c>
      <c r="I103" s="6" t="s">
        <v>428</v>
      </c>
      <c r="J103" s="6" t="s">
        <v>429</v>
      </c>
      <c r="K103" s="6" t="s">
        <v>24</v>
      </c>
      <c r="L103" s="6"/>
      <c r="M103" s="7">
        <v>45302</v>
      </c>
      <c r="N103" s="6" t="s">
        <v>25</v>
      </c>
      <c r="O103" s="8" t="s">
        <v>430</v>
      </c>
      <c r="P103" s="6" t="str">
        <f>HYPERLINK("https://docs.wto.org/imrd/directdoc.asp?DDFDocuments/t/G/TBTN23/JAM120.DOCX", "https://docs.wto.org/imrd/directdoc.asp?DDFDocuments/t/G/TBTN23/JAM120.DOCX")</f>
        <v>https://docs.wto.org/imrd/directdoc.asp?DDFDocuments/t/G/TBTN23/JAM120.DOCX</v>
      </c>
      <c r="Q103" s="6"/>
      <c r="R103" s="6" t="str">
        <f>HYPERLINK("https://docs.wto.org/imrd/directdoc.asp?DDFDocuments/v/G/TBTN23/JAM120.DOCX", "https://docs.wto.org/imrd/directdoc.asp?DDFDocuments/v/G/TBTN23/JAM120.DOCX")</f>
        <v>https://docs.wto.org/imrd/directdoc.asp?DDFDocuments/v/G/TBTN23/JAM120.DOCX</v>
      </c>
    </row>
    <row r="104" spans="1:18" ht="60" customHeight="1">
      <c r="A104" s="2" t="s">
        <v>703</v>
      </c>
      <c r="B104" s="7">
        <v>45237</v>
      </c>
      <c r="C104" s="6" t="s">
        <v>33</v>
      </c>
      <c r="D104" s="6" t="str">
        <f>HYPERLINK("https://eping.wto.org/en/Search?viewData= G/TBT/N/RWA/937"," G/TBT/N/RWA/937")</f>
        <v xml:space="preserve"> G/TBT/N/RWA/937</v>
      </c>
      <c r="E104" s="8" t="s">
        <v>494</v>
      </c>
      <c r="F104" s="8" t="s">
        <v>495</v>
      </c>
      <c r="G104" s="8" t="s">
        <v>496</v>
      </c>
      <c r="H104" s="6" t="s">
        <v>24</v>
      </c>
      <c r="I104" s="6" t="s">
        <v>497</v>
      </c>
      <c r="J104" s="6" t="s">
        <v>436</v>
      </c>
      <c r="K104" s="6" t="s">
        <v>78</v>
      </c>
      <c r="L104" s="6"/>
      <c r="M104" s="7">
        <v>45297</v>
      </c>
      <c r="N104" s="6" t="s">
        <v>25</v>
      </c>
      <c r="O104" s="8" t="s">
        <v>498</v>
      </c>
      <c r="P104" s="6" t="str">
        <f>HYPERLINK("https://docs.wto.org/imrd/directdoc.asp?DDFDocuments/t/G/TBTN23/RWA937.DOCX", "https://docs.wto.org/imrd/directdoc.asp?DDFDocuments/t/G/TBTN23/RWA937.DOCX")</f>
        <v>https://docs.wto.org/imrd/directdoc.asp?DDFDocuments/t/G/TBTN23/RWA937.DOCX</v>
      </c>
      <c r="Q104" s="6"/>
      <c r="R104" s="6" t="str">
        <f>HYPERLINK("https://docs.wto.org/imrd/directdoc.asp?DDFDocuments/v/G/TBTN23/RWA937.DOCX", "https://docs.wto.org/imrd/directdoc.asp?DDFDocuments/v/G/TBTN23/RWA937.DOCX")</f>
        <v>https://docs.wto.org/imrd/directdoc.asp?DDFDocuments/v/G/TBTN23/RWA937.DOCX</v>
      </c>
    </row>
    <row r="105" spans="1:18" ht="60" customHeight="1">
      <c r="A105" s="2" t="s">
        <v>668</v>
      </c>
      <c r="B105" s="7">
        <v>45252</v>
      </c>
      <c r="C105" s="6" t="s">
        <v>157</v>
      </c>
      <c r="D105" s="6" t="str">
        <f>HYPERLINK("https://eping.wto.org/en/Search?viewData= G/TBT/N/CHN/1768"," G/TBT/N/CHN/1768")</f>
        <v xml:space="preserve"> G/TBT/N/CHN/1768</v>
      </c>
      <c r="E105" s="8" t="s">
        <v>258</v>
      </c>
      <c r="F105" s="8" t="s">
        <v>259</v>
      </c>
      <c r="G105" s="8" t="s">
        <v>260</v>
      </c>
      <c r="H105" s="6" t="s">
        <v>261</v>
      </c>
      <c r="I105" s="6" t="s">
        <v>262</v>
      </c>
      <c r="J105" s="6" t="s">
        <v>70</v>
      </c>
      <c r="K105" s="6" t="s">
        <v>24</v>
      </c>
      <c r="L105" s="6"/>
      <c r="M105" s="7">
        <v>45312</v>
      </c>
      <c r="N105" s="6" t="s">
        <v>25</v>
      </c>
      <c r="O105" s="8" t="s">
        <v>263</v>
      </c>
      <c r="P105" s="6" t="str">
        <f>HYPERLINK("https://docs.wto.org/imrd/directdoc.asp?DDFDocuments/t/G/TBTN23/CHN1768.DOCX", "https://docs.wto.org/imrd/directdoc.asp?DDFDocuments/t/G/TBTN23/CHN1768.DOCX")</f>
        <v>https://docs.wto.org/imrd/directdoc.asp?DDFDocuments/t/G/TBTN23/CHN1768.DOCX</v>
      </c>
      <c r="Q105" s="6"/>
      <c r="R105" s="6"/>
    </row>
    <row r="106" spans="1:18" ht="60" customHeight="1">
      <c r="A106" s="2" t="s">
        <v>638</v>
      </c>
      <c r="B106" s="7">
        <v>45260</v>
      </c>
      <c r="C106" s="6" t="s">
        <v>27</v>
      </c>
      <c r="D106" s="6" t="str">
        <f>HYPERLINK("https://eping.wto.org/en/Search?viewData= G/TBT/N/CAN/710"," G/TBT/N/CAN/710")</f>
        <v xml:space="preserve"> G/TBT/N/CAN/710</v>
      </c>
      <c r="E106" s="8" t="s">
        <v>28</v>
      </c>
      <c r="F106" s="8" t="s">
        <v>29</v>
      </c>
      <c r="G106" s="8" t="s">
        <v>30</v>
      </c>
      <c r="H106" s="6" t="s">
        <v>24</v>
      </c>
      <c r="I106" s="6" t="s">
        <v>31</v>
      </c>
      <c r="J106" s="6" t="s">
        <v>32</v>
      </c>
      <c r="K106" s="6" t="s">
        <v>24</v>
      </c>
      <c r="L106" s="6"/>
      <c r="M106" s="7">
        <v>45338</v>
      </c>
      <c r="N106" s="6" t="s">
        <v>25</v>
      </c>
      <c r="O106" s="6"/>
      <c r="P106" s="6" t="str">
        <f>HYPERLINK("https://docs.wto.org/imrd/directdoc.asp?DDFDocuments/t/G/TBTN23/CAN710.DOCX", "https://docs.wto.org/imrd/directdoc.asp?DDFDocuments/t/G/TBTN23/CAN710.DOCX")</f>
        <v>https://docs.wto.org/imrd/directdoc.asp?DDFDocuments/t/G/TBTN23/CAN710.DOCX</v>
      </c>
      <c r="Q106" s="6" t="str">
        <f>HYPERLINK("https://docs.wto.org/imrd/directdoc.asp?DDFDocuments/u/G/TBTN23/CAN710.DOCX", "https://docs.wto.org/imrd/directdoc.asp?DDFDocuments/u/G/TBTN23/CAN710.DOCX")</f>
        <v>https://docs.wto.org/imrd/directdoc.asp?DDFDocuments/u/G/TBTN23/CAN710.DOCX</v>
      </c>
      <c r="R106" s="6"/>
    </row>
    <row r="107" spans="1:18" ht="60" customHeight="1">
      <c r="A107" s="2" t="s">
        <v>653</v>
      </c>
      <c r="B107" s="7">
        <v>45254</v>
      </c>
      <c r="C107" s="6" t="s">
        <v>51</v>
      </c>
      <c r="D107" s="6" t="str">
        <f>HYPERLINK("https://eping.wto.org/en/Search?viewData= G/TBT/N/ISR/1297"," G/TBT/N/ISR/1297")</f>
        <v xml:space="preserve"> G/TBT/N/ISR/1297</v>
      </c>
      <c r="E107" s="8" t="s">
        <v>150</v>
      </c>
      <c r="F107" s="8" t="s">
        <v>151</v>
      </c>
      <c r="G107" s="8" t="s">
        <v>152</v>
      </c>
      <c r="H107" s="6" t="s">
        <v>153</v>
      </c>
      <c r="I107" s="6" t="s">
        <v>154</v>
      </c>
      <c r="J107" s="6" t="s">
        <v>155</v>
      </c>
      <c r="K107" s="6" t="s">
        <v>24</v>
      </c>
      <c r="L107" s="6"/>
      <c r="M107" s="7">
        <v>45314</v>
      </c>
      <c r="N107" s="6" t="s">
        <v>25</v>
      </c>
      <c r="O107" s="8" t="s">
        <v>156</v>
      </c>
      <c r="P107" s="6" t="str">
        <f>HYPERLINK("https://docs.wto.org/imrd/directdoc.asp?DDFDocuments/t/G/TBTN23/ISR1297.DOCX", "https://docs.wto.org/imrd/directdoc.asp?DDFDocuments/t/G/TBTN23/ISR1297.DOCX")</f>
        <v>https://docs.wto.org/imrd/directdoc.asp?DDFDocuments/t/G/TBTN23/ISR1297.DOCX</v>
      </c>
      <c r="Q107" s="6"/>
      <c r="R107" s="6"/>
    </row>
    <row r="108" spans="1:18" ht="60" customHeight="1">
      <c r="A108" s="2" t="s">
        <v>717</v>
      </c>
      <c r="B108" s="7">
        <v>45244</v>
      </c>
      <c r="C108" s="6" t="s">
        <v>288</v>
      </c>
      <c r="D108" s="6" t="str">
        <f>HYPERLINK("https://eping.wto.org/en/Search?viewData= G/TBT/N/KWT/658"," G/TBT/N/KWT/658")</f>
        <v xml:space="preserve"> G/TBT/N/KWT/658</v>
      </c>
      <c r="E108" s="8" t="s">
        <v>417</v>
      </c>
      <c r="F108" s="8" t="s">
        <v>418</v>
      </c>
      <c r="G108" s="8" t="s">
        <v>419</v>
      </c>
      <c r="H108" s="6" t="s">
        <v>24</v>
      </c>
      <c r="I108" s="6" t="s">
        <v>420</v>
      </c>
      <c r="J108" s="6" t="s">
        <v>70</v>
      </c>
      <c r="K108" s="6" t="s">
        <v>24</v>
      </c>
      <c r="L108" s="6"/>
      <c r="M108" s="7">
        <v>45304</v>
      </c>
      <c r="N108" s="6" t="s">
        <v>25</v>
      </c>
      <c r="O108" s="8" t="s">
        <v>421</v>
      </c>
      <c r="P108" s="6" t="str">
        <f>HYPERLINK("https://docs.wto.org/imrd/directdoc.asp?DDFDocuments/t/G/TBTN23/KWT658.DOCX", "https://docs.wto.org/imrd/directdoc.asp?DDFDocuments/t/G/TBTN23/KWT658.DOCX")</f>
        <v>https://docs.wto.org/imrd/directdoc.asp?DDFDocuments/t/G/TBTN23/KWT658.DOCX</v>
      </c>
      <c r="Q108" s="6"/>
      <c r="R108" s="6" t="str">
        <f>HYPERLINK("https://docs.wto.org/imrd/directdoc.asp?DDFDocuments/v/G/TBTN23/KWT658.DOCX", "https://docs.wto.org/imrd/directdoc.asp?DDFDocuments/v/G/TBTN23/KWT658.DOCX")</f>
        <v>https://docs.wto.org/imrd/directdoc.asp?DDFDocuments/v/G/TBTN23/KWT658.DOCX</v>
      </c>
    </row>
    <row r="109" spans="1:18" ht="60" customHeight="1">
      <c r="A109" s="2" t="s">
        <v>669</v>
      </c>
      <c r="B109" s="7">
        <v>45252</v>
      </c>
      <c r="C109" s="6" t="s">
        <v>182</v>
      </c>
      <c r="D109" s="6" t="str">
        <f>HYPERLINK("https://eping.wto.org/en/Search?viewData= G/TBT/N/JPN/787"," G/TBT/N/JPN/787")</f>
        <v xml:space="preserve"> G/TBT/N/JPN/787</v>
      </c>
      <c r="E109" s="8" t="s">
        <v>264</v>
      </c>
      <c r="F109" s="8" t="s">
        <v>265</v>
      </c>
      <c r="G109" s="8" t="s">
        <v>266</v>
      </c>
      <c r="H109" s="6" t="s">
        <v>24</v>
      </c>
      <c r="I109" s="6" t="s">
        <v>238</v>
      </c>
      <c r="J109" s="6" t="s">
        <v>32</v>
      </c>
      <c r="K109" s="6" t="s">
        <v>93</v>
      </c>
      <c r="L109" s="6"/>
      <c r="M109" s="7" t="s">
        <v>24</v>
      </c>
      <c r="N109" s="6" t="s">
        <v>25</v>
      </c>
      <c r="O109" s="8" t="s">
        <v>267</v>
      </c>
      <c r="P109" s="6" t="str">
        <f>HYPERLINK("https://docs.wto.org/imrd/directdoc.asp?DDFDocuments/t/G/TBTN23/JPN787.DOCX", "https://docs.wto.org/imrd/directdoc.asp?DDFDocuments/t/G/TBTN23/JPN787.DOCX")</f>
        <v>https://docs.wto.org/imrd/directdoc.asp?DDFDocuments/t/G/TBTN23/JPN787.DOCX</v>
      </c>
      <c r="Q109" s="6"/>
      <c r="R109" s="6" t="str">
        <f>HYPERLINK("https://docs.wto.org/imrd/directdoc.asp?DDFDocuments/v/G/TBTN23/JPN787.DOCX", "https://docs.wto.org/imrd/directdoc.asp?DDFDocuments/v/G/TBTN23/JPN787.DOCX")</f>
        <v>https://docs.wto.org/imrd/directdoc.asp?DDFDocuments/v/G/TBTN23/JPN787.DOCX</v>
      </c>
    </row>
    <row r="110" spans="1:18" ht="60" customHeight="1">
      <c r="A110" s="2" t="s">
        <v>648</v>
      </c>
      <c r="B110" s="7">
        <v>45258</v>
      </c>
      <c r="C110" s="6" t="s">
        <v>17</v>
      </c>
      <c r="D110" s="6" t="str">
        <f>HYPERLINK("https://eping.wto.org/en/Search?viewData= G/TBT/N/KEN/1512"," G/TBT/N/KEN/1512")</f>
        <v xml:space="preserve"> G/TBT/N/KEN/1512</v>
      </c>
      <c r="E110" s="8" t="s">
        <v>101</v>
      </c>
      <c r="F110" s="8" t="s">
        <v>102</v>
      </c>
      <c r="G110" s="8" t="s">
        <v>103</v>
      </c>
      <c r="H110" s="6" t="s">
        <v>104</v>
      </c>
      <c r="I110" s="6" t="s">
        <v>76</v>
      </c>
      <c r="J110" s="6" t="s">
        <v>77</v>
      </c>
      <c r="K110" s="6" t="s">
        <v>78</v>
      </c>
      <c r="L110" s="6"/>
      <c r="M110" s="7">
        <v>45318</v>
      </c>
      <c r="N110" s="6" t="s">
        <v>25</v>
      </c>
      <c r="O110" s="8" t="s">
        <v>105</v>
      </c>
      <c r="P110" s="6" t="str">
        <f>HYPERLINK("https://docs.wto.org/imrd/directdoc.asp?DDFDocuments/t/G/TBTN23/KEN1512.DOCX", "https://docs.wto.org/imrd/directdoc.asp?DDFDocuments/t/G/TBTN23/KEN1512.DOCX")</f>
        <v>https://docs.wto.org/imrd/directdoc.asp?DDFDocuments/t/G/TBTN23/KEN1512.DOCX</v>
      </c>
      <c r="Q110" s="6"/>
      <c r="R110" s="6"/>
    </row>
    <row r="111" spans="1:18" ht="60" customHeight="1">
      <c r="A111" s="2" t="s">
        <v>681</v>
      </c>
      <c r="B111" s="7">
        <v>45252</v>
      </c>
      <c r="C111" s="6" t="s">
        <v>157</v>
      </c>
      <c r="D111" s="6" t="str">
        <f>HYPERLINK("https://eping.wto.org/en/Search?viewData= G/TBT/N/CHN/1771"," G/TBT/N/CHN/1771")</f>
        <v xml:space="preserve"> G/TBT/N/CHN/1771</v>
      </c>
      <c r="E111" s="8" t="s">
        <v>254</v>
      </c>
      <c r="F111" s="8" t="s">
        <v>255</v>
      </c>
      <c r="G111" s="8" t="s">
        <v>256</v>
      </c>
      <c r="H111" s="6" t="s">
        <v>230</v>
      </c>
      <c r="I111" s="6" t="s">
        <v>231</v>
      </c>
      <c r="J111" s="6" t="s">
        <v>232</v>
      </c>
      <c r="K111" s="6" t="s">
        <v>24</v>
      </c>
      <c r="L111" s="6"/>
      <c r="M111" s="7">
        <v>45312</v>
      </c>
      <c r="N111" s="6" t="s">
        <v>25</v>
      </c>
      <c r="O111" s="8" t="s">
        <v>257</v>
      </c>
      <c r="P111" s="6" t="str">
        <f>HYPERLINK("https://docs.wto.org/imrd/directdoc.asp?DDFDocuments/t/G/TBTN23/CHN1771.DOCX", "https://docs.wto.org/imrd/directdoc.asp?DDFDocuments/t/G/TBTN23/CHN1771.DOCX")</f>
        <v>https://docs.wto.org/imrd/directdoc.asp?DDFDocuments/t/G/TBTN23/CHN1771.DOCX</v>
      </c>
      <c r="Q111" s="6"/>
      <c r="R111" s="6"/>
    </row>
    <row r="112" spans="1:18" ht="60" customHeight="1">
      <c r="A112" s="2" t="s">
        <v>704</v>
      </c>
      <c r="B112" s="7">
        <v>45237</v>
      </c>
      <c r="C112" s="6" t="s">
        <v>27</v>
      </c>
      <c r="D112" s="6" t="str">
        <f>HYPERLINK("https://eping.wto.org/en/Search?viewData= G/TBT/N/CAN/707"," G/TBT/N/CAN/707")</f>
        <v xml:space="preserve"> G/TBT/N/CAN/707</v>
      </c>
      <c r="E112" s="8" t="s">
        <v>505</v>
      </c>
      <c r="F112" s="8" t="s">
        <v>506</v>
      </c>
      <c r="G112" s="8" t="s">
        <v>507</v>
      </c>
      <c r="H112" s="6" t="s">
        <v>24</v>
      </c>
      <c r="I112" s="6" t="s">
        <v>508</v>
      </c>
      <c r="J112" s="6" t="s">
        <v>32</v>
      </c>
      <c r="K112" s="6" t="s">
        <v>24</v>
      </c>
      <c r="L112" s="6"/>
      <c r="M112" s="7">
        <v>45334</v>
      </c>
      <c r="N112" s="6" t="s">
        <v>25</v>
      </c>
      <c r="O112" s="8" t="s">
        <v>509</v>
      </c>
      <c r="P112" s="6" t="str">
        <f>HYPERLINK("https://docs.wto.org/imrd/directdoc.asp?DDFDocuments/t/G/TBTN23/CAN707.DOCX", "https://docs.wto.org/imrd/directdoc.asp?DDFDocuments/t/G/TBTN23/CAN707.DOCX")</f>
        <v>https://docs.wto.org/imrd/directdoc.asp?DDFDocuments/t/G/TBTN23/CAN707.DOCX</v>
      </c>
      <c r="Q112" s="6" t="str">
        <f>HYPERLINK("https://docs.wto.org/imrd/directdoc.asp?DDFDocuments/u/G/TBTN23/CAN707.DOCX", "https://docs.wto.org/imrd/directdoc.asp?DDFDocuments/u/G/TBTN23/CAN707.DOCX")</f>
        <v>https://docs.wto.org/imrd/directdoc.asp?DDFDocuments/u/G/TBTN23/CAN707.DOCX</v>
      </c>
      <c r="R112" s="6" t="str">
        <f>HYPERLINK("https://docs.wto.org/imrd/directdoc.asp?DDFDocuments/v/G/TBTN23/CAN707.DOCX", "https://docs.wto.org/imrd/directdoc.asp?DDFDocuments/v/G/TBTN23/CAN707.DOCX")</f>
        <v>https://docs.wto.org/imrd/directdoc.asp?DDFDocuments/v/G/TBTN23/CAN707.DOCX</v>
      </c>
    </row>
    <row r="113" spans="1:18" ht="60" customHeight="1">
      <c r="A113" s="2" t="s">
        <v>678</v>
      </c>
      <c r="B113" s="7">
        <v>45257</v>
      </c>
      <c r="C113" s="6" t="s">
        <v>136</v>
      </c>
      <c r="D113" s="6" t="str">
        <f>HYPERLINK("https://eping.wto.org/en/Search?viewData= G/TBT/N/MEX/527"," G/TBT/N/MEX/527")</f>
        <v xml:space="preserve"> G/TBT/N/MEX/527</v>
      </c>
      <c r="E113" s="8" t="s">
        <v>137</v>
      </c>
      <c r="F113" s="8" t="s">
        <v>138</v>
      </c>
      <c r="G113" s="8" t="s">
        <v>139</v>
      </c>
      <c r="H113" s="6" t="s">
        <v>24</v>
      </c>
      <c r="I113" s="6" t="s">
        <v>140</v>
      </c>
      <c r="J113" s="6" t="s">
        <v>141</v>
      </c>
      <c r="K113" s="6" t="s">
        <v>142</v>
      </c>
      <c r="L113" s="6"/>
      <c r="M113" s="7">
        <v>45317</v>
      </c>
      <c r="N113" s="6" t="s">
        <v>25</v>
      </c>
      <c r="O113" s="8" t="s">
        <v>143</v>
      </c>
      <c r="P113" s="6"/>
      <c r="Q113" s="6"/>
      <c r="R113" s="6" t="str">
        <f>HYPERLINK("https://docs.wto.org/imrd/directdoc.asp?DDFDocuments/v/G/TBTN23/MEX527.DOCX", "https://docs.wto.org/imrd/directdoc.asp?DDFDocuments/v/G/TBTN23/MEX527.DOCX")</f>
        <v>https://docs.wto.org/imrd/directdoc.asp?DDFDocuments/v/G/TBTN23/MEX527.DOCX</v>
      </c>
    </row>
    <row r="114" spans="1:18" ht="60" customHeight="1">
      <c r="A114" s="2" t="s">
        <v>674</v>
      </c>
      <c r="B114" s="7">
        <v>45250</v>
      </c>
      <c r="C114" s="6" t="s">
        <v>115</v>
      </c>
      <c r="D114" s="6" t="str">
        <f>HYPERLINK("https://eping.wto.org/en/Search?viewData= G/TBT/N/USA/2068"," G/TBT/N/USA/2068")</f>
        <v xml:space="preserve"> G/TBT/N/USA/2068</v>
      </c>
      <c r="E114" s="8" t="s">
        <v>311</v>
      </c>
      <c r="F114" s="8" t="s">
        <v>312</v>
      </c>
      <c r="G114" s="8" t="s">
        <v>313</v>
      </c>
      <c r="H114" s="6" t="s">
        <v>24</v>
      </c>
      <c r="I114" s="6" t="s">
        <v>314</v>
      </c>
      <c r="J114" s="6" t="s">
        <v>315</v>
      </c>
      <c r="K114" s="6" t="s">
        <v>24</v>
      </c>
      <c r="L114" s="6"/>
      <c r="M114" s="7">
        <v>45275</v>
      </c>
      <c r="N114" s="6" t="s">
        <v>25</v>
      </c>
      <c r="O114" s="8" t="s">
        <v>316</v>
      </c>
      <c r="P114" s="6" t="str">
        <f>HYPERLINK("https://docs.wto.org/imrd/directdoc.asp?DDFDocuments/t/G/TBTN23/USA2068.DOCX", "https://docs.wto.org/imrd/directdoc.asp?DDFDocuments/t/G/TBTN23/USA2068.DOCX")</f>
        <v>https://docs.wto.org/imrd/directdoc.asp?DDFDocuments/t/G/TBTN23/USA2068.DOCX</v>
      </c>
      <c r="Q114" s="6"/>
      <c r="R114" s="6" t="str">
        <f>HYPERLINK("https://docs.wto.org/imrd/directdoc.asp?DDFDocuments/v/G/TBTN23/USA2068.DOCX", "https://docs.wto.org/imrd/directdoc.asp?DDFDocuments/v/G/TBTN23/USA2068.DOCX")</f>
        <v>https://docs.wto.org/imrd/directdoc.asp?DDFDocuments/v/G/TBTN23/USA2068.DOCX</v>
      </c>
    </row>
    <row r="115" spans="1:18" ht="60" customHeight="1">
      <c r="A115" s="2" t="s">
        <v>682</v>
      </c>
      <c r="B115" s="7">
        <v>45251</v>
      </c>
      <c r="C115" s="6" t="s">
        <v>274</v>
      </c>
      <c r="D115" s="6" t="str">
        <f>HYPERLINK("https://eping.wto.org/en/Search?viewData= G/TBT/N/ARE/598, G/TBT/N/BHR/684, G/TBT/N/KWT/660, G/TBT/N/OMN/512, G/TBT/N/QAT/662, G/TBT/N/SAU/1317, G/TBT/N/YEM/269"," G/TBT/N/ARE/598, G/TBT/N/BHR/684, G/TBT/N/KWT/660, G/TBT/N/OMN/512, G/TBT/N/QAT/662, G/TBT/N/SAU/1317, G/TBT/N/YEM/269")</f>
        <v xml:space="preserve"> G/TBT/N/ARE/598, G/TBT/N/BHR/684, G/TBT/N/KWT/660, G/TBT/N/OMN/512, G/TBT/N/QAT/662, G/TBT/N/SAU/1317, G/TBT/N/YEM/269</v>
      </c>
      <c r="E115" s="8" t="s">
        <v>275</v>
      </c>
      <c r="F115" s="8" t="s">
        <v>276</v>
      </c>
      <c r="G115" s="8" t="s">
        <v>277</v>
      </c>
      <c r="H115" s="6" t="s">
        <v>24</v>
      </c>
      <c r="I115" s="6" t="s">
        <v>24</v>
      </c>
      <c r="J115" s="6" t="s">
        <v>70</v>
      </c>
      <c r="K115" s="6" t="s">
        <v>93</v>
      </c>
      <c r="L115" s="6"/>
      <c r="M115" s="7">
        <v>45311</v>
      </c>
      <c r="N115" s="6" t="s">
        <v>25</v>
      </c>
      <c r="O115" s="8" t="s">
        <v>278</v>
      </c>
      <c r="P115" s="6" t="str">
        <f>HYPERLINK("https://docs.wto.org/imrd/directdoc.asp?DDFDocuments/t/G/TBTN23/ARE598.DOCX", "https://docs.wto.org/imrd/directdoc.asp?DDFDocuments/t/G/TBTN23/ARE598.DOCX")</f>
        <v>https://docs.wto.org/imrd/directdoc.asp?DDFDocuments/t/G/TBTN23/ARE598.DOCX</v>
      </c>
      <c r="Q115" s="6"/>
      <c r="R115" s="6" t="str">
        <f>HYPERLINK("https://docs.wto.org/imrd/directdoc.asp?DDFDocuments/v/G/TBTN23/ARE598.DOCX", "https://docs.wto.org/imrd/directdoc.asp?DDFDocuments/v/G/TBTN23/ARE598.DOCX")</f>
        <v>https://docs.wto.org/imrd/directdoc.asp?DDFDocuments/v/G/TBTN23/ARE598.DOCX</v>
      </c>
    </row>
    <row r="116" spans="1:18" ht="60" customHeight="1">
      <c r="A116" s="2" t="s">
        <v>682</v>
      </c>
      <c r="B116" s="7">
        <v>45251</v>
      </c>
      <c r="C116" s="6" t="s">
        <v>279</v>
      </c>
      <c r="D116" s="6" t="str">
        <f>HYPERLINK("https://eping.wto.org/en/Search?viewData= G/TBT/N/ARE/598, G/TBT/N/BHR/684, G/TBT/N/KWT/660, G/TBT/N/OMN/512, G/TBT/N/QAT/662, G/TBT/N/SAU/1317, G/TBT/N/YEM/269"," G/TBT/N/ARE/598, G/TBT/N/BHR/684, G/TBT/N/KWT/660, G/TBT/N/OMN/512, G/TBT/N/QAT/662, G/TBT/N/SAU/1317, G/TBT/N/YEM/269")</f>
        <v xml:space="preserve"> G/TBT/N/ARE/598, G/TBT/N/BHR/684, G/TBT/N/KWT/660, G/TBT/N/OMN/512, G/TBT/N/QAT/662, G/TBT/N/SAU/1317, G/TBT/N/YEM/269</v>
      </c>
      <c r="E116" s="8" t="s">
        <v>275</v>
      </c>
      <c r="F116" s="8" t="s">
        <v>276</v>
      </c>
      <c r="G116" s="8" t="s">
        <v>277</v>
      </c>
      <c r="H116" s="6" t="s">
        <v>24</v>
      </c>
      <c r="I116" s="6" t="s">
        <v>24</v>
      </c>
      <c r="J116" s="6" t="s">
        <v>70</v>
      </c>
      <c r="K116" s="6" t="s">
        <v>93</v>
      </c>
      <c r="L116" s="6"/>
      <c r="M116" s="7">
        <v>45311</v>
      </c>
      <c r="N116" s="6" t="s">
        <v>25</v>
      </c>
      <c r="O116" s="8" t="s">
        <v>278</v>
      </c>
      <c r="P116" s="6" t="str">
        <f>HYPERLINK("https://docs.wto.org/imrd/directdoc.asp?DDFDocuments/t/G/TBTN23/ARE598.DOCX", "https://docs.wto.org/imrd/directdoc.asp?DDFDocuments/t/G/TBTN23/ARE598.DOCX")</f>
        <v>https://docs.wto.org/imrd/directdoc.asp?DDFDocuments/t/G/TBTN23/ARE598.DOCX</v>
      </c>
      <c r="Q116" s="6"/>
      <c r="R116" s="6" t="str">
        <f>HYPERLINK("https://docs.wto.org/imrd/directdoc.asp?DDFDocuments/v/G/TBTN23/ARE598.DOCX", "https://docs.wto.org/imrd/directdoc.asp?DDFDocuments/v/G/TBTN23/ARE598.DOCX")</f>
        <v>https://docs.wto.org/imrd/directdoc.asp?DDFDocuments/v/G/TBTN23/ARE598.DOCX</v>
      </c>
    </row>
    <row r="117" spans="1:18" ht="60" customHeight="1">
      <c r="A117" s="2" t="s">
        <v>682</v>
      </c>
      <c r="B117" s="7">
        <v>45251</v>
      </c>
      <c r="C117" s="6" t="s">
        <v>287</v>
      </c>
      <c r="D117" s="6" t="str">
        <f>HYPERLINK("https://eping.wto.org/en/Search?viewData= G/TBT/N/ARE/598, G/TBT/N/BHR/684, G/TBT/N/KWT/660, G/TBT/N/OMN/512, G/TBT/N/QAT/662, G/TBT/N/SAU/1317, G/TBT/N/YEM/269"," G/TBT/N/ARE/598, G/TBT/N/BHR/684, G/TBT/N/KWT/660, G/TBT/N/OMN/512, G/TBT/N/QAT/662, G/TBT/N/SAU/1317, G/TBT/N/YEM/269")</f>
        <v xml:space="preserve"> G/TBT/N/ARE/598, G/TBT/N/BHR/684, G/TBT/N/KWT/660, G/TBT/N/OMN/512, G/TBT/N/QAT/662, G/TBT/N/SAU/1317, G/TBT/N/YEM/269</v>
      </c>
      <c r="E117" s="8" t="s">
        <v>275</v>
      </c>
      <c r="F117" s="8" t="s">
        <v>276</v>
      </c>
      <c r="G117" s="8" t="s">
        <v>277</v>
      </c>
      <c r="H117" s="6" t="s">
        <v>24</v>
      </c>
      <c r="I117" s="6" t="s">
        <v>24</v>
      </c>
      <c r="J117" s="6" t="s">
        <v>70</v>
      </c>
      <c r="K117" s="6" t="s">
        <v>93</v>
      </c>
      <c r="L117" s="6"/>
      <c r="M117" s="7">
        <v>45311</v>
      </c>
      <c r="N117" s="6" t="s">
        <v>25</v>
      </c>
      <c r="O117" s="8" t="s">
        <v>278</v>
      </c>
      <c r="P117" s="6" t="str">
        <f>HYPERLINK("https://docs.wto.org/imrd/directdoc.asp?DDFDocuments/t/G/TBTN23/ARE598.DOCX", "https://docs.wto.org/imrd/directdoc.asp?DDFDocuments/t/G/TBTN23/ARE598.DOCX")</f>
        <v>https://docs.wto.org/imrd/directdoc.asp?DDFDocuments/t/G/TBTN23/ARE598.DOCX</v>
      </c>
      <c r="Q117" s="6"/>
      <c r="R117" s="6" t="str">
        <f>HYPERLINK("https://docs.wto.org/imrd/directdoc.asp?DDFDocuments/v/G/TBTN23/ARE598.DOCX", "https://docs.wto.org/imrd/directdoc.asp?DDFDocuments/v/G/TBTN23/ARE598.DOCX")</f>
        <v>https://docs.wto.org/imrd/directdoc.asp?DDFDocuments/v/G/TBTN23/ARE598.DOCX</v>
      </c>
    </row>
    <row r="118" spans="1:18" ht="60" customHeight="1">
      <c r="A118" s="2" t="s">
        <v>682</v>
      </c>
      <c r="B118" s="7">
        <v>45251</v>
      </c>
      <c r="C118" s="6" t="s">
        <v>288</v>
      </c>
      <c r="D118" s="6" t="str">
        <f>HYPERLINK("https://eping.wto.org/en/Search?viewData= G/TBT/N/ARE/598, G/TBT/N/BHR/684, G/TBT/N/KWT/660, G/TBT/N/OMN/512, G/TBT/N/QAT/662, G/TBT/N/SAU/1317, G/TBT/N/YEM/269"," G/TBT/N/ARE/598, G/TBT/N/BHR/684, G/TBT/N/KWT/660, G/TBT/N/OMN/512, G/TBT/N/QAT/662, G/TBT/N/SAU/1317, G/TBT/N/YEM/269")</f>
        <v xml:space="preserve"> G/TBT/N/ARE/598, G/TBT/N/BHR/684, G/TBT/N/KWT/660, G/TBT/N/OMN/512, G/TBT/N/QAT/662, G/TBT/N/SAU/1317, G/TBT/N/YEM/269</v>
      </c>
      <c r="E118" s="8" t="s">
        <v>275</v>
      </c>
      <c r="F118" s="8" t="s">
        <v>276</v>
      </c>
      <c r="G118" s="8" t="s">
        <v>277</v>
      </c>
      <c r="H118" s="6" t="s">
        <v>126</v>
      </c>
      <c r="I118" s="6" t="s">
        <v>91</v>
      </c>
      <c r="J118" s="6" t="s">
        <v>70</v>
      </c>
      <c r="K118" s="6" t="s">
        <v>93</v>
      </c>
      <c r="L118" s="6"/>
      <c r="M118" s="7">
        <v>45311</v>
      </c>
      <c r="N118" s="6" t="s">
        <v>25</v>
      </c>
      <c r="O118" s="8" t="s">
        <v>278</v>
      </c>
      <c r="P118" s="6" t="str">
        <f>HYPERLINK("https://docs.wto.org/imrd/directdoc.asp?DDFDocuments/t/G/TBTN23/ARE598.DOCX", "https://docs.wto.org/imrd/directdoc.asp?DDFDocuments/t/G/TBTN23/ARE598.DOCX")</f>
        <v>https://docs.wto.org/imrd/directdoc.asp?DDFDocuments/t/G/TBTN23/ARE598.DOCX</v>
      </c>
      <c r="Q118" s="6"/>
      <c r="R118" s="6" t="str">
        <f>HYPERLINK("https://docs.wto.org/imrd/directdoc.asp?DDFDocuments/v/G/TBTN23/ARE598.DOCX", "https://docs.wto.org/imrd/directdoc.asp?DDFDocuments/v/G/TBTN23/ARE598.DOCX")</f>
        <v>https://docs.wto.org/imrd/directdoc.asp?DDFDocuments/v/G/TBTN23/ARE598.DOCX</v>
      </c>
    </row>
    <row r="119" spans="1:18" ht="60" customHeight="1">
      <c r="A119" s="2" t="s">
        <v>682</v>
      </c>
      <c r="B119" s="7">
        <v>45251</v>
      </c>
      <c r="C119" s="6" t="s">
        <v>289</v>
      </c>
      <c r="D119" s="6" t="str">
        <f>HYPERLINK("https://eping.wto.org/en/Search?viewData= G/TBT/N/ARE/598, G/TBT/N/BHR/684, G/TBT/N/KWT/660, G/TBT/N/OMN/512, G/TBT/N/QAT/662, G/TBT/N/SAU/1317, G/TBT/N/YEM/269"," G/TBT/N/ARE/598, G/TBT/N/BHR/684, G/TBT/N/KWT/660, G/TBT/N/OMN/512, G/TBT/N/QAT/662, G/TBT/N/SAU/1317, G/TBT/N/YEM/269")</f>
        <v xml:space="preserve"> G/TBT/N/ARE/598, G/TBT/N/BHR/684, G/TBT/N/KWT/660, G/TBT/N/OMN/512, G/TBT/N/QAT/662, G/TBT/N/SAU/1317, G/TBT/N/YEM/269</v>
      </c>
      <c r="E119" s="8" t="s">
        <v>275</v>
      </c>
      <c r="F119" s="8" t="s">
        <v>276</v>
      </c>
      <c r="G119" s="8" t="s">
        <v>277</v>
      </c>
      <c r="H119" s="6" t="s">
        <v>24</v>
      </c>
      <c r="I119" s="6" t="s">
        <v>24</v>
      </c>
      <c r="J119" s="6" t="s">
        <v>70</v>
      </c>
      <c r="K119" s="6" t="s">
        <v>93</v>
      </c>
      <c r="L119" s="6"/>
      <c r="M119" s="7">
        <v>45311</v>
      </c>
      <c r="N119" s="6" t="s">
        <v>25</v>
      </c>
      <c r="O119" s="8" t="s">
        <v>278</v>
      </c>
      <c r="P119" s="6" t="str">
        <f>HYPERLINK("https://docs.wto.org/imrd/directdoc.asp?DDFDocuments/t/G/TBTN23/ARE598.DOCX", "https://docs.wto.org/imrd/directdoc.asp?DDFDocuments/t/G/TBTN23/ARE598.DOCX")</f>
        <v>https://docs.wto.org/imrd/directdoc.asp?DDFDocuments/t/G/TBTN23/ARE598.DOCX</v>
      </c>
      <c r="Q119" s="6"/>
      <c r="R119" s="6" t="str">
        <f>HYPERLINK("https://docs.wto.org/imrd/directdoc.asp?DDFDocuments/v/G/TBTN23/ARE598.DOCX", "https://docs.wto.org/imrd/directdoc.asp?DDFDocuments/v/G/TBTN23/ARE598.DOCX")</f>
        <v>https://docs.wto.org/imrd/directdoc.asp?DDFDocuments/v/G/TBTN23/ARE598.DOCX</v>
      </c>
    </row>
    <row r="120" spans="1:18" ht="60" customHeight="1">
      <c r="A120" s="2" t="s">
        <v>682</v>
      </c>
      <c r="B120" s="7">
        <v>45251</v>
      </c>
      <c r="C120" s="6" t="s">
        <v>290</v>
      </c>
      <c r="D120" s="6" t="str">
        <f>HYPERLINK("https://eping.wto.org/en/Search?viewData= G/TBT/N/ARE/598, G/TBT/N/BHR/684, G/TBT/N/KWT/660, G/TBT/N/OMN/512, G/TBT/N/QAT/662, G/TBT/N/SAU/1317, G/TBT/N/YEM/269"," G/TBT/N/ARE/598, G/TBT/N/BHR/684, G/TBT/N/KWT/660, G/TBT/N/OMN/512, G/TBT/N/QAT/662, G/TBT/N/SAU/1317, G/TBT/N/YEM/269")</f>
        <v xml:space="preserve"> G/TBT/N/ARE/598, G/TBT/N/BHR/684, G/TBT/N/KWT/660, G/TBT/N/OMN/512, G/TBT/N/QAT/662, G/TBT/N/SAU/1317, G/TBT/N/YEM/269</v>
      </c>
      <c r="E120" s="8" t="s">
        <v>275</v>
      </c>
      <c r="F120" s="8" t="s">
        <v>276</v>
      </c>
      <c r="G120" s="8" t="s">
        <v>277</v>
      </c>
      <c r="H120" s="6" t="s">
        <v>24</v>
      </c>
      <c r="I120" s="6" t="s">
        <v>24</v>
      </c>
      <c r="J120" s="6" t="s">
        <v>70</v>
      </c>
      <c r="K120" s="6" t="s">
        <v>93</v>
      </c>
      <c r="L120" s="6"/>
      <c r="M120" s="7">
        <v>45311</v>
      </c>
      <c r="N120" s="6" t="s">
        <v>25</v>
      </c>
      <c r="O120" s="8" t="s">
        <v>278</v>
      </c>
      <c r="P120" s="6" t="str">
        <f>HYPERLINK("https://docs.wto.org/imrd/directdoc.asp?DDFDocuments/t/G/TBTN23/ARE598.DOCX", "https://docs.wto.org/imrd/directdoc.asp?DDFDocuments/t/G/TBTN23/ARE598.DOCX")</f>
        <v>https://docs.wto.org/imrd/directdoc.asp?DDFDocuments/t/G/TBTN23/ARE598.DOCX</v>
      </c>
      <c r="Q120" s="6"/>
      <c r="R120" s="6" t="str">
        <f>HYPERLINK("https://docs.wto.org/imrd/directdoc.asp?DDFDocuments/v/G/TBTN23/ARE598.DOCX", "https://docs.wto.org/imrd/directdoc.asp?DDFDocuments/v/G/TBTN23/ARE598.DOCX")</f>
        <v>https://docs.wto.org/imrd/directdoc.asp?DDFDocuments/v/G/TBTN23/ARE598.DOCX</v>
      </c>
    </row>
    <row r="121" spans="1:18" ht="60" customHeight="1">
      <c r="A121" s="2" t="s">
        <v>682</v>
      </c>
      <c r="B121" s="7">
        <v>45251</v>
      </c>
      <c r="C121" s="6" t="s">
        <v>298</v>
      </c>
      <c r="D121" s="6" t="str">
        <f>HYPERLINK("https://eping.wto.org/en/Search?viewData= G/TBT/N/ARE/598, G/TBT/N/BHR/684, G/TBT/N/KWT/660, G/TBT/N/OMN/512, G/TBT/N/QAT/662, G/TBT/N/SAU/1317, G/TBT/N/YEM/269"," G/TBT/N/ARE/598, G/TBT/N/BHR/684, G/TBT/N/KWT/660, G/TBT/N/OMN/512, G/TBT/N/QAT/662, G/TBT/N/SAU/1317, G/TBT/N/YEM/269")</f>
        <v xml:space="preserve"> G/TBT/N/ARE/598, G/TBT/N/BHR/684, G/TBT/N/KWT/660, G/TBT/N/OMN/512, G/TBT/N/QAT/662, G/TBT/N/SAU/1317, G/TBT/N/YEM/269</v>
      </c>
      <c r="E121" s="8" t="s">
        <v>275</v>
      </c>
      <c r="F121" s="8" t="s">
        <v>276</v>
      </c>
      <c r="G121" s="8" t="s">
        <v>277</v>
      </c>
      <c r="H121" s="6" t="s">
        <v>24</v>
      </c>
      <c r="I121" s="6" t="s">
        <v>24</v>
      </c>
      <c r="J121" s="6" t="s">
        <v>70</v>
      </c>
      <c r="K121" s="6" t="s">
        <v>93</v>
      </c>
      <c r="L121" s="6"/>
      <c r="M121" s="7">
        <v>45311</v>
      </c>
      <c r="N121" s="6" t="s">
        <v>25</v>
      </c>
      <c r="O121" s="8" t="s">
        <v>278</v>
      </c>
      <c r="P121" s="6" t="str">
        <f>HYPERLINK("https://docs.wto.org/imrd/directdoc.asp?DDFDocuments/t/G/TBTN23/ARE598.DOCX", "https://docs.wto.org/imrd/directdoc.asp?DDFDocuments/t/G/TBTN23/ARE598.DOCX")</f>
        <v>https://docs.wto.org/imrd/directdoc.asp?DDFDocuments/t/G/TBTN23/ARE598.DOCX</v>
      </c>
      <c r="Q121" s="6"/>
      <c r="R121" s="6" t="str">
        <f>HYPERLINK("https://docs.wto.org/imrd/directdoc.asp?DDFDocuments/v/G/TBTN23/ARE598.DOCX", "https://docs.wto.org/imrd/directdoc.asp?DDFDocuments/v/G/TBTN23/ARE598.DOCX")</f>
        <v>https://docs.wto.org/imrd/directdoc.asp?DDFDocuments/v/G/TBTN23/ARE598.DOCX</v>
      </c>
    </row>
    <row r="122" spans="1:18" ht="60" customHeight="1">
      <c r="A122" s="2" t="s">
        <v>646</v>
      </c>
      <c r="B122" s="7">
        <v>45258</v>
      </c>
      <c r="C122" s="6" t="s">
        <v>17</v>
      </c>
      <c r="D122" s="6" t="str">
        <f>HYPERLINK("https://eping.wto.org/en/Search?viewData= G/TBT/N/KEN/1509"," G/TBT/N/KEN/1509")</f>
        <v xml:space="preserve"> G/TBT/N/KEN/1509</v>
      </c>
      <c r="E122" s="8" t="s">
        <v>88</v>
      </c>
      <c r="F122" s="8" t="s">
        <v>89</v>
      </c>
      <c r="G122" s="8" t="s">
        <v>90</v>
      </c>
      <c r="H122" s="6" t="s">
        <v>24</v>
      </c>
      <c r="I122" s="6" t="s">
        <v>91</v>
      </c>
      <c r="J122" s="6" t="s">
        <v>92</v>
      </c>
      <c r="K122" s="6" t="s">
        <v>93</v>
      </c>
      <c r="L122" s="6"/>
      <c r="M122" s="7">
        <v>45318</v>
      </c>
      <c r="N122" s="6" t="s">
        <v>25</v>
      </c>
      <c r="O122" s="8" t="s">
        <v>94</v>
      </c>
      <c r="P122" s="6" t="str">
        <f>HYPERLINK("https://docs.wto.org/imrd/directdoc.asp?DDFDocuments/t/G/TBTN23/KEN1509.DOCX", "https://docs.wto.org/imrd/directdoc.asp?DDFDocuments/t/G/TBTN23/KEN1509.DOCX")</f>
        <v>https://docs.wto.org/imrd/directdoc.asp?DDFDocuments/t/G/TBTN23/KEN1509.DOCX</v>
      </c>
      <c r="Q122" s="6"/>
      <c r="R122" s="6"/>
    </row>
    <row r="123" spans="1:18" ht="60" customHeight="1">
      <c r="A123" s="2" t="s">
        <v>650</v>
      </c>
      <c r="B123" s="7">
        <v>45257</v>
      </c>
      <c r="C123" s="6" t="s">
        <v>122</v>
      </c>
      <c r="D123" s="6" t="str">
        <f>HYPERLINK("https://eping.wto.org/en/Search?viewData= G/TBT/N/SVN/125"," G/TBT/N/SVN/125")</f>
        <v xml:space="preserve"> G/TBT/N/SVN/125</v>
      </c>
      <c r="E123" s="8" t="s">
        <v>123</v>
      </c>
      <c r="F123" s="8" t="s">
        <v>124</v>
      </c>
      <c r="G123" s="8" t="s">
        <v>125</v>
      </c>
      <c r="H123" s="6" t="s">
        <v>126</v>
      </c>
      <c r="I123" s="6" t="s">
        <v>91</v>
      </c>
      <c r="J123" s="6" t="s">
        <v>127</v>
      </c>
      <c r="K123" s="6" t="s">
        <v>93</v>
      </c>
      <c r="L123" s="6"/>
      <c r="M123" s="7">
        <v>45317</v>
      </c>
      <c r="N123" s="6" t="s">
        <v>25</v>
      </c>
      <c r="O123" s="8" t="s">
        <v>128</v>
      </c>
      <c r="P123" s="6" t="str">
        <f>HYPERLINK("https://docs.wto.org/imrd/directdoc.asp?DDFDocuments/t/G/TBTN23/SVN125.DOCX", "https://docs.wto.org/imrd/directdoc.asp?DDFDocuments/t/G/TBTN23/SVN125.DOCX")</f>
        <v>https://docs.wto.org/imrd/directdoc.asp?DDFDocuments/t/G/TBTN23/SVN125.DOCX</v>
      </c>
      <c r="Q123" s="6"/>
      <c r="R123" s="6"/>
    </row>
    <row r="124" spans="1:18" ht="60" customHeight="1">
      <c r="A124" s="2" t="s">
        <v>724</v>
      </c>
      <c r="B124" s="7">
        <v>45232</v>
      </c>
      <c r="C124" s="6" t="s">
        <v>115</v>
      </c>
      <c r="D124" s="6" t="str">
        <f>HYPERLINK("https://eping.wto.org/en/Search?viewData= G/TBT/N/USA/2062"," G/TBT/N/USA/2062")</f>
        <v xml:space="preserve"> G/TBT/N/USA/2062</v>
      </c>
      <c r="E124" s="8" t="s">
        <v>575</v>
      </c>
      <c r="F124" s="8" t="s">
        <v>576</v>
      </c>
      <c r="G124" s="8" t="s">
        <v>577</v>
      </c>
      <c r="H124" s="6" t="s">
        <v>24</v>
      </c>
      <c r="I124" s="6" t="s">
        <v>578</v>
      </c>
      <c r="J124" s="6" t="s">
        <v>120</v>
      </c>
      <c r="K124" s="6" t="s">
        <v>24</v>
      </c>
      <c r="L124" s="6"/>
      <c r="M124" s="7">
        <v>45275</v>
      </c>
      <c r="N124" s="6" t="s">
        <v>25</v>
      </c>
      <c r="O124" s="8" t="s">
        <v>579</v>
      </c>
      <c r="P124" s="6" t="str">
        <f>HYPERLINK("https://docs.wto.org/imrd/directdoc.asp?DDFDocuments/t/G/TBTN23/USA2062.DOCX", "https://docs.wto.org/imrd/directdoc.asp?DDFDocuments/t/G/TBTN23/USA2062.DOCX")</f>
        <v>https://docs.wto.org/imrd/directdoc.asp?DDFDocuments/t/G/TBTN23/USA2062.DOCX</v>
      </c>
      <c r="Q124" s="6" t="str">
        <f>HYPERLINK("https://docs.wto.org/imrd/directdoc.asp?DDFDocuments/u/G/TBTN23/USA2062.DOCX", "https://docs.wto.org/imrd/directdoc.asp?DDFDocuments/u/G/TBTN23/USA2062.DOCX")</f>
        <v>https://docs.wto.org/imrd/directdoc.asp?DDFDocuments/u/G/TBTN23/USA2062.DOCX</v>
      </c>
      <c r="R124" s="6" t="str">
        <f>HYPERLINK("https://docs.wto.org/imrd/directdoc.asp?DDFDocuments/v/G/TBTN23/USA2062.DOCX", "https://docs.wto.org/imrd/directdoc.asp?DDFDocuments/v/G/TBTN23/USA2062.DOCX")</f>
        <v>https://docs.wto.org/imrd/directdoc.asp?DDFDocuments/v/G/TBTN23/USA2062.DOCX</v>
      </c>
    </row>
    <row r="125" spans="1:18" ht="60" customHeight="1">
      <c r="A125" s="2" t="s">
        <v>690</v>
      </c>
      <c r="B125" s="7">
        <v>45244</v>
      </c>
      <c r="C125" s="6" t="s">
        <v>398</v>
      </c>
      <c r="D125" s="6" t="str">
        <f>HYPERLINK("https://eping.wto.org/en/Search?viewData= G/TBT/N/KOR/1182"," G/TBT/N/KOR/1182")</f>
        <v xml:space="preserve"> G/TBT/N/KOR/1182</v>
      </c>
      <c r="E125" s="8" t="s">
        <v>399</v>
      </c>
      <c r="F125" s="8" t="s">
        <v>400</v>
      </c>
      <c r="G125" s="8" t="s">
        <v>401</v>
      </c>
      <c r="H125" s="6" t="s">
        <v>24</v>
      </c>
      <c r="I125" s="6" t="s">
        <v>402</v>
      </c>
      <c r="J125" s="6" t="s">
        <v>315</v>
      </c>
      <c r="K125" s="6" t="s">
        <v>24</v>
      </c>
      <c r="L125" s="6"/>
      <c r="M125" s="7">
        <v>45304</v>
      </c>
      <c r="N125" s="6" t="s">
        <v>25</v>
      </c>
      <c r="O125" s="8" t="s">
        <v>403</v>
      </c>
      <c r="P125" s="6" t="str">
        <f>HYPERLINK("https://docs.wto.org/imrd/directdoc.asp?DDFDocuments/t/G/TBTN23/KOR1182.DOCX", "https://docs.wto.org/imrd/directdoc.asp?DDFDocuments/t/G/TBTN23/KOR1182.DOCX")</f>
        <v>https://docs.wto.org/imrd/directdoc.asp?DDFDocuments/t/G/TBTN23/KOR1182.DOCX</v>
      </c>
      <c r="Q125" s="6"/>
      <c r="R125" s="6" t="str">
        <f>HYPERLINK("https://docs.wto.org/imrd/directdoc.asp?DDFDocuments/v/G/TBTN23/KOR1182.DOCX", "https://docs.wto.org/imrd/directdoc.asp?DDFDocuments/v/G/TBTN23/KOR1182.DOCX")</f>
        <v>https://docs.wto.org/imrd/directdoc.asp?DDFDocuments/v/G/TBTN23/KOR1182.DOCX</v>
      </c>
    </row>
    <row r="126" spans="1:18" ht="60" customHeight="1">
      <c r="A126" s="2" t="s">
        <v>640</v>
      </c>
      <c r="B126" s="7">
        <v>45259</v>
      </c>
      <c r="C126" s="6" t="s">
        <v>38</v>
      </c>
      <c r="D126" s="6" t="str">
        <f>HYPERLINK("https://eping.wto.org/en/Search?viewData= G/TBT/N/THA/718"," G/TBT/N/THA/718")</f>
        <v xml:space="preserve"> G/TBT/N/THA/718</v>
      </c>
      <c r="E126" s="8" t="s">
        <v>44</v>
      </c>
      <c r="F126" s="8" t="s">
        <v>45</v>
      </c>
      <c r="G126" s="8" t="s">
        <v>46</v>
      </c>
      <c r="H126" s="6" t="s">
        <v>24</v>
      </c>
      <c r="I126" s="6" t="s">
        <v>42</v>
      </c>
      <c r="J126" s="6" t="s">
        <v>32</v>
      </c>
      <c r="K126" s="6" t="s">
        <v>24</v>
      </c>
      <c r="L126" s="6"/>
      <c r="M126" s="7">
        <v>45319</v>
      </c>
      <c r="N126" s="6" t="s">
        <v>25</v>
      </c>
      <c r="O126" s="8" t="s">
        <v>47</v>
      </c>
      <c r="P126" s="6" t="str">
        <f>HYPERLINK("https://docs.wto.org/imrd/directdoc.asp?DDFDocuments/t/G/TBTN23/THA718.DOCX", "https://docs.wto.org/imrd/directdoc.asp?DDFDocuments/t/G/TBTN23/THA718.DOCX")</f>
        <v>https://docs.wto.org/imrd/directdoc.asp?DDFDocuments/t/G/TBTN23/THA718.DOCX</v>
      </c>
      <c r="Q126" s="6"/>
      <c r="R126" s="6"/>
    </row>
    <row r="127" spans="1:18" ht="60" customHeight="1">
      <c r="A127" s="2" t="s">
        <v>639</v>
      </c>
      <c r="B127" s="7">
        <v>45259</v>
      </c>
      <c r="C127" s="6" t="s">
        <v>38</v>
      </c>
      <c r="D127" s="6" t="str">
        <f>HYPERLINK("https://eping.wto.org/en/Search?viewData= G/TBT/N/THA/719"," G/TBT/N/THA/719")</f>
        <v xml:space="preserve"> G/TBT/N/THA/719</v>
      </c>
      <c r="E127" s="8" t="s">
        <v>39</v>
      </c>
      <c r="F127" s="8" t="s">
        <v>40</v>
      </c>
      <c r="G127" s="8" t="s">
        <v>41</v>
      </c>
      <c r="H127" s="6" t="s">
        <v>24</v>
      </c>
      <c r="I127" s="6" t="s">
        <v>42</v>
      </c>
      <c r="J127" s="6" t="s">
        <v>32</v>
      </c>
      <c r="K127" s="6" t="s">
        <v>24</v>
      </c>
      <c r="L127" s="6"/>
      <c r="M127" s="7">
        <v>45319</v>
      </c>
      <c r="N127" s="6" t="s">
        <v>25</v>
      </c>
      <c r="O127" s="8" t="s">
        <v>43</v>
      </c>
      <c r="P127" s="6" t="str">
        <f>HYPERLINK("https://docs.wto.org/imrd/directdoc.asp?DDFDocuments/t/G/TBTN23/THA719.DOCX", "https://docs.wto.org/imrd/directdoc.asp?DDFDocuments/t/G/TBTN23/THA719.DOCX")</f>
        <v>https://docs.wto.org/imrd/directdoc.asp?DDFDocuments/t/G/TBTN23/THA719.DOCX</v>
      </c>
      <c r="Q127" s="6"/>
      <c r="R127" s="6"/>
    </row>
    <row r="128" spans="1:18" ht="60" customHeight="1">
      <c r="A128" s="2" t="s">
        <v>639</v>
      </c>
      <c r="B128" s="7">
        <v>45259</v>
      </c>
      <c r="C128" s="6" t="s">
        <v>38</v>
      </c>
      <c r="D128" s="6" t="str">
        <f>HYPERLINK("https://eping.wto.org/en/Search?viewData= G/TBT/N/THA/720"," G/TBT/N/THA/720")</f>
        <v xml:space="preserve"> G/TBT/N/THA/720</v>
      </c>
      <c r="E128" s="8" t="s">
        <v>48</v>
      </c>
      <c r="F128" s="8" t="s">
        <v>49</v>
      </c>
      <c r="G128" s="8" t="s">
        <v>41</v>
      </c>
      <c r="H128" s="6" t="s">
        <v>24</v>
      </c>
      <c r="I128" s="6" t="s">
        <v>42</v>
      </c>
      <c r="J128" s="6" t="s">
        <v>32</v>
      </c>
      <c r="K128" s="6" t="s">
        <v>24</v>
      </c>
      <c r="L128" s="6"/>
      <c r="M128" s="7">
        <v>45319</v>
      </c>
      <c r="N128" s="6" t="s">
        <v>25</v>
      </c>
      <c r="O128" s="8" t="s">
        <v>50</v>
      </c>
      <c r="P128" s="6" t="str">
        <f>HYPERLINK("https://docs.wto.org/imrd/directdoc.asp?DDFDocuments/t/G/TBTN23/THA720.DOCX", "https://docs.wto.org/imrd/directdoc.asp?DDFDocuments/t/G/TBTN23/THA720.DOCX")</f>
        <v>https://docs.wto.org/imrd/directdoc.asp?DDFDocuments/t/G/TBTN23/THA720.DOCX</v>
      </c>
      <c r="Q128" s="6"/>
      <c r="R128" s="6"/>
    </row>
    <row r="129" spans="1:18" ht="60" customHeight="1">
      <c r="A129" s="2" t="s">
        <v>710</v>
      </c>
      <c r="B129" s="7">
        <v>45250</v>
      </c>
      <c r="C129" s="6" t="s">
        <v>27</v>
      </c>
      <c r="D129" s="6" t="str">
        <f>HYPERLINK("https://eping.wto.org/en/Search?viewData= G/TBT/N/CAN/709"," G/TBT/N/CAN/709")</f>
        <v xml:space="preserve"> G/TBT/N/CAN/709</v>
      </c>
      <c r="E129" s="8" t="s">
        <v>327</v>
      </c>
      <c r="F129" s="8" t="s">
        <v>328</v>
      </c>
      <c r="G129" s="8" t="s">
        <v>329</v>
      </c>
      <c r="H129" s="6" t="s">
        <v>24</v>
      </c>
      <c r="I129" s="6" t="s">
        <v>330</v>
      </c>
      <c r="J129" s="6" t="s">
        <v>199</v>
      </c>
      <c r="K129" s="6" t="s">
        <v>93</v>
      </c>
      <c r="L129" s="6"/>
      <c r="M129" s="7">
        <v>45318</v>
      </c>
      <c r="N129" s="6" t="s">
        <v>25</v>
      </c>
      <c r="O129" s="6"/>
      <c r="P129" s="6" t="str">
        <f>HYPERLINK("https://docs.wto.org/imrd/directdoc.asp?DDFDocuments/t/G/TBTN23/CAN709.DOCX", "https://docs.wto.org/imrd/directdoc.asp?DDFDocuments/t/G/TBTN23/CAN709.DOCX")</f>
        <v>https://docs.wto.org/imrd/directdoc.asp?DDFDocuments/t/G/TBTN23/CAN709.DOCX</v>
      </c>
      <c r="Q129" s="6" t="str">
        <f>HYPERLINK("https://docs.wto.org/imrd/directdoc.asp?DDFDocuments/u/G/TBTN23/CAN709.DOCX", "https://docs.wto.org/imrd/directdoc.asp?DDFDocuments/u/G/TBTN23/CAN709.DOCX")</f>
        <v>https://docs.wto.org/imrd/directdoc.asp?DDFDocuments/u/G/TBTN23/CAN709.DOCX</v>
      </c>
      <c r="R129" s="6" t="str">
        <f>HYPERLINK("https://docs.wto.org/imrd/directdoc.asp?DDFDocuments/v/G/TBTN23/CAN709.DOCX", "https://docs.wto.org/imrd/directdoc.asp?DDFDocuments/v/G/TBTN23/CAN709.DOCX")</f>
        <v>https://docs.wto.org/imrd/directdoc.asp?DDFDocuments/v/G/TBTN23/CAN709.DOCX</v>
      </c>
    </row>
    <row r="130" spans="1:18" ht="60" customHeight="1">
      <c r="A130" s="2" t="s">
        <v>683</v>
      </c>
      <c r="B130" s="7">
        <v>45251</v>
      </c>
      <c r="C130" s="6" t="s">
        <v>280</v>
      </c>
      <c r="D130" s="6" t="str">
        <f>HYPERLINK("https://eping.wto.org/en/Search?viewData= G/TBT/N/IDN/165"," G/TBT/N/IDN/165")</f>
        <v xml:space="preserve"> G/TBT/N/IDN/165</v>
      </c>
      <c r="E130" s="8" t="s">
        <v>281</v>
      </c>
      <c r="F130" s="8" t="s">
        <v>282</v>
      </c>
      <c r="G130" s="8" t="s">
        <v>283</v>
      </c>
      <c r="H130" s="6" t="s">
        <v>284</v>
      </c>
      <c r="I130" s="6" t="s">
        <v>285</v>
      </c>
      <c r="J130" s="6" t="s">
        <v>194</v>
      </c>
      <c r="K130" s="6" t="s">
        <v>24</v>
      </c>
      <c r="L130" s="6"/>
      <c r="M130" s="7">
        <v>45311</v>
      </c>
      <c r="N130" s="6" t="s">
        <v>25</v>
      </c>
      <c r="O130" s="8" t="s">
        <v>286</v>
      </c>
      <c r="P130" s="6" t="str">
        <f>HYPERLINK("https://docs.wto.org/imrd/directdoc.asp?DDFDocuments/t/G/TBTN23/IDN165.DOCX", "https://docs.wto.org/imrd/directdoc.asp?DDFDocuments/t/G/TBTN23/IDN165.DOCX")</f>
        <v>https://docs.wto.org/imrd/directdoc.asp?DDFDocuments/t/G/TBTN23/IDN165.DOCX</v>
      </c>
      <c r="Q130" s="6"/>
      <c r="R130" s="6" t="str">
        <f>HYPERLINK("https://docs.wto.org/imrd/directdoc.asp?DDFDocuments/v/G/TBTN23/IDN165.DOCX", "https://docs.wto.org/imrd/directdoc.asp?DDFDocuments/v/G/TBTN23/IDN165.DOCX")</f>
        <v>https://docs.wto.org/imrd/directdoc.asp?DDFDocuments/v/G/TBTN23/IDN165.DOCX</v>
      </c>
    </row>
    <row r="131" spans="1:18" ht="60" customHeight="1">
      <c r="A131" s="2" t="s">
        <v>725</v>
      </c>
      <c r="B131" s="7">
        <v>45232</v>
      </c>
      <c r="C131" s="6" t="s">
        <v>280</v>
      </c>
      <c r="D131" s="6" t="str">
        <f>HYPERLINK("https://eping.wto.org/en/Search?viewData= G/TBT/N/IDN/160"," G/TBT/N/IDN/160")</f>
        <v xml:space="preserve"> G/TBT/N/IDN/160</v>
      </c>
      <c r="E131" s="8" t="s">
        <v>580</v>
      </c>
      <c r="F131" s="8" t="s">
        <v>581</v>
      </c>
      <c r="G131" s="8" t="s">
        <v>582</v>
      </c>
      <c r="H131" s="6" t="s">
        <v>24</v>
      </c>
      <c r="I131" s="6" t="s">
        <v>583</v>
      </c>
      <c r="J131" s="6" t="s">
        <v>565</v>
      </c>
      <c r="K131" s="6" t="s">
        <v>78</v>
      </c>
      <c r="L131" s="6"/>
      <c r="M131" s="7">
        <v>45292</v>
      </c>
      <c r="N131" s="6" t="s">
        <v>25</v>
      </c>
      <c r="O131" s="8" t="s">
        <v>584</v>
      </c>
      <c r="P131" s="6" t="str">
        <f>HYPERLINK("https://docs.wto.org/imrd/directdoc.asp?DDFDocuments/t/G/TBTN23/IDN160.DOCX", "https://docs.wto.org/imrd/directdoc.asp?DDFDocuments/t/G/TBTN23/IDN160.DOCX")</f>
        <v>https://docs.wto.org/imrd/directdoc.asp?DDFDocuments/t/G/TBTN23/IDN160.DOCX</v>
      </c>
      <c r="Q131" s="6" t="str">
        <f>HYPERLINK("https://docs.wto.org/imrd/directdoc.asp?DDFDocuments/u/G/TBTN23/IDN160.DOCX", "https://docs.wto.org/imrd/directdoc.asp?DDFDocuments/u/G/TBTN23/IDN160.DOCX")</f>
        <v>https://docs.wto.org/imrd/directdoc.asp?DDFDocuments/u/G/TBTN23/IDN160.DOCX</v>
      </c>
      <c r="R131" s="6" t="str">
        <f>HYPERLINK("https://docs.wto.org/imrd/directdoc.asp?DDFDocuments/v/G/TBTN23/IDN160.DOCX", "https://docs.wto.org/imrd/directdoc.asp?DDFDocuments/v/G/TBTN23/IDN160.DOCX")</f>
        <v>https://docs.wto.org/imrd/directdoc.asp?DDFDocuments/v/G/TBTN23/IDN160.DOCX</v>
      </c>
    </row>
    <row r="132" spans="1:18" ht="60" customHeight="1">
      <c r="A132" s="2" t="s">
        <v>730</v>
      </c>
      <c r="B132" s="7">
        <v>45231</v>
      </c>
      <c r="C132" s="6" t="s">
        <v>626</v>
      </c>
      <c r="D132" s="6" t="str">
        <f>HYPERLINK("https://eping.wto.org/en/Search?viewData= G/TBT/N/BRA/1507"," G/TBT/N/BRA/1507")</f>
        <v xml:space="preserve"> G/TBT/N/BRA/1507</v>
      </c>
      <c r="E132" s="8" t="s">
        <v>627</v>
      </c>
      <c r="F132" s="8" t="s">
        <v>628</v>
      </c>
      <c r="G132" s="8" t="s">
        <v>629</v>
      </c>
      <c r="H132" s="6" t="s">
        <v>24</v>
      </c>
      <c r="I132" s="6" t="s">
        <v>630</v>
      </c>
      <c r="J132" s="6" t="s">
        <v>70</v>
      </c>
      <c r="K132" s="6" t="s">
        <v>93</v>
      </c>
      <c r="L132" s="6"/>
      <c r="M132" s="7">
        <v>45293</v>
      </c>
      <c r="N132" s="6" t="s">
        <v>25</v>
      </c>
      <c r="O132" s="8" t="s">
        <v>631</v>
      </c>
      <c r="P132" s="6" t="str">
        <f>HYPERLINK("https://docs.wto.org/imrd/directdoc.asp?DDFDocuments/t/G/TBTN23/BRA1507.DOCX", "https://docs.wto.org/imrd/directdoc.asp?DDFDocuments/t/G/TBTN23/BRA1507.DOCX")</f>
        <v>https://docs.wto.org/imrd/directdoc.asp?DDFDocuments/t/G/TBTN23/BRA1507.DOCX</v>
      </c>
      <c r="Q132" s="6" t="str">
        <f>HYPERLINK("https://docs.wto.org/imrd/directdoc.asp?DDFDocuments/u/G/TBTN23/BRA1507.DOCX", "https://docs.wto.org/imrd/directdoc.asp?DDFDocuments/u/G/TBTN23/BRA1507.DOCX")</f>
        <v>https://docs.wto.org/imrd/directdoc.asp?DDFDocuments/u/G/TBTN23/BRA1507.DOCX</v>
      </c>
      <c r="R132" s="6" t="str">
        <f>HYPERLINK("https://docs.wto.org/imrd/directdoc.asp?DDFDocuments/v/G/TBTN23/BRA1507.DOCX", "https://docs.wto.org/imrd/directdoc.asp?DDFDocuments/v/G/TBTN23/BRA1507.DOCX")</f>
        <v>https://docs.wto.org/imrd/directdoc.asp?DDFDocuments/v/G/TBTN23/BRA1507.DOCX</v>
      </c>
    </row>
    <row r="133" spans="1:18" ht="60" customHeight="1">
      <c r="A133" s="2" t="s">
        <v>734</v>
      </c>
      <c r="B133" s="7">
        <v>45233</v>
      </c>
      <c r="C133" s="6" t="s">
        <v>291</v>
      </c>
      <c r="D133" s="6" t="str">
        <f>HYPERLINK("https://eping.wto.org/en/Search?viewData= G/TBT/N/UKR/274"," G/TBT/N/UKR/274")</f>
        <v xml:space="preserve"> G/TBT/N/UKR/274</v>
      </c>
      <c r="E133" s="8" t="s">
        <v>554</v>
      </c>
      <c r="F133" s="8" t="s">
        <v>555</v>
      </c>
      <c r="G133" s="8" t="s">
        <v>556</v>
      </c>
      <c r="H133" s="6" t="s">
        <v>24</v>
      </c>
      <c r="I133" s="6" t="s">
        <v>42</v>
      </c>
      <c r="J133" s="6" t="s">
        <v>199</v>
      </c>
      <c r="K133" s="6" t="s">
        <v>24</v>
      </c>
      <c r="L133" s="6"/>
      <c r="M133" s="7">
        <v>45293</v>
      </c>
      <c r="N133" s="6" t="s">
        <v>25</v>
      </c>
      <c r="O133" s="8" t="s">
        <v>557</v>
      </c>
      <c r="P133" s="6" t="str">
        <f>HYPERLINK("https://docs.wto.org/imrd/directdoc.asp?DDFDocuments/t/G/TBTN23/UKR274.DOCX", "https://docs.wto.org/imrd/directdoc.asp?DDFDocuments/t/G/TBTN23/UKR274.DOCX")</f>
        <v>https://docs.wto.org/imrd/directdoc.asp?DDFDocuments/t/G/TBTN23/UKR274.DOCX</v>
      </c>
      <c r="Q133" s="6" t="str">
        <f>HYPERLINK("https://docs.wto.org/imrd/directdoc.asp?DDFDocuments/u/G/TBTN23/UKR274.DOCX", "https://docs.wto.org/imrd/directdoc.asp?DDFDocuments/u/G/TBTN23/UKR274.DOCX")</f>
        <v>https://docs.wto.org/imrd/directdoc.asp?DDFDocuments/u/G/TBTN23/UKR274.DOCX</v>
      </c>
      <c r="R133" s="6" t="str">
        <f>HYPERLINK("https://docs.wto.org/imrd/directdoc.asp?DDFDocuments/v/G/TBTN23/UKR274.DOCX", "https://docs.wto.org/imrd/directdoc.asp?DDFDocuments/v/G/TBTN23/UKR274.DOCX")</f>
        <v>https://docs.wto.org/imrd/directdoc.asp?DDFDocuments/v/G/TBTN23/UKR274.DOCX</v>
      </c>
    </row>
    <row r="134" spans="1:18" ht="60" customHeight="1">
      <c r="A134" s="2" t="s">
        <v>729</v>
      </c>
      <c r="B134" s="7">
        <v>45231</v>
      </c>
      <c r="C134" s="6" t="s">
        <v>219</v>
      </c>
      <c r="D134" s="6" t="str">
        <f>HYPERLINK("https://eping.wto.org/en/Search?viewData= G/TBT/N/TPKM/532"," G/TBT/N/TPKM/532")</f>
        <v xml:space="preserve"> G/TBT/N/TPKM/532</v>
      </c>
      <c r="E134" s="8" t="s">
        <v>620</v>
      </c>
      <c r="F134" s="8" t="s">
        <v>621</v>
      </c>
      <c r="G134" s="8" t="s">
        <v>622</v>
      </c>
      <c r="H134" s="6" t="s">
        <v>24</v>
      </c>
      <c r="I134" s="6" t="s">
        <v>623</v>
      </c>
      <c r="J134" s="6" t="s">
        <v>624</v>
      </c>
      <c r="K134" s="6" t="s">
        <v>24</v>
      </c>
      <c r="L134" s="6"/>
      <c r="M134" s="7">
        <v>45291</v>
      </c>
      <c r="N134" s="6" t="s">
        <v>25</v>
      </c>
      <c r="O134" s="8" t="s">
        <v>625</v>
      </c>
      <c r="P134" s="6" t="str">
        <f>HYPERLINK("https://docs.wto.org/imrd/directdoc.asp?DDFDocuments/t/G/TBTN23/TPKM532.DOCX", "https://docs.wto.org/imrd/directdoc.asp?DDFDocuments/t/G/TBTN23/TPKM532.DOCX")</f>
        <v>https://docs.wto.org/imrd/directdoc.asp?DDFDocuments/t/G/TBTN23/TPKM532.DOCX</v>
      </c>
      <c r="Q134" s="6" t="str">
        <f>HYPERLINK("https://docs.wto.org/imrd/directdoc.asp?DDFDocuments/u/G/TBTN23/TPKM532.DOCX", "https://docs.wto.org/imrd/directdoc.asp?DDFDocuments/u/G/TBTN23/TPKM532.DOCX")</f>
        <v>https://docs.wto.org/imrd/directdoc.asp?DDFDocuments/u/G/TBTN23/TPKM532.DOCX</v>
      </c>
      <c r="R134" s="6" t="str">
        <f>HYPERLINK("https://docs.wto.org/imrd/directdoc.asp?DDFDocuments/v/G/TBTN23/TPKM532.DOCX", "https://docs.wto.org/imrd/directdoc.asp?DDFDocuments/v/G/TBTN23/TPKM532.DOCX")</f>
        <v>https://docs.wto.org/imrd/directdoc.asp?DDFDocuments/v/G/TBTN23/TPKM532.DOCX</v>
      </c>
    </row>
    <row r="135" spans="1:18" ht="60" customHeight="1">
      <c r="A135" s="2" t="s">
        <v>656</v>
      </c>
      <c r="B135" s="7">
        <v>45254</v>
      </c>
      <c r="C135" s="6" t="s">
        <v>38</v>
      </c>
      <c r="D135" s="6" t="str">
        <f>HYPERLINK("https://eping.wto.org/en/Search?viewData= G/TBT/N/THA/716"," G/TBT/N/THA/716")</f>
        <v xml:space="preserve"> G/TBT/N/THA/716</v>
      </c>
      <c r="E135" s="8" t="s">
        <v>171</v>
      </c>
      <c r="F135" s="8" t="s">
        <v>172</v>
      </c>
      <c r="G135" s="8" t="s">
        <v>173</v>
      </c>
      <c r="H135" s="6" t="s">
        <v>24</v>
      </c>
      <c r="I135" s="6" t="s">
        <v>174</v>
      </c>
      <c r="J135" s="6" t="s">
        <v>175</v>
      </c>
      <c r="K135" s="6" t="s">
        <v>93</v>
      </c>
      <c r="L135" s="6"/>
      <c r="M135" s="7">
        <v>45314</v>
      </c>
      <c r="N135" s="6" t="s">
        <v>25</v>
      </c>
      <c r="O135" s="8" t="s">
        <v>176</v>
      </c>
      <c r="P135" s="6" t="str">
        <f>HYPERLINK("https://docs.wto.org/imrd/directdoc.asp?DDFDocuments/t/G/TBTN23/THA716.DOCX", "https://docs.wto.org/imrd/directdoc.asp?DDFDocuments/t/G/TBTN23/THA716.DOCX")</f>
        <v>https://docs.wto.org/imrd/directdoc.asp?DDFDocuments/t/G/TBTN23/THA716.DOCX</v>
      </c>
      <c r="Q135" s="6"/>
      <c r="R135" s="6"/>
    </row>
    <row r="136" spans="1:18" ht="60" customHeight="1">
      <c r="A136" s="2" t="s">
        <v>711</v>
      </c>
      <c r="B136" s="7">
        <v>45250</v>
      </c>
      <c r="C136" s="6" t="s">
        <v>51</v>
      </c>
      <c r="D136" s="6" t="str">
        <f>HYPERLINK("https://eping.wto.org/en/Search?viewData= G/TBT/N/ISR/1295"," G/TBT/N/ISR/1295")</f>
        <v xml:space="preserve"> G/TBT/N/ISR/1295</v>
      </c>
      <c r="E136" s="8" t="s">
        <v>331</v>
      </c>
      <c r="F136" s="8" t="s">
        <v>332</v>
      </c>
      <c r="G136" s="8" t="s">
        <v>333</v>
      </c>
      <c r="H136" s="6" t="s">
        <v>334</v>
      </c>
      <c r="I136" s="6" t="s">
        <v>335</v>
      </c>
      <c r="J136" s="6" t="s">
        <v>70</v>
      </c>
      <c r="K136" s="6" t="s">
        <v>24</v>
      </c>
      <c r="L136" s="6"/>
      <c r="M136" s="7">
        <v>45310</v>
      </c>
      <c r="N136" s="6" t="s">
        <v>25</v>
      </c>
      <c r="O136" s="8" t="s">
        <v>336</v>
      </c>
      <c r="P136" s="6" t="str">
        <f>HYPERLINK("https://docs.wto.org/imrd/directdoc.asp?DDFDocuments/t/G/TBTN23/ISR1295.DOCX", "https://docs.wto.org/imrd/directdoc.asp?DDFDocuments/t/G/TBTN23/ISR1295.DOCX")</f>
        <v>https://docs.wto.org/imrd/directdoc.asp?DDFDocuments/t/G/TBTN23/ISR1295.DOCX</v>
      </c>
      <c r="Q136" s="6"/>
      <c r="R136" s="6" t="str">
        <f>HYPERLINK("https://docs.wto.org/imrd/directdoc.asp?DDFDocuments/v/G/TBTN23/ISR1295.DOCX", "https://docs.wto.org/imrd/directdoc.asp?DDFDocuments/v/G/TBTN23/ISR1295.DOCX")</f>
        <v>https://docs.wto.org/imrd/directdoc.asp?DDFDocuments/v/G/TBTN23/ISR1295.DOCX</v>
      </c>
    </row>
    <row r="137" spans="1:18" ht="60" customHeight="1">
      <c r="A137" s="2" t="s">
        <v>701</v>
      </c>
      <c r="B137" s="7">
        <v>45237</v>
      </c>
      <c r="C137" s="6" t="s">
        <v>164</v>
      </c>
      <c r="D137" s="6" t="str">
        <f>HYPERLINK("https://eping.wto.org/en/Search?viewData= G/TBT/N/EU/1028"," G/TBT/N/EU/1028")</f>
        <v xml:space="preserve"> G/TBT/N/EU/1028</v>
      </c>
      <c r="E137" s="8" t="s">
        <v>472</v>
      </c>
      <c r="F137" s="8" t="s">
        <v>473</v>
      </c>
      <c r="G137" s="8" t="s">
        <v>474</v>
      </c>
      <c r="H137" s="6" t="s">
        <v>24</v>
      </c>
      <c r="I137" s="6" t="s">
        <v>475</v>
      </c>
      <c r="J137" s="6" t="s">
        <v>199</v>
      </c>
      <c r="K137" s="6" t="s">
        <v>24</v>
      </c>
      <c r="L137" s="6"/>
      <c r="M137" s="7">
        <v>45327</v>
      </c>
      <c r="N137" s="6" t="s">
        <v>25</v>
      </c>
      <c r="O137" s="8" t="s">
        <v>476</v>
      </c>
      <c r="P137" s="6" t="str">
        <f>HYPERLINK("https://docs.wto.org/imrd/directdoc.asp?DDFDocuments/t/G/TBTN23/1028.DOCX", "https://docs.wto.org/imrd/directdoc.asp?DDFDocuments/t/G/TBTN23/1028.DOCX")</f>
        <v>https://docs.wto.org/imrd/directdoc.asp?DDFDocuments/t/G/TBTN23/1028.DOCX</v>
      </c>
      <c r="Q137" s="6"/>
      <c r="R137" s="6" t="str">
        <f>HYPERLINK("https://docs.wto.org/imrd/directdoc.asp?DDFDocuments/v/G/TBTN23/1028.DOCX", "https://docs.wto.org/imrd/directdoc.asp?DDFDocuments/v/G/TBTN23/1028.DOCX")</f>
        <v>https://docs.wto.org/imrd/directdoc.asp?DDFDocuments/v/G/TBTN23/1028.DOCX</v>
      </c>
    </row>
    <row r="138" spans="1:18" ht="60" customHeight="1">
      <c r="A138" s="2" t="s">
        <v>675</v>
      </c>
      <c r="B138" s="7">
        <v>45250</v>
      </c>
      <c r="C138" s="6" t="s">
        <v>115</v>
      </c>
      <c r="D138" s="6" t="str">
        <f>HYPERLINK("https://eping.wto.org/en/Search?viewData= G/TBT/N/USA/2067"," G/TBT/N/USA/2067")</f>
        <v xml:space="preserve"> G/TBT/N/USA/2067</v>
      </c>
      <c r="E138" s="8" t="s">
        <v>317</v>
      </c>
      <c r="F138" s="8" t="s">
        <v>318</v>
      </c>
      <c r="G138" s="8" t="s">
        <v>319</v>
      </c>
      <c r="H138" s="6" t="s">
        <v>24</v>
      </c>
      <c r="I138" s="6" t="s">
        <v>320</v>
      </c>
      <c r="J138" s="6" t="s">
        <v>120</v>
      </c>
      <c r="K138" s="6" t="s">
        <v>93</v>
      </c>
      <c r="L138" s="6"/>
      <c r="M138" s="7">
        <v>45291</v>
      </c>
      <c r="N138" s="6" t="s">
        <v>25</v>
      </c>
      <c r="O138" s="8" t="s">
        <v>321</v>
      </c>
      <c r="P138" s="6" t="str">
        <f>HYPERLINK("https://docs.wto.org/imrd/directdoc.asp?DDFDocuments/t/G/TBTN23/USA2067.DOCX", "https://docs.wto.org/imrd/directdoc.asp?DDFDocuments/t/G/TBTN23/USA2067.DOCX")</f>
        <v>https://docs.wto.org/imrd/directdoc.asp?DDFDocuments/t/G/TBTN23/USA2067.DOCX</v>
      </c>
      <c r="Q138" s="6"/>
      <c r="R138" s="6" t="str">
        <f>HYPERLINK("https://docs.wto.org/imrd/directdoc.asp?DDFDocuments/v/G/TBTN23/USA2067.DOCX", "https://docs.wto.org/imrd/directdoc.asp?DDFDocuments/v/G/TBTN23/USA2067.DOCX")</f>
        <v>https://docs.wto.org/imrd/directdoc.asp?DDFDocuments/v/G/TBTN23/USA2067.DOCX</v>
      </c>
    </row>
    <row r="139" spans="1:18" ht="60" customHeight="1">
      <c r="A139" s="2" t="s">
        <v>658</v>
      </c>
      <c r="B139" s="7">
        <v>45254</v>
      </c>
      <c r="C139" s="6" t="s">
        <v>182</v>
      </c>
      <c r="D139" s="6" t="str">
        <f>HYPERLINK("https://eping.wto.org/en/Search?viewData= G/TBT/N/JPN/788"," G/TBT/N/JPN/788")</f>
        <v xml:space="preserve"> G/TBT/N/JPN/788</v>
      </c>
      <c r="E139" s="8" t="s">
        <v>183</v>
      </c>
      <c r="F139" s="8" t="s">
        <v>184</v>
      </c>
      <c r="G139" s="8" t="s">
        <v>185</v>
      </c>
      <c r="H139" s="6" t="s">
        <v>24</v>
      </c>
      <c r="I139" s="6" t="s">
        <v>186</v>
      </c>
      <c r="J139" s="6" t="s">
        <v>187</v>
      </c>
      <c r="K139" s="6" t="s">
        <v>78</v>
      </c>
      <c r="L139" s="6"/>
      <c r="M139" s="7">
        <v>45314</v>
      </c>
      <c r="N139" s="6" t="s">
        <v>25</v>
      </c>
      <c r="O139" s="8" t="s">
        <v>188</v>
      </c>
      <c r="P139" s="6" t="str">
        <f>HYPERLINK("https://docs.wto.org/imrd/directdoc.asp?DDFDocuments/t/G/TBTN23/JPN788.DOCX", "https://docs.wto.org/imrd/directdoc.asp?DDFDocuments/t/G/TBTN23/JPN788.DOCX")</f>
        <v>https://docs.wto.org/imrd/directdoc.asp?DDFDocuments/t/G/TBTN23/JPN788.DOCX</v>
      </c>
      <c r="Q139" s="6"/>
      <c r="R139" s="6"/>
    </row>
  </sheetData>
  <sortState xmlns:xlrd2="http://schemas.microsoft.com/office/spreadsheetml/2017/richdata2" ref="A2:R139">
    <sortCondition ref="A2:A13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2023-12-04T08:20:47Z</dcterms:created>
  <dcterms:modified xsi:type="dcterms:W3CDTF">2023-12-04T13:18:14Z</dcterms:modified>
</cp:coreProperties>
</file>