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5\"/>
    </mc:Choice>
  </mc:AlternateContent>
  <xr:revisionPtr revIDLastSave="0" documentId="13_ncr:1_{6DD9F057-8573-458B-8AD6-6FCEE304CB13}"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3" i="1" l="1"/>
  <c r="Q253" i="1"/>
  <c r="P253" i="1"/>
  <c r="D253" i="1"/>
  <c r="R252" i="1"/>
  <c r="Q252" i="1"/>
  <c r="P252" i="1"/>
  <c r="D252" i="1"/>
  <c r="R251" i="1"/>
  <c r="Q251" i="1"/>
  <c r="P251" i="1"/>
  <c r="D251" i="1"/>
  <c r="R250" i="1"/>
  <c r="Q250" i="1"/>
  <c r="P250" i="1"/>
  <c r="D250" i="1"/>
  <c r="R249" i="1"/>
  <c r="Q249" i="1"/>
  <c r="P249" i="1"/>
  <c r="D249" i="1"/>
  <c r="R248" i="1"/>
  <c r="Q248" i="1"/>
  <c r="P248" i="1"/>
  <c r="D248" i="1"/>
  <c r="R247" i="1"/>
  <c r="Q247" i="1"/>
  <c r="P247" i="1"/>
  <c r="D247" i="1"/>
  <c r="R246" i="1"/>
  <c r="Q246" i="1"/>
  <c r="P246" i="1"/>
  <c r="D246" i="1"/>
  <c r="R245" i="1"/>
  <c r="Q245" i="1"/>
  <c r="P245" i="1"/>
  <c r="D245" i="1"/>
  <c r="R244" i="1"/>
  <c r="Q244" i="1"/>
  <c r="P244" i="1"/>
  <c r="D244" i="1"/>
  <c r="R243" i="1"/>
  <c r="Q243" i="1"/>
  <c r="P243" i="1"/>
  <c r="D243" i="1"/>
  <c r="R242" i="1"/>
  <c r="Q242" i="1"/>
  <c r="P242" i="1"/>
  <c r="D242" i="1"/>
  <c r="R241" i="1"/>
  <c r="Q241" i="1"/>
  <c r="P241" i="1"/>
  <c r="D241" i="1"/>
  <c r="R240" i="1"/>
  <c r="Q240" i="1"/>
  <c r="P240" i="1"/>
  <c r="D240" i="1"/>
  <c r="R239" i="1"/>
  <c r="Q239" i="1"/>
  <c r="P239" i="1"/>
  <c r="D239" i="1"/>
  <c r="R238" i="1"/>
  <c r="Q238" i="1"/>
  <c r="P238" i="1"/>
  <c r="D238" i="1"/>
  <c r="R237" i="1"/>
  <c r="Q237" i="1"/>
  <c r="P237" i="1"/>
  <c r="D237" i="1"/>
  <c r="R236" i="1"/>
  <c r="Q236" i="1"/>
  <c r="P236" i="1"/>
  <c r="D236" i="1"/>
  <c r="R235" i="1"/>
  <c r="Q235" i="1"/>
  <c r="P235" i="1"/>
  <c r="D235" i="1"/>
  <c r="R234" i="1"/>
  <c r="Q234" i="1"/>
  <c r="P234" i="1"/>
  <c r="D234" i="1"/>
  <c r="R233" i="1"/>
  <c r="Q233" i="1"/>
  <c r="P233" i="1"/>
  <c r="D233" i="1"/>
  <c r="R232" i="1"/>
  <c r="Q232" i="1"/>
  <c r="P232" i="1"/>
  <c r="D232" i="1"/>
  <c r="R231" i="1"/>
  <c r="Q231" i="1"/>
  <c r="P231" i="1"/>
  <c r="D231" i="1"/>
  <c r="R230" i="1"/>
  <c r="Q230" i="1"/>
  <c r="P230" i="1"/>
  <c r="D230" i="1"/>
  <c r="R229" i="1"/>
  <c r="Q229" i="1"/>
  <c r="P229" i="1"/>
  <c r="D229" i="1"/>
  <c r="R228" i="1"/>
  <c r="Q228" i="1"/>
  <c r="P228" i="1"/>
  <c r="D228" i="1"/>
  <c r="R227" i="1"/>
  <c r="Q227" i="1"/>
  <c r="P227" i="1"/>
  <c r="D227" i="1"/>
  <c r="R226" i="1"/>
  <c r="Q226" i="1"/>
  <c r="P226" i="1"/>
  <c r="D226" i="1"/>
  <c r="R225" i="1"/>
  <c r="Q225" i="1"/>
  <c r="P225" i="1"/>
  <c r="D225" i="1"/>
  <c r="R224" i="1"/>
  <c r="Q224" i="1"/>
  <c r="P224" i="1"/>
  <c r="D224" i="1"/>
  <c r="R223" i="1"/>
  <c r="Q223" i="1"/>
  <c r="P223" i="1"/>
  <c r="D223" i="1"/>
  <c r="R222" i="1"/>
  <c r="Q222" i="1"/>
  <c r="P222" i="1"/>
  <c r="D222" i="1"/>
  <c r="R221" i="1"/>
  <c r="Q221" i="1"/>
  <c r="P221" i="1"/>
  <c r="D221" i="1"/>
  <c r="R220" i="1"/>
  <c r="Q220" i="1"/>
  <c r="P220" i="1"/>
  <c r="D220" i="1"/>
  <c r="R219" i="1"/>
  <c r="Q219" i="1"/>
  <c r="P219" i="1"/>
  <c r="D219" i="1"/>
  <c r="R218" i="1"/>
  <c r="Q218" i="1"/>
  <c r="P218" i="1"/>
  <c r="D218" i="1"/>
  <c r="R217" i="1"/>
  <c r="Q217" i="1"/>
  <c r="P217" i="1"/>
  <c r="D217" i="1"/>
  <c r="R216" i="1"/>
  <c r="Q216" i="1"/>
  <c r="P216" i="1"/>
  <c r="D216" i="1"/>
  <c r="R215" i="1"/>
  <c r="Q215" i="1"/>
  <c r="P215" i="1"/>
  <c r="D215" i="1"/>
  <c r="R214" i="1"/>
  <c r="Q214" i="1"/>
  <c r="P214" i="1"/>
  <c r="D214" i="1"/>
  <c r="R213" i="1"/>
  <c r="Q213" i="1"/>
  <c r="P213" i="1"/>
  <c r="D213" i="1"/>
  <c r="R212" i="1"/>
  <c r="Q212" i="1"/>
  <c r="P212" i="1"/>
  <c r="D212" i="1"/>
  <c r="R211" i="1"/>
  <c r="Q211" i="1"/>
  <c r="P211" i="1"/>
  <c r="D211" i="1"/>
  <c r="R210" i="1"/>
  <c r="Q210" i="1"/>
  <c r="P210" i="1"/>
  <c r="D210" i="1"/>
  <c r="R209" i="1"/>
  <c r="Q209" i="1"/>
  <c r="P209" i="1"/>
  <c r="D209" i="1"/>
  <c r="R208" i="1"/>
  <c r="Q208" i="1"/>
  <c r="P208" i="1"/>
  <c r="D208" i="1"/>
  <c r="R207" i="1"/>
  <c r="Q207" i="1"/>
  <c r="P207" i="1"/>
  <c r="D207" i="1"/>
  <c r="R206" i="1"/>
  <c r="Q206" i="1"/>
  <c r="P206" i="1"/>
  <c r="D206" i="1"/>
  <c r="R205" i="1"/>
  <c r="Q205" i="1"/>
  <c r="P205" i="1"/>
  <c r="D205" i="1"/>
  <c r="R204" i="1"/>
  <c r="Q204" i="1"/>
  <c r="P204" i="1"/>
  <c r="D204" i="1"/>
  <c r="R203" i="1"/>
  <c r="Q203" i="1"/>
  <c r="P203" i="1"/>
  <c r="D203" i="1"/>
  <c r="R202" i="1"/>
  <c r="Q202" i="1"/>
  <c r="P202" i="1"/>
  <c r="D202" i="1"/>
  <c r="R201" i="1"/>
  <c r="Q201" i="1"/>
  <c r="P201" i="1"/>
  <c r="D201" i="1"/>
  <c r="R200" i="1"/>
  <c r="Q200" i="1"/>
  <c r="P200" i="1"/>
  <c r="D200" i="1"/>
  <c r="R199" i="1"/>
  <c r="Q199" i="1"/>
  <c r="P199" i="1"/>
  <c r="D199" i="1"/>
  <c r="R198" i="1"/>
  <c r="Q198" i="1"/>
  <c r="P198" i="1"/>
  <c r="D198" i="1"/>
  <c r="R197" i="1"/>
  <c r="Q197" i="1"/>
  <c r="P197" i="1"/>
  <c r="D197" i="1"/>
  <c r="R196" i="1"/>
  <c r="Q196" i="1"/>
  <c r="P196" i="1"/>
  <c r="D196" i="1"/>
  <c r="R195" i="1"/>
  <c r="Q195" i="1"/>
  <c r="P195" i="1"/>
  <c r="D195" i="1"/>
  <c r="R194" i="1"/>
  <c r="Q194" i="1"/>
  <c r="P194" i="1"/>
  <c r="D194" i="1"/>
  <c r="R193" i="1"/>
  <c r="Q193" i="1"/>
  <c r="P193" i="1"/>
  <c r="D193" i="1"/>
  <c r="R192" i="1"/>
  <c r="Q192" i="1"/>
  <c r="P192" i="1"/>
  <c r="D192" i="1"/>
  <c r="R191" i="1"/>
  <c r="Q191" i="1"/>
  <c r="P191" i="1"/>
  <c r="D191" i="1"/>
  <c r="R190" i="1"/>
  <c r="Q190" i="1"/>
  <c r="P190" i="1"/>
  <c r="D190" i="1"/>
  <c r="R189" i="1"/>
  <c r="Q189" i="1"/>
  <c r="P189" i="1"/>
  <c r="D189" i="1"/>
  <c r="R188" i="1"/>
  <c r="Q188" i="1"/>
  <c r="P188" i="1"/>
  <c r="D188" i="1"/>
  <c r="R187" i="1"/>
  <c r="Q187" i="1"/>
  <c r="P187" i="1"/>
  <c r="D187" i="1"/>
  <c r="R186" i="1"/>
  <c r="Q186" i="1"/>
  <c r="P186" i="1"/>
  <c r="D186" i="1"/>
  <c r="R185" i="1"/>
  <c r="Q185" i="1"/>
  <c r="P185" i="1"/>
  <c r="D185" i="1"/>
  <c r="R184" i="1"/>
  <c r="Q184" i="1"/>
  <c r="P184" i="1"/>
  <c r="D184" i="1"/>
  <c r="R183" i="1"/>
  <c r="Q183" i="1"/>
  <c r="P183" i="1"/>
  <c r="D183" i="1"/>
  <c r="R182" i="1"/>
  <c r="Q182" i="1"/>
  <c r="P182" i="1"/>
  <c r="D182" i="1"/>
  <c r="R181" i="1"/>
  <c r="Q181" i="1"/>
  <c r="P181" i="1"/>
  <c r="D181" i="1"/>
  <c r="R180" i="1"/>
  <c r="Q180" i="1"/>
  <c r="P180" i="1"/>
  <c r="D180" i="1"/>
  <c r="R179" i="1"/>
  <c r="Q179" i="1"/>
  <c r="P179" i="1"/>
  <c r="D179" i="1"/>
  <c r="R178" i="1"/>
  <c r="Q178" i="1"/>
  <c r="P178" i="1"/>
  <c r="D178" i="1"/>
  <c r="R177" i="1"/>
  <c r="Q177" i="1"/>
  <c r="P177" i="1"/>
  <c r="D177" i="1"/>
  <c r="R176" i="1"/>
  <c r="Q176" i="1"/>
  <c r="P176" i="1"/>
  <c r="D176" i="1"/>
  <c r="R175" i="1"/>
  <c r="Q175" i="1"/>
  <c r="P175" i="1"/>
  <c r="D175" i="1"/>
  <c r="R174" i="1"/>
  <c r="Q174" i="1"/>
  <c r="P174" i="1"/>
  <c r="D174" i="1"/>
  <c r="R173" i="1"/>
  <c r="Q173" i="1"/>
  <c r="P173" i="1"/>
  <c r="D173" i="1"/>
  <c r="R172" i="1"/>
  <c r="Q172" i="1"/>
  <c r="P172" i="1"/>
  <c r="D172" i="1"/>
  <c r="R171" i="1"/>
  <c r="Q171" i="1"/>
  <c r="P171" i="1"/>
  <c r="D171" i="1"/>
  <c r="R170" i="1"/>
  <c r="Q170" i="1"/>
  <c r="P170" i="1"/>
  <c r="D170" i="1"/>
  <c r="R169" i="1"/>
  <c r="Q169" i="1"/>
  <c r="P169" i="1"/>
  <c r="D169" i="1"/>
  <c r="R168" i="1"/>
  <c r="Q168" i="1"/>
  <c r="P168" i="1"/>
  <c r="D168" i="1"/>
  <c r="R167" i="1"/>
  <c r="Q167" i="1"/>
  <c r="P167" i="1"/>
  <c r="D167" i="1"/>
  <c r="R166" i="1"/>
  <c r="Q166" i="1"/>
  <c r="P166" i="1"/>
  <c r="D166" i="1"/>
  <c r="R165" i="1"/>
  <c r="Q165" i="1"/>
  <c r="P165" i="1"/>
  <c r="D165" i="1"/>
  <c r="R164" i="1"/>
  <c r="Q164" i="1"/>
  <c r="P164" i="1"/>
  <c r="D164" i="1"/>
  <c r="R163" i="1"/>
  <c r="Q163" i="1"/>
  <c r="P163" i="1"/>
  <c r="D163" i="1"/>
  <c r="R162" i="1"/>
  <c r="Q162" i="1"/>
  <c r="P162" i="1"/>
  <c r="D162" i="1"/>
  <c r="R161" i="1"/>
  <c r="Q161" i="1"/>
  <c r="P161" i="1"/>
  <c r="D161" i="1"/>
  <c r="R160" i="1"/>
  <c r="Q160" i="1"/>
  <c r="P160" i="1"/>
  <c r="D160" i="1"/>
  <c r="R159" i="1"/>
  <c r="Q159" i="1"/>
  <c r="P159" i="1"/>
  <c r="D159" i="1"/>
  <c r="R158" i="1"/>
  <c r="Q158" i="1"/>
  <c r="P158" i="1"/>
  <c r="D158" i="1"/>
  <c r="R157" i="1"/>
  <c r="Q157" i="1"/>
  <c r="P157" i="1"/>
  <c r="D157" i="1"/>
  <c r="R156" i="1"/>
  <c r="Q156" i="1"/>
  <c r="P156" i="1"/>
  <c r="D156" i="1"/>
  <c r="R155" i="1"/>
  <c r="Q155" i="1"/>
  <c r="P155" i="1"/>
  <c r="D155" i="1"/>
  <c r="R154" i="1"/>
  <c r="Q154" i="1"/>
  <c r="P154" i="1"/>
  <c r="D154" i="1"/>
  <c r="R153" i="1"/>
  <c r="Q153" i="1"/>
  <c r="P153" i="1"/>
  <c r="D153" i="1"/>
  <c r="R152" i="1"/>
  <c r="Q152" i="1"/>
  <c r="P152" i="1"/>
  <c r="D152" i="1"/>
  <c r="R151" i="1"/>
  <c r="Q151" i="1"/>
  <c r="P151" i="1"/>
  <c r="D151" i="1"/>
  <c r="R150" i="1"/>
  <c r="Q150" i="1"/>
  <c r="P150" i="1"/>
  <c r="D150" i="1"/>
  <c r="R149" i="1"/>
  <c r="Q149" i="1"/>
  <c r="P149" i="1"/>
  <c r="D149" i="1"/>
  <c r="R148" i="1"/>
  <c r="Q148" i="1"/>
  <c r="P148" i="1"/>
  <c r="D148" i="1"/>
  <c r="R147" i="1"/>
  <c r="Q147" i="1"/>
  <c r="P147" i="1"/>
  <c r="D147" i="1"/>
  <c r="R146" i="1"/>
  <c r="Q146" i="1"/>
  <c r="P146" i="1"/>
  <c r="D146" i="1"/>
  <c r="R145" i="1"/>
  <c r="Q145" i="1"/>
  <c r="P145" i="1"/>
  <c r="D145" i="1"/>
  <c r="R144" i="1"/>
  <c r="Q144" i="1"/>
  <c r="P144" i="1"/>
  <c r="D144" i="1"/>
  <c r="R143" i="1"/>
  <c r="Q143" i="1"/>
  <c r="P143" i="1"/>
  <c r="D143" i="1"/>
  <c r="R142" i="1"/>
  <c r="Q142" i="1"/>
  <c r="P142" i="1"/>
  <c r="D142" i="1"/>
  <c r="R141" i="1"/>
  <c r="Q141" i="1"/>
  <c r="P141" i="1"/>
  <c r="D141" i="1"/>
  <c r="R140" i="1"/>
  <c r="Q140" i="1"/>
  <c r="P140" i="1"/>
  <c r="D140" i="1"/>
  <c r="R139" i="1"/>
  <c r="Q139" i="1"/>
  <c r="P139" i="1"/>
  <c r="D139" i="1"/>
  <c r="R138" i="1"/>
  <c r="Q138" i="1"/>
  <c r="P138" i="1"/>
  <c r="D138" i="1"/>
  <c r="R137" i="1"/>
  <c r="Q137" i="1"/>
  <c r="P137" i="1"/>
  <c r="D137" i="1"/>
  <c r="R136" i="1"/>
  <c r="Q136" i="1"/>
  <c r="P136" i="1"/>
  <c r="D136" i="1"/>
  <c r="R135" i="1"/>
  <c r="Q135" i="1"/>
  <c r="P135" i="1"/>
  <c r="D135" i="1"/>
  <c r="R134" i="1"/>
  <c r="Q134" i="1"/>
  <c r="P134" i="1"/>
  <c r="D134" i="1"/>
  <c r="R133" i="1"/>
  <c r="Q133" i="1"/>
  <c r="P133" i="1"/>
  <c r="D133" i="1"/>
  <c r="R132" i="1"/>
  <c r="Q132" i="1"/>
  <c r="P132" i="1"/>
  <c r="D132" i="1"/>
  <c r="R131" i="1"/>
  <c r="Q131" i="1"/>
  <c r="P131" i="1"/>
  <c r="D131" i="1"/>
  <c r="R130" i="1"/>
  <c r="Q130" i="1"/>
  <c r="P130" i="1"/>
  <c r="D130" i="1"/>
  <c r="R129" i="1"/>
  <c r="Q129" i="1"/>
  <c r="P129" i="1"/>
  <c r="D129" i="1"/>
  <c r="R128" i="1"/>
  <c r="Q128" i="1"/>
  <c r="P128" i="1"/>
  <c r="D128" i="1"/>
  <c r="R127" i="1"/>
  <c r="Q127" i="1"/>
  <c r="P127" i="1"/>
  <c r="D127" i="1"/>
  <c r="R126" i="1"/>
  <c r="Q126" i="1"/>
  <c r="P126" i="1"/>
  <c r="D126" i="1"/>
  <c r="R125" i="1"/>
  <c r="Q125" i="1"/>
  <c r="P125" i="1"/>
  <c r="D125" i="1"/>
  <c r="R124" i="1"/>
  <c r="Q124" i="1"/>
  <c r="P124" i="1"/>
  <c r="D124" i="1"/>
  <c r="R123" i="1"/>
  <c r="Q123" i="1"/>
  <c r="P123" i="1"/>
  <c r="D123" i="1"/>
  <c r="R122" i="1"/>
  <c r="Q122" i="1"/>
  <c r="P122" i="1"/>
  <c r="D122" i="1"/>
  <c r="R121" i="1"/>
  <c r="Q121" i="1"/>
  <c r="P121" i="1"/>
  <c r="D121" i="1"/>
  <c r="R120" i="1"/>
  <c r="Q120" i="1"/>
  <c r="P120" i="1"/>
  <c r="D120" i="1"/>
  <c r="R119" i="1"/>
  <c r="Q119" i="1"/>
  <c r="P119" i="1"/>
  <c r="D119" i="1"/>
  <c r="R118" i="1"/>
  <c r="Q118" i="1"/>
  <c r="P118" i="1"/>
  <c r="D118" i="1"/>
  <c r="R117" i="1"/>
  <c r="Q117" i="1"/>
  <c r="P117" i="1"/>
  <c r="D117" i="1"/>
  <c r="R116" i="1"/>
  <c r="Q116" i="1"/>
  <c r="P116" i="1"/>
  <c r="D116" i="1"/>
  <c r="R115" i="1"/>
  <c r="Q115" i="1"/>
  <c r="P115" i="1"/>
  <c r="D115" i="1"/>
  <c r="R114" i="1"/>
  <c r="Q114" i="1"/>
  <c r="P114" i="1"/>
  <c r="D114" i="1"/>
  <c r="R113" i="1"/>
  <c r="Q113" i="1"/>
  <c r="P113" i="1"/>
  <c r="D113" i="1"/>
  <c r="R112" i="1"/>
  <c r="Q112" i="1"/>
  <c r="P112" i="1"/>
  <c r="D112" i="1"/>
  <c r="R111" i="1"/>
  <c r="Q111" i="1"/>
  <c r="P111" i="1"/>
  <c r="D111" i="1"/>
  <c r="R110" i="1"/>
  <c r="Q110" i="1"/>
  <c r="P110" i="1"/>
  <c r="D110" i="1"/>
  <c r="R109" i="1"/>
  <c r="Q109" i="1"/>
  <c r="P109" i="1"/>
  <c r="D109" i="1"/>
  <c r="R108" i="1"/>
  <c r="Q108" i="1"/>
  <c r="P108" i="1"/>
  <c r="D108" i="1"/>
  <c r="R107" i="1"/>
  <c r="Q107" i="1"/>
  <c r="P107" i="1"/>
  <c r="D107" i="1"/>
  <c r="R106" i="1"/>
  <c r="Q106" i="1"/>
  <c r="P106" i="1"/>
  <c r="D106" i="1"/>
  <c r="R105" i="1"/>
  <c r="Q105" i="1"/>
  <c r="P105" i="1"/>
  <c r="D105" i="1"/>
  <c r="R104" i="1"/>
  <c r="Q104" i="1"/>
  <c r="P104" i="1"/>
  <c r="D104" i="1"/>
  <c r="R103" i="1"/>
  <c r="Q103" i="1"/>
  <c r="P103" i="1"/>
  <c r="D103" i="1"/>
  <c r="R102" i="1"/>
  <c r="Q102" i="1"/>
  <c r="P102" i="1"/>
  <c r="D102" i="1"/>
  <c r="R101" i="1"/>
  <c r="Q101" i="1"/>
  <c r="P101" i="1"/>
  <c r="D101" i="1"/>
  <c r="R100" i="1"/>
  <c r="Q100" i="1"/>
  <c r="P100" i="1"/>
  <c r="D100" i="1"/>
  <c r="R99" i="1"/>
  <c r="Q99" i="1"/>
  <c r="P99" i="1"/>
  <c r="D99" i="1"/>
  <c r="R98" i="1"/>
  <c r="Q98" i="1"/>
  <c r="P98" i="1"/>
  <c r="D98" i="1"/>
  <c r="R97" i="1"/>
  <c r="Q97" i="1"/>
  <c r="P97" i="1"/>
  <c r="D97" i="1"/>
  <c r="R96" i="1"/>
  <c r="Q96" i="1"/>
  <c r="P96" i="1"/>
  <c r="D96" i="1"/>
  <c r="R95" i="1"/>
  <c r="Q95" i="1"/>
  <c r="P95" i="1"/>
  <c r="D95" i="1"/>
  <c r="R94" i="1"/>
  <c r="Q94" i="1"/>
  <c r="P94" i="1"/>
  <c r="D94" i="1"/>
  <c r="R93" i="1"/>
  <c r="Q93" i="1"/>
  <c r="P93" i="1"/>
  <c r="D93" i="1"/>
  <c r="R92" i="1"/>
  <c r="Q92" i="1"/>
  <c r="P92" i="1"/>
  <c r="D92" i="1"/>
  <c r="R91" i="1"/>
  <c r="Q91" i="1"/>
  <c r="P91" i="1"/>
  <c r="D91" i="1"/>
  <c r="R90" i="1"/>
  <c r="Q90" i="1"/>
  <c r="P90" i="1"/>
  <c r="D90" i="1"/>
  <c r="R89" i="1"/>
  <c r="Q89" i="1"/>
  <c r="P89" i="1"/>
  <c r="D89" i="1"/>
  <c r="R88" i="1"/>
  <c r="Q88" i="1"/>
  <c r="P88" i="1"/>
  <c r="D88" i="1"/>
  <c r="R87" i="1"/>
  <c r="Q87" i="1"/>
  <c r="P87" i="1"/>
  <c r="D87" i="1"/>
  <c r="R86" i="1"/>
  <c r="Q86" i="1"/>
  <c r="P86" i="1"/>
  <c r="D86" i="1"/>
  <c r="R85" i="1"/>
  <c r="Q85" i="1"/>
  <c r="P85" i="1"/>
  <c r="D85" i="1"/>
  <c r="R84" i="1"/>
  <c r="Q84" i="1"/>
  <c r="P84" i="1"/>
  <c r="D84" i="1"/>
  <c r="R83" i="1"/>
  <c r="Q83" i="1"/>
  <c r="P83" i="1"/>
  <c r="D83" i="1"/>
  <c r="R82" i="1"/>
  <c r="Q82" i="1"/>
  <c r="P82" i="1"/>
  <c r="D82" i="1"/>
  <c r="R81" i="1"/>
  <c r="Q81" i="1"/>
  <c r="P81" i="1"/>
  <c r="D81" i="1"/>
  <c r="R80" i="1"/>
  <c r="Q80" i="1"/>
  <c r="P80" i="1"/>
  <c r="D80" i="1"/>
  <c r="R79" i="1"/>
  <c r="Q79" i="1"/>
  <c r="P79" i="1"/>
  <c r="D79" i="1"/>
  <c r="R78" i="1"/>
  <c r="Q78" i="1"/>
  <c r="P78" i="1"/>
  <c r="D78" i="1"/>
  <c r="R77" i="1"/>
  <c r="Q77" i="1"/>
  <c r="P77" i="1"/>
  <c r="D77" i="1"/>
  <c r="R76" i="1"/>
  <c r="Q76" i="1"/>
  <c r="P76" i="1"/>
  <c r="D76" i="1"/>
  <c r="R75" i="1"/>
  <c r="Q75" i="1"/>
  <c r="P75" i="1"/>
  <c r="D75" i="1"/>
  <c r="R74" i="1"/>
  <c r="Q74" i="1"/>
  <c r="P74" i="1"/>
  <c r="D74" i="1"/>
  <c r="R73" i="1"/>
  <c r="Q73" i="1"/>
  <c r="P73" i="1"/>
  <c r="D73" i="1"/>
  <c r="R72" i="1"/>
  <c r="Q72" i="1"/>
  <c r="P72" i="1"/>
  <c r="D72" i="1"/>
  <c r="R71" i="1"/>
  <c r="Q71" i="1"/>
  <c r="P71" i="1"/>
  <c r="D71" i="1"/>
  <c r="R70" i="1"/>
  <c r="Q70" i="1"/>
  <c r="P70" i="1"/>
  <c r="D70" i="1"/>
  <c r="R69" i="1"/>
  <c r="Q69" i="1"/>
  <c r="P69" i="1"/>
  <c r="D69" i="1"/>
  <c r="R68" i="1"/>
  <c r="Q68" i="1"/>
  <c r="P68" i="1"/>
  <c r="D68" i="1"/>
  <c r="R67" i="1"/>
  <c r="Q67" i="1"/>
  <c r="P67" i="1"/>
  <c r="D67" i="1"/>
  <c r="R66" i="1"/>
  <c r="Q66" i="1"/>
  <c r="P66" i="1"/>
  <c r="D66" i="1"/>
  <c r="R65" i="1"/>
  <c r="Q65" i="1"/>
  <c r="P65" i="1"/>
  <c r="D65" i="1"/>
  <c r="R64" i="1"/>
  <c r="Q64" i="1"/>
  <c r="P64" i="1"/>
  <c r="D64" i="1"/>
  <c r="R63" i="1"/>
  <c r="Q63" i="1"/>
  <c r="P63" i="1"/>
  <c r="D63" i="1"/>
  <c r="R62" i="1"/>
  <c r="Q62" i="1"/>
  <c r="P62" i="1"/>
  <c r="D62" i="1"/>
  <c r="R61" i="1"/>
  <c r="Q61" i="1"/>
  <c r="P61" i="1"/>
  <c r="D61" i="1"/>
  <c r="R60" i="1"/>
  <c r="Q60" i="1"/>
  <c r="P60" i="1"/>
  <c r="D60" i="1"/>
  <c r="R59" i="1"/>
  <c r="Q59" i="1"/>
  <c r="P59" i="1"/>
  <c r="D59" i="1"/>
  <c r="R58" i="1"/>
  <c r="Q58" i="1"/>
  <c r="P58" i="1"/>
  <c r="D58" i="1"/>
  <c r="R57" i="1"/>
  <c r="Q57" i="1"/>
  <c r="P57" i="1"/>
  <c r="D57" i="1"/>
  <c r="R56" i="1"/>
  <c r="Q56" i="1"/>
  <c r="P56" i="1"/>
  <c r="D56" i="1"/>
  <c r="R55" i="1"/>
  <c r="Q55" i="1"/>
  <c r="P55" i="1"/>
  <c r="D55" i="1"/>
  <c r="R54" i="1"/>
  <c r="Q54" i="1"/>
  <c r="P54" i="1"/>
  <c r="D54" i="1"/>
  <c r="R53" i="1"/>
  <c r="Q53" i="1"/>
  <c r="P53" i="1"/>
  <c r="D53" i="1"/>
  <c r="R52" i="1"/>
  <c r="Q52" i="1"/>
  <c r="P52" i="1"/>
  <c r="D52" i="1"/>
  <c r="R51" i="1"/>
  <c r="Q51" i="1"/>
  <c r="P51" i="1"/>
  <c r="D51" i="1"/>
  <c r="R50" i="1"/>
  <c r="Q50" i="1"/>
  <c r="P50" i="1"/>
  <c r="D50" i="1"/>
  <c r="R49" i="1"/>
  <c r="Q49" i="1"/>
  <c r="P49" i="1"/>
  <c r="D49" i="1"/>
  <c r="R48" i="1"/>
  <c r="Q48" i="1"/>
  <c r="P48" i="1"/>
  <c r="D48" i="1"/>
  <c r="R47" i="1"/>
  <c r="Q47" i="1"/>
  <c r="P47" i="1"/>
  <c r="D47" i="1"/>
  <c r="R46" i="1"/>
  <c r="Q46" i="1"/>
  <c r="P46" i="1"/>
  <c r="D46" i="1"/>
  <c r="R45" i="1"/>
  <c r="Q45" i="1"/>
  <c r="P45" i="1"/>
  <c r="D45" i="1"/>
  <c r="R44" i="1"/>
  <c r="Q44" i="1"/>
  <c r="P44" i="1"/>
  <c r="D44" i="1"/>
  <c r="R43" i="1"/>
  <c r="Q43" i="1"/>
  <c r="P43" i="1"/>
  <c r="D43" i="1"/>
  <c r="R42" i="1"/>
  <c r="Q42" i="1"/>
  <c r="P42" i="1"/>
  <c r="D42" i="1"/>
  <c r="R41" i="1"/>
  <c r="Q41" i="1"/>
  <c r="P41" i="1"/>
  <c r="D41" i="1"/>
  <c r="R40" i="1"/>
  <c r="Q40" i="1"/>
  <c r="P40" i="1"/>
  <c r="D40" i="1"/>
  <c r="R39" i="1"/>
  <c r="Q39" i="1"/>
  <c r="P39" i="1"/>
  <c r="D39" i="1"/>
  <c r="R38" i="1"/>
  <c r="Q38" i="1"/>
  <c r="P38" i="1"/>
  <c r="D38" i="1"/>
  <c r="R37" i="1"/>
  <c r="Q37" i="1"/>
  <c r="P37" i="1"/>
  <c r="D37" i="1"/>
  <c r="R36" i="1"/>
  <c r="Q36" i="1"/>
  <c r="P36" i="1"/>
  <c r="D36" i="1"/>
  <c r="R35" i="1"/>
  <c r="Q35" i="1"/>
  <c r="P35" i="1"/>
  <c r="D35" i="1"/>
  <c r="R34" i="1"/>
  <c r="Q34" i="1"/>
  <c r="P34" i="1"/>
  <c r="D34" i="1"/>
  <c r="R33" i="1"/>
  <c r="Q33" i="1"/>
  <c r="P33" i="1"/>
  <c r="D33" i="1"/>
  <c r="R32" i="1"/>
  <c r="Q32" i="1"/>
  <c r="P32" i="1"/>
  <c r="D32" i="1"/>
  <c r="R31" i="1"/>
  <c r="Q31" i="1"/>
  <c r="P31" i="1"/>
  <c r="D31" i="1"/>
  <c r="R30" i="1"/>
  <c r="Q30" i="1"/>
  <c r="P30" i="1"/>
  <c r="D30" i="1"/>
  <c r="R29" i="1"/>
  <c r="Q29" i="1"/>
  <c r="P29" i="1"/>
  <c r="D29" i="1"/>
  <c r="R28" i="1"/>
  <c r="Q28" i="1"/>
  <c r="P28" i="1"/>
  <c r="D28" i="1"/>
  <c r="R27" i="1"/>
  <c r="Q27" i="1"/>
  <c r="P27" i="1"/>
  <c r="D27" i="1"/>
  <c r="R26" i="1"/>
  <c r="Q26" i="1"/>
  <c r="P26" i="1"/>
  <c r="D26" i="1"/>
  <c r="R25" i="1"/>
  <c r="Q25" i="1"/>
  <c r="P25" i="1"/>
  <c r="D25" i="1"/>
  <c r="R24" i="1"/>
  <c r="Q24" i="1"/>
  <c r="P24" i="1"/>
  <c r="D24" i="1"/>
  <c r="R23" i="1"/>
  <c r="Q23" i="1"/>
  <c r="P23" i="1"/>
  <c r="D23" i="1"/>
  <c r="R22" i="1"/>
  <c r="Q22" i="1"/>
  <c r="P22" i="1"/>
  <c r="D22" i="1"/>
  <c r="R21" i="1"/>
  <c r="Q21" i="1"/>
  <c r="P21" i="1"/>
  <c r="D21" i="1"/>
  <c r="R20" i="1"/>
  <c r="Q20" i="1"/>
  <c r="P20" i="1"/>
  <c r="D20" i="1"/>
  <c r="R19" i="1"/>
  <c r="Q19" i="1"/>
  <c r="P19" i="1"/>
  <c r="D19" i="1"/>
  <c r="R18" i="1"/>
  <c r="Q18" i="1"/>
  <c r="P18" i="1"/>
  <c r="D18" i="1"/>
  <c r="R17" i="1"/>
  <c r="Q17" i="1"/>
  <c r="P17" i="1"/>
  <c r="D17" i="1"/>
  <c r="R16" i="1"/>
  <c r="Q16" i="1"/>
  <c r="P16" i="1"/>
  <c r="D16" i="1"/>
  <c r="R15" i="1"/>
  <c r="Q15" i="1"/>
  <c r="P15" i="1"/>
  <c r="D15" i="1"/>
  <c r="R14" i="1"/>
  <c r="Q14" i="1"/>
  <c r="P14" i="1"/>
  <c r="D14" i="1"/>
  <c r="R13" i="1"/>
  <c r="Q13" i="1"/>
  <c r="P13" i="1"/>
  <c r="D13" i="1"/>
  <c r="R12" i="1"/>
  <c r="Q12" i="1"/>
  <c r="P12" i="1"/>
  <c r="D12" i="1"/>
  <c r="R11" i="1"/>
  <c r="Q11" i="1"/>
  <c r="P11" i="1"/>
  <c r="D11" i="1"/>
  <c r="R10" i="1"/>
  <c r="Q10" i="1"/>
  <c r="P10" i="1"/>
  <c r="D10" i="1"/>
  <c r="R9" i="1"/>
  <c r="Q9" i="1"/>
  <c r="P9" i="1"/>
  <c r="D9" i="1"/>
  <c r="R8" i="1"/>
  <c r="Q8" i="1"/>
  <c r="P8" i="1"/>
  <c r="D8" i="1"/>
  <c r="R7" i="1"/>
  <c r="Q7" i="1"/>
  <c r="P7" i="1"/>
  <c r="D7" i="1"/>
  <c r="R6" i="1"/>
  <c r="Q6" i="1"/>
  <c r="P6" i="1"/>
  <c r="D6" i="1"/>
  <c r="R5" i="1"/>
  <c r="Q5" i="1"/>
  <c r="P5" i="1"/>
  <c r="D5" i="1"/>
  <c r="R4" i="1"/>
  <c r="Q4" i="1"/>
  <c r="P4" i="1"/>
  <c r="D4" i="1"/>
  <c r="R3" i="1"/>
  <c r="Q3" i="1"/>
  <c r="P3" i="1"/>
  <c r="D3" i="1"/>
  <c r="R2" i="1"/>
  <c r="Q2" i="1"/>
  <c r="P2" i="1"/>
  <c r="D2" i="1"/>
</calcChain>
</file>

<file path=xl/sharedStrings.xml><?xml version="1.0" encoding="utf-8"?>
<sst xmlns="http://schemas.openxmlformats.org/spreadsheetml/2006/main" count="2533" uniqueCount="901">
  <si>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</si>
  <si>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</si>
  <si>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</si>
  <si>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</si>
  <si>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</si>
  <si>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</si>
  <si>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</si>
  <si>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</si>
  <si>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</si>
  <si>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</si>
  <si>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</si>
  <si>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</si>
  <si>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</si>
  <si>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</si>
  <si>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</si>
  <si>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</si>
  <si>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</si>
  <si>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Saudi Arabia, Kingdom of</t>
  </si>
  <si>
    <t> Concentrations of active substance used in public health pesticides.  </t>
  </si>
  <si>
    <t>This draft technical regulation applies to determine the permissible concentrations limits of active ingredients used in the formulation of public health pesticide, purity levels, PH levels, and tolerance limits based on pesticide formulation</t>
  </si>
  <si>
    <t>Pesticides and other agrochemicals (ICS code(s): 65.100)</t>
  </si>
  <si>
    <t/>
  </si>
  <si>
    <t>65.100 - Pesticides and other agrochemicals</t>
  </si>
  <si>
    <t>Protection of human health or safety (TBT)</t>
  </si>
  <si>
    <t>Regular notification</t>
  </si>
  <si>
    <r>
      <rPr>
        <sz val="11"/>
        <rFont val="Calibri"/>
      </rPr>
      <t>https://members.wto.org/crnattachments/2025/TBT/SAU/25_04180_00_x.pdf</t>
    </r>
  </si>
  <si>
    <t>Dominican Republic</t>
  </si>
  <si>
    <t>NORMATIVA TÉCNICA SOBRE EL ESTÁNDAR HOMOLOGADO DE LOS CASCOS DE PROTECCIÓN PERSONAL DE CONDUCTORES Y PASAJEROS DE MOTOCICLETAS Y VEHÍCULOS SIN CABINA DE TRES Y CUATRO RUEDAS.</t>
  </si>
  <si>
    <t>DefinicionesEspecificaciones generales del casco protectorModalidades de casco protector aceptadosNormas generales de uso del casco protectorCampaña de seguridad vialSancionesAdaptaciones</t>
  </si>
  <si>
    <t>VEHÍCULOS AUTOMÓVILES, TRACTORES, VELOCÍPEDOS Y DEMÁS VEHÍCULOS TERRESTRES, SUS PARTES Y ACCESORIOS (Código(s) del SA: 87); Equipo de protección de la cabeza (Código(s) de la ICS: 13.340.20)</t>
  </si>
  <si>
    <t>87 - VEHICLES OTHER THAN RAILWAY OR TRAMWAY ROLLING STOCK, AND PARTS AND ACCESSORIES THEREOF</t>
  </si>
  <si>
    <t>13.340.20 - Head protective equipment</t>
  </si>
  <si>
    <t>National security requirements (TBT); Prevention of deceptive practices and consumer protection (TBT); Protection of human health or safety (TBT); Reducing trade barriers and facilitating trade (TBT)</t>
  </si>
  <si>
    <r>
      <rPr>
        <sz val="11"/>
        <rFont val="Calibri"/>
      </rPr>
      <t>https://members.wto.org/crnattachments/2025/TBT/DOM/25_04215_00_s.pdf</t>
    </r>
  </si>
  <si>
    <t>Chile</t>
  </si>
  <si>
    <t>Propuesta de nuevo reglamento: aprueba reglamento que establece definiciones, características técnicas, condiciones de seguridad y de circulación que deberán cumplir los vehículos que indica y deroga decreto supremo N° 5, de 2005 del Ministerio de Transportes y Telecomunicaciones (https://www.bcn.cl/leychile/navegar?idNorma=235595), Subsecretaría de Transportes. </t>
  </si>
  <si>
    <t>El Ministerio de Transportes y Telecomunicaciones ha considerado necesario dictar un nuevo reglamento para regular los microvehículos, en el sentido de:Establecer nuevas definiciones de vehículos: bicicletas y triciclos eléctricos y vehículos de movilidad personal.Incorporar nueva certificación de bicicletas y triciclos con motor eléctrico auxiliar, junto con la certificación de sus baterías.   3. Incorporar nueva certificación de vehículos de movilidad personal.</t>
  </si>
  <si>
    <t>Bicicletas y triciclos con motor eléctrico, vehículos de movilidad personal.</t>
  </si>
  <si>
    <t>43.120 - Electric road vehicles; 43.140 - Motorcycles and mopeds</t>
  </si>
  <si>
    <t>Protection of human health or safety (TBT); Other (TBT)</t>
  </si>
  <si>
    <r>
      <rPr>
        <sz val="11"/>
        <rFont val="Calibri"/>
      </rPr>
      <t>https://members.wto.org/crnattachments/2025/TBT/CHL/25_04212_00_s.pdf</t>
    </r>
  </si>
  <si>
    <t>Chinese Taipei</t>
  </si>
  <si>
    <t>Draft Amendments to the Regulations for Consumption Management of Hydrochlorofluorocarbons</t>
  </si>
  <si>
    <t>The Ministry of Environment proposes to amend the provisions of the "Regulations for Consumption Management of Hydrochlorofluorocarbons" and revise its title to “Management Regulations for Hydrochlorofluorocarbons.”The key points of the draft amendments are as follows:Add a definition for HCFC-containing products or equipment, and revise the definitions of HCFCs and consumption quantity.Adjust the control timelines for the consumption and production of HCFCs, as well as the restrictions on their use, to reflect that certain timelines have already passed.Simplify the current allocation system by adopting a single annual allocation process to better meet practical needs.Add application procedures for exempted uses permitted under Montreal Protocol resolutions, which are not included in consumption calculations.Add regulations on the import and reporting requirements for enterprises granted import approvals for exempted uses.Clarify the existing prohibition on importing HCFC-containing products or equipment without prior approval.Add provisions allowing unauthorized imports of HCFCs or HCFC-containing products or equipment to be disposed of through sale or other appropriate methods.</t>
  </si>
  <si>
    <t>hydrochlorofluorocarbons; products or equipment containing hydrochlorofluorocarbons (HCFCs)</t>
  </si>
  <si>
    <t>71.100 - Products of the chemical industry</t>
  </si>
  <si>
    <t>Consumer information, labelling (TBT); Protection of human health or safety (TBT); Protection of animal or plant life or health (TBT); Protection of the environment (TBT); Harmonization (TBT); Cost saving and productivity enhancement (TBT)</t>
  </si>
  <si>
    <r>
      <rPr>
        <sz val="11"/>
        <rFont val="Calibri"/>
      </rPr>
      <t>https://members.wto.org/crnattachments/2025/TBT/TPKM/25_04194_00_e.pdf
https://members.wto.org/crnattachments/2025/TBT/TPKM/25_04194_00_x.pdf</t>
    </r>
  </si>
  <si>
    <t>Ukraine</t>
  </si>
  <si>
    <t>Draft Order of the Ministry of Health of Ukraine “On Approval of Amendments to Certain Regulatory Acts of the Ministry of Health of Ukraine”</t>
  </si>
  <si>
    <t>The draft Order has been developed to improve the regulatory framework governing the production and circulation of dietary supplements and food products containing added vitamins and minerals.It proposes amendments to:- Hygiene Requirements for dietary supplements, approved by the Order of the Ministry of Health of Ukraine No. 1114 of 19 December 2013;- Requirements for nutrition and health claims made on food products, approved by the Order of the Ministry of Health of Ukraine No. 1145 of 15 May 2020 (notified in documents G/TBT/N/UKR/164, G/TBT/N/UKR/164/Add.1);-Rules on the addition of vitamins, minerals and certain other substances to foods, approved by the Order of the Ministry of Health of Ukraine No. 1613 of 16 July 2020.The draft Order is also notified under the SPS Agreement.</t>
  </si>
  <si>
    <t>food and dietary supplements</t>
  </si>
  <si>
    <t>67.040 - Food products in general</t>
  </si>
  <si>
    <t>Consumer information, labelling (TBT); Quality requirements (TBT)</t>
  </si>
  <si>
    <t>Food standards</t>
  </si>
  <si>
    <r>
      <rPr>
        <sz val="11"/>
        <rFont val="Calibri"/>
      </rPr>
      <t>https://members.wto.org/crnattachments/2025/TBT/UKR/25_04209_00_x.pdf
https://members.wto.org/crnattachments/2025/TBT/UKR/25_04209_01_x.pdf</t>
    </r>
  </si>
  <si>
    <t>Ecuador</t>
  </si>
  <si>
    <t>PROYECTO DE REGLAMENTO TÉCNICO ECUATORIANO PRTE INEN 109 (2R) “SEGURIDAD Y EFICIENCIA TÉRMICA DE CALENTADORES DE AGUA A GAS”</t>
  </si>
  <si>
    <t>La presente Resolución aplica a los siguientes productos sean estos nacionales o importados que se comercialicen en el Ecuador:Calentadores de agua de tipo almacenamiento, que utilicen gases combustibles como el GLP o gas natural, con una potencia útil nominal no mayor a 108 kW.Calentadores de agua de tipo instantáneo, que utilicen gases combustibles como el GLP o gas natural, con una potencia útil nominal no mayor a 108 kW.</t>
  </si>
  <si>
    <t>- Calentadores de agua de calentamiento instantáneo o de acumulación (excepto los eléctricos) (Código(s) del SA: 84191)Calentadores de calentamiento instantáneo, de gas (exc. calderas de calefacción central) (Código(s) del SA: 841911); Calentadores de agua instantáneos o acumuladores, no eléctricos (exc. calentadores de agua instantáneos a gas, calentadores de agua solares y calderas o calentadores de agua para calefacción central) (Código(s) del SA: 841919)</t>
  </si>
  <si>
    <t>841919 - Instantaneous or storage water heaters, non-electric (excl. instantaneous gas water heaters, solar water heaters and boilers or water heaters for central heating); 841911 - Instantaneous gas water heaters (excl. boilers or water heaters for central heating)</t>
  </si>
  <si>
    <t>91.140.65 - Water heating equipment; 97.100.20 - Gas heaters</t>
  </si>
  <si>
    <t>Prevention of deceptive practices and consumer protection (TBT); Protection of human health or safety (TBT); Protection of the environment (TBT)</t>
  </si>
  <si>
    <r>
      <rPr>
        <sz val="11"/>
        <rFont val="Calibri"/>
      </rPr>
      <t>https://members.wto.org/crnattachments/2025/TBT/ECU/25_04175_00_s.pdf</t>
    </r>
  </si>
  <si>
    <t>South Africa</t>
  </si>
  <si>
    <t>Regulations regarding grading, packing, and marking of edible vegetable oils intended for sale in the Republic of South Africa</t>
  </si>
  <si>
    <t>The proposed regulations set minimum quality standards for the grading of edible vegetable oils and proper labelling of these products when presented for sale. In addition, the regulations specify crucial test parameters to verify authenticity and to ensure compliance with the prescribed quality standards. Food safety issues are excluded from the proposed regulations.</t>
  </si>
  <si>
    <t>Edible vegetable oils processed</t>
  </si>
  <si>
    <t>15 - ANIMAL, VEGETABLE OR MICROBIAL FATS AND OILS AND THEIR CLEAVAGE PRODUCTS; PREPARED EDIBLE FATS; ANIMAL OR VEGETABLE WAXES</t>
  </si>
  <si>
    <t>67.200.10 - Animal and vegetable fats and oils</t>
  </si>
  <si>
    <t>Consumer information, labelling (TBT)</t>
  </si>
  <si>
    <r>
      <rPr>
        <sz val="11"/>
        <rFont val="Calibri"/>
      </rPr>
      <t>https://members.wto.org/crnattachments/2025/TBT/ZAF/25_04179_00_e.pdf</t>
    </r>
  </si>
  <si>
    <t>Japan</t>
  </si>
  <si>
    <t>Overview of proposed Partial Revision to the Food Labelling Standards regarding the Food Labelling Act</t>
  </si>
  <si>
    <t>In Foods with Function Claims, labelling that emphasizes ingredients (Ingredient A has been added, Ingredient B has not been added or Ingredient C is not included, etc.) is restricted by the provisions of the Food Labelling Standards except for functional ingredients. However, since labelling, that emphasizes a certain ingredient is not contained or added, etc, contributes to the appropriate selection of food by consumers and is unlikely to cause misidentification by consumers, it will become to be displayed on containers and packaging in the same way as other general food products.On the other hand, terms that emphasize the inclusion of ingredients other than those related to the notified functionality will continue to be prohibited from labelling, except for the nutritional ingredients stipulated in Appendix 9 of the Food Labelling Standards.</t>
  </si>
  <si>
    <t>Foods with Function Claims</t>
  </si>
  <si>
    <t>Consumer information, labelling (TBT); Other (TBT)</t>
  </si>
  <si>
    <t>Food standards; Labelling</t>
  </si>
  <si>
    <r>
      <rPr>
        <sz val="11"/>
        <rFont val="Calibri"/>
      </rPr>
      <t>https://members.wto.org/crnattachments/2025/TBT/JPN/25_04176_00_e.pdf</t>
    </r>
  </si>
  <si>
    <t>Proyecto de Reglamento Técnico Ecuatoriano PRTE INEN 098 (1R) “Cables para transmisión de voz y datos”</t>
  </si>
  <si>
    <t>La presente Resolución aplica a los siguientes productos sean estos nacionales o importados que se comercialicen en el Ecuador:_x000D_
Cables coaxiales;Cable telefónico de acometida, instalaciones interiores y de cruzada;Cables telefónicos para exteriores;Cables de par trenzado (UTP, STP, FTP, S-FTP).La presente Resolución no aplica a:_x000D_
Cables para transmisión de voz y datos fabricados específicamente para instalaciones petroleras, mineras o instalaciones marinas fijas o móviles.Cables coaxiales (todos los tipos) de tramos cortos provistos de piezas de conexión.</t>
  </si>
  <si>
    <t>Cables y demás conductores eléctricos coaxiales, aislados (Código(s) del SA: 854420); - Los demás conductores eléctricos para una tensión inferior o igual a 1000 V (Código(s) del SA: 85444)</t>
  </si>
  <si>
    <t>854420 - Coaxial cable and other coaxial electric conductors, insulated; 85444 - - Other electric conductors, for a voltage not exceeding 1,000 V:</t>
  </si>
  <si>
    <t>33.120 - Components and accessories for telecommunications equipment</t>
  </si>
  <si>
    <t>Prevention of deceptive practices and consumer protection (TBT); Protection of human health or safety (TBT)</t>
  </si>
  <si>
    <r>
      <rPr>
        <sz val="11"/>
        <rFont val="Calibri"/>
      </rPr>
      <t>https://members.wto.org/crnattachments/2025/TBT/ECU/25_04193_00_s.pdf</t>
    </r>
  </si>
  <si>
    <t>United States of America</t>
  </si>
  <si>
    <t>Advanced Clean Trucks Pooling Amendments</t>
  </si>
  <si>
    <t>California Air Resources Board (CARB) Proposed Amendments to the Advanced Clean Trucks Regulation and the Zero-Emission Powertrain Certification Test Procedure - The proposed amendments to the ACT regulation include the following modifications:_x000D_
• Add an option for manufacturers to use surplus ZEV and near zero emission vehicle (NZEV) credits generated in one state that has adopted the ACT regulation to assist with meeting their ACT compliance obligations in another state. The proposed pooling flexibility implements a declining annual credit transfer allowance for the 2027 through 2031 model years that dictates how many credits can be transferred in a given year into a state with a deficit. These allowances would begin at 20% in 2027 and decrease by 2% each year, reaching 12% in 2031. The credit transfer allowance would then be constant at 10% for the 2032 through 2035 model years._x000D_
• Modify the Low Tractor Volume provision to permit manufacturers to offset a portion of deficits generated in the Class 7-8 tractor group with Class 2b-3 or Class 4-8 group ZEV credits for each model year._x000D_
• Decrease the minimum all-electric range threshold for NZEVs after the 2030 model year._x000D_
• Provide manufacturers increased flexibility with respect to the order in which they retire ZEV credits._x000D_
• Modify the communication protocols with respect to the ZEV connector criteria in the ZEP Certification regulation.</t>
  </si>
  <si>
    <t>Truck emissions; Environmental protection (ICS code(s): 13.020); Transport exhaust emissions (ICS code(s): 13.040.50); Road vehicle systems (ICS code(s): 43.040)</t>
  </si>
  <si>
    <t>13.020 - Environmental protection; 13.040.50 - Transport exhaust emissions; 43.040 - Road vehicle systems</t>
  </si>
  <si>
    <t>Protection of the environment (TBT)</t>
  </si>
  <si>
    <r>
      <rPr>
        <sz val="11"/>
        <rFont val="Calibri"/>
      </rPr>
      <t>https://members.wto.org/crnattachments/2025/TBT/USA/25_04169_00_e.pdf
https://members.wto.org/crnattachments/2025/TBT/USA/25_04169_01_e.pdf
https://members.wto.org/crnattachments/2025/TBT/USA/25_04169_02_e.pdf
https://ww2.arb.ca.gov/rulemaking/2025/actpooling</t>
    </r>
  </si>
  <si>
    <t>Repeal of Greenhouse Gas Emissions Standards for Fossil Fuel-Fired Electric Generating Units</t>
  </si>
  <si>
    <t>Proposed rule - In this action, the U.S. Environmental Protection Agency (EPA) is proposing to repeal all greenhouse gas (GHG) emissions standards for fossil fuel-fired power plants. The EPA is proposing that the Clean Air Act (CAA) requires it to make a finding that GHG emissions from fossil fuel-fired power plants contribute significantly to dangerous air pollution, as a predicate to regulating GHG emissions from those plants. The EPA is further proposing to make a finding that GHG emissions from fossil fuel-fired power plants do not contribute significantly to dangerous air pollution. The EPA is also proposing, as an alternative, to repeal a narrower set of requirements that includes the emission guidelines for existing fossil fuel-fired steam generating units, the carbon capture and sequestration/storage (CCS)-based standards for coal-fired steam generating units undertaking a large modification, and the CCS-based standards for new base load stationary combustion turbines.</t>
  </si>
  <si>
    <t>Greenhouse gas emissions for fossil fuel-fired electric generating units; Air quality (ICS code(s): 13.040); Gas and steam turbines. Steam engines (ICS code(s): 27.040); Rotating machinery (ICS code(s): 29.160)</t>
  </si>
  <si>
    <t>13.040 - Air quality; 27.040 - Gas and steam turbines. Steam engines; 29.160 - Rotating machinery</t>
  </si>
  <si>
    <t>Cost saving and productivity enhancement (TBT)</t>
  </si>
  <si>
    <r>
      <rPr>
        <sz val="11"/>
        <rFont val="Calibri"/>
      </rPr>
      <t>https://members.wto.org/crnattachments/2025/TBT/USA/25_04172_00_e.pdf</t>
    </r>
  </si>
  <si>
    <t>Renewable Fuel Standard (RFS) Program: Standards for 2026 and 2027, Partial Waiver of 2025 Cellulosic Biofuel Volume Requirement, and Other Changes</t>
  </si>
  <si>
    <t>Proposed rule - Under the Clean Air Act (CAA), the Environmental Protection Agency (EPA) is required to determine the applicable volume requirements for the Renewable Fuel Standard (RFS) for years after those specified in the statute. EPA is proposing the applicable volumes and percentage standards for 2026 and 2027 for cellulosic biofuel, biomass-based diesel (BBD), advanced biofuel, and total renewable fuel. EPA is also proposing to partially waive the 2025 cellulosic biofuel volume requirement and revise the associated percentage standard due to a shortfall in cellulosic biofuel production. Finally, EPA is proposing several regulatory changes to the RFS program, including reducing the number of Renewable Identification Numbers (RINs) generated for imported renewable fuel and renewable fuel produced from foreign feedstocks and removing renewable electricity as a qualifying renewable fuel under the RFS program (eRINs).</t>
  </si>
  <si>
    <t>Renewable fuel standards;  Quality (ICS code(s): 03.120); Fuels (ICS code(s): 75.160)</t>
  </si>
  <si>
    <t>03.120 - Quality; 75.160 - Fuels</t>
  </si>
  <si>
    <t>Quality requirements (TBT); Cost saving and productivity enhancement (TBT)</t>
  </si>
  <si>
    <r>
      <rPr>
        <sz val="11"/>
        <rFont val="Calibri"/>
      </rPr>
      <t>https://members.wto.org/crnattachments/2025/TBT/USA/25_04171_00_e.pdf</t>
    </r>
  </si>
  <si>
    <t>PROYECTO DE REGLAMENTO TÉCNICO ECUATORIANO PRTE INEN 142 (1R) “LLAVES O VÁLVULAS DE USO DOMICILIARIO”</t>
  </si>
  <si>
    <t>La presente Resolución aplica a las siguientes llaves o válvulas de uso domiciliario sean estas nacionales o importadas que se comercialicen en el Ecuador:Válvulas de compensación automática para sistemas individuales de ducha instalados en la pared,Llaves de ducha tina y ducha,Llaves de bidé,Llaves para lavadora de ropa,Llaves para fuentes de agua para beber,Llaves de paso para humidificadores,Llaves para lavamanos y lavaplatos,Llaves para lavandería,Llaves de jardín,Llaves de medición y de cierre automático,Cabezas de ducha, duchas de mano y rociadores corporales,Llaves de paso de hasta 2,54 mm (1 Pulgada).La presente Resolución no aplica a:Accesorios de desagüe para artefactos sanitarios, incluso sifones y desagües cubiertos por NTE INEN 2901.Conectores flexibles para agua bajo presión continua, que están cubiertos por ASME A112.18.6/CSA B125.6.Válvulas o llaves de control automático de temperatura y compensación de presión que están cubiertos por ASSE 1016/ASME A112.1016/CSA B125.16.Fluxómetros.</t>
  </si>
  <si>
    <t>Bañeras, duchas, fregaderos "piletas de lavar" y lavabos, de plástico (Código(s) del SA: 392210); Artículos de higiene o tocador, y sus partes, de fundición (exc. bidones latas o botes, cajas y recipientes simil. de la partida 7310, pequeños armarios de farmacia o de tocador para colgar y demás muebles del capítulo 94, fregaderos "piletas para lavar" y lavabos completos de acero inoxidable, bañeras completas, artículos de grifería y artículos de higiene) (Código(s) del SA: 732490); Aparatos sanitarios y sus partes, de cobre (exc. bidones, cajas y recipientes similares de la partida 7419, y accesorios) (Código(s) del SA: 741820); Artículos de grifería y órganos reguladores simil. para tuberías (exc. válvulas reductoras de presión, válvulas para transmisiones oleohidráulicas o neumáticas, válvulas de retención y válvulas de alivio o seguridad) (Código(s) del SA: 848180). </t>
  </si>
  <si>
    <t>392210 - Baths, shower-baths, sinks and washbasins, of plastics; 732490 - Sanitary ware, incl. parts thereof (excl. cans, boxes and similar containers of heading 7310, small wall cabinets for medical supplies or toiletries and other furniture of chapter 94, and fittings, complete sinks and washbasins, of stainless steel, complete baths and fittings); 741820 - Sanitary ware and parts thereof, of copper (excl. cans, boxes and similar containers of heading 7419, and fittings); 848180 - Appliances for pipes, boiler shells, tanks, vats or the like (excl. pressure-reducing valves, valves for the control of pneumatic power transmission, check "non-return" valves and safety or relief valves)</t>
  </si>
  <si>
    <t>23.060 - Valves; 91.140.70 - Sanitary installations</t>
  </si>
  <si>
    <r>
      <rPr>
        <sz val="11"/>
        <rFont val="Calibri"/>
      </rPr>
      <t>https://members.wto.org/crnattachments/2025/TBT/ECU/25_04168_00_s.pdf</t>
    </r>
  </si>
  <si>
    <t>El Salvador</t>
  </si>
  <si>
    <t>Reglamento Técnico Salvadoreño RTS 75.02.03:25 TRANSPORTE DE GAS NATURAL POR DUCTOS.ESPECIFICACIONES.</t>
  </si>
  <si>
    <t>Este Reglamento Técnico Salvadoreño establece los requisitos para realizar el diseño y la construcción de la infraestructura necesaria para el Transporte de Gas Natural por Ductos (Gasoductos), así como las condiciones de operación, mantenimiento, inspección y abandono o baja de las mismas.Aplica únicamente al Transporte de Gas Natural por Ductos, mediante gasoductos (tuberías de alta presión), incluyendo ramales, estaciones de medición, regulación y compresión, dispositivos, conexiones de transferencia de custodia e instalaciones auxiliares y complementarias, necesarios para realizar el transporte de gas natural desde un punto de recepción hasta un punto de entrega.</t>
  </si>
  <si>
    <t>Equipo de transporte de petróleo, de productos petrolíferos y de gas natural (Código(s) de la ICS: 75.200)</t>
  </si>
  <si>
    <t>75.200 - Petroleum products and natural gas handling equipment</t>
  </si>
  <si>
    <r>
      <rPr>
        <sz val="11"/>
        <rFont val="Calibri"/>
      </rPr>
      <t>https://members.wto.org/crnattachments/2025/TBT/SLV/25_04148_00_s.pdf</t>
    </r>
  </si>
  <si>
    <t>Thailand</t>
  </si>
  <si>
    <t>Notification of the Ministry of Public Health Re: Regulate on the Specification of Laboratory and Analytical Methods Standards for Ingredients and Emissions of Ingredients of Tobacco Products (Cigarette and Cigar) B.E. 2568 (2025)</t>
  </si>
  <si>
    <t>The Ministry of Public Health has regulated the specification of laboratory and analytical methods standards for ingredients and emissions of ingredients of tobacco products (cigarette and cigar).By virtue of Section 37 paragraph 6 of the Tobacco Products Control Act B.E. 2560 (2017), in conjunction with Article 8 of the Ministerial Regulation Re: Regulate on Ingredients and Emissions of Ingredients of Tobacco Products (Cigarette and Cigar), Method of Report and Certificate B.E. 2567 (2024), the Minister of Public Health hereby issues a notification as follows: A) Cigarette shall be subject to analytical certification issued by laboratories accredited under the ISO/IEC 17025 standard. The analytical methods shall comply with the standards of the World Health Organization Tobacco Laboratory Network (WHO TobLabNet) or an equivalent standard. B) Cigar shall be subject to analytical certification issued by laboratories accredited under the ISO/IEC 17025 standard. The analytical methods shall comply with the standards of the Cooperation Centre for Scientific Research Relative to Tobacco (CORESTA) or an equivalent standard.</t>
  </si>
  <si>
    <t>Tobacco Products</t>
  </si>
  <si>
    <t>24 - TOBACCO AND MANUFACTURED TOBACCO SUBSTITUTES; PRODUCTS, WHETHER OR NOT CONTAINING NICOTINE, INTENDED FOR INHALATION WITHOUT COMBUSTION; OTHER NICOTINE CONTAINING PRODUCTS INTENDED FOR THE INTAKE OF NICOTINE INTO THE HUMAN BODY</t>
  </si>
  <si>
    <t>65.160 - Tobacco, tobacco products and related equipment</t>
  </si>
  <si>
    <t>Protection of human health or safety (TBT); Quality requirements (TBT)</t>
  </si>
  <si>
    <t>Human health</t>
  </si>
  <si>
    <r>
      <rPr>
        <sz val="11"/>
        <rFont val="Calibri"/>
      </rPr>
      <t>https://members.wto.org/crnattachments/2025/TBT/THA/25_04140_00_e.pdf
https://members.wto.org/crnattachments/2025/TBT/THA/25_04140_00_x.pdf</t>
    </r>
  </si>
  <si>
    <t>Notification of the Ministry of Public Health Re: Regulate on the Specification of Application Form, Certificate and Replacement Certificate for Ingredients and Emissions of Ingredients of Tobacco Products (Cigarette and Cigar) B.E. 2568 (2025)</t>
  </si>
  <si>
    <t>The Ministry of Public Health has regulated the specification of application form, certificate and replacement certificate for ingredients and emissions of ingredients of tobacco products (cigarette and cigar).By virtue of Section 15 of the Ministerial Regulation Re: Regulate on Ingredients and Emissions of Ingredients of Tobacco Products (Cigarette and Cigar), Method of Report and Certificate B.E. 2567 (2024), the Minister of Public Health hereby issues a notification as follows: A) Application for Ingredients and Emissions of Ingredients of Tobacco Products shall be done according to Yor Sor. 1 Form annexed to this notification. B) Application for the Amendment or Modification of Information or Items, Replacement Certificate shall be done according to Yor Sor. 2 Form annexed to this notification. C) Certificate for Ingredients and Emissions of Ingredients of Tobacco Products (Cigarette and Cigar) shall be done according to Yor Sor. 3 Form annexed to this notification.D) Replacement Certificate as per C) shall be used the word “Replacement” on the header of Replacement Certificate.</t>
  </si>
  <si>
    <r>
      <rPr>
        <sz val="11"/>
        <rFont val="Calibri"/>
      </rPr>
      <t>https://members.wto.org/crnattachments/2025/TBT/THA/25_04141_00_e.pdf
https://members.wto.org/crnattachments/2025/TBT/THA/25_04141_00_x.pdf</t>
    </r>
  </si>
  <si>
    <t>Ministerial Regulation Re: Exemption of Fees for the Certificate Under the Ministerial Regulation Re: Regulate on Ingredients and Emissions of Ingredients of Tobacco Products (Cigarette and Cigar), Method of Report and Certificate B.E. 2568 (2025). </t>
  </si>
  <si>
    <t>The Ministry of Public Health has exempted the fee for the issuance of certificates of the tobacco products (cigarette and cigar) from 24 May 2025 to 22 May 2029.</t>
  </si>
  <si>
    <t>Other (TBT)</t>
  </si>
  <si>
    <r>
      <rPr>
        <sz val="11"/>
        <rFont val="Calibri"/>
      </rPr>
      <t>https://members.wto.org/crnattachments/2025/TBT/THA/25_04139_00_e.pdf
https://members.wto.org/crnattachments/2025/TBT/THA/25_04139_00_x.pdf</t>
    </r>
  </si>
  <si>
    <t>The Order of the Ministry of Health of Ukraine No. 725 "On Amending Annex 1 to the Requirements for Food Flavorings With Smoke Aroma (Smoke Flavorings)" of 25 April 2025.</t>
  </si>
  <si>
    <t>The Order amends subparagraphs 1 and 2 of clause 2 of Annex 1 to the Requirements for Food Flavorings With Smoke Aroma (Smoke Flavorings), approved by the Order of the Ministry of Health of Ukraine No. 338 of 28 February 2025 (notified in document G/TBT/N/UKR/331/Add.1), by replacing the term "mg/kg" with "µg/kg" (mcg/kg) respectively.</t>
  </si>
  <si>
    <t>Smoke flavourings</t>
  </si>
  <si>
    <t>67.220.20 - Food additives</t>
  </si>
  <si>
    <t>Quality requirements (TBT)</t>
  </si>
  <si>
    <r>
      <rPr>
        <sz val="11"/>
        <rFont val="Calibri"/>
      </rPr>
      <t>https://members.wto.org/crnattachments/2025/TBT/UKR/25_04126_00_x.pdf</t>
    </r>
  </si>
  <si>
    <t>Burundi</t>
  </si>
  <si>
    <t>DEAS 1268:2025, Rice flour — Specification, First edition. </t>
  </si>
  <si>
    <t>This draft East Africa Standard specifies the requirements, methods of sampling and test for rice flour obtained from grinding milled rice of the varieties grown from rice grains, Oryza spp. intended for human consumption.Note: This Draft East African Standard was also notified under SPS committee</t>
  </si>
  <si>
    <t>Cereal flours (excl. wheat, meslin and maize) (HS code(s): 110290); Cereals, pulses and derived products (ICS code(s): 67.060)</t>
  </si>
  <si>
    <t>110290 - Cereal flours (excl. wheat, meslin and maize)</t>
  </si>
  <si>
    <t>67.060 - Cereals, pulses and derived products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</si>
  <si>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</si>
  <si>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https://members.wto.org/crnattachments/2025/TBT/TZA/25_04035_00_e.pdf</t>
    </r>
  </si>
  <si>
    <t>Kenya</t>
  </si>
  <si>
    <t>DEAS 1270:2025,Rye grains — Specification, First edition. </t>
  </si>
  <si>
    <t>This draft East Africa Standard specifies the requirements, sampling and test methods for common rye (Secale cereale L.) intended for human consumption.Note: This Draft East African Standard was also notified under SPS committee</t>
  </si>
  <si>
    <t>Rye (excl. seed for sowing) (HS code(s): 100290); Cereals, pulses and derived products (ICS code(s): 67.060)</t>
  </si>
  <si>
    <t>100290 - Rye (excl. seed for sowing)</t>
  </si>
  <si>
    <r>
      <rPr>
        <sz val="11"/>
        <rFont val="Calibri"/>
      </rPr>
      <t>https://members.wto.org/crnattachments/2025/TBT/TZA/25_04040_00_e.pdf</t>
    </r>
  </si>
  <si>
    <t>Rwanda</t>
  </si>
  <si>
    <t>DARS 1827: 2024, Compounded cattle feed — Specification, First edition. </t>
  </si>
  <si>
    <t>This draft East Africa Standard specifies the requirements, sampling and test methods for rye flour derived from rye grains of varieties grown from common rye (Secale cereale L.) intended for human consumption.Note: This Draft East African Standard was also notified under SPS committee</t>
  </si>
  <si>
    <r>
      <rPr>
        <sz val="11"/>
        <rFont val="Calibri"/>
      </rPr>
      <t>https://members.wto.org/crnattachments/2025/TBT/TZA/25_04045_00_e.pdf</t>
    </r>
  </si>
  <si>
    <t>DEAS 1272:2025, Quinoa grains— Specification, First edition. </t>
  </si>
  <si>
    <t>This draft East Africa specifies the requirements, sampling and test methods for dried matured quinoa grain (Chenopodium quinoa) intended for human consumption.Note: This Draft East African Standard was also notified under SPS committee</t>
  </si>
  <si>
    <t>Quinoa "Chenopodium quinoa" (HS code(s): 100850); Cereals, pulses and derived products (ICS code(s): 67.060)</t>
  </si>
  <si>
    <t>100850 - Quinoa "Chenopodium quinoa"</t>
  </si>
  <si>
    <r>
      <rPr>
        <sz val="11"/>
        <rFont val="Calibri"/>
      </rPr>
      <t>https://members.wto.org/crnattachments/2025/TBT/TZA/25_04050_00_e.pdf</t>
    </r>
  </si>
  <si>
    <t>DEAS 282: 2025, Wheat semolina — Specification, First edition. </t>
  </si>
  <si>
    <t>This Draft East African Standard specifies requirements, sampling and test methods for wheat semolina prepared from common wheat (Triticum aestivum L.) or club wheat (Triticum compacturm Host.) mixtures thereof, or to mixtures of these wheats in combination with durum wheat (Triticum durm Desf.) and durum wheat semolina prepared from durum wheat (Triticum durum Desf.), intended for human consumption. This standard does not apply to wheat semolina for non-food industrial or animal feed use.Note: This Draft East African Standard was also notified under SPS committee</t>
  </si>
  <si>
    <t> Durum wheat: (HS code(s): 10011); Cereals, pulses and derived products (ICS code(s): 67.060)</t>
  </si>
  <si>
    <t>10011 - - Durum wheat:</t>
  </si>
  <si>
    <r>
      <rPr>
        <sz val="11"/>
        <rFont val="Calibri"/>
      </rPr>
      <t>https://members.wto.org/crnattachments/2025/TBT/TZA/25_04055_00_e.pdf</t>
    </r>
  </si>
  <si>
    <t>Tanzania</t>
  </si>
  <si>
    <t>Uganda</t>
  </si>
  <si>
    <t>DEAS 44: 2025, Milled maize (corn) products — Specification, Sixth edition. </t>
  </si>
  <si>
    <t>This  Draft East African Standard specifies requirements, sampling and test methods for whole maize meal, granulated maize meal, sifted maize meal, maize grits and maize flour from the grains of common maize (Zeamays L.) intended for human consumption. This standard does not apply to fortified milled maize (corn) products and maize grits intended for brewing, manufacturing of starch and any other industrial use.Note: This Draft East African Standard was also notified under SPS committee</t>
  </si>
  <si>
    <t>Maize "corn" flour (HS code(s): 110220); Cereals, pulses and derived products (ICS code(s): 67.060)</t>
  </si>
  <si>
    <t>110220 - Maize "corn" flour</t>
  </si>
  <si>
    <r>
      <rPr>
        <sz val="11"/>
        <rFont val="Calibri"/>
      </rPr>
      <t>https://members.wto.org/crnattachments/2025/TBT/TZA/25_04065_00_e.pdf</t>
    </r>
  </si>
  <si>
    <t>DEAS 1269:2025,Oat grains— Specification, First edition. </t>
  </si>
  <si>
    <t>This draft East Africa Standard specifies the requirements, sampling and test methods for oat grains (Avena Sativa spp or Avena byzantina) intended for human consumption. This standard does not apply to Avena nuda (hulless oat grains).Note: This Draft East African Standard was also notified under SPS committee</t>
  </si>
  <si>
    <t>Oats (excl. seed for sowing) (HS code(s): 100490); Cereals, pulses and derived products (ICS code(s): 67.060)</t>
  </si>
  <si>
    <t>100490 - Oats (excl. seed for sowing)</t>
  </si>
  <si>
    <r>
      <rPr>
        <sz val="11"/>
        <rFont val="Calibri"/>
      </rPr>
      <t>https://members.wto.org/crnattachments/2025/TBT/TZA/25_04030_00_e.pdf</t>
    </r>
  </si>
  <si>
    <t>DEAS 1273:2025,Quinoa flour — Specification, First edition. </t>
  </si>
  <si>
    <t>This draft East Africa standard specifies the requirements, sampling and methods of test for Quinoa flour derived from quinoa grains of (Chenopodium quinoa) intended for human consumptionNote: This Draft East African Standard was also notified under SPS committee</t>
  </si>
  <si>
    <r>
      <rPr>
        <sz val="11"/>
        <rFont val="Calibri"/>
      </rPr>
      <t>https://members.wto.org/crnattachments/2025/TBT/TZA/25_04060_00_e.pdf</t>
    </r>
  </si>
  <si>
    <t>Indonesia</t>
  </si>
  <si>
    <t>Regulation of the Minister of Marine Affairs and Fisheries Number 25 of 2024 concerning Types of Commodities Subject to Mandatory Inspection and/or Compliance with Fisheries Product Quality and Safety Requirements</t>
  </si>
  <si>
    <t>The Ministry of Marine Affairs and Fisheries of the Republic of Indonesia, as the Competent Authority for the quality and safety of fish and fishery products, has stipulated 23 HS codes of fishery commodities as subject to compulsory inspection and official control. This is intended to ensure that fishery products exported to or imported from the territory of the Republic of Indonesia comply with global quality and food safety standards._x000D_
This regulation is important to ensure that consumers receive high-quality fishery products, that international food safety standards are met, and that traceability is maintained to prevent fraud.</t>
  </si>
  <si>
    <t>01.06; 02.08; 03.01 03.02; 03.03; 03.04; 03.05; 03.06; 03.07; 03.08; 03.09; 05.11;  12.12; 13.02;  15.04;  16.03; 16.04;  16.05;  19.01;  19.02; 21.03; 23.01;  23.09</t>
  </si>
  <si>
    <t>0301 - Live fish; 2103 - Sauce and preparations therefor; mixed condiments and mixed seasonings; mustard flour and meal, whether or not prepared, and mustard; 1902 - Pasta, whether or not cooked or stuffed with meat or other substances or otherwise prepared, such as spaghetti, macaroni, noodles, lasagne, gnocchi, ravioli, cannelloni; couscous, whether or not prepared; 1901 - 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 1605 - Crustaceans, molluscs and other aquatic invertebrates, prepared or preserved (excl. smoked); 1604 - Prepared or preserved fish; caviar and caviar substitutes prepared from fish eggs; 1603 - Extracts and juices of meat, fish or crustaceans, molluscs or other aquatic invertebrates.; 1504 - Fats and oils and their fractions of fish or marine mammals, whether or not refined (excl. chemically modified); 1302 - Vegetable saps and extracts; pectic substances, pectinates and pectates; agar-agar and other mucilages and thickeners derived from vegetable products, whether or not modified,; 1212 - 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 0511 - Animal products n.e.s.; dead animals of all types, unfit for human consumption; 0309 - Flours, meals and pellets of fish, crustaceans, molluscs and other aquatic invertebrates, fit for human consumption; 0308 - Aquatic invertebrates other than crustaceans and molluscs, live, fresh, chilled, frozen, dried, salted or in brine, even smoked; 0307 - Molluscs, fit for human consumption, even smoked, whether in shell or not, live, fresh, chilled, frozen, dried, salted or in brine; 0306 - Crustaceans, whether in shell or not, live, fresh, chilled, frozen, dried, salted or in brine, even smoked, incl. crustaceans in shell cooked by steaming or by boiling in water; 0305 - Fish, fit for human consumption, dried, salted or in brine; smoked fish, fit for human consumption, whether or not cooked before or during the smoking process; 0304 - Fish fillets and other fish meat, whether or not minced, fresh, chilled or frozen; 0303 - Frozen fish (excl. fish fillets and other fish meat of heading 0304); 0302 - Fish, fresh or chilled (excl. fish fillets and other fish meat of heading 0304); 0208 - Meat and edible offal of rabbits, hares, pigeons and other animals, fresh, chilled or frozen (excl. of bovine animals, swine, sheep, goats, horses, asses, mules, hinnies, poultry "fowls of the species Gallus domesticus", ducks, geese, turkeys and guinea fowls); 2301 - Flours, meals and pellets, of meat or meat offal, of fish or of crustaceans, molluscs or other aquatic invertebrates, unfit for human consumption; greaves; 2309 - Preparations of a kind used in animal feeding</t>
  </si>
  <si>
    <t>67.120.30 - Fish and fishery products</t>
  </si>
  <si>
    <t>Consumer information, labelling (TBT); Prevention of deceptive practices and consumer protection (TBT); Protection of human health or safety (TBT)</t>
  </si>
  <si>
    <r>
      <rPr>
        <sz val="11"/>
        <rFont val="Calibri"/>
      </rPr>
      <t>https://members.wto.org/crnattachments/2025/TBT/IDN/25_04025_00_x.pdf
https://jdih.kkp.go.id/Homedev/DetailPeraturan/6701</t>
    </r>
  </si>
  <si>
    <t>Colombia</t>
  </si>
  <si>
    <t>Proyecto de resolución "Por la cual se adiciona el Capítulo Décimo Primero en el Título VI de la Circular Única de la SIC y se reglamenta el control metrológico aplicable a medidores de agua potable de uso residencial" (Draft Resolution adding an eleventh chapter to Title VI of the Supervisory Authority for Industry and Trade (SIC) Single Circular, and regulating the metrological control of water meters for potable water for residential use) (39 pages, in Spanish)</t>
  </si>
  <si>
    <t>The notified draft Resolution adds an eleventh chapter to Title VI of the Supervisory Authority for Industry and Trade Single Circular, which will read as follows: CHAPTER ELEVEN. METROLOGICAL TECHNICAL REGULATION APPLICABLE TO WATER METERS FOR COLD POTABLE WATER AND HOT WATER FOR RESIDENTIAL USE.The aims of this metrological technical regulation are to prevent consumers and users in general from being misled and to ensure the quality of the measurements provided by water meters for cold potable water and hot water that are used for the public residential supply of water. For the purpose of meeting these objectives, this regulation establishes technical, metrological and administrative requirements to be met by water meters for cold potable water and hot water that are used for the public residential supply of water. It also establishes the procedure for conformity assessment prior to the marketing of such G/TBT/N/COL/272- 2 - meters in the country, defining the obligations for producers and importers, and lays down provisions with respect to the metrological control of this type of measuring instrument.</t>
  </si>
  <si>
    <t>Water meters (Liquid meters, including calibrating meters therefor (HS Code: 9028.20))</t>
  </si>
  <si>
    <t>902820 - Liquid meters, incl. calibrating meters therefor</t>
  </si>
  <si>
    <t>91.140.60 - Water supply systems</t>
  </si>
  <si>
    <t>Prevention of deceptive practices and consumer protection (TBT); Quality requirements (TBT)</t>
  </si>
  <si>
    <r>
      <rPr>
        <sz val="11"/>
        <rFont val="Calibri"/>
      </rPr>
      <t>https://members.wto.org/crnattachments/2025/TBT/COL/25_04009_00_s.pdf</t>
    </r>
  </si>
  <si>
    <t>China</t>
  </si>
  <si>
    <t>National Standard of the P.R.C., Domestic gas instantaneous water heater</t>
  </si>
  <si>
    <t>This document specifies the terminology and definitions, classification and models, material and structural requirements, performance requirements, test methods and markings, installation, packaging, transportation, and storage of domestic gas instantaneous water heaters._x000D_
This document applies to gas instantaneous water heaters with a rated heat load not exceeding 70 kW for domestic hot water purposes. Gas instantaneous water heaters for heating purposes with a rated heat load not exceeding 70 kW, a maximum heating working water pressure not exceeding 0.3 MPa, and a heating water temperature not exceeding 95 ℃, and dual-purpose gas rapid water heaters that provide both domestic hot water and heating._x000D_
This document is not applicable to water heaters for industrial and production purposes._x000D_
This document is not applicable to gas volumetric water heaters.</t>
  </si>
  <si>
    <t>Domestic gas instantaneous water heater (HS code(s): 841911); (ICS code(s): 97.120)</t>
  </si>
  <si>
    <t>841911 - Instantaneous gas water heaters (excl. boilers or water heaters for central heating)</t>
  </si>
  <si>
    <t>97.120 - Automatic controls for household use</t>
  </si>
  <si>
    <t>Prevention of deceptive practices and consumer protection (TBT); Protection of the environment (TBT); Quality requirements (TBT)</t>
  </si>
  <si>
    <r>
      <rPr>
        <sz val="11"/>
        <rFont val="Calibri"/>
      </rPr>
      <t>https://members.wto.org/crnattachments/2025/TBT/CHN/25_03995_00_x.pdf</t>
    </r>
  </si>
  <si>
    <t>National Standard of the P.R.C., Spawn of Oyster mushrooms</t>
  </si>
  <si>
    <t>This document specifies the quality requirements for oyster mushroom spawn, describes the testing methods, and specifies the requirements for inspection, labeling, packaging, transportation, etc._x000D_
This document applies to the production, management and trade of oyster mushroom spawn.</t>
  </si>
  <si>
    <t>Spawn of oyster mushrooms (HS code(s): 060290); (ICS code(s): 65.020.20)</t>
  </si>
  <si>
    <t>060290 - Live plants, incl. their roots, and mushroom spawn (excl. bulbs, tubers, tuberous roots, corms, crowns and rhizomes, incl. chicory plants and roots, unrooted cuttings and slips, fruit and nut trees, rhododendrons, azaleas and roses)</t>
  </si>
  <si>
    <t>65.020.20 - Plant growing</t>
  </si>
  <si>
    <r>
      <rPr>
        <sz val="11"/>
        <rFont val="Calibri"/>
      </rPr>
      <t>https://members.wto.org/crnattachments/2025/TBT/CHN/25_03990_00_x.pdf</t>
    </r>
  </si>
  <si>
    <t>National Standards of the P.R.C., Minimum allowable values of energy efficiency and energy efficiency grades for household and similar range hoods and A.C.electric ventilating fans</t>
  </si>
  <si>
    <t>This document specifies the energy efficiency limits, energy efficiency grades, test methods, and inspection rules for range hoods for household and similar purposes, AC ventilating fans (hereinafter referred to as "ventilating fans"), and multi-functional appliances with ventilating functions._x000D_
This document applies to external exhaust range hoods installed on top of household cooking stoves, cookers, or similar appliances with a rated voltage not exceeding 250V, as well as ventilating fans driven by electric motors and multi-functional appliances with ventilating functions that meet the following conditions: single-phase rated voltage not exceeding 250V, rated ventilating input power not exceeding 500W, impeller diameter not exceeding 500mm._x000D_
This document does not apply to commercial range hoods and other commercial cooking fume exhaust devices._x000D_
This document does not apply to ventilating fans for the following purposes:_x000D_
a) Ventilating fans specifically designed for industrial use;_x000D_
b) Ventilating fans intended for use under special conditions, such as places with corrosive, flammable, explosive gases, dust, steam, or gas;_x000D_
c) Ventilating fans used in refrigeration equipment, air conditioners, and air-air energy recovery devices;_x000D_
d) Ventilating fans embedded in appliances (such as stoves and microwave cooking appliances);_x000D_
e) Marine ventilating fans;_x000D_
f) Type C ventilating fans, bidirectional air outlet ventilating fans, and Type B and Type D ventilating fans with a maximum static pressure of less than 25Pa;_x000D_
g) Ventilating fans with filters and a fresh air PM2.5 filtration efficiency greater than 90% as tested in accordance with GB/T 34012-2017.</t>
  </si>
  <si>
    <t>Range hoods and ventilating fans (HS code(s): 8414); (ICS code(s): 27.010)</t>
  </si>
  <si>
    <t>8414 - Air or vacuum pumps (excl. gas compound elevators and pneumatic elevators and conveyors); air or other gas compressors and fans; ventilating or recycling hoods incorporating a fan, whether or not fitted with filters; gas-tight biological safety cabinets, whether or not fitted with filters; parts thereof</t>
  </si>
  <si>
    <t>27.010 - Energy and heat transfer engineering in general</t>
  </si>
  <si>
    <r>
      <rPr>
        <sz val="11"/>
        <rFont val="Calibri"/>
      </rPr>
      <t>https://members.wto.org/crnattachments/2025/TBT/CHN/25_03998_00_x.pdf
https://members.wto.org/crnattachments/2025/TBT/CHN/25_03998_01_x.pdf</t>
    </r>
  </si>
  <si>
    <t>Brazil</t>
  </si>
  <si>
    <t>Operational procedure for the administrative processing of import operations for telecommunications products requiring Anatel approval in the SISCOMEX system; 6 pages; portuguese.</t>
  </si>
  <si>
    <t>proposal for a Public Consultation on the Operational Procedures for the administrative treatment of import transactions of telecommunications products requiring to Anatel approval within the Brazilian foreign trade system.</t>
  </si>
  <si>
    <t>telecommunications products</t>
  </si>
  <si>
    <t>33.020 - Telecommunications in general</t>
  </si>
  <si>
    <r>
      <rPr>
        <sz val="11"/>
        <rFont val="Calibri"/>
      </rPr>
      <t>https://members.wto.org/crnattachments/2025/TBT/BRA/25_03987_00_x.pdf
https://members.wto.org/crnattachments/2025/TBT/BRA/25_03987_01_x.pdf</t>
    </r>
  </si>
  <si>
    <t>National Standard of the P.R.C., Digital video record equipment of video surveillance system in security and protection systems</t>
  </si>
  <si>
    <t>This document specifies the technical requirements for digital video recording equipment used in video surveillance and security systems, describes the test methods, and establishes the inspection rules._x000D_
This document applies to the design, manufacturing and inspection of digital video recording equipment for video surveillance and security purposes.</t>
  </si>
  <si>
    <t>Digital video record equipment of video surveillance system in security and protection systems (HS code(s): 852190); (ICS code(s): 13.310)</t>
  </si>
  <si>
    <t>852190 - Video recording or reproducing apparatus, whether or not incorporating a video tuner (excl. magnetic tape-type and video camera recorders)</t>
  </si>
  <si>
    <t>13.310 - Protection against crime</t>
  </si>
  <si>
    <t>Prevention of deceptive practices and consumer protection (TBT); Protection of human health or safety (TBT); Quality requirements (TBT)</t>
  </si>
  <si>
    <r>
      <rPr>
        <sz val="11"/>
        <rFont val="Calibri"/>
      </rPr>
      <t>https://members.wto.org/crnattachments/2025/TBT/CHN/25_03997_00_x.pdf</t>
    </r>
  </si>
  <si>
    <t>National Standard of the P.R.C., Common requirements for indurstrial laundry machinery</t>
  </si>
  <si>
    <t>This document specifies the safety requirements of mechanical, electrical, anti-scalding, anti-noise, material, control and maintenance of industrial washing machinery. This document applies to washing machinery, as well as dry cleaning machines and clothing whole ironing machinery in industrial laundry facilities such as hotels, hospitals, sanatoriums, prisons, self-service washing places.</t>
  </si>
  <si>
    <t>Industrial laundry machinery (HS code(s): 8451); (ICS code(s): 97.060)</t>
  </si>
  <si>
    <t>8451 - Machinery (excl. of heading 8450) for washing, cleaning, wringing, drying, ironing, pressing incl. fusing presses, bleaching, dyeing, dressing, finishing, coating or impregnating textile yarns, fabrics or made-up textile articles and for applying paste to the base fabric or other support used in the manufacture of floor coverings like linoleum; machines for reeling, unreeling, folding, cutting or pinking textile fabrics; parts thereof</t>
  </si>
  <si>
    <t>97.060 - Laundry appliances</t>
  </si>
  <si>
    <r>
      <rPr>
        <sz val="11"/>
        <rFont val="Calibri"/>
      </rPr>
      <t>https://members.wto.org/crnattachments/2025/TBT/CHN/25_03994_00_x.pdf</t>
    </r>
  </si>
  <si>
    <t>National Standard of the P.R.C., Chinese common name for pesticides</t>
  </si>
  <si>
    <t>This document specifies the Chinese common names for those pesticides that used both domestically and internationally._x000D_
This document applies to all activities within the territory of China related to pesticide management, scientific research, production, distribution, application, public health and epidemic prevention, environmental protection, publication compilation, advertising and publicity, etc. Whenever pesticide names are mentioned in these contexts, the Chinese common names specified in this standard shall be used for expression.</t>
  </si>
  <si>
    <t>Pesticides（insecticide, fungicide, herbicide and plant growth regulator）(HS code(s): 380891; 380892; 380893); (ICS code(s): 65.100)</t>
  </si>
  <si>
    <t>380891 - Insecticides, put up in forms or packings for retail sale or as preparations or articles (excl. goods of subheadings 3808.52 to 3808.69); 380892 - Fungicides, put up in forms or packings for retail sale or as preparations or articles (excl. goods of subheading 3808.59); 380893 - Herbicides, anti-sprouting products and plant-growth regulators, put up in forms or packings for retail sale or as preparations or articles (excl. goods of subheading 3808.59)</t>
  </si>
  <si>
    <r>
      <rPr>
        <sz val="11"/>
        <rFont val="Calibri"/>
      </rPr>
      <t>https://members.wto.org/crnattachments/2025/TBT/CHN/25_03993_00_x.pdf</t>
    </r>
  </si>
  <si>
    <t>National Standard of the P.R.C., Spawn of Agaricus bisporus</t>
  </si>
  <si>
    <t>This document specifies the quality requirements for spawn of agaricus bisporus, describes the corresponding test methods, and establishes inspection rules as well as requirements for labeling, packaging, and transportation._x000D_
This document applies to the production, management, and trade of spawn of agaricus bisporus.</t>
  </si>
  <si>
    <t>Spawn of agaricus bisporus (HS code(s): 060290); (ICS code(s): 65.020.20)</t>
  </si>
  <si>
    <t>Prevention of deceptive practices and consumer protection (TBT); Quality requirements (TBT); Cost saving and productivity enhancement (TBT)</t>
  </si>
  <si>
    <r>
      <rPr>
        <sz val="11"/>
        <rFont val="Calibri"/>
      </rPr>
      <t>https://members.wto.org/crnattachments/2025/TBT/CHN/25_03991_00_x.pdf</t>
    </r>
  </si>
  <si>
    <t>National Standard of the P.R.C., Compressed natural gas as vehicle fuel</t>
  </si>
  <si>
    <t>This document specifies the technical requirements, test methods, inspection rules, storage, transportation and usage of compressed natural gas as vehicle fuel._x000D_
This document applies to compressed natural gas used as vehicle fuel with a pressure not exceeding 25 MPa.</t>
  </si>
  <si>
    <t>Compressed natural Gas as vehicle fuel (HS code(s): 271121); (ICS code(s): 75.060)</t>
  </si>
  <si>
    <t>271121 - Natural gas in gaseous state</t>
  </si>
  <si>
    <t>75.060 - Natural gas</t>
  </si>
  <si>
    <r>
      <rPr>
        <sz val="11"/>
        <rFont val="Calibri"/>
      </rPr>
      <t>https://members.wto.org/crnattachments/2025/TBT/CHN/25_03996_00_x.pdf</t>
    </r>
  </si>
  <si>
    <t>National Standard of the P.R.C., Safety requirements of small amusement device</t>
  </si>
  <si>
    <t>This document specifies the materials, safety requirements, test methods, markings, instructions for use and maintenance, and usage management of small amusement devices._x000D_
This document applies to small amusement devices used by children aged 3 to 14 years old in public places._x000D_
This document does not apply to fitness equipment, sports equipment, and activity toys for family use.</t>
  </si>
  <si>
    <t>Devices, such as slides, swings, rocking horses, seesaws, climbing nets, swivel chairs, indoor soft furnishings, etc. (HS code(s): 950822; 950829; 950830); (ICS code(s): 97.200.40)</t>
  </si>
  <si>
    <t>950822 - Carousels, swings and roundabouts; 950829 - Amusement park rides (excl. roller coasters, carousels, swings, roundabouts, dodge'em cars, motion simulators, moving theatres and water rides); 950830 - Fairground amusements</t>
  </si>
  <si>
    <t>97.200.40 - Playgrounds</t>
  </si>
  <si>
    <r>
      <rPr>
        <sz val="11"/>
        <rFont val="Calibri"/>
      </rPr>
      <t>https://members.wto.org/crnattachments/2025/TBT/CHN/25_03992_00_x.pdf</t>
    </r>
  </si>
  <si>
    <t>Draft Amendments to the Resource Recycling Act</t>
  </si>
  <si>
    <t>The Resource Recycling Act (hereinafter referred to as "this Act") was enacted and promulgated on July 3, 2002, and came into effect one year after promulgation. It was subsequently amended and enforced on January 21, 2009.In view of the severe challenges posed by the current global resource crisis and climate change, the international community generally regards "resource circulation" as a key approach to achieving the United Nations Sustainable Development Goals (SDGs) and fulfilling net-zero emission commitments.In order to align with international standards and address the needs of sustainable development, the Ministry of Environment considers it necessary to establish an enabling environment for the promotion of resource circulation and to strengthen the relevant legal framework. The policy objective is to shift from the current focus on end-of-pipe waste recycling and treatment toward full life-cycle resource circulation, thereby achieving "maximization of resource circulation benefits and minimization of final waste disposal." The specific directions of this amendment include: formulating a national integrated resource circulation plan; establishing a Resource Circulation Promotion Council; setting forth green design guidelines; promoting the use of recycled materials (including recycled aggregates) in products and construction; implementing source reduction measures and restrictions or bans on certain materials; extending product lifespans; introducing digital product tracking; prioritizing green procurement by public agencies; providing incentives and subsidies; designating land for resource circulation purposes; promoting circular financing and investment mechanisms; and establishing a resource circulation experimental sandbox. Accordingly, this draft amendment to the Act has been prepared, and the title of the Act is proposed to be revised as the "Resource Circulation Promotion Act." </t>
  </si>
  <si>
    <t>Information and communication technology (ICT) products, electrical and electronic equipment, batteries, textiles, vehicles, tires, packaging, and containers.</t>
  </si>
  <si>
    <t>13.030.50 - Recycling</t>
  </si>
  <si>
    <r>
      <rPr>
        <sz val="11"/>
        <rFont val="Calibri"/>
      </rPr>
      <t>https://members.wto.org/crnattachments/2025/TBT/TPKM/25_03964_00_e.pdf
https://members.wto.org/crnattachments/2025/TBT/TPKM/25_03964_00_x.pdf</t>
    </r>
  </si>
  <si>
    <t>Draft Order of the Ministry of Agrarian Policy and Food of Ukraine "On Amendments to the Order of the Ministry of Agrarian Policy and Food of Ukraine No. 244 of 25 April 2022"</t>
  </si>
  <si>
    <t>The draft Order has been developed to implement the provisions of the Law of Ukraine No. 4122-IX "On Amendments to Certain Laws of Ukraine on Improving the Regulation of Production and Circulation of Food Supplements, and the Regulation of Other Issues in the Healthcare Sphere" of 05 December 2024. _x000D_
In particular, it proposes to amend the Procedure for Submission of a Notice Regarding the Intention to Place Baby Food, Food Products for Special Medical Purposes and Weight Control Food Products on the Market, as well as for Maintaining and Publishing the List of Such Notices, approved by the Order of the Ministry of Agrarian Policy and Food No. 244 of 25 April 2022._x000D_
The amendments introduce a provision requiring market operators to inform the competent authority of their initial intention to place baby food, dietary supplements, foods for special medical purposes, and weight control foods on market, or if the required information about the food product has been modified. The amendments also establish the procedure for the competent authority to maintain and publish the list of such notices.</t>
  </si>
  <si>
    <t>Food supplements</t>
  </si>
  <si>
    <t>Consumer information, labelling (TBT); Reducing trade barriers and facilitating trade (TBT)</t>
  </si>
  <si>
    <r>
      <rPr>
        <sz val="11"/>
        <rFont val="Calibri"/>
      </rPr>
      <t>https://members.wto.org/crnattachments/2025/TBT/UKR/25_03974_00_x.pdf
https://members.wto.org/crnattachments/2025/TBT/UKR/25_03974_01_x.pdf
https://members.wto.org/crnattachments/2025/TBT/UKR/25_03974_02_x.pdf</t>
    </r>
  </si>
  <si>
    <t>India</t>
  </si>
  <si>
    <t>Writing and Printing Papers, Coated Paper and Board (Quality Control) Order, 2025;</t>
  </si>
  <si>
    <t>Writing and Printing Papers, Coated Paper and Board (Quality Control) Order, 2025Writing &amp; Printing Paper Any paper suitable for writing &amp; printing such as diaries / books / notebooks / brochures / magazines / photocopying, etc. Under the category of Writing &amp; Printing Paper, based on application and nature of the product, the following two sub-categories exist:_x000D_
i. Uncoated: Writing &amp; Printing Paper which has no clay coating on surface is classified as Uncoated. These are mainly used for printing diaries / text books / note books / photocopying, etc., and includes uncoated woodfree (Maplitho), copier paper, creamwove paper, etc._x000D_
ii. Coated: Writing &amp; Printing Paper which has clay coating on surface either on one side or on both sides. These are mainly used for offset printing of magazines / calendars / annual reports / brochures / catalogues, etc. It is of two kinds viz; C1S (Coated one side) (also called Chrome Paper) and C2S (Coated both sides) (also called Art Paper) available in glossy and dull, embossed and matte finished._x000D_
Coated Papers and Board (Art and Chrome): According to ISO standards, paperboard is a paper with a grammage above 170 GSM, so coated paper above 170 GSM can be either Chrome Board (Coated one side) or Art Board (Coated both sides).</t>
  </si>
  <si>
    <t>Writing and Printing Papers, Coated Paper and Board</t>
  </si>
  <si>
    <t>85.060 - Paper and board</t>
  </si>
  <si>
    <r>
      <rPr>
        <sz val="11"/>
        <rFont val="Calibri"/>
      </rPr>
      <t>https://members.wto.org/crnattachments/2025/TBT/IND/25_03928_00_e.pdf</t>
    </r>
  </si>
  <si>
    <t>Protocolo de Análisis y/o Ensayos de Seguridad de Tanques de gas licuado de petróleo (GLP) con conexión americana con capacidad máxima de 465 gramos, destinados a alimentar artefactos portátiles (Safety analysis and/or test protocol for liquefied petroleum gas (LPG) tanks, with an American connector with a maximum capacity of 465 grams, for use with portable appliances) (9 pages, in Spanish)</t>
  </si>
  <si>
    <t>The notified Protocol establishes the certification procedure for liquefied petroleum gas (LPG) tanks, with an American connector with a maximum capacity of 465 grams, for use with portable appliances, in accordance with the scope and field of application of Standard UNE-EN ISO 11118:2015.</t>
  </si>
  <si>
    <t>Liquefied petroleum gas (LPG) tanks, with an American connector with a maximum capacity of 465 grams, for use with portable appliances</t>
  </si>
  <si>
    <t>23.020 - Fluid storage devices; 75.160.30 - Gaseous fuels</t>
  </si>
  <si>
    <r>
      <rPr>
        <sz val="11"/>
        <rFont val="Calibri"/>
      </rPr>
      <t>https://members.wto.org/crnattachments/2025/TBT/CHL/25_03962_00_s.pdf</t>
    </r>
  </si>
  <si>
    <t>United Arab Emirates</t>
  </si>
  <si>
    <t>Quick Frozen Vegetables</t>
  </si>
  <si>
    <t>This standard shall apply to quick-frozen vegetables as defined in Section 3 and in the corresponding annexes and offered for direct consumption including for catering purposes without further processing, expect for size-grading or re-packing if required. It does not apply to the product when indicated as intended for further processing, or for other industrial purposes.</t>
  </si>
  <si>
    <t>Fruits, vegetables and derived products in general (ICS code(s): 67.080.01)</t>
  </si>
  <si>
    <t>67.080.01 - Fruits, vegetables and derived products in general</t>
  </si>
  <si>
    <r>
      <rPr>
        <sz val="11"/>
        <rFont val="Calibri"/>
      </rPr>
      <t>https://members.wto.org/crnattachments/2025/TBT/KWT/25_03979_00_e.pdf</t>
    </r>
  </si>
  <si>
    <t>Switzerland</t>
  </si>
  <si>
    <t>Amendment to the Federal Law of 21 March 2003 relating to Non-human Gene Technology</t>
  </si>
  <si>
    <t>Switzerland has adopted in a referendum in November 2005 a moratorium on the cultivation of genetically modified organisms (GMOs) in Switzerland. Since its introduction, this moratorium has been renewed several times, the last time until 31 December 2025 (see notification G/TBT/N/CHE/252). According to art. 37a of the Federal Act on Non-Human Gene Technology, "licenses for placing on the market of genetically modified plants and parts thereof, of genetically modified seeds and other reproductive plant material, and of genetically modified animals shall not be granted for agricultural, horticultural or sylvicultural purposes for the period until 31 December 2025". The moratorium does not cover research activities (including field releases of GM plants, authorized and supervised by the competent authorities) with GMOs nor the placing on the market of food, feed, drugs, etc. consisting of or containing GMOs.A parliamentary initiative from September 2024 proposed to renew the moratorium until 31 December 2027 (report available in frenchgerman and italian). The Federal Council proposed to renew the moratorium until 31 December 2030 (statement available in frenchgerman and italian). Both parliament chambers subsequently approved the Federal Council's proposal. The final vote in the parliament chambers is scheduled for 20 June 2025. More information on this parliamentary business (including press releases) is availabe on the website of the Federal Assembly in frenchgerman and italianThe reason for this extension is the ongoing work on a new act on plants obtained by new genomic techniques. A draft act is currently in public consultation (available in frenchgerman or italian). The new act aims at introducing a risk-based authorisation regime for plants obtained by new genomic techniques, while also the uncertainty that persists concerning mandatory coexistence between GMOs and non-GMOs , the legal status of organisms obtained by new genomic techniques and risks management measures of the latter organisms shall be resolved. Simultaneously to the entering into force of this new act, the moratorium shall be lifted for plants obtained from new genomic techniques. The draft act will be subject to a separate WTO TBT notification. The moratorium does not cover research activities (including field releases of GM plants, authorized and supervised by the competent authorities) with GMOs nor the placing on the market of food, feed, drugs, etc. consisting of or containing GMOs.</t>
  </si>
  <si>
    <t>Genetically modified plants, plant material, seeds and animals</t>
  </si>
  <si>
    <t>Prevention of deceptive practices and consumer protection (TBT); Protection of the environment (TBT); Other (TBT)</t>
  </si>
  <si>
    <t>Oman</t>
  </si>
  <si>
    <t>Kuwait, the State of</t>
  </si>
  <si>
    <t>National Standard of the P.R.C., Spawn of Lentinula edodes</t>
  </si>
  <si>
    <t>This document specifies the quality requirements for spawn of lentinula edodes, describes the corresponding test methods, and establishes inspection rules as well as requirements for labeling, packaging, and transportation._x000D_
This document applies to the production, management, and trade of spawn of lentinula edodes.</t>
  </si>
  <si>
    <t>Spawn of lentinula edodes (HS code(s): 060290); (ICS code(s): 65.020.20)</t>
  </si>
  <si>
    <r>
      <rPr>
        <sz val="11"/>
        <rFont val="Calibri"/>
      </rPr>
      <t>https://members.wto.org/crnattachments/2025/TBT/CHN/25_03978_00_x.pdf</t>
    </r>
  </si>
  <si>
    <t>Bahrain, Kingdom of</t>
  </si>
  <si>
    <t>Good Manufacturing Practice for Medical Device (Exposure Draft)</t>
  </si>
  <si>
    <t>The document standardizes the quality management of medical device production, and ensures the safety and effectiveness of medical devices.</t>
  </si>
  <si>
    <t>Medical device (HS code(s): 90); (ICS code(s): 11)</t>
  </si>
  <si>
    <t>90 - OPTICAL, PHOTOGRAPHIC, CINEMATOGRAPHIC, MEASURING, CHECKING, PRECISION, MEDICAL OR SURGICAL INSTRUMENTS AND APPARATUS; PARTS AND ACCESSORIES THEREOF</t>
  </si>
  <si>
    <t>11 - Health care technology</t>
  </si>
  <si>
    <r>
      <rPr>
        <sz val="11"/>
        <rFont val="Calibri"/>
      </rPr>
      <t>https://members.wto.org/crnattachments/2025/TBT/CHN/25_03976_00_x.pdf</t>
    </r>
  </si>
  <si>
    <t>National Standard of the P.R.C., Spawn of Auricularia heimuer</t>
  </si>
  <si>
    <t>This document specifies the quality requirements for spawn of auricularia heimuer, describes the corresponding test methods, and establishes the inspection rules as well as requierments for labelling, packaging and transportation._x000D_
This document applies to the production, management and trade of spawn of auricularia heimuer.</t>
  </si>
  <si>
    <t>Spawn of auricularia heimuer (HS code(s): 060290); (ICS code(s): 65.020.20)</t>
  </si>
  <si>
    <r>
      <rPr>
        <sz val="11"/>
        <rFont val="Calibri"/>
      </rPr>
      <t>https://members.wto.org/crnattachments/2025/TBT/CHN/25_03977_00_x.pdf</t>
    </r>
  </si>
  <si>
    <t>Qatar</t>
  </si>
  <si>
    <t>Draft Order of the Ministry of Agrarian Policy and Food of Ukraine "On Approval of Minimum Requirements for Mixed Fruits in Syrup and/or in Natural Fruit Juice"</t>
  </si>
  <si>
    <t>The draft Order provides for approval of Minimum Requirements for mixed fruit in syrup and/or natural fruit juice with the aim of ensuring that consumers are properly informed about the characteristics of the food product, including its labeling, and of preventing business practices that may mislead consumers.These Requirements establish minimum quality requirements that mixed fruit in syrup and/or natural fruit juice must comply with. The term "mixed fruit" refers to a food product made from a mixture of fresh peaches and pears of the Williams and Rocha varieties, filled with sugar syrup and/or natural fruit juice, thermally processed, and hermetically sealed.The draft Order also stipulates that mixed fruits that do not comply with Minimum Requirements for mixed fruits in syrup and/or natural fruit juice approved by this Order may be produced and/or placed on the market for three years from the date this Order enters into force. Such food products may remain in circulation until their expiration date or the end of their minimum shelf life.</t>
  </si>
  <si>
    <t>mixed fruits</t>
  </si>
  <si>
    <t>67.080.10 - Fruits and derived products</t>
  </si>
  <si>
    <t>Consumer information, labelling (TBT); Prevention of deceptive practices and consumer protection (TBT); Quality requirements (TBT)</t>
  </si>
  <si>
    <r>
      <rPr>
        <sz val="11"/>
        <rFont val="Calibri"/>
      </rPr>
      <t>https://members.wto.org/crnattachments/2025/TBT/UKR/25_03973_00_x.pdf
https://members.wto.org/crnattachments/2025/TBT/UKR/25_03973_01_x.pdf</t>
    </r>
  </si>
  <si>
    <t>Yemen</t>
  </si>
  <si>
    <t>Protocolo de Análisis y/o Ensayos de Seguridad de cartuchos metálicos para gases licuados de petróleo, no recargables, con o sin válvula (Safety analysis and/or test protocol for non-refillable metallic gas cartridges for liquefied petroleum gases, with or without a valve) (9 pages, in Spanish)</t>
  </si>
  <si>
    <t>The notified protocol establishes the certification procedure for non-refillable metallic gas cartridges for liquefied petroleum gas, with or without a valve, for use with portable appliances, in accordance with the scope and field of application of Spanish Standard UNE EN-417:2012.</t>
  </si>
  <si>
    <t>Non-refillable metallic gas cartridges for liquefied petroleum gases (LPG), with or without a valve, for use with portable appliances</t>
  </si>
  <si>
    <r>
      <rPr>
        <sz val="11"/>
        <rFont val="Calibri"/>
      </rPr>
      <t>https://members.wto.org/crnattachments/2025/TBT/CHL/25_03961_00_s.pdf</t>
    </r>
  </si>
  <si>
    <t>Viet Nam</t>
  </si>
  <si>
    <t>Draft Decree on the Management of Cosmetics</t>
  </si>
  <si>
    <t>The draft Decree on the Management of Cosmetics comprises 10 Chapters and 69 Articles, including:Chapter I – General Provisions: Scope of application, definitions, and safety requirements for cosmetics.Chapter II – Classification and Grouping of Cosmetics: Classification based on formula, intended use, and route of administration; procedures for classification and grouping.Chapter III – Cosmetic Product Notification: All cosmetics must be notified before manufacture or circulation in Viet Nam. The Ministry of Health is responsible for imported cosmetics, while provincial People’s Committees are responsible for domestically produced ones.Chapter IV – Cosmetic Manufacturing: Conditions for obtaining a Certificate of Eligibility for Cosmetic Manufacturing; CGMP-ASEAN compliance; grounds for withdrawal of certificates.Chapter V – Import and Export of Cosmetics: Conditions for import/export; Free Sale Certificate (CFS) requirements.Chapter VI – Product Information File (PIF), Advertising and Labelling: PIF in accordance with ASEAN guidelines; advertising content not requiring prior confirmation; prohibited claims and terminology; labelling requirements.Chapter VII – Sampling for Quality Control: Principles, the authority and responsibilities in cosmetic sampling; funding and testing for quality assessment.Chapter VIII – Suspension, Recall, Destruction, and Handling of non-compliant Products: Grounds and procedures for suspension, recall, and destruction; rejection of notifications; authorities and responsibilities.Chapter IX – Implementation: Responsibilities of ministries, agencies, organizations, and individuals in the cosmetic sector.Chapter X – Enforcement Provisions: Transitional regulations, effective date, reference provisions, and implementation responsibilities.</t>
  </si>
  <si>
    <t>Cosmetic products</t>
  </si>
  <si>
    <t>71.100.70 - Cosmetics. Toiletries</t>
  </si>
  <si>
    <r>
      <rPr>
        <sz val="11"/>
        <rFont val="Calibri"/>
      </rPr>
      <t>https://members.wto.org/crnattachments/2025/TBT/VNM/25_03963_00_x.pdf</t>
    </r>
  </si>
  <si>
    <t>Jordan</t>
  </si>
  <si>
    <t>Ceramic ware, glass-ceramic ware and glass dinnerware in contact with food, Part 1: Properties and permissible limits</t>
  </si>
  <si>
    <t>This Jordanian Standard specifies the properties and permissible limits for tests done on ceramic ware, glass-ceramic ware and glass dinnerware intended to be used in contact with food, but excluding metallic articles coated with porcelain and vitreous enamel articles.This Jordanian Standard is applicable to ceramic ware, glass-ceramic ware and glass dinnerware which is intended to be used for the preparation, cooking, serving and storage of food and beverages, excluding articles used in food manufacturing industries or those in which food is sold.</t>
  </si>
  <si>
    <t>Materials and articles in contact with foodstuffs (ICS code(s): 67.250); Glass products (ICS code(s): 81.040.30); Ceramic products (ICS code(s): 81.060.20); Cookware, cutlery and flatware (ICS code(s): 97.040.60)</t>
  </si>
  <si>
    <t>67.250 - Materials and articles in contact with foodstuffs; 81.040.30 - Glass products; 81.060.20 - Ceramic products; 97.040.60 - Cookware, cutlery and flatware</t>
  </si>
  <si>
    <r>
      <rPr>
        <sz val="11"/>
        <rFont val="Calibri"/>
      </rPr>
      <t>https://jsmo.gov.jo/EBV4.0/Root_Storage/AR/EB_UsefullLinks/%D8%B9_%D8%AA_245-1_-_Copy.pdf</t>
    </r>
  </si>
  <si>
    <t>Protocolo PE Nº1/02:2025 - Plancha (Protocol PE No. 1/02:2025 - Irons) (11 pages, in Spanish)</t>
  </si>
  <si>
    <t>The notified Protocol establishes the certification procedure for electric dry or steam irons, including those with a separate water reservoir or boiler having a capacity not exceeding 5 litres, for household and similar purposes, their rated voltage being not more than 250 V, including direct current (DC) supplied appliances and battery-operated appliances.</t>
  </si>
  <si>
    <t>Irons</t>
  </si>
  <si>
    <t>8516 - Electric instantaneous or storage water heaters and immersion heaters; electric space-heating apparatus and soil-heating apparatus; electro-thermic hairdressing apparatus, e.g. hairdryers, hair curlers and curling tong heaters, and hand dryers; electric smoothing irons; other electro-thermic appliances of a kind used for domestic purposes; electric heating resistors (other than those of heading 8545); parts thereof</t>
  </si>
  <si>
    <r>
      <rPr>
        <sz val="11"/>
        <rFont val="Calibri"/>
      </rPr>
      <t>https://members.wto.org/crnattachments/2025/TBT/CHL/25_03933_00_s.pdf</t>
    </r>
  </si>
  <si>
    <t>Protocolo PE Nº1/44:2025 - Bomba de Calor eléctrica (Protocol PE No. 1/44:2025 - Electrical heat pumps) (11 pages, in Spanish)</t>
  </si>
  <si>
    <t>The notified protocol establishes the requirements for the safety certification procedure for single-phase electrical heat pumps with a direct-expansion refrigeration system and a nominal electric power equal to or less than 7 kW. Such products include:• Sanitary hot water heat pumps.• Heat pumps for swimming pools.• Heat pumps for more than one of the above-mentioned uses.</t>
  </si>
  <si>
    <t>Electrical heat pumps</t>
  </si>
  <si>
    <t>841861 - Heat pumps (excl. air conditioning machines of heading 8415)</t>
  </si>
  <si>
    <t>27.080 - Heat pumps</t>
  </si>
  <si>
    <r>
      <rPr>
        <sz val="11"/>
        <rFont val="Calibri"/>
      </rPr>
      <t>https://members.wto.org/crnattachments/2025/TBT/CHL/25_03941_00_s.pdf</t>
    </r>
  </si>
  <si>
    <t>Protocolo PE Nº6/06:2025 - Producto eléctrico Martillo (Protocol PE No. 6/06:2025 - Electric hammers) (12 pages, in Spanish)</t>
  </si>
  <si>
    <t>The notified protocol establishes the safety certification procedure for electric hammers, designed primarily for home use or similar purposes, with a single-phase power supply with a voltage not more than 250 V AC and not more than 75 V DC (battery-operated, Annexes K and L), and the rated input is not more than 3,700 W.</t>
  </si>
  <si>
    <t>Electric hammers</t>
  </si>
  <si>
    <t>25.140.30 - Hand-operated tools</t>
  </si>
  <si>
    <r>
      <rPr>
        <sz val="11"/>
        <rFont val="Calibri"/>
      </rPr>
      <t>https://members.wto.org/crnattachments/2025/TBT/CHL/25_03940_00_s.pdf</t>
    </r>
  </si>
  <si>
    <t>Modernizing Spectrum Sharing for Satellite Broadband</t>
  </si>
  <si>
    <t xml:space="preserve">Proposed rule - In this document, the Federal Communications Commission 
(Commission or we) seeks comment on modernizing spectrum sharing 
between geostationary (GSO) and non-geostationary (NGSO) satellite 
systems operating in the 10.7-12.7, 17.3-18.6, and 19.7-20.2 GHz 
frequency bands in which equivalent power-flux density (EPFD) limits 
apply.&gt;_x000D_
</t>
  </si>
  <si>
    <t>Satellite broadband; Radiocommunications (ICS code(s): 33.060); Mobile services (ICS code(s): 33.070); Space systems and operations (ICS code(s): 49.140)</t>
  </si>
  <si>
    <t>33.060 - Radiocommunications; 33.070 - Mobile services; 49.140 - Space systems and operations</t>
  </si>
  <si>
    <r>
      <rPr>
        <sz val="11"/>
        <rFont val="Calibri"/>
      </rPr>
      <t>https://members.wto.org/crnattachments/2025/TBT/USA/25_03938_00_e.pdf
https://members.wto.org/crnattachments/2025/TBT/USA/25_03938_01_e.pdf</t>
    </r>
  </si>
  <si>
    <t>Draft Resolution of the Cabinet of Ministers of Ukraine “On Approval of the Rules for Joint Submission of Information in Applications for State Registration of Identical Chemical Substances” </t>
  </si>
  <si>
    <t>The proposed Rules establish the requirements for the joint submission of information in applications for the state registration of identical chemical substances. These Rules apply to all business entities, regardless of their form of ownership, that have submitted applications for the state registration of identical chemical products. In accordance with these Rules, and in line with Technical Regulation on the Safety of Chemical Products (notification G/TBT/N/UKR/179/Rev.2/Add.1), for joint submission of information in applications for the state registration of identical chemical substances applicants shall:_x000D_
- establish an information exchange consortium or join an existing one;_x000D_
- designate a lead applicant;_x000D_
- submit an official notification to the Ministry of Environmental Protection and Natural Resources regarding the establishment of the information exchange consortium, indicating the contact details of all applicants and the designated lead applicant._x000D_
 Within 10 working days of the consortium's establishment, the lead applicant shall submit a joint notification to the Ministry of Environmental Protection and Natural Resources, in either paper or electronic form.  The joint notification shall be accompanied by documents that comply with the requirements set out in the Technical Regulation, specifically;_x000D_
- data on the hazard classification of the chemical substance;_x000D_
- a summary of studies on the hazardous properties of the chemical substance, including descriptions of objectives, methods, results and conclusions;_x000D_
- a chemical safety report resulting from the conducted chemical safety assessment, or information on exposure levels to human health and/or the environment, in cases where a chemical safety assessment is not required;_x000D_
- proposals for conducting new tests on the chemical substance, if the results of such tests are necessary to carry out the chemical safety assessment. </t>
  </si>
  <si>
    <t>Chemical products (substances, mixtures, explosive or pyrotechnical articles). All HS codes from Chapters 28 - 38 of Section VI of the Harmonized System, excluding Chapter 30 -Pharmaceutical products</t>
  </si>
  <si>
    <t>28 - INORGANIC CHEMICALS; ORGANIC OR INORGANIC COMPOUNDS OF PRECIOUS METALS, OF RARE-EARTH METALS, OF RADIOACTIVE ELEMENTS OR OF ISOTOPES; 29 - ORGANIC CHEMICALS; 31 - FERTILISERS; 32 - TANNING OR DYEING EXTRACTS; TANNINS AND THEIR DERIVATIVES; DYES, PIGMENTS AND OTHER COLOURING MATTER; PAINTS AND VARNISHES; PUTTY AND OTHER MASTICS; INKS; 33 - ESSENTIAL OILS AND RESINOIDS; PERFUMERY, COSMETIC OR TOILET PREPARATIONS; 34 - SOAP, ORGANIC SURFACE-ACTIVE AGENTS, WASHING PREPARATIONS, LUBRICATING PREPARATIONS, ARTIFICIAL WAXES, PREPARED WAXES, POLISHING OR SCOURING PREPARATIONS, CANDLES AND SIMILAR ARTICLES, MODELLING PASTES, ‘DENTAL WAXES’ AND DENTAL PREPARATIONS WITH A BASIS OF PLASTER; 35 - ALBUMINOIDAL SUBSTANCES; MODIFIED STARCHES; GLUES; ENZYMES; 36 - EXPLOSIVES; PYROTECHNIC PRODUCTS; MATCHES; PYROPHORIC ALLOYS; CERTAIN COMBUSTIBLE PREPARATIONS; 37 - PHOTOGRAPHIC OR CINEMATOGRAPHIC GOODS; 38 - MISCELLANEOUS CHEMICAL PRODUCTS</t>
  </si>
  <si>
    <t>71 - CHEMICAL TECHNOLOGY</t>
  </si>
  <si>
    <t>National security requirements (TBT); Consumer information, labelling (TBT); Protection of human health or safety (TBT); Quality requirements (TBT); Harmonization (TBT)</t>
  </si>
  <si>
    <r>
      <rPr>
        <sz val="11"/>
        <rFont val="Calibri"/>
      </rPr>
      <t>https://members.wto.org/crnattachments/2025/TBT/UKR/25_03929_00_x.pdf
https://members.wto.org/crnattachments/2025/TBT/UKR/25_03929_01_x.pdf
https://mepr.gov.ua/povidomlennya-pro-oprylyudnennya-proyektu-postanovy-kabinetu-ministriv-ukrayiny-pro-zatverdzhennya-pravyl-spilnogo-podannya-informatsiyi-u-zayavah-pro-provedennya-derzhavnoyi-reyestratsiyi-identychnoy/</t>
    </r>
  </si>
  <si>
    <t>PE Nº6/04:2025, Procedimiento de Certificación de Seguridad para lijadora y pulidora (Protocol PE No. 6/04:2025, Safety certification procedure for sanders and polishers) (12 pages, in Spanish)</t>
  </si>
  <si>
    <t>The notified protocol establishes the safety certification procedure for electrical sanders and polishers other than disc type, designed primarily for home use or similar purposes, with a single-phase power supply with a voltage not more than 250 V AC and not more than 75 V DC (battery-operated, Annexes K and L), and the rated input is not more than 3,700 W.Excludes: Disc-type sanders and polishers, which are covered by IEC 62841-2-3.</t>
  </si>
  <si>
    <t>- Sanders other than disc type- Polishers other than disc type</t>
  </si>
  <si>
    <t>25.080.50 - Grinding and polishing machines</t>
  </si>
  <si>
    <r>
      <rPr>
        <sz val="11"/>
        <rFont val="Calibri"/>
      </rPr>
      <t>https://members.wto.org/crnattachments/2025/TBT/CHL/25_03917_00_s.pdf</t>
    </r>
  </si>
  <si>
    <t>Lower 37 GHz Band and Use of Spectrum Bands Above 24 GHz for 
Mobile Radio Service</t>
  </si>
  <si>
    <t>Proposed rule - In this document, the Federal Communications Commission 
(Commission) seeks comment on three issues: adopting a more stringent 
emissions limit for Upper Microwave Flexible Use Service (UMFUS) 
operations above 37 GHz; whether the first phase of the coordination 
mechanism adopted in the companion final rule, published elsewhere in 
this issue of the Federal Register, can be enhanced by consideration of 
additional factors; and whether it might be possible to replace the 
same coordination mechanism with a dynamic spectrum management system 
(DSMS). The Commission also proposes to correct an error in a power 
flux density (PFD) figure in one of its technical rules for UMFUS.</t>
  </si>
  <si>
    <t>Broadband and mobile services, wireless telecommunication; Quality (ICS code(s): 03.120); Telecommunication systems (ICS code(s): 33.040); Radiocommunications (ICS code(s): 33.060); Mobile services (ICS code(s): 33.070)</t>
  </si>
  <si>
    <t>03.120 - Quality; 33.040 - Telecommunication systems; 33.060 - Radiocommunications; 33.070 - Mobile services</t>
  </si>
  <si>
    <r>
      <rPr>
        <sz val="11"/>
        <rFont val="Calibri"/>
      </rPr>
      <t>https://members.wto.org/crnattachments/2025/TBT/USA/25_03916_00_e.pdf
https://members.wto.org/crnattachments/2025/TBT/USA/25_03916_01_e.pdf</t>
    </r>
  </si>
  <si>
    <t>Parts and Accessories Necessary for Safe Operation; Tire Load 
Markings</t>
  </si>
  <si>
    <t>Notice of proposed rulemaking - The Federal Motor Carrier Safety Administration (FMCSA) proposes to revise the requirements for tires on 
commercial motor vehicles (CMVs) to clarify that the Federal Motor 
Carrier Safety Regulations (FMCSRs) do not require tire load 
restriction markings on their sidewalls. This change would eliminate 
confusion and clarify the scope of FMCSA's authority regarding the 
requirements for tires in the FMCSRs.</t>
  </si>
  <si>
    <t>Tire load restriction markings; Commercial vehicles (ICS code(s): 43.080); Road vehicle tyres (ICS code(s): 83.160.10)</t>
  </si>
  <si>
    <t>43.080 - Commercial vehicles; 83.160.10 - Road vehicle tyres</t>
  </si>
  <si>
    <r>
      <rPr>
        <sz val="11"/>
        <rFont val="Calibri"/>
      </rPr>
      <t>https://members.wto.org/crnattachments/2025/TBT/USA/25_03901_00_e.pdf</t>
    </r>
  </si>
  <si>
    <t>Parts and Accessories Necessary for Safe Operation; License Plate 
Lamps</t>
  </si>
  <si>
    <t>Notice of proposed rulemaking - The Federal Motor Carrier Safety Administration (FMCSA) proposes to provide an exception from the lamp and 
reflective device requirements for license plate lamps on the rear of 
truck tractors while towing a trailer. This proposed change would 
remove an unnecessary regulatory requirement without impacting safety.</t>
  </si>
  <si>
    <t>License plate lamps; Lighting, signalling and warning devices (ICS code(s): 43.040.20); Trucks and trailers (ICS code(s): 43.080.10)</t>
  </si>
  <si>
    <t>43.040.20 - Lighting, signalling and warning devices; 43.080.10 - Trucks and trailers</t>
  </si>
  <si>
    <r>
      <rPr>
        <sz val="11"/>
        <rFont val="Calibri"/>
      </rPr>
      <t>https://members.wto.org/crnattachments/2025/TBT/USA/25_03899_00_e.pdf</t>
    </r>
  </si>
  <si>
    <t>Parts and Accessories Necessary for Safe Operation; 
Retroreflective Sheeting on Semitrailers and Trailers</t>
  </si>
  <si>
    <t>Notice of proposed rulemaking - The Federal Motor Carrier Safety Administration (FMCSA) proposes to rescind the requirements for retroreflective 
sheeting on semitrailers and trailers manufactured prior to 1 December 
1993, which is the compliance date for the National Highway Traffic 
Safety Administration's (NHTSA) conspicuity rules applicable to trailer 
manufacturers. The retrofitting requirements were adopted by the 
Federal Highway Administration (FHWA) on 31 March 1999, and require 
that motor carriers engaged in interstate commerce install 
retroreflective tape or reflex reflectors on the sides and rear of 
semitrailers and trailers that were manufactured prior to 1 December 
1993, have an overall width of 2,032 mm (80 inches) or more, and a 
gross vehicle weight rating of 4,536 kg (10,001 pounds) or more. With 
the passage of more than 30 years since the NHTSA requirements were 
implemented, FMCSA believes the vast majority of trailers currently in 
use on the Nation's highways were manufactured after 1993 so the 
retrofitting rule is no longer necessary. This proposal would eliminate 
obsolete regulatory text without compromising safety.</t>
  </si>
  <si>
    <t>Retroreflective sheeting on semitrailers and trailers; Lighting, signalling and warning devices (ICS code(s): 43.040.20); Commercial vehicles (ICS code(s): 43.080)</t>
  </si>
  <si>
    <t>43.040.20 - Lighting, signalling and warning devices; 43.080 - Commercial vehicles</t>
  </si>
  <si>
    <r>
      <rPr>
        <sz val="11"/>
        <rFont val="Calibri"/>
      </rPr>
      <t>https://members.wto.org/crnattachments/2025/TBT/USA/25_03900_00_e.pdf</t>
    </r>
  </si>
  <si>
    <t>Parts and Accessories Necessary for Safe Operation; Brakes on 
Portable Conveyors</t>
  </si>
  <si>
    <t>Notice of proposed rulemaking - The Federal Motor Carrier Safety Administration (FMCSA) proposes to add an exception for portable conveyors used 
in aggregate industry operations, and manufactured before 2010, from 
the requirements that each commercial motor vehicle (CMV) be equipped 
with brakes acting on all wheels, provided certain conditions are 
satisfied. This proposal is in response to a petition for rulemaking 
from the Michigan Aggregates Association (MAA). The proposed change 
would provide relief from a regulatory requirement for certain portable 
conveyors without impacting safety.</t>
  </si>
  <si>
    <t>Brakes on portable conveyors; Braking systems (ICS code(s): 43.040.40); Commercial vehicles (ICS code(s): 43.080); Conveyors (ICS code(s): 53.040.10)</t>
  </si>
  <si>
    <t>43.040.40 - Braking systems; 43.080 - Commercial vehicles; 53.040.10 - Conveyors</t>
  </si>
  <si>
    <r>
      <rPr>
        <sz val="11"/>
        <rFont val="Calibri"/>
      </rPr>
      <t>https://members.wto.org/crnattachments/2025/TBT/USA/25_03898_00_e.pdf</t>
    </r>
  </si>
  <si>
    <t>Protocolo PE Nº6-02:2025, Procedimiento de Certificación de Seguridad para desatornillador y llave de tuerca de impacto (Protocol PE No. 6-02:2025, Safety certification procedure for screwdrivers and impact wrenches) (12 pages, in Spanish)</t>
  </si>
  <si>
    <t>The notified protocol establishes the safety certification procedure for electric screwdrivers and impact wrenches, designed mainly for household or similar purposes, with a single-phase electric motor with a voltage not exceeding 250 V AC and not more than 75 V DC (battery operated, Annexes K and L), and rated power up to 3,700 W.</t>
  </si>
  <si>
    <t>Motor-operated electric tools:- Screwdrivers- Impact wrenches</t>
  </si>
  <si>
    <r>
      <rPr>
        <sz val="11"/>
        <rFont val="Calibri"/>
      </rPr>
      <t>https://members.wto.org/crnattachments/2025/TBT/CHL/25_03902_00_s.pdf</t>
    </r>
  </si>
  <si>
    <t>European Union</t>
  </si>
  <si>
    <t>Draft Commission Implementing Decision not approving epsilon-metofluthrin as an active substance for use in biocidal products of product-type 19 in accordance with Regulation (EU) No 528/2012 of the European Parliament and of the Council</t>
  </si>
  <si>
    <t>This draft Commission Implementing Decision does not approve epsilon-metofluthrin as an active substance for use in biocidal products of product-type 19, since a safe use of the substance was not demonstrated concerning the environment.</t>
  </si>
  <si>
    <t>Biocidal products</t>
  </si>
  <si>
    <t>Protection of human health or safety (TBT); Protection of the environment (TBT); Harmonization (TBT)</t>
  </si>
  <si>
    <r>
      <rPr>
        <sz val="11"/>
        <rFont val="Calibri"/>
      </rPr>
      <t>https://members.wto.org/crnattachments/2025/TBT/EEC/25_03906_00_e.pdf</t>
    </r>
  </si>
  <si>
    <t>Parts and Accessories Necessary for Safe Operation; Auxiliary 
Fuel Tanks</t>
  </si>
  <si>
    <t>Notice of proposed rulemaking - The Federal Motor Carrier Safety Administration (FMCSA) proposes to add an exception to the prohibition on 
gravity and syphon feeds for auxiliary pumps with a fuel tank capacity 
of less than 5 gallons mounted on the trailer chassis frame or trailer 
bed, for purposes other than operation of the motor vehicle, that are 
operational only when the motor vehicle is not in motion. This proposal 
is in response to a petition for rulemaking from the Truck Trailer 
Manufacturers Association (TTMA). The proposed change would provide 
relief from a regulatory requirement without impacting safety.</t>
  </si>
  <si>
    <t>Motor vehicle auxiliary fuel tanks; Vessels and containers mounted on vehicles (ICS code(s): 23.020.20); Fuel systems (ICS code(s): 43.060.40); Commercial vehicles (ICS code(s): 43.080)</t>
  </si>
  <si>
    <t>23.020.20 - Vessels and containers mounted on vehicles; 43.060.40 - Fuel systems; 43.080 - Commercial vehicles</t>
  </si>
  <si>
    <t>Prevention of deceptive practices and consumer protection (TBT); Cost saving and productivity enhancement (TBT)</t>
  </si>
  <si>
    <r>
      <rPr>
        <sz val="11"/>
        <rFont val="Calibri"/>
      </rPr>
      <t>https://members.wto.org/crnattachments/2025/TBT/USA/25_03868_00_e.pdf</t>
    </r>
  </si>
  <si>
    <t>Notification for revision of GR on” “SMPS BASED POWER PLANTS TEC 66110:2024”</t>
  </si>
  <si>
    <t>The electronic copy of existing standard is enclosed for your reference, study and technical inputs/comments. It is requested to go through the enclosed draft Standard and your inputs/comments may please be furnished in the template sheet enclosed as Annexure-A.</t>
  </si>
  <si>
    <t>HS8517</t>
  </si>
  <si>
    <t>8517 - Telephone sets, incl. smartphones and other telephones for cellular networks or for other wireless networks; other apparatus for the transmission or reception of voice, images or other data, incl. apparatus for communication in a wired or wireless network, parts thereof (excl. transmission or reception apparatus of heading 8443, 8525, 8527 or 8528)</t>
  </si>
  <si>
    <t>27.100 - Power stations in general; 33.040 - Telecommunication systems</t>
  </si>
  <si>
    <r>
      <rPr>
        <sz val="11"/>
        <rFont val="Calibri"/>
      </rPr>
      <t>https://members.wto.org/crnattachments/2025/TBT/IND/25_03883_00_e.pdf
https://tec.gov.in/pdf/consultations/Consultation%20on%20Rev%20SMPS%20TEC66110.pdf</t>
    </r>
  </si>
  <si>
    <t>Notification for revision of GR on “Router for MPLS based Transport Network, TEC 48050:2024” </t>
  </si>
  <si>
    <t>The draft standard (draft TEC 48050:2025) GR on “Router for MPLS based Transport Network” is enclosed for your reference, study and technical inputs/comments. It is requested to go through the enclosed draft Standard and your inputs/comments may please be furnished in the template sheet enclosed as Annexure-II.</t>
  </si>
  <si>
    <t>33.040 - Telecommunication systems</t>
  </si>
  <si>
    <r>
      <rPr>
        <sz val="11"/>
        <rFont val="Calibri"/>
      </rPr>
      <t>https://members.wto.org/crnattachments/2025/TBT/IND/25_03880_00_e.pdf
https://tec.gov.in/pdf/consultations/GR-Router-for-MPLS-Transport-Network.pdf</t>
    </r>
  </si>
  <si>
    <t>Standard for Generic Requirements (GR) of Route Tracer for Armoured Optical Fibre Cable </t>
  </si>
  <si>
    <t>This document describes the Standard for Generic Requirements of Route Tracer for Armoured Optical Fibre Cable</t>
  </si>
  <si>
    <t>HS 8517</t>
  </si>
  <si>
    <t>33.180.10 - Fibres and cables</t>
  </si>
  <si>
    <r>
      <rPr>
        <sz val="11"/>
        <rFont val="Calibri"/>
      </rPr>
      <t>https://members.wto.org/crnattachments/2025/TBT/IND/25_03877_00_e.pdf</t>
    </r>
  </si>
  <si>
    <t>Notification for revision of GR on” “Monitoring Equipment for Lawful Interception of PSTN/NGN/IMS (TEC 61020:2017)”</t>
  </si>
  <si>
    <t>It is requested to go through the enclosed Standard for GR on “Monitoring Equipment for Lawful Interception of PSTN/NGN/IMS (TEC 61020:2017)” and your inputs/comments may please be furnished in the template sheet enclosed as Annexure-I</t>
  </si>
  <si>
    <r>
      <rPr>
        <sz val="11"/>
        <rFont val="Calibri"/>
      </rPr>
      <t>https://members.wto.org/crnattachments/2025/TBT/IND/25_03881_00_e.pdf</t>
    </r>
  </si>
  <si>
    <t>New Zealand</t>
  </si>
  <si>
    <t>Title: Medicines Amendment Bill 2025</t>
  </si>
  <si>
    <t>The Medicines Amendment Bill:introduces a verification pathway whereby medicines can be approved for distribution in New Zealand if they have been approved by 2 recognised overseas jurisdictions.enables more flexible approaches to prescription and administration of medicines so that patients can get access to the medicines they need more efficiently, supported by the latest science and best practice. updates the settings for the Medicines Classification Committee, by modernising the membership requirements for the Committee and removing outdated provisions from the Act. </t>
  </si>
  <si>
    <t>Pharmaceutical products</t>
  </si>
  <si>
    <t>11.120 - Pharmaceutics</t>
  </si>
  <si>
    <r>
      <rPr>
        <sz val="11"/>
        <rFont val="Calibri"/>
      </rPr>
      <t>https://www.legislation.govt.nz/bill/government/2025/0134/5.0/LMS1035396.html#LMS1035399</t>
    </r>
  </si>
  <si>
    <t>Standard for Generic Requirements (GR) for “IoT Gateway”</t>
  </si>
  <si>
    <t>This document is the Standard for Generic Requirements (GR) of  IoT Gateway working on wired or wireless (cellular/ non cellular) communication technologies including Short range technologies (NFC, RFID etc.) used for translation from one protocol to another and accessing Cellular/Non-Cellular Communication Network. This standard is applicable to all such devices having similar functionality as of IoT Gateway like Data Concentrator Unit (DCU), Telematics Unit, etc. It covers requirements for Interoperability, Quality, Electromagnetic Compatibility, Safety and Security, etc.</t>
  </si>
  <si>
    <r>
      <rPr>
        <sz val="11"/>
        <rFont val="Calibri"/>
      </rPr>
      <t>https://members.wto.org/crnattachments/2025/TBT/IND/25_03878_00_e.pdf</t>
    </r>
  </si>
  <si>
    <t>Notification for creation of New Essential Requirement (ER) on SDWAN Equipment</t>
  </si>
  <si>
    <t>New Essential Requirement (ER) on SDWAN Equipment is enclosed for your reference, study and technical inputs/comments. It is requested to go through the enclosed draft ER Standard and your inputs/comments may please be furnished in the template sheet enclosed as Annexure-A</t>
  </si>
  <si>
    <r>
      <rPr>
        <sz val="11"/>
        <rFont val="Calibri"/>
      </rPr>
      <t xml:space="preserve">https://members.wto.org/crnattachments/2025/TBT/IND/25_03879_00_e.pdf
https://tec.gov.in/pdf/consultations/ER_SDWAN.pdf
</t>
    </r>
  </si>
  <si>
    <t>Parts and Accessories Necessary for Safe Operation; Fuel Tank 
Overfill Restriction</t>
  </si>
  <si>
    <t>Notice of proposed rulemaking - The Federal Motor Carrier Safety Administration (FMCSA) proposes to remove the requirement in the Federal Motor 
Carrier Safety Regulations (FMCSRs) that a liquid fuel tank 
manufactured on or after 1 January 1973, be designed and constructed 
so that it cannot be filled, in a normal filling operation, with a 
quantity of fuel that exceeds 95 percent of the tank's liquid capacity. 
This proposal is in response to a petition for rulemaking from the 
Commercial Vehicle Safety Alliance (CVSA). The proposed change would 
remove an unnecessary and outdated requirement from the FMCSRs.</t>
  </si>
  <si>
    <t>Motor vehicle fuel tank overfill restriction; Fuel systems (ICS code(s): 43.060.40); Commercial vehicles (ICS code(s): 43.080)</t>
  </si>
  <si>
    <t>43.060.40 - Fuel systems; 43.080 - Commercial vehicles</t>
  </si>
  <si>
    <r>
      <rPr>
        <sz val="11"/>
        <rFont val="Calibri"/>
      </rPr>
      <t>https://members.wto.org/crnattachments/2025/TBT/USA/25_03867_00_e.pdf</t>
    </r>
  </si>
  <si>
    <t>Notification for revision of GR on” “Electronic Locator System TEC 73070:2014 (Old No. TEC/GR/TX/TIE-007/02.MAR-14)”</t>
  </si>
  <si>
    <r>
      <rPr>
        <sz val="11"/>
        <rFont val="Calibri"/>
      </rPr>
      <t>https://members.wto.org/crnattachments/2025/TBT/IND/25_03882_00_e.pdf
https://tec.gov.in/pdf/consultations/GR_ELS.pdf</t>
    </r>
  </si>
  <si>
    <t>Anteproyecto de la norma de emisión para los artefactos que combustionen o puedan combustionar leña y pellet (Preliminary draft Emission Standard for appliances that burn or are able to burn firewood and pellets) (9 pages, in Spanish)</t>
  </si>
  <si>
    <t>The purpose of notified Emission Standard is to protect human health by establishing particulate matter (PM) emission limits, applicable to new heaters that burn or are able to burn firewood and pellets, whether they are manufactured, built or assembled in the country or imported. Its application is expected to lead to a reduction in PM emissions and an improvement in air quality.</t>
  </si>
  <si>
    <t>Firewood stoves of a power not exceeding 25 kW (HS code 7321.8911). Wood pellet stoves of a power not exceeding 25 kW (HS code 7321.8921).</t>
  </si>
  <si>
    <t>732189 - Stoves, heaters, grates, fires, wash boilers, braziers and similar domestic appliances, of iron or steel, for solid fuel or other non-electricsource of energy (excl. liquid or gaseous fuel, and cooking appliances, whether or not with oven, separate ovens, plate warmers, central heating boilers, hot water cylinders and large cooking appliances)</t>
  </si>
  <si>
    <t>97.100.30 - Solid fuel heaters</t>
  </si>
  <si>
    <t>Protection of human health or safety (TBT); Protection of the environment (TBT)</t>
  </si>
  <si>
    <r>
      <rPr>
        <sz val="11"/>
        <rFont val="Calibri"/>
      </rPr>
      <t>https://members.wto.org/crnattachments/2025/TBT/CHL/25_03865_00_s.pdf
https://planesynormas.mma.gob.cl/normas/expediente/index.php?tipo=busqueda&amp;id_expediente=942052</t>
    </r>
  </si>
  <si>
    <t>Fortified wheat flour — Specification_x000D_
AMENDMENT 1: Amendment to Table 2 — Requirements for levels of micronutrients in fortified wheat flour</t>
  </si>
  <si>
    <t xml:space="preserve">This East African Standard specifies the requirements, sampling and test methods for fortified wheat flour prepared from common wheat (Triticum aestivum L.), club wheat (T. compactum Host.) or a mixture thereof intended for human consumption._x000D_
</t>
  </si>
  <si>
    <t>Cereals, pulses and derived products (ICS code(s): 67.060)</t>
  </si>
  <si>
    <t>National security requirements (TBT); Prevention of deceptive practices and consumer protection (TBT); Protection of human health or safety (TBT); Protection of the environment (TBT); Quality requirements (TBT); Harmonization (TBT); Cost saving and productivity enhancement (TBT)</t>
  </si>
  <si>
    <r>
      <rPr>
        <sz val="11"/>
        <rFont val="Calibri"/>
      </rPr>
      <t>https://members.wto.org/crnattachments/2025/TBT/RWA/25_03802_00_e.pdf</t>
    </r>
  </si>
  <si>
    <t>National Standard of the P.R.C., Technical requirements for safety of children's watches</t>
  </si>
  <si>
    <t>This document specifies the technical requirements for safety of children’s watches and describes the corresponding test methods._x000D_
This document applies to children's watches.</t>
  </si>
  <si>
    <t>Children's watches (HS code(s): 910212); (ICS code(s): 39.040.10)</t>
  </si>
  <si>
    <t>910212 - Wrist-watches, whether or not incorporating a stop-watch facility, electrically operated, with opto-electronic display only (excl. of precious metal or of metal clad with precious metal)</t>
  </si>
  <si>
    <t>39.040.10 - Watches</t>
  </si>
  <si>
    <r>
      <rPr>
        <sz val="11"/>
        <rFont val="Calibri"/>
      </rPr>
      <t>https://members.wto.org/crnattachments/2025/TBT/CHN/25_03787_00_x.pdf</t>
    </r>
  </si>
  <si>
    <t>DEAS 1206: 2024, Geometrical design of roads — Code of practice</t>
  </si>
  <si>
    <t>This East African Standard specifies the requirements, sampling and test methods for fortified milled maize (corn) products prepared from the grains of common maize (Zea mays L.) intended for human consumption.</t>
  </si>
  <si>
    <r>
      <rPr>
        <sz val="11"/>
        <rFont val="Calibri"/>
      </rPr>
      <t>https://members.wto.org/crnattachments/2025/TBT/RWA/25_03807_00_e.pdf</t>
    </r>
  </si>
  <si>
    <t>Malawi</t>
  </si>
  <si>
    <t>DMS 462:2024, Polymer floor dressings – Specification</t>
  </si>
  <si>
    <t>This Draft Malawi Standard covers two types of a slip-resistance; waterbased polymer floor dressing that is suitable for use on thermoplastic (asphalt), semiflexible vinyl (vinyl-asbestos), flexible vinyl, linoleum, rubber, and sealed flooring.</t>
  </si>
  <si>
    <t>Paints and varnishes, incl. enamels and lacquers, based on synthetic polymers or chemically modified natural polymers, dispersed or dissolved in a non-aqueous medium; solutions of products of subheading 3901 to 3913 in volatile organic solvents, containing &gt; 50% solvent by weight (excl. solutions of collodion) (HS code(s): 3208); Paints and varnishes (ICS code(s): 87.040)</t>
  </si>
  <si>
    <t>3208 - Paints and varnishes, incl. enamels and lacquers, based on synthetic polymers or chemically modified natural polymers, dispersed or dissolved in a non-aqueous medium; solutions of products of subheading 3901 to 3913 in volatile organic solvents, containing &gt; 50% solvent by weight (excl. solutions of collodion)</t>
  </si>
  <si>
    <t>87.040 - Paints and varnishes</t>
  </si>
  <si>
    <t>Consumer information, labelling (TBT); Prevention of deceptive practices and consumer protection (TBT); Quality requirements (TBT); Reducing trade barriers and facilitating trade (TBT)</t>
  </si>
  <si>
    <r>
      <rPr>
        <sz val="11"/>
        <rFont val="Calibri"/>
      </rPr>
      <t>https://members.wto.org/crnattachments/2025/TBT/MWI/25_03826_00_e.pdf</t>
    </r>
  </si>
  <si>
    <t>National Standard of the P.R.C., Road vehicles—Requirements and test methods of electromagnetic compatibility</t>
  </si>
  <si>
    <t>This document specifies the electromagnetic emission limits, immunity performance requirements and test methods of electromagnetic compatibility for road vehicles and electrical/electronic sub-assembly (ESA)._x000D_
This document applies to M, N, L category vehicles as well as their electrical/electronic ESA. Other types of vehicles can refer to it for implementation.</t>
  </si>
  <si>
    <t>Vehicles (HS code(s): 87); (ICS code(s): 43.040.10)</t>
  </si>
  <si>
    <t>43.040.10 - Electrical and electronic equipment</t>
  </si>
  <si>
    <r>
      <rPr>
        <sz val="11"/>
        <rFont val="Calibri"/>
      </rPr>
      <t>https://members.wto.org/crnattachments/2025/TBT/CHN/25_03782_00_x.pdf</t>
    </r>
  </si>
  <si>
    <t>DMS 2104:2024  Aluminium paint, heat resistant – Specification</t>
  </si>
  <si>
    <t>This Draft Malawi Standard prescribes the requirements, methods of sampling and test for the heat resistant aluminium paint. This material shall withstand solvents, normal weather exposure and temperature up to 600°C.</t>
  </si>
  <si>
    <t>- Plated or coated with aluminum: (HS code(s): 72106); Paints and varnishes (ICS code(s): 87.040)</t>
  </si>
  <si>
    <t>72106 - - Plated or coated with aluminum:</t>
  </si>
  <si>
    <r>
      <rPr>
        <sz val="11"/>
        <rFont val="Calibri"/>
      </rPr>
      <t>https://members.wto.org/crnattachments/2025/TBT/MWI/25_03833_00_e.pdf</t>
    </r>
  </si>
  <si>
    <t>DMS 2189-3:2024, Auto-refinishing paint – Specification – Part 3: Two-Pack acrylic resin-based</t>
  </si>
  <si>
    <t> This Draft Malawi Standard specifies requirements, sampling and test methods for 2-Pack acrylic resin-based auto-refinishing paint.</t>
  </si>
  <si>
    <t>ORGANIC CHEMICALS (HS code(s): 29); Paints and varnishes (ICS code(s): 87.040)</t>
  </si>
  <si>
    <t>29 - ORGANIC CHEMICALS</t>
  </si>
  <si>
    <r>
      <rPr>
        <sz val="11"/>
        <rFont val="Calibri"/>
      </rPr>
      <t>https://members.wto.org/crnattachments/2025/TBT/MWI/25_03837_00_e.pdf</t>
    </r>
  </si>
  <si>
    <t>DMS 91-6:2024, Chemicals used for treatment of water intended for human consumption – Part 6: Hydrated lime</t>
  </si>
  <si>
    <t>This Draft Malawi Standard describes requirements and methods of test for hydrated lime used for treatment of water intended for human consumption.</t>
  </si>
  <si>
    <t>Quicklime, slaked lime and hydraulic lime (excl. pure calcium oxide and calcium hydroxide) (HS code(s): 2522); Chemicals for purification of water (ICS code(s): 71.100.80)</t>
  </si>
  <si>
    <t>2522 - Quicklime, slaked lime and hydraulic lime (excl. pure calcium oxide and calcium hydroxide)</t>
  </si>
  <si>
    <t>71.100.80 - Chemicals for purification of water</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</si>
  <si>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</si>
  <si>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https://members.wto.org/crnattachments/2025/TBT/MWI/25_03848_00_e.pdf</t>
    </r>
  </si>
  <si>
    <t>National Standard of the P.R.C., The safety requirements for bus construction</t>
  </si>
  <si>
    <t>This document specifies the safety requirements for bus construction. _x000D_
This document applies to buses of category M2 and M3, including trolley buses. _x000D_
This document does not apply to sleeper buses, special school buses, special-purpose buses, and non-road buses.</t>
  </si>
  <si>
    <t>M2 and M3 buses (including trolley buses) (HS code(s): 8702); (ICS code(s): 43.020)</t>
  </si>
  <si>
    <t>8702 - Motor vehicles for the transport of &gt;= 10 persons, incl. driver</t>
  </si>
  <si>
    <t>43.020 - Road vehicles in general</t>
  </si>
  <si>
    <r>
      <rPr>
        <sz val="11"/>
        <rFont val="Calibri"/>
      </rPr>
      <t>https://members.wto.org/crnattachments/2025/TBT/CHN/25_03786_00_x.pdf</t>
    </r>
  </si>
  <si>
    <t>DMS 406:2024, Ready mixed paint, brushing, red oxide, priming for metals – Specification</t>
  </si>
  <si>
    <t>This Draft Malawi Standard prescribes the requirements and the methods of sampling and test for the material commercially known as ready mixed paint, brushing, red oxide, priming for metals. The material is used as a primer on steel structures for interior use.</t>
  </si>
  <si>
    <t>Paints and varnishes, incl. enamels and lacquers, based on polyesters, dispersed or dissolved in a non-aqueous medium; solutions based on polyesters in volatile organic solvents, containing &gt; 50% solvent by weight (HS code(s): 320810); Paints and varnishes (ICS code(s): 87.040)</t>
  </si>
  <si>
    <t>320810 - Paints and varnishes, incl. enamels and lacquers, based on polyesters, dispersed or dissolved in a non-aqueous medium; solutions based on polyesters in volatile organic solvents, containing &gt; 50% solvent by weight</t>
  </si>
  <si>
    <r>
      <rPr>
        <sz val="11"/>
        <rFont val="Calibri"/>
      </rPr>
      <t>https://members.wto.org/crnattachments/2025/TBT/MWI/25_03824_00_e.pdf</t>
    </r>
  </si>
  <si>
    <t>DMS 2097:2024, Washable distemper – Specification</t>
  </si>
  <si>
    <t>This Draft Malawi Standard prescribes the requirements and the methods of sampling and testing for washable distemper</t>
  </si>
  <si>
    <t>Other paints and varnishes (including enamels, lacquers and distempers); prepared water pigments of a kind used for finishing leather. (HS code(s): 3210); Paints and varnishes (ICS code(s): 87.040)</t>
  </si>
  <si>
    <t>3210 - Other paints and varnishes (including enamels, lacquers and distempers); prepared water pigments of a kind used for finishing leather.</t>
  </si>
  <si>
    <r>
      <rPr>
        <sz val="11"/>
        <rFont val="Calibri"/>
      </rPr>
      <t>https://members.wto.org/crnattachments/2025/TBT/MWI/25_03831_00_e.pdf</t>
    </r>
  </si>
  <si>
    <t>DMS 91-3:2024, Chemical used for treatment of water intended for human consumption – Part 3: Sodium chlorate</t>
  </si>
  <si>
    <t>This Draft Malawi Standard describes the characteristics of sodium chlorate and specifies the requirements and corresponding test methods for sodium chlorate. It gives information on its use in water treatment. It also determines the rules relating to safe handling and use of sodium chlorate, and gives the environmental, health and safety precautions within the chemical laboratory.</t>
  </si>
  <si>
    <t>Chlorate of sodium (HS code(s): 282911); Chemicals for purification of water (ICS code(s): 71.100.80)</t>
  </si>
  <si>
    <t>282911 - Chlorate of sodium</t>
  </si>
  <si>
    <r>
      <rPr>
        <sz val="11"/>
        <rFont val="Calibri"/>
      </rPr>
      <t>https://members.wto.org/crnattachments/2025/TBT/MWI/25_03851_00_e.pdf</t>
    </r>
  </si>
  <si>
    <t>Fortified composite flour — Specification_x000D_
AMENDMENT 1: Amendment to Table 2 — Requirements for levels of micronutrients in fortified composite flour</t>
  </si>
  <si>
    <t xml:space="preserve">This East African Standard specifies requirements, sampling and test methods for fortified composite flour_x000D_
intended for human consumption._x000D_
</t>
  </si>
  <si>
    <r>
      <rPr>
        <sz val="11"/>
        <rFont val="Calibri"/>
      </rPr>
      <t>https://members.wto.org/crnattachments/2025/TBT/RWA/25_03812_00_e.pdf</t>
    </r>
  </si>
  <si>
    <t>National Standard of the P.R.C., Technical requirements and testing methods for advanced emergency braking system of light-duty vehicles</t>
  </si>
  <si>
    <t>This document specifies the general requirements and performance requirements for advanced emergency braking system of light-duty vehicles, and describes the testing methods._x000D_
This document applies to M1 and N1 category vehicles.</t>
  </si>
  <si>
    <t>Vehicles (HS code(s): 87); (ICS code(s): 43.040.40)</t>
  </si>
  <si>
    <t>43.040.40 - Braking systems</t>
  </si>
  <si>
    <r>
      <rPr>
        <sz val="11"/>
        <rFont val="Calibri"/>
      </rPr>
      <t>https://members.wto.org/crnattachments/2025/TBT/CHN/25_03784_00_x.pdf</t>
    </r>
  </si>
  <si>
    <t>DMS 566:2024, Wax leather polish – Specification</t>
  </si>
  <si>
    <t>This Draft Malawi Standard covers wax polish suitable for use on leather goods including leather shoes, boots, bags.</t>
  </si>
  <si>
    <t>Polishes, creams and similar preparations, for footwear or leather, whether or not in the form of paper, wadding, felt, nonwovens, cellular plastics or cellular rubber, impregnated, coated or covered with such preparations (excl. artificial and prepared waxes of heading 3404) (HS code(s): 340510); Paints and varnishes (ICS code(s): 87.040)</t>
  </si>
  <si>
    <t>340510 - Polishes, creams and similar preparations, for footwear or leather, whether or not in the form of paper, wadding, felt, nonwovens, cellular plastics or cellular rubber, impregnated, coated or covered with such preparations (excl. artificial and prepared waxes of heading 3404)</t>
  </si>
  <si>
    <r>
      <rPr>
        <sz val="11"/>
        <rFont val="Calibri"/>
      </rPr>
      <t>https://members.wto.org/crnattachments/2025/TBT/MWI/25_03827_00_e.pdf</t>
    </r>
  </si>
  <si>
    <t>DMS 2239:2025, Coal-tar type disinfectant liquids (black and white) – Specification</t>
  </si>
  <si>
    <t>This Draft Malawi Standard specifies requirements for two types of coal-tar disinfectants that are miscible with water and intended for use on inanimate surfaces. The Draft Malawi Standard is intended for the evaluation of coal-tar type disinfectants for general use. Black fluid consists of a solubilized crude phenol fraction prepared from high boiling point tar acids. White fluid consists of emulsified phenolic compounds.</t>
  </si>
  <si>
    <t>Tar distilled from coal, from lignite or from peat, and other mineral tars, whether or not dehydrated or partially distilled, incl. reconstituted tars (HS code(s): 2706); Chemicals for purification of water (ICS code(s): 71.100.80)</t>
  </si>
  <si>
    <t>2706 - Tar distilled from coal, from lignite or from peat, and other mineral tars, whether or not dehydrated or partially distilled, incl. reconstituted tars</t>
  </si>
  <si>
    <r>
      <rPr>
        <sz val="11"/>
        <rFont val="Calibri"/>
      </rPr>
      <t>https://members.wto.org/crnattachments/2025/TBT/MWI/25_03839_00_e.pdf</t>
    </r>
  </si>
  <si>
    <t>National Standard of the P.R.C., Overflow cutoff valves for liquefied petroleum gas cylinders</t>
  </si>
  <si>
    <t>This document specifies the model designation, structural types and basic dimensions, technical requirements, inspection and test methods, inspection rules, marking, packaging, storage, and transportation for the overflow cutoff valves for liquefied petroleum gas cylinders._x000D_
This document applies to liquefied petroleum gas cylinder valves with an ambient temperature range of -40℃ to +60℃, a nominal working pressure not exceeding 2.5MPa, a volume not exceeding 150L, and the medium conforming to GB 11174. Valves with the centerline of the inlet and outlet at a 90-degree angle are referred to as "angle valves," while those at a 180-degree angle are referred to as "straight valves."_x000D_
This document does not apply to valves for automotive liquefied petroleum gas cylinders.</t>
  </si>
  <si>
    <t>Overflow cutoff valves for liquefied petroleum gas cylinders (HS code(s): 8481); (ICS code(s): 23.020.30)</t>
  </si>
  <si>
    <t>8481 - Taps, cocks, valves and similar appliances for pipes, boiler shells, tanks, vats or the like, incl. pressure-reducing valves and thermostatically controlled valves; parts thereof</t>
  </si>
  <si>
    <t>23.020.30 - Pressure vessels</t>
  </si>
  <si>
    <r>
      <rPr>
        <sz val="11"/>
        <rFont val="Calibri"/>
      </rPr>
      <t>https://members.wto.org/crnattachments/2025/TBT/CHN/25_03775_00_x.pdf</t>
    </r>
  </si>
  <si>
    <t>Standard for Generic Requirements (GR) of Splice Closure for Optical Fibre Cables </t>
  </si>
  <si>
    <t>This document describes the generic requirements of a universal type of Splice Closure suitable for different types of Optical Fibre Cables used in Telecom networks.</t>
  </si>
  <si>
    <t>33.180 - Fibre optic communications</t>
  </si>
  <si>
    <r>
      <rPr>
        <sz val="11"/>
        <rFont val="Calibri"/>
      </rPr>
      <t>https://members.wto.org/crnattachments/2025/TBT/IND/25_03765_00_e.pdf
https://tec.gov.in/pdf/consultations/Draft%20Standard%20for%20Generic%20Requirement%20of%20Splice%20Closure-TEC%2087080-2025-for%20consultation%20as%20on-26052025.pdf</t>
    </r>
  </si>
  <si>
    <t>National Standard of the P.R.C., The parent eggs of silkworm (Bombyx Mori.)</t>
  </si>
  <si>
    <t>This document specifies the quality indicators, testing methods, and evaluation rules for parent eggs of silkworm (Bombyx mori.) ._x000D_
This document applies to parent eggs of silkworm intended for production and sale.</t>
  </si>
  <si>
    <t>Parent eggs of silkworm (Bombyx mori.) (HS code(s): 051199); (ICS code(s): 65.020.30)</t>
  </si>
  <si>
    <t>051199 - Products of animal origin, n.e.s., dead animals, unfit for human consumption (excl. fish, crustaceans, molluscs or other aquatic invertebrates)</t>
  </si>
  <si>
    <t>65.020.30 - Animal husbandry and breeding</t>
  </si>
  <si>
    <t>Prevention of deceptive practices and consumer protection (TBT); Protection of animal or plant life or health (TBT); Quality requirements (TBT)</t>
  </si>
  <si>
    <r>
      <rPr>
        <sz val="11"/>
        <rFont val="Calibri"/>
      </rPr>
      <t>https://members.wto.org/crnattachments/2025/TBT/CHN/25_03774_00_x.pdf</t>
    </r>
  </si>
  <si>
    <t xml:space="preserve">This Draft East African Standard provides general guidelines for geometrical design of roads._x000D_
It is applicable to all mobility and access roads of Class 1, Class 2, Class 3, Class 4 and Class 5 as explained in 5.1._x000D_
</t>
  </si>
  <si>
    <t>Road engineering in general (ICS code(s): 93.080.01)</t>
  </si>
  <si>
    <t>93.080.01 - Road engineering in general</t>
  </si>
  <si>
    <t>National Standard of the P.R.C., Classification for burning behavior of materials and products</t>
  </si>
  <si>
    <t>This document specifies the terms, definitions and symbols, classification and rating, criteria for burning behavior classification, application of classification, and classification reports for materials and products._x000D_
This document applies to the classification and determination of burning behavior for building materials and products, decoration materials and products, and electrical materials and products._x000D_
The classification of burning behavior for other materials and products may refer to this document.</t>
  </si>
  <si>
    <t>Building materials and products, decoration materials and products, and electrical materials and products, mainly including wooden boards, flooring, foam plastics, tubular thermal insulation materials, textiles, upholstered furniture, soft mattresses, photovoltaic modules, etc. (HS code(s): 3816; 382499; 390311; 390940; 3918; 392113; 441112; 4413; 511130; 560290; 854190); (ICS code(s): 13.220.40)</t>
  </si>
  <si>
    <t>511130 - Woven fabrics containing predominantly, but &lt; 85% carded wool or carded fine animal hair by weight, mixed principally or solely with synthetic or artificial staple fibres; 560290 - Felt, impregnated, coated, covered or laminated (excl. needleloom felt and stitch-bonded fibre fabrics); 3918 - Floor coverings of plastics, whether or not self-adhesive, in rolls or in the form of tiles; wall or ceiling coverings of plastics, in rolls with a width of &gt;= 45 cm, consisting of a layer of plastics fixed permanently on a backing of any material other than paper, the face side of which is grained, embossed, coloured, design-printed or otherwise decorated; 392113 - Plates, sheets, film, foil and strip, of cellular polyurethanes, unworked or merely surface-worked or merely cut into squares or rectangles (excl. self-adhesive products, floor, wall and ceiling coverings of heading 3918 and sterile surgical or dental adhesion barriers of subheading 3006.10.30); 390940 - Phenolic resins, in primary forms; 382499 - Chemical products and preparations of the chemical or allied industries, incl. those consisting of mixtures of natural products, n.e.s.; 4413 - Densified wood, in blocks, plates, strips or profile shapes.; 441112 - Medium density fibreboard "MDF" of wood, of a thickness &lt;= 5 mm; 3816 - Refractory cements, mortars, concretes and similar compositions, including dolomite ramming mix, other than products of heading 38.01.; 390311 - Expansible polystyrene, in primary forms; 854190 - Parts of diodes, transistors and similar semiconductor devices; photosensitive semiconductor devices, light emitting diodes and mounted piezoelectric crystals, n.e.s.</t>
  </si>
  <si>
    <t>13.220.40 - Ignitability and burning behaviour of materials and products</t>
  </si>
  <si>
    <t>Consumer information, labelling (TBT); Prevention of deceptive practices and consumer protection (TBT); Protection of human health or safety (TBT); Quality requirements (TBT)</t>
  </si>
  <si>
    <r>
      <rPr>
        <sz val="11"/>
        <rFont val="Calibri"/>
      </rPr>
      <t>https://members.wto.org/crnattachments/2025/TBT/CHN/25_03779_00_x.pdf</t>
    </r>
  </si>
  <si>
    <t>National Standards of the P.R.C., Maximum allowable values of the energy consumption, water consumption and grades for household electric washing machines and washer-dryers</t>
  </si>
  <si>
    <t>This document specifies the energy and water efficiency grades, technical requirements, and test methods for electric washing machines and washer-dryers._x000D_
This document applies to household and similar electric washing machines and washer-dryers with a rated capacity of not more than 25.0kg and a rated voltage not exceeding 250V. For washer-dryers with a drying capacity of 1kg or less, only the washing program are assessed._x000D_
This document does not apply to washing machines without a spin-drying function, washing machines that cannot wash cotton fabrics, and pulsator washer-dryers. This standard also does not apply to dry-cleaning machines.</t>
  </si>
  <si>
    <t>Washing machines and washer-dryers (HS code(s): 8450); (ICS code(s): 27.010)</t>
  </si>
  <si>
    <t>8450 - Household or laundry-type washing machines, incl. machines which both wash and dry; parts thereof</t>
  </si>
  <si>
    <t>97.060 - Laundry appliances; 27.010 - Energy and heat transfer engineering in general</t>
  </si>
  <si>
    <t>Protection of the environment (TBT); Quality requirements (TBT)</t>
  </si>
  <si>
    <r>
      <rPr>
        <sz val="11"/>
        <rFont val="Calibri"/>
      </rPr>
      <t>https://members.wto.org/crnattachments/2025/TBT/CHN/25_03778_00_x.pdf</t>
    </r>
  </si>
  <si>
    <t>National Standard of the P.R.C., The safety technique specifications of special school buses</t>
  </si>
  <si>
    <t>This document specifies the terms and definitions, classification, requirements, and test methods for special school buses. _x000D_
This document applies to special school buses use for children over the age of 3 in kindergartens and students in the nine-year compulsory education system.</t>
  </si>
  <si>
    <t>School bus (HS code(s): 8702); (ICS code(s): 43.020)</t>
  </si>
  <si>
    <r>
      <rPr>
        <sz val="11"/>
        <rFont val="Calibri"/>
      </rPr>
      <t>https://members.wto.org/crnattachments/2025/TBT/CHN/25_03785_00_x.pdf</t>
    </r>
  </si>
  <si>
    <t>DMS 418:2024, Two-pack epoxy primer – Specification</t>
  </si>
  <si>
    <t> This Draft Malawi Standard specifies requirements, sampling and test methods for a 2-pack epoxy solvent based primer used for protection of iron, steel, galvanized iron, galvanized steel, and reinforced concrete against atmospheric corrosion in an industrial or aquatic environment.</t>
  </si>
  <si>
    <t>Epoxides, epoxyalcohols, epoxyphenols and epoxyethers, with a three-membered ring, and their halogenated, sulphonated, nitrated or nitrosated derivatives (HS code(s): 2910); Paints and varnishes (ICS code(s): 87.040)</t>
  </si>
  <si>
    <t>2910 - Epoxides, epoxyalcohols, epoxyphenols and epoxyethers, with a three-membered ring, and their halogenated, sulphonated, nitrated or nitrosated derivatives</t>
  </si>
  <si>
    <r>
      <rPr>
        <sz val="11"/>
        <rFont val="Calibri"/>
      </rPr>
      <t>https://members.wto.org/crnattachments/2025/TBT/MWI/25_03825_00_e.pdf</t>
    </r>
  </si>
  <si>
    <t>DMS 2189-1:2024, Auto-refinishing paint – Specification – Part 1: Synthetic resin based</t>
  </si>
  <si>
    <t>This Draft Malawi Standard specifies the requirements, sampling and test methods for synthetic resin based auto-refinishing paint.</t>
  </si>
  <si>
    <t>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 (HS code(s): 3208); Paints and varnishes (ICS code(s): 87.040)</t>
  </si>
  <si>
    <t>3208 - 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t>
  </si>
  <si>
    <r>
      <rPr>
        <sz val="11"/>
        <rFont val="Calibri"/>
      </rPr>
      <t>https://members.wto.org/crnattachments/2025/TBT/MWI/25_03835_00_e.pdf</t>
    </r>
  </si>
  <si>
    <t>DMS 2189-2:2024, Auto refinishing paint – Specification – Part 2: Nitrocellulose resin based</t>
  </si>
  <si>
    <t>This Draft Malawi Standard specifies the requirements, sampling and test methods for auto refinishing paint, nitrocellulose resin based.</t>
  </si>
  <si>
    <t>Ether-alcohols and their halogenated, sulphonated, nitrated or nitrosated derivatives (excl. 2,2'-Oxydiethanol "diethylene glycol, digol" and monoalkylethers of ethylene glycol or of diethylene glycol) (HS code(s): 290949); Paints and varnishes (ICS code(s): 87.040)</t>
  </si>
  <si>
    <t>290949 - Ether-alcohols and their halogenated, sulphonated, nitrated or nitrosated derivatives (excl. 2,2'-Oxydiethanol "diethylene glycol, digol" and monoalkylethers of ethylene glycol or of diethylene glycol)</t>
  </si>
  <si>
    <r>
      <rPr>
        <sz val="11"/>
        <rFont val="Calibri"/>
      </rPr>
      <t>https://members.wto.org/crnattachments/2025/TBT/MWI/25_03836_00_e.pdf</t>
    </r>
  </si>
  <si>
    <t>DMS 2233:2025, Disinfectants, detergent-disinfectants and antiseptics for use in the food industry – Specification</t>
  </si>
  <si>
    <t>This Draft Malawi Standard specifies general requirements for disinfectants, detergent-disinfectants including antiseptics (i.e. anti-bacterial hand soap and cleaners) intended for use in the food industry. The Draft Malawi Standard sets minimum requirements for the safety of disinfectants, detergent-disinfectants and antiseptics that are intended for use in the food processing industry and might come into contact with food, beverage and dairy products.</t>
  </si>
  <si>
    <t>SOAP, ORGANIC SURFACE-ACTIVE AGENTS, WASHING PREPARATIONS, LUBRICATING PREPARATIONS, ARTIFICIAL WAXES, PREPARED WAXES, POLISHING OR SCOURING PREPARATIONS, CANDLES AND SIMILAR ARTICLES, MODELLING PASTES, ‘DENTAL WAXES’ AND DENTAL PREPARATIONS WITH A BASIS OF PLASTER (HS code(s): 34); Chemicals for purification of water (ICS code(s): 71.100.80)</t>
  </si>
  <si>
    <t>34 - SOAP, ORGANIC SURFACE-ACTIVE AGENTS, WASHING PREPARATIONS, LUBRICATING PREPARATIONS, ARTIFICIAL WAXES, PREPARED WAXES, POLISHING OR SCOURING PREPARATIONS, CANDLES AND SIMILAR ARTICLES, MODELLING PASTES, ‘DENTAL WAXES’ AND DENTAL PREPARATIONS WITH A BASIS OF PLASTER</t>
  </si>
  <si>
    <r>
      <rPr>
        <sz val="11"/>
        <rFont val="Calibri"/>
      </rPr>
      <t>https://members.wto.org/crnattachments/2025/TBT/MWI/25_03845_00_e.pdf</t>
    </r>
  </si>
  <si>
    <t>DMS 91-4: 2024, Chemicals used for treatment of water intended for human consumption – Part 4: Sodium chloride</t>
  </si>
  <si>
    <t> This Draft Malawi Standard describes the characteristics and specifies the requirements and the corresponding test methods for sodium chloride intended for onsite electrochlorination of water intended for human consumption. It also gives information on its use in water treatment.</t>
  </si>
  <si>
    <t>Salt (including table salt and denatured salt) and pure sodium chloride, whether or not in aqueous solution or containing added anti-caking or free-flowing agents; sea water. (HS code(s): 2501); Chemicals for purification of water (ICS code(s): 71.100.80)</t>
  </si>
  <si>
    <t>2501 - Salt (including table salt and denatured salt) and pure sodium chloride, whether or not in aqueous solution or containing added anti-caking or free-flowing agents; sea water.</t>
  </si>
  <si>
    <r>
      <rPr>
        <sz val="11"/>
        <rFont val="Calibri"/>
      </rPr>
      <t>https://members.wto.org/crnattachments/2025/TBT/MWI/25_03850_00_e.pdf</t>
    </r>
  </si>
  <si>
    <t>DMS 382-1:2024, Paint thinners – Specification – Part 1: Thinner for nitrocellulose resin-based paints and lacquers </t>
  </si>
  <si>
    <t>This Draft Malawi Standard specifies requirements, sampling and test methods for thinners for nitro-cellulose resin- based paints and lacquers.</t>
  </si>
  <si>
    <t>Organic composite solvents and thinners, not elsewhere specified or included; prepared paint or varnish removers. (HS code(s): 3814); Paints and varnishes (ICS code(s): 87.040)</t>
  </si>
  <si>
    <t>3814 - Organic composite solvents and thinners, not elsewhere specified or included; prepared paint or varnish removers.</t>
  </si>
  <si>
    <r>
      <rPr>
        <sz val="11"/>
        <rFont val="Calibri"/>
      </rPr>
      <t>https://members.wto.org/crnattachments/2025/TBT/MWI/25_03819_00_e.pdf</t>
    </r>
  </si>
  <si>
    <t>DMS 2236:2025, Detergent-disinfectants based on stabilized inorganic chlorine compounds – Specification</t>
  </si>
  <si>
    <t>This Draft Malawi Standard specifies requirements for two types of detergent-disinfectants based on stabilized inorganic chlorine compounds and other chemical agents (such as compatible surface-active agents and phosphates), that are miscible with water and intended for use on inanimate surfaces.</t>
  </si>
  <si>
    <t>SOAP, ORGANIC SURFACE-ACTIVE AGENTS, WASHING PREPARATIONS, LUBRICATING PREPARATIONS, ARTIFICIAL WAXES, PREPARED WAXES, POLISHING OR SCOURING PREPARATIONS, CANDLES AND SIMILAR ARTICLES, MODELLING PASTES, 'DENTAL WAXES' AND DENTAL PREPARATIONS WITH A BASIS OF PLASTER (HS code(s): 34); Chemicals for purification of water (ICS code(s): 71.100.80)</t>
  </si>
  <si>
    <t>34 - SOAP, ORGANIC SURFACE-ACTIVE AGENTS, WASHING PREPARATIONS, LUBRICATING PREPARATIONS, ARTIFICIAL WAXES, PREPARED WAXES, POLISHING OR SCOURING PREPARATIONS, CANDLES AND SIMILAR ARTICLES, MODELLING PASTES, 'DENTAL WAXES' AND DENTAL PREPARATIONS WITH A BASIS OF PLASTER</t>
  </si>
  <si>
    <r>
      <rPr>
        <sz val="11"/>
        <rFont val="Calibri"/>
      </rPr>
      <t>https://members.wto.org/crnattachments/2025/TBT/MWI/25_03842_00_e.pdf</t>
    </r>
  </si>
  <si>
    <t>Facilitating Implementation of Next Generation 911 Services 
(NG911); Improving 911 Reliability</t>
  </si>
  <si>
    <t>Proposed rule - In this document, the Federal Communications Commission (the 
FCC or Commission) proposes rules that would help ensure that emerging 
Next Generation 911 (NG911) networks are reliable and interoperable. 
NG911 is replacing legacy 911 technology across the country with 
Internet Protocol (IP)-based infrastructure that will support new 911 
capabilities, including text, video, and data. However, for NG911 to be 
fully effective, NG911 networks must safeguard the reliability of 
critical components and support the interoperability needed to 
seamlessly transfer 911 calls and data from one network to another. 
When the Commission first adopted 911 reliability rules in 2013, the 
transition to NG911 was in its very early stages. Since then, many 
state and local 911 Authorities have made significant progress in 
deploying NG911 capabilities in their jurisdictions. This Further 
Notice of Proposed Rulemaking (FNPRM) is the next step in fulfilling 
the Commission's commitment to facilitate the NG911 transition and to 
ensure that the transition does not inadvertently create 
vulnerabilities in the nation's critical public safety networks. The 
FNPRM proposes to update the definition of ''covered 911 service 
provider'' in the Commission's existing 911 reliability rules to ensure 
that the rules apply to service providers that control or operate 
critical pathways and components in NG911 networks. It also proposes to 
update the reliability standards for providers of critical NG911 
functions to ensure the reliable delivery of 911 traffic to NG911 
delivery points, and proposes to establish NG911 interoperability 
requirements for interstate transfer of 911 traffic between Emergency 
Services IP Networks (ESInets). In addition, the FNPRM proposes to 
modify the certification and oversight mechanisms in the current 911 
reliability rules to improve reliability and interoperability in NG911 
systems while minimizing burdens on service providers, and proposes to 
empower state and local 911 Authorities to obtain reliability and 
interoperability certifications directly from covered 911 service 
providers.&gt;</t>
  </si>
  <si>
    <t>911 services and networks;  Quality (ICS code(s): 03.120); Telecommunication services. Applications (ICS code(s): 33.030); Telecommunication systems (ICS code(s): 33.040); Radiocommunications (ICS code(s): 33.060); Mobile services (ICS code(s): 33.070)</t>
  </si>
  <si>
    <t>03.120 - Quality; 33.030 - Telecommunication services. Applications; 33.040 - Telecommunication systems; 33.060 - Radiocommunications; 33.070 - Mobile services</t>
  </si>
  <si>
    <t>Protection of human health or safety (TBT); Quality requirements (TBT); Cost saving and productivity enhancement (TBT)</t>
  </si>
  <si>
    <r>
      <rPr>
        <sz val="11"/>
        <rFont val="Calibri"/>
      </rPr>
      <t>https://members.wto.org/crnattachments/2025/TBT/USA/25_03792_00_e.pdf
https://members.wto.org/crnattachments/2025/TBT/USA/25_03792_01_e.pdf</t>
    </r>
  </si>
  <si>
    <t>DMS 2235:2025, Detergent-disinfectants based on organic halogen compounds (other than iodine compounds) – Specification</t>
  </si>
  <si>
    <t>This Draft Malawi Standard specifies requirements for two types of detergent-disinfectants that contain organic halogen compounds (other than iodine compounds) such as fluorine, bromine or chlorine, in which the halogen(s) is (are) directly linked to nitrogen and that also contain other chemical agents (such as compatible surface-active agents and phosphates) that are miscible with water and intended for use on inanimate surfaces that have been cleaned with potable water and have had gross soil removed, and are free from visible soil.</t>
  </si>
  <si>
    <r>
      <rPr>
        <sz val="11"/>
        <rFont val="Calibri"/>
      </rPr>
      <t>https://members.wto.org/crnattachments/2025/TBT/MWI/25_03843_00_e.pdf</t>
    </r>
  </si>
  <si>
    <t>DMS 2238:2025, Detergent-disinfectants based on quaternary ammonium compounds – Specification</t>
  </si>
  <si>
    <t>This Draft Malawi Standard specifies requirements for two types of detergent-disinfectants based on quaternary ammonium compounds and other chemical agents (such as compatible surface-active agents and phosphates) that are miscible with water and intended for use on inanimate surfaces that have been cleaned with potable water and have had gross soil removed, and are free from visible soil.</t>
  </si>
  <si>
    <t>Compounds with other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 (HS code(s): 2929); Chemicals for purification of water (ICS code(s): 71.100.80)</t>
  </si>
  <si>
    <t>2929 - Compounds with other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t>
  </si>
  <si>
    <r>
      <rPr>
        <sz val="11"/>
        <rFont val="Calibri"/>
      </rPr>
      <t>https://members.wto.org/crnattachments/2025/TBT/MWI/25_03840_00_e.pdf</t>
    </r>
  </si>
  <si>
    <t>DMS 575:2024, Stable bleaching powder – Specification</t>
  </si>
  <si>
    <t>This Draft Malawi Standard prescribes the requirements and the methods of sampling and test for stable bleaching powder intended for household and industrial use.</t>
  </si>
  <si>
    <t>Machines for washing, bleaching or dyeing textile yarns, fabrics or made-up textile articles (excl. household or laundry-type washing machines) (HS code(s): 845140); Chemicals for industrial and domestic disinfection purposes (ICS code(s): 71.100.35)</t>
  </si>
  <si>
    <t>845140 - Machines for washing, bleaching or dyeing textile yarns, fabrics or made-up textile articles (excl. household or laundry-type washing machines)</t>
  </si>
  <si>
    <t>71.100.35 - Chemicals for industrial and domestic disinfection purposes</t>
  </si>
  <si>
    <r>
      <rPr>
        <sz val="11"/>
        <rFont val="Calibri"/>
      </rPr>
      <t>https://members.wto.org/crnattachments/2025/TBT/MWI/25_03846_00_e.pdf</t>
    </r>
  </si>
  <si>
    <t>DMS 380:2024, Dry distemper – Specification </t>
  </si>
  <si>
    <t>This Draft Malawi Standard prescribes requirements, methods of sampling and testing for dry distemper.</t>
  </si>
  <si>
    <t>Paint, distemper, varnish or similar brushes, paint pads and rollers (excl. artists' and similar brushes of subheading 9603.30) (HS code(s): 960340); Paints and varnishes (ICS code(s): 87.040)</t>
  </si>
  <si>
    <t>960340 - Paint, distemper, varnish or similar brushes, paint pads and rollers (excl. artists' and similar brushes of subheading 9603.30)</t>
  </si>
  <si>
    <r>
      <rPr>
        <sz val="11"/>
        <rFont val="Calibri"/>
      </rPr>
      <t>https://members.wto.org/crnattachments/2025/TBT/MWI/25_03818_00_e.pdf</t>
    </r>
  </si>
  <si>
    <t>DMS 2190:2024, Textured paints – Specification</t>
  </si>
  <si>
    <t>This Draft Malawi Standard specifies requirements, sampling and test methods for water based textured paints suitable for exterior and interior use on concrete surfaces, boards, primed wood, primed metal to give a protective and decorative coating</t>
  </si>
  <si>
    <t>TANNING OR DYEING EXTRACTS; TANNINS AND THEIR DERIVATIVES; DYES, PIGMENTS AND OTHER COLOURING MATTER; PAINTS AND VARNISHES; PUTTY AND OTHER MASTICS; INKS (HS code(s): 32); Paints and varnishes (ICS code(s): 87.040)</t>
  </si>
  <si>
    <t>32 - TANNING OR DYEING EXTRACTS; TANNINS AND THEIR DERIVATIVES; DYES, PIGMENTS AND OTHER COLOURING MATTER; PAINTS AND VARNISHES; PUTTY AND OTHER MASTICS; INKS</t>
  </si>
  <si>
    <r>
      <rPr>
        <sz val="11"/>
        <rFont val="Calibri"/>
      </rPr>
      <t>https://members.wto.org/crnattachments/2025/TBT/MWI/25_03838_00_e.pdf</t>
    </r>
  </si>
  <si>
    <t>DMS 396:2024, Mineral solvents (white spirit and related hydrocarbon solvents) for paints and other purposes – Specification</t>
  </si>
  <si>
    <t>This Draft Malawi Standard specifies the requirements for two categories of mineral solvents for reducing paints, varnishes and related materials and for other purposes, as follows:</t>
  </si>
  <si>
    <t>Organic composite solvents and thinners, not elsewhere specified or included; prepared paint or varnish removers. (HS code(s): 3814); Solvents (ICS code(s): 87.060.30)</t>
  </si>
  <si>
    <t>87.060.30 - Solvents</t>
  </si>
  <si>
    <r>
      <rPr>
        <sz val="11"/>
        <rFont val="Calibri"/>
      </rPr>
      <t>https://members.wto.org/crnattachments/2025/TBT/MWI/25_03823_00_e.pdf</t>
    </r>
  </si>
  <si>
    <t>DMS 2096:2024, Wax stoep polish – Specification</t>
  </si>
  <si>
    <t> This Draft Malawi Standard covers wax polish suitable for use on cement surfaces, and available in three colours.</t>
  </si>
  <si>
    <r>
      <rPr>
        <sz val="11"/>
        <rFont val="Calibri"/>
      </rPr>
      <t>https://members.wto.org/crnattachments/2025/TBT/MWI/25_03830_00_e.pdf</t>
    </r>
  </si>
  <si>
    <t>National Standard of the P.R.C., Unique product identification code for civil unmanned aircraft</t>
  </si>
  <si>
    <t>This document specifies the coding rules for the unique product identification code of the entire civil unmanned aircraft, the registration and filing, the product packaging identification, the body surface identification, storage and security, broadcasting and reporting requirements. _x000D_
This document applies to the product management of micro, light, small, medium and large civil unmanned aircraft. _x000D_
This document does not apply to model aircraft and flight toys with self-contained power systems.</t>
  </si>
  <si>
    <t>Civil unmanned aircraft (HS code(s): 8806); (ICS code(s): 49.025)</t>
  </si>
  <si>
    <t>8806 - Unmanned aircraft</t>
  </si>
  <si>
    <t>49.025 - Materials for aerospace construction</t>
  </si>
  <si>
    <r>
      <rPr>
        <sz val="11"/>
        <rFont val="Calibri"/>
      </rPr>
      <t>https://members.wto.org/crnattachments/2025/TBT/CHN/25_03773_00_x.pdf</t>
    </r>
  </si>
  <si>
    <t>DMS 1047:2024, Road marking materials – Premix glass beads – Specification </t>
  </si>
  <si>
    <t>This Draft Malawi Standard specifies the requirements for laboratory tests (production control) and qualification procedures for the premixed glass beads used in road marking materials.</t>
  </si>
  <si>
    <t xml:space="preserve">Glass beads, imitation pearls, imitation precious or semi-precious stones and similar glass smallwares, and articles thereof (excl. imitation jewellery); glass eyes (excl. prosthetic articles); statuettes and other ornaments of lamp-worked glass (excl. imitation jewellery); glass microspheres with a diameter of </t>
  </si>
  <si>
    <t>7018 - Glass beads, imitation pearls, imitation precious or semi-precious stones and similar glass smallwares, and articles thereof (excl. imitation jewellery); glass eyes (excl. prosthetic articles); statuettes and other ornaments of lamp-worked glass (excl. imitation jewellery); glass microspheres with a diameter of &lt;= 1 mm</t>
  </si>
  <si>
    <r>
      <rPr>
        <sz val="11"/>
        <rFont val="Calibri"/>
      </rPr>
      <t>https://members.wto.org/crnattachments/2025/TBT/MWI/25_03829_00_e.pdf</t>
    </r>
  </si>
  <si>
    <t>DMS 2105:2024, Aluminium paste for paints – Specification</t>
  </si>
  <si>
    <t>This Draft Malawi Standard prescribes requirements, methods of sampling and test for aluminium paste for paints. The material is generally used for making ready mixed paints.</t>
  </si>
  <si>
    <t>Powder and flakes, of aluminium (excl. pellets of aluminium, and spangles) (HS code(s): 7603); Paints and varnishes (ICS code(s): 87.040)</t>
  </si>
  <si>
    <t>7603 - Powder and flakes, of aluminium (excl. pellets of aluminium, and spangles)</t>
  </si>
  <si>
    <r>
      <rPr>
        <sz val="11"/>
        <rFont val="Calibri"/>
      </rPr>
      <t>https://members.wto.org/crnattachments/2025/TBT/MWI/25_03834_00_e.pdf</t>
    </r>
  </si>
  <si>
    <t>DMS 2234:2025, Detergent-disinfectant liquid toilet cleansers – Specification</t>
  </si>
  <si>
    <t>This Draft Malawi Standard specifies requirements and test methods for detergent-disinfectant liquid toilet cleansers based on quaternary ammonium compounds and other chemical agents (such as compatible surface-active agents and phosphates) that are miscible with water and intended for cleaning toilet bowls and urinals</t>
  </si>
  <si>
    <t>Soap and organic surface-active products and preparations, in the form of bars, cakes, moulded pieces or shapes, and paper, wadding, felt and nonwovens, impregnated, coated or covered with soap or detergent: (HS code(s): 34011); Chemicals for purification of water (ICS code(s): 71.100.80)</t>
  </si>
  <si>
    <t>34011 - - Soap and organic surface-active products and preparations, in the form of bars, cakes, moulded pieces or shapes, and paper, wadding, felt and nonwovens, impregnated, coated or covered with soap or detergent:</t>
  </si>
  <si>
    <r>
      <rPr>
        <sz val="11"/>
        <rFont val="Calibri"/>
      </rPr>
      <t>https://members.wto.org/crnattachments/2025/TBT/MWI/25_03844_00_e.pdf</t>
    </r>
  </si>
  <si>
    <t>National Standard of the P.R.C., Performance and measurement method for braking of motorcycles and mopeds</t>
  </si>
  <si>
    <t>This document specifies requirements for braking performance of motorcycles and mopeds, test methods, type extension requirements and implementation of standards._x000D_
This document applies to motorcycles and mopeds driven by internal combustion engines, electric drives and hybrid drives. _x000D_
This document does not apply to vehicles for disabled persons and off-road motorcycles.</t>
  </si>
  <si>
    <t>Motorcycle (HS code(s): 8711); (ICS code(s): 43.140)</t>
  </si>
  <si>
    <t>8711 - Motorcycles, incl. mopeds, and cycles fitted with an auxiliary motor, with or without side-cars; side-cars</t>
  </si>
  <si>
    <t>43.140 - Motorcycles and mopeds</t>
  </si>
  <si>
    <r>
      <rPr>
        <sz val="11"/>
        <rFont val="Calibri"/>
      </rPr>
      <t>https://members.wto.org/crnattachments/2025/TBT/CHN/25_03783_00_x.pdf</t>
    </r>
  </si>
  <si>
    <t>Draft Order of the Ministry of Agrarian Policy and Food of Ukraine “On Amendments to the Order of the Ministry of Agrarian Policy and Food of Ukraine No. 157 of 13 April 2016”</t>
  </si>
  <si>
    <t>The draft Order aims to incorporate into national legislation provisions prohibiting the use of the terms "chocolate", "white chocolate", "milk chocolate", "family milk chocolate", "chocolate a la taza" and "familiar a la taza chocolate" for food products that contain vegetable fats other than those complying with the Requirements for Cocoa and Chocolate Products, approved by the Order of the Ministry of Agrarian Policy and Food of Ukraine No. 157 of 13 April 2016._x000D_
These terms refer to specific food product names that may only be used if the relevant provisions of above-mentioned Requirements are fully complied with, and they are used in trade to identify such products. These terms may also be used as part of the names of other products, provided that such use does not mislead consumers. The draft Order is also notified under the SPS Agreement.</t>
  </si>
  <si>
    <t>Cocoa paste, whether or not defatted (HS code(s): 1803); Cocoa butter, fat and oil. (HS code(s): 1804); Chocolate and other food preparations containing cocoa (HS code(s): 1806)</t>
  </si>
  <si>
    <t>1803 - Cocoa paste, whether or not defatted; 1804 - Cocoa butter, fat and oil.; 1806 - Chocolate and other food preparations containing cocoa</t>
  </si>
  <si>
    <t>67.140.30 - Cocoa</t>
  </si>
  <si>
    <t>Prevention of deceptive practices and consumer protection (TBT); Quality requirements (TBT); Harmonization (TBT)</t>
  </si>
  <si>
    <r>
      <rPr>
        <sz val="11"/>
        <rFont val="Calibri"/>
      </rPr>
      <t>https://members.wto.org/crnattachments/2025/TBT/UKR/25_03766_00_x.pdf</t>
    </r>
  </si>
  <si>
    <t>DMS 91-5:2024, Chemicals used for treatment of water intended for human consumption – Part 5: Bentonite</t>
  </si>
  <si>
    <t>This Draft Malawi Standard describes the characteristics and specifies the requirements and the corresponding test methods for bentonite used for treatment of water intended for human consumption.</t>
  </si>
  <si>
    <t>Bentonite (HS code(s): 250810); Chemicals for purification of water (ICS code(s): 71.100.80)</t>
  </si>
  <si>
    <t>250810 - Bentonite</t>
  </si>
  <si>
    <r>
      <rPr>
        <sz val="11"/>
        <rFont val="Calibri"/>
      </rPr>
      <t>https://members.wto.org/crnattachments/2025/TBT/MWI/25_03849_00_e.pdf</t>
    </r>
  </si>
  <si>
    <t>Dibutyl Phthalate (DBP) and Diethylhexyl Phthalate (DEHP); Draft 
Risk Evaluations Under the Toxic Substances Control Act (TSCA); Notice 
of Availability and Request for Comment</t>
  </si>
  <si>
    <t>Notice 
of availability and request for comment - The Environmental Protection Agency (EPA or Agency) is announcing the availability of and seeking public comment on the draft risk evaluations under the Toxic Substances Control Act (TSCA) for Dibutyl Phthalate (DBP) (CASRN 84-74-2) and Diethylhexyl Phthalate (DEHP) (CARSN 117-81-7). The purpose of risk evaluations under TSCA is to determine whether a chemical substance presents an unreasonable risk of injury to health or the environment under the conditions of use, including unreasonable risk to potentially exposed or susceptible subpopulations identified as relevant to the risk evaluation by EPA, and without consideration of costs or non-risk factors. EPA used the best available science to prepare this draft risk evaluation and to preliminarily determine, based on the weight of scientific evidence, that DBP and DEHP present unreasonable risk to health and the environment driven primarily by certain conditions of use analyzed in the draft evaluations.</t>
  </si>
  <si>
    <t>Dibutyl Phthalate (DBP) and Diethylhexyl Phthalate (DEHP);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</si>
  <si>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</si>
  <si>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https://members.wto.org/crnattachments/2025/TBT/USA/25_03791_00_e.pdf</t>
    </r>
  </si>
  <si>
    <t>DMS 382-2:2024, Paint thinners – Specification – Part 2: Thinner for resin-based auto-refinishing paint </t>
  </si>
  <si>
    <t>This Draft Malawi Standard specifies requirements, sampling and test methods for thinners for synthetic resin-based auto-refinishing paints</t>
  </si>
  <si>
    <r>
      <rPr>
        <sz val="11"/>
        <rFont val="Calibri"/>
      </rPr>
      <t>https://members.wto.org/crnattachments/2025/TBT/MWI/25_03820_00_e.pdf</t>
    </r>
  </si>
  <si>
    <t>National Standard of the P.R.C., Requirements and measurement methods of light-duty vehicles forward visibility for drivers</t>
  </si>
  <si>
    <t>This document specifies the requirements and measurement methods of light-duty vehicles forward visibility for drivers within a 180°range in front of the driver._x000D_
This document applies to M1 and N1 category vehicles.</t>
  </si>
  <si>
    <t>Vehicles (HS code(s): 87); (ICS code(s): 43.040)</t>
  </si>
  <si>
    <t>43.040 - Road vehicle systems</t>
  </si>
  <si>
    <r>
      <rPr>
        <sz val="11"/>
        <rFont val="Calibri"/>
      </rPr>
      <t>https://members.wto.org/crnattachments/2025/TBT/CHN/25_03781_00_x.pdf</t>
    </r>
  </si>
  <si>
    <t>Standard for Generic Requirements (GR) for Drive Tool Tester for Cellular Network</t>
  </si>
  <si>
    <t>This document is the Standard for Generic Requirements (GR) of the Drive Tool Tester for cellular networks technology in the Indian mobile communication network. The document covers briefly the concept of Drive Testing, applications, support of technologies, technical requirements, accessories requirements, display and measurements supported etc.</t>
  </si>
  <si>
    <t>33.040.35 - Telephone networks</t>
  </si>
  <si>
    <r>
      <rPr>
        <sz val="11"/>
        <rFont val="Calibri"/>
      </rPr>
      <t>https://members.wto.org/crnattachments/2025/TBT/IND/25_03764_00_e.pdf
https://tec.gov.in/pdf/consultations/Draft_Standard_for_Generic_%20Requirement_(GR)_of_“Drive_%20Tool%20_Tester_for_Cellular_Networks-for_Stakeholder_comments.pdf</t>
    </r>
  </si>
  <si>
    <t>DMS 392:2024, Varnish for interior use on wooden surfaces – Specification </t>
  </si>
  <si>
    <t>This Draft Malawi Standard specifies requirements and methods of sampling and test for the following two types of varnish for interior use on wooden surfaces:</t>
  </si>
  <si>
    <r>
      <rPr>
        <sz val="11"/>
        <rFont val="Calibri"/>
      </rPr>
      <t>https://members.wto.org/crnattachments/2025/TBT/MWI/25_03822_00_e.pdf</t>
    </r>
  </si>
  <si>
    <t>DMS 616:2024, Glazing putty for wooden and metal window frames – Specification</t>
  </si>
  <si>
    <t>This Draft Malawi Standard specifies requirements and methods of sampling and test for the following two types of putty for the glazing of window frames:</t>
  </si>
  <si>
    <t>Glaziers' putty, grafting putty, resin cements, caulking compounds and other mastics; painters' fillings; non-refractory surfacing preparations for façades, indoor walls, floors, ceilings or the like (HS code(s): 3214); Paints and varnishes (ICS code(s): 87.040)</t>
  </si>
  <si>
    <r>
      <rPr>
        <sz val="11"/>
        <rFont val="Calibri"/>
      </rPr>
      <t>https://members.wto.org/crnattachments/2025/TBT/MWI/25_03828_00_e.pdf</t>
    </r>
  </si>
  <si>
    <t>DMS 2101:2024, Ready mixed paint, air drying, red oxide-zinc chrome, priming – Specification</t>
  </si>
  <si>
    <t>This Draft Malawi Standard prescribes requirements, methods of sampling and test for the material commercially known as ready mixed paint, air drying, red oxide-zinc chrome priming.</t>
  </si>
  <si>
    <t>Zinc oxide; zinc peroxide (HS code(s): 2817); Paints and varnishes (ICS code(s): 87.040)</t>
  </si>
  <si>
    <t>2817 - Zinc oxide; zinc peroxide</t>
  </si>
  <si>
    <r>
      <rPr>
        <sz val="11"/>
        <rFont val="Calibri"/>
      </rPr>
      <t>https://members.wto.org/crnattachments/2025/TBT/MWI/25_03832_00_e.pdf</t>
    </r>
  </si>
  <si>
    <t>National Standard of the P.R.C., Valves for liquefied dimethyl ether cylinders</t>
  </si>
  <si>
    <t>This document specifies the terms and definitions, model designation, design requirements, technical requirements, inspection and test methods, inspection rules, marking, packaging, and storage and transportation of valves for liquefied dimethyl ether cylinders._x000D_
This document applies to valves for liquefied dimethyl ether cylinders with an ambient temperature range of -40℃ to +60℃, a nominal working pressure of 1.6MPa, a nominal volume not exceeding 150L, and the medium conforms in accordance with GB 25035._x000D_
This document does not apply to valves for automotive liquefied dimethyl ether cylinders.</t>
  </si>
  <si>
    <t>Valves for liquefied dimethyl ether cylinders (HS code(s): 8481); (ICS code(s): 23.020.30)</t>
  </si>
  <si>
    <r>
      <rPr>
        <sz val="11"/>
        <rFont val="Calibri"/>
      </rPr>
      <t>https://members.wto.org/crnattachments/2025/TBT/CHN/25_03776_00_x.pdf
https://members.wto.org/crnattachments/2025/TBT/CHN/25_03776_00_e.pdf</t>
    </r>
  </si>
  <si>
    <t>National Standard of the P.R.C., Liquefied dimethyl ether steel gas cylinders</t>
  </si>
  <si>
    <t>This document specifies the requirements for symbols and instructions, types, materials, design, manufacture, test methods and inspection rules, marking, packaging, coating, storage, transportation, design life and ex-factory documents for liquefied dimethyl ether steel gas cylinders ._x000D_
This document applies to steel welded cylinders with a nominal working pressure of 1.6MPa, a nominal volume not exceeding 150 L at normal ambient temperature (-40 ℃ ~ 60 ℃), which can be repeatedly filled with liquefied dimethyl ether conforming to GB 25035.</t>
  </si>
  <si>
    <t>Liquefied dimethyl ether steel gas cylinders (HS code(s): 7311); (ICS code(s): 23.020.30)</t>
  </si>
  <si>
    <t>7311 - Containers for compressed or liquefied gas, of iron or steel.</t>
  </si>
  <si>
    <r>
      <rPr>
        <sz val="11"/>
        <rFont val="Calibri"/>
      </rPr>
      <t>https://members.wto.org/crnattachments/2025/TBT/CHN/25_03777_00_x.pdf
https://members.wto.org/crnattachments/2025/TBT/CHN/25_03777_00_e.pdf</t>
    </r>
  </si>
  <si>
    <t>DMS 382-3:2024, Paint thinners – Specification – Part 3: Thinner for acrylic resin-based auto-refinishing paint</t>
  </si>
  <si>
    <t>This Draft Malawi Standard specifies requirements, sampling and test methods for thinner for acrylic resin based auto-refinishing paints.</t>
  </si>
  <si>
    <r>
      <rPr>
        <sz val="11"/>
        <rFont val="Calibri"/>
      </rPr>
      <t>https://members.wto.org/crnattachments/2025/TBT/MWI/25_03821_00_e.pdf</t>
    </r>
  </si>
  <si>
    <t>DMS 91-2:2024, Chemicals used for treatment of water intended for human consumption – Part 2: Calcium hypochlorite</t>
  </si>
  <si>
    <t>This Draft Malawi Standard describes the characteristics of calcium hypochlorite and specifies the requirements and corresponding test methods for calcium hypochlorite. It provides information on its use in water treatment. It also determines the rules relating to safe handling and use of calcium hypochlorite.</t>
  </si>
  <si>
    <t>Calcium hypochlorites, incl. commercial calcium hypochlorite (HS code(s): 282810); Chemicals for purification of water (ICS code(s): 71.100.80)</t>
  </si>
  <si>
    <t>282810 - Calcium hypochlorites, incl. commercial calcium hypochlorite</t>
  </si>
  <si>
    <r>
      <rPr>
        <sz val="11"/>
        <rFont val="Calibri"/>
      </rPr>
      <t>https://members.wto.org/crnattachments/2025/TBT/MWI/25_03852_00_e.pdf</t>
    </r>
  </si>
  <si>
    <t>DMS 91-1:2024, Chemicals used for treatment of water intended for human consumption – Part 1: Aluminium sulphate</t>
  </si>
  <si>
    <t>This Draft Malawi Standard describes the characteristics, specifies the requirements and gives reference to the analytical methods of aluminum sulfate. It gives information on its use in water treatment and also determines the rules relating to safe handling and use of aluminium sulfate (See Annex A &amp; B).</t>
  </si>
  <si>
    <t>Sulphate of aluminium (HS code(s): 283322); Chemicals for purification of water (ICS code(s): 71.100.80)</t>
  </si>
  <si>
    <t>283322 - Sulphate of aluminium</t>
  </si>
  <si>
    <r>
      <rPr>
        <sz val="11"/>
        <rFont val="Calibri"/>
      </rPr>
      <t>https://members.wto.org/crnattachments/2025/TBT/MWI/25_03817_00_e.pdf</t>
    </r>
  </si>
  <si>
    <t>DMS 2237:2025, Disinfectants based on phenolics – Specification</t>
  </si>
  <si>
    <t>This Draft Malawi Standard specifies requirements for disinfectants based on phenolics which are miscible with water and intended for use on inanimate surfaces that are free from excessive dirt. Phenols are compounds containing at least one hydroxyl group attached directly to a carbon atom of an aromatic ring. Examples include phenol and o-phenylphenol.</t>
  </si>
  <si>
    <t>Phenolic resins, in primary forms (HS code(s): 390940); Chemicals for purification of water (ICS code(s): 71.100.80)</t>
  </si>
  <si>
    <t>390940 - Phenolic resins, in primary forms</t>
  </si>
  <si>
    <r>
      <rPr>
        <sz val="11"/>
        <rFont val="Calibri"/>
      </rPr>
      <t>https://members.wto.org/crnattachments/2025/TBT/MWI/25_03841_00_e.pdf</t>
    </r>
  </si>
  <si>
    <t>DMS 91-7: 2024, Chemicals used for treatment of water intended for human consumption – Part 7: Polyaluminium chloride hydroxide and polyaluminium chloride hydroxide sulfate</t>
  </si>
  <si>
    <t>This Draft Malawi Standard specifies requirements and corresponding test methods for polyaluminium chloride hydroxide and polyaluminium chloride hydroxide sulfate used for treatment of water intended for human consumption. It also determines the rules relating to safe handling (see Annex A).</t>
  </si>
  <si>
    <t>Saturated chlorinated derivatives of acyclic hydrocarbons (excl. chloromethane "methyl chloride", chloroethane "ethyl chloride", dichloromethane "methylene chloride", chloroform "trichloromethane", carbon tetrachloride and 1,2-dichloroethane "ethylene dichloride") (HS code(s): 290319); Chemicals for purification of water (ICS code(s): 71.100.80)</t>
  </si>
  <si>
    <t>290319 - Saturated chlorinated derivatives of acyclic hydrocarbons (excl. chloromethane "methyl chloride", chloroethane "ethyl chloride", dichloromethane "methylene chloride", chloroform "trichloromethane", carbon tetrachloride and 1,2-dichloroethane "ethylene dichloride")</t>
  </si>
  <si>
    <r>
      <rPr>
        <sz val="11"/>
        <rFont val="Calibri"/>
      </rPr>
      <t>https://members.wto.org/crnattachments/2025/TBT/MWI/25_03847_00_e.pdf</t>
    </r>
  </si>
  <si>
    <t>National Standard of the P.R.C., Stock quality grading of major tree species for afforestation</t>
  </si>
  <si>
    <t>This document specifies the terms and definitions, grading requirements, inspection methods, and inspection rules for seedlings of major afforestation tree species. _x000D_
This document applies to bare-root seedlings and container seedlings used for afforestation.</t>
  </si>
  <si>
    <t>Bare-root seedlings and container seedlings used for afforestation (HS code(s): 060220); (ICS code(s): 65.020.40)</t>
  </si>
  <si>
    <t>060220 - Edible fruit or nut trees, shrubs and bushes, whether or not grafted</t>
  </si>
  <si>
    <t>65.020.40 - Landscaping and silviculture</t>
  </si>
  <si>
    <t>Protection of animal or plant life or health (TBT); Protection of the environment (TBT); Quality requirements (TBT)</t>
  </si>
  <si>
    <r>
      <rPr>
        <sz val="11"/>
        <rFont val="Calibri"/>
      </rPr>
      <t>https://members.wto.org/crnattachments/2025/TBT/CHN/25_03780_00_x.pdf</t>
    </r>
  </si>
  <si>
    <t>DEAS 1252-5:2025, Spatial application mosquito repellent — Specification — Part 5: Liquid vaporizer, First Edition</t>
  </si>
  <si>
    <t>This Draft East African Standard specifies requirements, sampling and test methods for spatial application mosquito repellents formulated and prepared as liquid vaporizers meant for outdoor and indoor use.</t>
  </si>
  <si>
    <t>Insecticides, rodenticides, fungicides, herbicides, anti-sprouting products and plant-growth regulators, disinfectants and similar products, put up for retail sale or as preparations or articles, e.g. sulphur-treated bands, wicks and candles, and fly-papers (HS code(s): 3808); Insecticides (ICS code(s): 65.100.10); Mosquito repellents</t>
  </si>
  <si>
    <t>3808 - Insecticides, rodenticides, fungicides, herbicides, anti-sprouting products and plant-growth regulators, disinfectants and similar products, put up for retail sale or as preparations or articles, e.g. sulphur-treated bands, wicks and candles, and fly-papers</t>
  </si>
  <si>
    <t>65.100.10 - Insecticides</t>
  </si>
  <si>
    <t>Consumer information, labelling (TBT); Prevention of deceptive practices and consumer protection (TBT); Protection of human health or safety (TBT); Protection of the environment (TBT); Quality requirements (TBT); Harmonization (TBT); Reducing trade barriers and facilitating trade (TBT)</t>
  </si>
  <si>
    <r>
      <rPr>
        <sz val="11"/>
        <rFont val="Calibri"/>
      </rPr>
      <t>https://members.wto.org/crnattachments/2025/TBT/UGA/25_03752_00_e.pdf</t>
    </r>
  </si>
  <si>
    <t>PCD 678:2025, Textiles – Men’s thobes — Specification, First edition. </t>
  </si>
  <si>
    <t>This draft  Standard specifies requirements, sampling and test methods for men's thobes, also known as ‘Kanzu’ for general purpose. It does not specify the design and finish of thobe.</t>
  </si>
  <si>
    <t>Worn clothing and other worn articles. (HS code(s): 6309); Clothes (ICS code(s): 61.020)</t>
  </si>
  <si>
    <t>6309 - Worn clothing and other worn articles.</t>
  </si>
  <si>
    <t>61.020 - Clothes</t>
  </si>
  <si>
    <t>Consumer information, labelling (TBT); Prevention of deceptive practices and consumer protection (TBT); Protection of the environment (TBT); Quality requirements (TBT); Harmonization (TBT); Reducing trade barriers and facilitating trade (TBT); Cost saving and productivity enhancement (TBT)</t>
  </si>
  <si>
    <r>
      <rPr>
        <sz val="11"/>
        <rFont val="Calibri"/>
      </rPr>
      <t>https://members.wto.org/crnattachments/2025/TBT/TZA/25_03740_00_e.pdf</t>
    </r>
  </si>
  <si>
    <t>DEAS 1252-6:2025,patial application mosquito repellent — Specification — Part 6: Vaporizing mat, First Edition</t>
  </si>
  <si>
    <t>This Draft East African Standard specifies requirements, sampling and test methods for spatial application mosquito repellents formulated and prepared as mosquito vaporizing mats.</t>
  </si>
  <si>
    <r>
      <rPr>
        <sz val="11"/>
        <rFont val="Calibri"/>
      </rPr>
      <t>https://members.wto.org/crnattachments/2025/TBT/UGA/25_03747_00_e.pdf</t>
    </r>
  </si>
  <si>
    <t>DEAS 1252-8:2025, Spatial application mosquito repellents — Specification — Part 8: Liquid detergent, First Edition</t>
  </si>
  <si>
    <t>This Draft East African Standard specifies requirements, sampling and test methods for for liquid detergents formulated and prepared as mosquito repellents.</t>
  </si>
  <si>
    <r>
      <rPr>
        <sz val="11"/>
        <rFont val="Calibri"/>
      </rPr>
      <t>https://members.wto.org/crnattachments/2025/TBT/UGA/25_03742_00_e.pdf</t>
    </r>
  </si>
  <si>
    <t>DEAS 1252-4:2025, Spatial application mosquito repellent — Specification — Part 4: Paper, First Edition</t>
  </si>
  <si>
    <t>This Draft East African Standard specifies requirements, sampling and test methods for paper based mosquito repellents formulated and prepared as special paper cards infused with mosquito repellent chemicals that acts on burning the paper.</t>
  </si>
  <si>
    <r>
      <rPr>
        <sz val="11"/>
        <rFont val="Calibri"/>
      </rPr>
      <t>https://members.wto.org/crnattachments/2025/TBT/UGA/25_03757_00_e.pdf</t>
    </r>
  </si>
  <si>
    <t>DMS 84:2024, Solvent-based wax polish for floors and furniture – Specification</t>
  </si>
  <si>
    <t>This Draft Malawi Standard covers two forms, i.e. liquid and paste, of solvent-based wax polish suitable for use on furniture and floors, other than those of thermoplastic (asphalt), flexible vinyl, linoleum, and rubber.</t>
  </si>
  <si>
    <t>DMS 378:2024, White spirit (mineral turpentine) – Specification</t>
  </si>
  <si>
    <t>This Draft Malawi Standard prescribes the requirements, sampling and test methods for white spirit (mineral turpentine) used in paints, varnishes, lacquers, resins, thinners and cleaning solvents.</t>
  </si>
  <si>
    <t>Gum, wood or sulphate turpentine oils (HS code(s): 380510); Solvents (ICS code(s): 87.060.30)</t>
  </si>
  <si>
    <t>380510 - Gum, wood or sulphate turpentine oils</t>
  </si>
  <si>
    <r>
      <rPr>
        <sz val="11"/>
        <rFont val="Calibri"/>
      </rPr>
      <t>https://members.wto.org/crnattachments/2025/TBT/MWI/25_03730_00_e.pdf</t>
    </r>
  </si>
  <si>
    <t>DMS 288:2024, Primers for wood – Specification </t>
  </si>
  <si>
    <t>This Draft Malawi Standard prescribes requirements and methods of sampling and test for primers for wood, for interior and exterior use.</t>
  </si>
  <si>
    <t>DUS 2728:2024, Milking jelly— Specification, First Edition</t>
  </si>
  <si>
    <t>This Draft Uganda Standard specifies requirements, sampling and test methods for milking jelly used on animals udders/ teats for lubrication and moisturizing purposes to prevent the teats/udder from cracking and chapping during manual and machine milking.</t>
  </si>
  <si>
    <t>Petroleum jelly (HS code(s): 271210); Cosmetics. Toiletries (ICS code(s): 71.100.70), Milking jelly</t>
  </si>
  <si>
    <t>271210 - Petroleum jelly</t>
  </si>
  <si>
    <t>Consumer information, labelling (TBT); Prevention of deceptive practices and consumer protection (TBT); Protection of human health or safety (TBT); Protection of animal or plant life or health (TBT); Protection of the environment (TBT); Quality requirements (TBT); Reducing trade barriers and facilitating trade (TBT)</t>
  </si>
  <si>
    <t>Animal health</t>
  </si>
  <si>
    <r>
      <rPr>
        <sz val="11"/>
        <rFont val="Calibri"/>
      </rPr>
      <t>https://members.wto.org/crnattachments/2025/TBT/UGA/25_03741_00_e.pdf</t>
    </r>
  </si>
  <si>
    <t>DMS 2188:2024, Wax emulsion polish for floors and furniture – Specification</t>
  </si>
  <si>
    <t> This Draft Malawi Standard covers wax emulsion paste polish and two types of wax emulsion liquid polish suitable for use on furniture and floors other than (in the case of polish containing an organic solvent) those of thermoplastic (asphalt), flexible vinyl, linoleum, and rubber</t>
  </si>
  <si>
    <t>Polishes, creams and similar preparations, for the maintenance of wooden furniture, floors or other woodwork, whether or not in the form of paper, wadding, felt, nonwovens, cellular plastics or cellular rubber, impregnated, coated or covered with such preparations (excl. artificial and prepared waxes of heading 3404) (HS code(s): 340520); Paints and varnishes (ICS code(s): 87.040)</t>
  </si>
  <si>
    <t>340520 - Polishes, creams and similar preparations, for the maintenance of wooden furniture, floors or other woodwork, whether or not in the form of paper, wadding, felt, nonwovens, cellular plastics or cellular rubber, impregnated, coated or covered with such preparations (excl. artificial and prepared waxes of heading 3404)</t>
  </si>
  <si>
    <r>
      <rPr>
        <sz val="11"/>
        <rFont val="Calibri"/>
      </rPr>
      <t>https://members.wto.org/crnattachments/2025/TBT/MWI/25_03714_00_e.pdf</t>
    </r>
  </si>
  <si>
    <t>Federal Motor Vehicle Safety Standards No. 205, Glazing 
Materials; No. 205(a), Glazing Equipment Manufactured Before 1 September 2006, and Glazing Materials Used in Vehicles Manufactured Before 1 November 2006</t>
  </si>
  <si>
    <t>Notice of proposed rulemaking - The National Highway Traffic Safety Administration (NHTSA) is proposing to remove the obsolete Federal Motor Vehicle Safety Standard (FMVSS) No. 205(a), Glazing equipment manufactured before 1 September 2006, and glazing materials used in vehicles manufactured before 1 November 2006.</t>
  </si>
  <si>
    <t>Automotive glazing materials and equipment; Glazing and wiper systems (ICS code(s): 43.040.65); Equipment for the glass and ceramics industries (ICS code(s): 81.100)</t>
  </si>
  <si>
    <t>43.040.65 - Glazing and wiper systems; 81.100 - Equipment for the glass and ceramics industries</t>
  </si>
  <si>
    <r>
      <rPr>
        <sz val="11"/>
        <rFont val="Calibri"/>
      </rPr>
      <t>https://members.wto.org/crnattachments/2025/TBT/USA/25_03685_00_e.pdf</t>
    </r>
  </si>
  <si>
    <t>Federal Motor Vehicle Safety Standards No. 303, Fuel System 
Integrity of Compressed Natural Gas Vehicles</t>
  </si>
  <si>
    <t>Notice of proposed rulemaking - The National Highway Traffic Safety Administration (NHTSA) is proposing to remove obsolete directives from the phase-in reporting requirements for Federal Motor Vehicle Safety Standard (FMVSS) No. 303</t>
  </si>
  <si>
    <t>Compressed natural gas vehicles fuel integrity system; Fuel systems (ICS code(s): 43.060.40)</t>
  </si>
  <si>
    <t>43.060.40 - Fuel systems</t>
  </si>
  <si>
    <r>
      <rPr>
        <sz val="11"/>
        <rFont val="Calibri"/>
      </rPr>
      <t>https://members.wto.org/crnattachments/2025/TBT/USA/25_03683_00_e.pdf</t>
    </r>
  </si>
  <si>
    <t>Federal Motor Vehicle Safety Standard No. 204; Steering Control 
Rearward Displacement</t>
  </si>
  <si>
    <t>Notice of proposed rulemaking - The National Highway Traffic Safety Administration (NHTSA) is proposing to amend Federal Motor Vehicle Safety Standard No. 204, Steering Control Rearward Displacement, so that it no longer applies to vehicles that are certified to the frontal barrier crash protection requirements of Federal Motor Vehicle Safety Standard No. 208, Occupant Crash Protection.</t>
  </si>
  <si>
    <t xml:space="preserve">Steering controls; Motor cars and other motor vehicles principally designed for the transport of </t>
  </si>
  <si>
    <t>8703 - Motor cars and other motor vehicles principally designed for the transport of &lt;10 persons, incl. station wagons and racing cars (excl. motor vehicles of heading 8702)</t>
  </si>
  <si>
    <t>43.020 - Road vehicles in general; 43.040 - Road vehicle systems</t>
  </si>
  <si>
    <t>Prevention of deceptive practices and consumer protection (TBT); Protection of human health or safety (TBT); Cost saving and productivity enhancement (TBT)</t>
  </si>
  <si>
    <r>
      <rPr>
        <sz val="11"/>
        <rFont val="Calibri"/>
      </rPr>
      <t>https://members.wto.org/crnattachments/2025/TBT/USA/25_03681_00_e.pdf</t>
    </r>
  </si>
  <si>
    <t>Federal Motor Vehicle Safety Standards No. 301, Fuel System 
Integrity</t>
  </si>
  <si>
    <t xml:space="preserve">Notice of proposed rulemaking - The National Highway Traffic Safety Administration (NHTSA) is proposing to remove obsolete requirements from &gt;Federal Motor Vehicle Safety Standard (FMVSS) No. 301, Fuel system 
integrity.&gt;_x000D_
</t>
  </si>
  <si>
    <t>Vehicle fuel systems; Fuel systems (ICS code(s): 43.060.40)</t>
  </si>
  <si>
    <r>
      <rPr>
        <sz val="11"/>
        <rFont val="Calibri"/>
      </rPr>
      <t>https://members.wto.org/crnattachments/2025/TBT/USA/25_03684_00_e.pdf</t>
    </r>
  </si>
  <si>
    <t>Federal Motor Vehicle Safety Standard No. 213a; Child Restraint 
Systems--Side Impact Protection; Federal Motor Vehicle Safety Standard 
No. 213; Child Restraint Systems, Federal Motor Vehicle Safety Standard 
No. 213b; Child Restraint Systems</t>
  </si>
  <si>
    <t>Notice of proposed rulemaking; Grant of petitions for rulemaking and other proposals - This document proposes amendments to the safety standards for child restraint systems (CRSs). The National Highway Traffic Safety Administration (NHTSA) is proposing to amend Federal Motor Vehicle Safety Standard (FMVSS) No. 213a, ''Child restraint systems--side impact protection,'' to exempt school bus CRSs from the standard's requirements as long as they meet specified labeling requirements; to delay the compliance date from 30 June 2025 to 5 December 2026; to provide that the Child Restraint Air Bag Interaction twelve-month-old (CRABI-12MO) test dummy will not be used to test forward-facing CRSs; and to amend the positioning procedures for that dummy. The first two of these amendments are in response to petitions from CRS manufacturers. NHTSA is also proposing to amend FMVSS No. 213, ''Child restraint systems'' and FMVSS No. 213b, ''Child restraint systems; Mandatory applicability beginning 5 December 2026,'' to exclude school bus CRSs from the requirements to provide attachments for connection to the vehicle's child restraint anchorage system and to change certain labeling requirements to reflect how school bus child restraints are used.</t>
  </si>
  <si>
    <t xml:space="preserve">Vehicle child restraint systems; Motor cars and other motor vehicles principally designed for the transport of </t>
  </si>
  <si>
    <t>43.040.80 - Crash protection and restraint systems</t>
  </si>
  <si>
    <r>
      <rPr>
        <sz val="11"/>
        <rFont val="Calibri"/>
      </rPr>
      <t>https://members.wto.org/crnattachments/2025/TBT/USA/25_03682_00_e.pdf</t>
    </r>
  </si>
  <si>
    <t>Removing Obsolete Directives From Phase-In Reporting Requirements</t>
  </si>
  <si>
    <t>Notice of proposed rulemaking - The National Highway Traffic Safety Administration (NHTSA) is proposing to remove obsolete directives from the phase-in reporting requirements.The phase-in reporting requirements that the proposed amendments would delete are:advanced air bag phase-in reporting requirements (subpart Brear inboard lap/shoulder belt phase-in reporting requirements (subpart Cfuel system integrity phase-in reporting requirements (subpart Ereporting requirements for tires for motor vehicles with a gross vehicle weight rating (GVWR) of 10,000 pounds or less (subpart Ftire pressure monitoring system phase-in reporting requirements (subpart Gside impact protection phase-in reporting requirements (subpart Helectronic stability control system phase-in reporting requirements (subpart Ihead restraints phase-in reporting requirements (subpart Jejection mitigation phase-in reporting requirements (subpart Kroof crush resistance phase-in reporting requirements (subpart Lrear visibility improvements reporting requirements (subpart M</t>
  </si>
  <si>
    <t>Motor vehicles; Road vehicles in general (ICS code(s): 43.020); Road vehicle systems in general (ICS code(s): 43.040.01)</t>
  </si>
  <si>
    <t>43.020 - Road vehicles in general; 43.040.01 - Road vehicle systems in general</t>
  </si>
  <si>
    <r>
      <rPr>
        <sz val="11"/>
        <rFont val="Calibri"/>
      </rPr>
      <t>https://members.wto.org/crnattachments/2025/TBT/USA/25_03694_00_e.pdf</t>
    </r>
  </si>
  <si>
    <t>Kyrgyz Republic</t>
  </si>
  <si>
    <t>Draft amendments to the Technical Regulation of the Customs Union «On safety of Explosives and Products on their Basis» (TR CU 028/2012) in terms of the establishment of forms, schemes, and procedures for conformity assessment based on standard conformity assessment schemes (the Decision of the Council of the Eurasian Economic Commission No. 44 (April 18, 2018))</t>
  </si>
  <si>
    <t>- clarification of the provisions of the Article 2 of the TR CU 028/2012 "Definitions"; - statement of the procedure for conformity assessment in the Article 7 of the TR CU 028/2012 "Conformity assessment" based on standard conformity assessment schemes (the Decision of the Council of the Eurasian Economic Commission No. 44 (April 18, 2018));_x000D_
- statement of the Article 8 of the TR CU 028/2012 "Marking with a single product circulation mark on the Union market" </t>
  </si>
  <si>
    <t>Explosives and Products on their Basis </t>
  </si>
  <si>
    <t>36 - EXPLOSIVES; PYROTECHNIC PRODUCTS; MATCHES; PYROPHORIC ALLOYS; CERTAIN COMBUSTIBLE PREPARATIONS</t>
  </si>
  <si>
    <t>71.100.30 - Explosives. Pyrotechnics and fireworks</t>
  </si>
  <si>
    <r>
      <rPr>
        <sz val="11"/>
        <rFont val="Calibri"/>
      </rPr>
      <t>https://members.wto.org/crnattachments/2025/TBT/KGZ/25_03675_00_x.pdf</t>
    </r>
  </si>
  <si>
    <t>Proposed Framework Regulation Amendment: Clarifying Compliance Options for Importers </t>
  </si>
  <si>
    <t>Proposed rule - On 23 May 2025, the Department of Toxic Substances Control (DTSC) initiated rulemaking to clarify compliance options for importers under the Safer Consumer Products (SCP) Regulations. The proposed amendments detail the ways in which importers can comply with the SCP Regulations when required to do so in the event that a product manufacturer fails to comply with a Priority Product listing. The proposed regulatory amendments are necessary because the current SCP Regulations do not clearly identify compliance options for importers.The proposed regulatory amendments aim to provide clarity and support the predictable implementation of the SCP Regulations. Importers do not need to take any action as a result of this rulemaking.</t>
  </si>
  <si>
    <t>Safer consumer products; Quality (ICS code(s): 03.120); Domestic safety (ICS code(s): 13.120)</t>
  </si>
  <si>
    <t>03.120 - Quality; 13.120 - Domestic safety</t>
  </si>
  <si>
    <r>
      <rPr>
        <sz val="11"/>
        <rFont val="Calibri"/>
      </rPr>
      <t>https://members.wto.org/crnattachments/2025/TBT/USA/25_03673_00_e.pdf
https://members.wto.org/crnattachments/2025/TBT/USA/25_03673_00_x.pdf</t>
    </r>
  </si>
  <si>
    <t>DEAS 23-4:2025, Sawn softwood timber grading — Part 4: Brandering and battens — Specification, Second edition</t>
  </si>
  <si>
    <t>This Draft East African Standard specifies requirements for one grade of timber suitable for use as brandering and battens intended for being fixed against beams and joists in roofs for the attachment of ceilings and for the boxing in of eaves, and for use as supports on roof trusses for the fixing of roofing slates, tiles, wooden shingles and thatch.</t>
  </si>
  <si>
    <t>Wood sawn or chipped lengthwise, sliced or peeled, whether or not planed, sanded or end-jointed, of a thickness of &gt; 6 mm (HS code(s): 4407); Wood, sawlogs and sawn timber (ICS code(s): 79.040)</t>
  </si>
  <si>
    <t>4407 - Wood sawn or chipped lengthwise, sliced or peeled, whether or not planed, sanded or end-jointed, of a thickness of &gt; 6 mm</t>
  </si>
  <si>
    <t>79.040 - Wood, sawlogs and sawn timber</t>
  </si>
  <si>
    <r>
      <rPr>
        <sz val="11"/>
        <rFont val="Calibri"/>
      </rPr>
      <t>https://members.wto.org/crnattachments/2025/TBT/UGA/25_03646_00_e.pdf</t>
    </r>
  </si>
  <si>
    <t>DEAS 23-3:2025, Sawn softwood timber grading — Part 3: Industrial timber — Specification, Second edition</t>
  </si>
  <si>
    <t>This Draft East African Standard specifies requirements, sampling and test methods for six grades of timber intended for industrial use such as furniture, flooring, and pallets. This draft standard does not apply to timber intended for structural use.</t>
  </si>
  <si>
    <r>
      <rPr>
        <sz val="11"/>
        <rFont val="Calibri"/>
      </rPr>
      <t>https://members.wto.org/crnattachments/2025/TBT/UGA/25_03651_00_e.pdf</t>
    </r>
  </si>
  <si>
    <t>DEAS 23-2:2025, Sawn softwood timber grading— Part 2: Stress-graded structural timber and timber for frame wall construction — Specification, Second edition</t>
  </si>
  <si>
    <t>This Draft East Africa Standard specifies requirements for five stress grades of visually graded structural timber and five stress grades of mechanically graded structural timber (including finger-jointed structural timber).</t>
  </si>
  <si>
    <t>Wood sawn or chipped lengthwise, sliced or peeled, whether or not planed, sanded or end-jointed, of a thickness of &gt; 6 mm (HS code(s): 4407); Wood, sawlogs and sawn timber (ICS code(s): 79.040); softwood</t>
  </si>
  <si>
    <r>
      <rPr>
        <sz val="11"/>
        <rFont val="Calibri"/>
      </rPr>
      <t>https://members.wto.org/crnattachments/2025/TBT/UGA/25_03656_00_e.pdf</t>
    </r>
  </si>
  <si>
    <t>DEAS 23-1:2025, Sawn softwood timber grading — Part 1: General requirements, Second edition</t>
  </si>
  <si>
    <t>This Draft East African Standard specifies requirements, sampling and test methods for visually, mechanically and proof-graded sawn softwood timber, for use as structural timber, brandering and batten, for frame wall construction and for structural purposes derived from the trees of genus PinusCupressusPodocarpusAraucaria and any other commercial softwood species available</t>
  </si>
  <si>
    <t>Wood sawn or chipped lengthwise, sliced or peeled, whether or not planed, sanded or end-jointed, of a thickness of &gt; 6 mm (HS code(s): 4407); Wood, sawlogs and sawn timber (ICS code(s): 79.040); softwood timber</t>
  </si>
  <si>
    <r>
      <rPr>
        <sz val="11"/>
        <rFont val="Calibri"/>
      </rPr>
      <t>https://members.wto.org/crnattachments/2025/TBT/UGA/25_03661_00_e.pdf</t>
    </r>
  </si>
  <si>
    <t>Eurasian Economic Commission Council Draft Decision on amendments to the Eurasian Economic Commission Council Decision No. 1 of January 21, 2022; (1+8 page(s), in Russian)</t>
  </si>
  <si>
    <t>The draft provides for:­           extending the transition period until December 31, 2030, to allow for the continued circulation within the Union of veterinary medicinal products registered in the member states of the Union according to national procedures;­           maintaining the possibility for veterinary medicinal products registered in accordance with the legislation of the Member States of the Union before the entry into force of the Rules for the Regulation of Circulation of Veterinary Medicinal Products in the Customs Territory of the Eurasian Economic Union, as approved by the Decision of the Council of the Eurasian Economic Commission No. 1 of January 21, 2022 (hereinafter referred to as the Union Rules), to continue circulation within the Customs Territory of the Union until the end of the transition period, i.e., until December 31, 2030, in the event of amendments to the registration dossier of these veterinary medicinal products;­           adjustments of certain provisions of the Union Rules of a clarifying and technical nature.</t>
  </si>
  <si>
    <t>Veterinary medicinal products</t>
  </si>
  <si>
    <t>11.220 - Veterinary medicine</t>
  </si>
  <si>
    <t>Protection of animal or plant life or health (TBT)</t>
  </si>
  <si>
    <r>
      <rPr>
        <sz val="11"/>
        <rFont val="Calibri"/>
      </rPr>
      <t>https://members.wto.org/crnattachments/2025/TBT/KGZ/25_03674_00_x.pdf
https://members.wto.org/crnattachments/2025/TBT/KGZ/25_03674_01_x.pdf</t>
    </r>
  </si>
  <si>
    <t>Sweden</t>
  </si>
  <si>
    <t>The Swedish National Board of Housing, Building and Planning’s regulations on requirements for the use of motorised devices</t>
  </si>
  <si>
    <t>The Swedish National Board of Housing, Building and Planning proposes new regulations regarding requirements for the use of motorised devices. The draft regulations include requirements for design, installation and use, as well as requirements for inspection and continuous supervision, care and maintenance. Furthermore, the proposal contains provisions that specify the improvement requirements in the Planning and Building Act (PBL) and the Planning and Building Ordinance (PBF) for existing lifts with lift cars and cableway installations.</t>
  </si>
  <si>
    <t> Lifts, escalators, moving walkways, cableway installations, roof-mounted passenger transport devices, motorised gates and similar devices, motorised waste disposal devices.</t>
  </si>
  <si>
    <t>53.020 - Lifting equipment; 91.140.90 - Lifts. Escalators</t>
  </si>
  <si>
    <r>
      <rPr>
        <sz val="11"/>
        <rFont val="Calibri"/>
      </rPr>
      <t>https://members.wto.org/crnattachments/2025/TBT/SWE/25_03667_00_x.pdf
https://members.wto.org/crnattachments/2025/TBT/SWE/25_03667_01_x.pdf</t>
    </r>
  </si>
  <si>
    <t>Mongolia</t>
  </si>
  <si>
    <t>Draft of the Law on 'Standardization, technical regulation and accreditation of conformity assessment” (Updates Law on 'Standardization, technical regulation and accreditation of conformity assessment” 2017)</t>
  </si>
  <si>
    <t>This draft law on “'Standardization, technical regulation and accreditation of conformity assessment” isto establish legal framework for standardization, technical regulation and accreditation of conformity assessment, to ensure quality and safety of products, productions and services.</t>
  </si>
  <si>
    <t>All products</t>
  </si>
  <si>
    <t>Protection of human health or safety (TBT); Protection of animal or plant life or health (TBT)</t>
  </si>
  <si>
    <r>
      <rPr>
        <sz val="11"/>
        <rFont val="Calibri"/>
      </rPr>
      <t>https://members.wto.org/crnattachments/2025/TBT/MNG/25_03616_00_x.pdf</t>
    </r>
  </si>
  <si>
    <t>Canada</t>
  </si>
  <si>
    <t>ConsultationonBPR-10, Issue 3, (70 pages, available in English and French)</t>
  </si>
  <si>
    <t>Notice is hereby given by the Ministry of Innovation, Science and Economic Development Canada has amended the following standard:BPR-10, issue 3, Broadcasting Procedures and Rules Part 10: Application Procedures and Rules for Digital Television (DTV) Broadcasting Undertakings, outlines the application procedures for broadcasting undertakings seeking to acquire a broadcasting certificate to operate a digital television station. The document also specifies technical and operational requirements.</t>
  </si>
  <si>
    <t>Telecommunications (ICS 33.170)</t>
  </si>
  <si>
    <t>33.170 - Television and radio broadcasting</t>
  </si>
  <si>
    <t>Bearing Components and Accessories (Quality Control) Order, 2025</t>
  </si>
  <si>
    <t>Bearing Components and Accessories (Quality Control) Order, 2025Bearing components: A typical rolling bearing consists of the following components: -An inner ring, An outer ring, Balls or rollers, as rolling elements, a cage. </t>
  </si>
  <si>
    <t>Bearing Components and Accessories</t>
  </si>
  <si>
    <t>21.100 - Bearings</t>
  </si>
  <si>
    <r>
      <rPr>
        <sz val="11"/>
        <rFont val="Calibri"/>
      </rPr>
      <t>https://members.wto.org/crnattachments/2025/TBT/IND/25_03637_00_e.pdf</t>
    </r>
  </si>
  <si>
    <t>The Swedish National Board of Housing, Building and Planning's regulations on control and accreditation of inspection bodies for motorised devices</t>
  </si>
  <si>
    <t>The Swedish National Board of Housing, Building and Planning (Boverket) proposes new regulations on the execution of inspections and the accreditation of inspection bodies for motorised devices. The proposal contains qualification requirements for the accreditation of inspection bodies, as well as regulations on what the initial inspection, periodic inspections, and reinspections should encompass. The proposal also specifies the types of deficiencies that pose an immediate risk to safety and health, which result in a prohibition on the use of the motorised device in accordance with Chapter 5, Section 14 of the Planning and Building Act (PBF). Furthermore, the proposal includes requirements for the inspection report that the inspection body must issue, as well as reporting and information that the inspection body must provide to Boverket.</t>
  </si>
  <si>
    <t>The proposed regulations include provisions for motorised devices as referred to in Chapter 1, Section 5 of the Planning and Building Ordinance (2011:338) and contain specific provisions for_x000D_
- lifts_x000D_
- escalators and travelators_x000D_
- cableway installations_x000D_
- roof-mounted passenger transport devices_x000D_
- motorised gates and similar devices_x000D_
- motorised waste handling devices</t>
  </si>
  <si>
    <r>
      <rPr>
        <sz val="11"/>
        <rFont val="Calibri"/>
      </rPr>
      <t>https://members.wto.org/crnattachments/2025/TBT/SWE/25_03668_00_x.pdf
https://members.wto.org/crnattachments/2025/TBT/SWE/25_03668_01_x.pdf</t>
    </r>
  </si>
  <si>
    <t>Bearings (Quality Control) Order, 2025</t>
  </si>
  <si>
    <t>Bearings (Quality Control) Order, 2025Bearings are mechanical components that reduce friction between moving parts in machinery. They facilitate smooth motion, supporting axial and radial loads. Common types include ball bearings, roller bearings, and plain bearings.</t>
  </si>
  <si>
    <t>Bearings</t>
  </si>
  <si>
    <r>
      <rPr>
        <sz val="11"/>
        <rFont val="Calibri"/>
      </rPr>
      <t>https://members.wto.org/crnattachments/2025/TBT/IND/25_03633_00_e.pdf</t>
    </r>
  </si>
  <si>
    <t>Draft Notification of the Ministry of Public Health RE: Classification of Schedule II Psychotropic Substances (No. 2), B.E. ….</t>
  </si>
  <si>
    <t>Etomidate shall be added as the 45th substance in the Schedule annexed to the Notification of the Ministry of Public Health Re: Classification of Schedule II Psychotropic substances B.E. 2565 (2022).</t>
  </si>
  <si>
    <t>Psychotropic substances</t>
  </si>
  <si>
    <r>
      <rPr>
        <sz val="11"/>
        <rFont val="Calibri"/>
      </rPr>
      <t>https://members.wto.org/crnattachments/2025/TBT/THA/25_03629_00_x.pdf</t>
    </r>
  </si>
  <si>
    <t>Costa Rica</t>
  </si>
  <si>
    <t>Reglamento Técnico RTCR 519-2025. Productos de riesgo sanitario. productos para vapeo. Notificación de líquidos de vapeo etiquetado y control (Costa Rican Technical Regulation (RTCR) No. 519-2025. Sanitary risk products. Vaping products. Notification of vaping liquids, labelling and control) (35 pages, in Spanish)</t>
  </si>
  <si>
    <t>The notified Technical Regulation establishes the technical specifications that vaping liquids must meet, and the requirements for notification, labelling and control, as well as the prohibition of advertising, promotion and sponsorship of such liquids, and the provisions for the disposal of related waste.</t>
  </si>
  <si>
    <t>8543.70.90.00</t>
  </si>
  <si>
    <t>854370 - Electrical machines and apparatus, having individual functions, n.e.s. in chapter 85</t>
  </si>
  <si>
    <r>
      <rPr>
        <sz val="11"/>
        <rFont val="Calibri"/>
      </rPr>
      <t xml:space="preserve">https://members.wto.org/crnattachments/2025/TBT/CRI/25_03620_00_s.pdf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</si>
</sst>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3"/>
  <sheetViews>
    <sheetView tabSelected="1" workbookViewId="0">
      <selection activeCell="D5" sqref="D5"/>
    </sheetView>
  </sheetViews>
  <sheetFormatPr defaultRowHeight="15" x14ac:dyDescent="0.25"/>
  <cols>
    <col min="1" max="1" width="82.7109375" style="2" customWidth="1"/>
    <col min="2" max="2" width="30" customWidth="1"/>
    <col min="3" max="3" width="20" style="4" customWidth="1"/>
    <col min="4" max="4" width="50" customWidth="1"/>
    <col min="5" max="6" width="100" style="2" customWidth="1"/>
    <col min="8" max="11" width="100" style="2" customWidth="1"/>
    <col min="12" max="12" width="100" customWidth="1"/>
    <col min="13" max="13" width="30" style="4" customWidth="1"/>
    <col min="14" max="18" width="100" customWidth="1"/>
  </cols>
  <sheetData>
    <row r="1" spans="1:18" ht="30" customHeight="1" x14ac:dyDescent="0.25">
      <c r="A1" s="3" t="s">
        <v>5</v>
      </c>
      <c r="B1" s="1" t="s">
        <v>0</v>
      </c>
      <c r="C1" s="5" t="s">
        <v>1</v>
      </c>
      <c r="D1" s="1" t="s">
        <v>2</v>
      </c>
      <c r="E1" s="3" t="s">
        <v>3</v>
      </c>
      <c r="F1" s="3" t="s">
        <v>4</v>
      </c>
      <c r="H1" s="3" t="s">
        <v>6</v>
      </c>
      <c r="I1" s="3" t="s">
        <v>7</v>
      </c>
      <c r="J1" s="3" t="s">
        <v>8</v>
      </c>
      <c r="K1" s="3" t="s">
        <v>9</v>
      </c>
      <c r="L1" s="1" t="s">
        <v>10</v>
      </c>
      <c r="M1" s="5" t="s">
        <v>11</v>
      </c>
      <c r="N1" s="1" t="s">
        <v>12</v>
      </c>
      <c r="O1" s="1" t="s">
        <v>13</v>
      </c>
      <c r="P1" s="1" t="s">
        <v>14</v>
      </c>
      <c r="Q1" s="1" t="s">
        <v>15</v>
      </c>
      <c r="R1" s="1" t="s">
        <v>16</v>
      </c>
    </row>
    <row r="2" spans="1:18" ht="45" x14ac:dyDescent="0.25">
      <c r="A2" s="8" t="s">
        <v>20</v>
      </c>
      <c r="B2" s="6" t="s">
        <v>17</v>
      </c>
      <c r="C2" s="7">
        <v>45838</v>
      </c>
      <c r="D2" s="9" t="str">
        <f>HYPERLINK("https://www.epingalert.org/en/Search?viewData= G/TBT/N/SAU/1395"," G/TBT/N/SAU/1395")</f>
        <v xml:space="preserve"> G/TBT/N/SAU/1395</v>
      </c>
      <c r="E2" s="8" t="s">
        <v>18</v>
      </c>
      <c r="F2" s="8" t="s">
        <v>19</v>
      </c>
      <c r="H2" s="8" t="s">
        <v>21</v>
      </c>
      <c r="I2" s="8" t="s">
        <v>22</v>
      </c>
      <c r="J2" s="8" t="s">
        <v>23</v>
      </c>
      <c r="K2" s="8" t="s">
        <v>21</v>
      </c>
      <c r="L2" s="6"/>
      <c r="M2" s="7">
        <v>45898</v>
      </c>
      <c r="N2" s="6" t="s">
        <v>24</v>
      </c>
      <c r="O2" s="8" t="s">
        <v>25</v>
      </c>
      <c r="P2" s="6" t="str">
        <f>HYPERLINK("https://docs.wto.org/imrd/directdoc.asp?DDFDocuments/t/G/TBTN25/SAU1395.DOCX", "https://docs.wto.org/imrd/directdoc.asp?DDFDocuments/t/G/TBTN25/SAU1395.DOCX")</f>
        <v>https://docs.wto.org/imrd/directdoc.asp?DDFDocuments/t/G/TBTN25/SAU1395.DOCX</v>
      </c>
      <c r="Q2" s="6" t="str">
        <f>HYPERLINK("https://docs.wto.org/imrd/directdoc.asp?DDFDocuments/u/G/TBTN25/SAU1395.DOCX", "https://docs.wto.org/imrd/directdoc.asp?DDFDocuments/u/G/TBTN25/SAU1395.DOCX")</f>
        <v>https://docs.wto.org/imrd/directdoc.asp?DDFDocuments/u/G/TBTN25/SAU1395.DOCX</v>
      </c>
      <c r="R2" s="6" t="str">
        <f>HYPERLINK("https://docs.wto.org/imrd/directdoc.asp?DDFDocuments/v/G/TBTN25/SAU1395.DOCX", "https://docs.wto.org/imrd/directdoc.asp?DDFDocuments/v/G/TBTN25/SAU1395.DOCX")</f>
        <v>https://docs.wto.org/imrd/directdoc.asp?DDFDocuments/v/G/TBTN25/SAU1395.DOCX</v>
      </c>
    </row>
    <row r="3" spans="1:18" ht="30" x14ac:dyDescent="0.25">
      <c r="A3" s="8" t="s">
        <v>29</v>
      </c>
      <c r="B3" s="6" t="s">
        <v>26</v>
      </c>
      <c r="C3" s="7">
        <v>45838</v>
      </c>
      <c r="D3" s="9" t="str">
        <f>HYPERLINK("https://www.epingalert.org/en/Search?viewData= G/TBT/N/DOM/245"," G/TBT/N/DOM/245")</f>
        <v xml:space="preserve"> G/TBT/N/DOM/245</v>
      </c>
      <c r="E3" s="8" t="s">
        <v>27</v>
      </c>
      <c r="F3" s="8" t="s">
        <v>28</v>
      </c>
      <c r="H3" s="8" t="s">
        <v>30</v>
      </c>
      <c r="I3" s="8" t="s">
        <v>31</v>
      </c>
      <c r="J3" s="8" t="s">
        <v>32</v>
      </c>
      <c r="K3" s="8" t="s">
        <v>21</v>
      </c>
      <c r="L3" s="6"/>
      <c r="M3" s="7">
        <v>45898</v>
      </c>
      <c r="N3" s="6" t="s">
        <v>24</v>
      </c>
      <c r="O3" s="8" t="s">
        <v>33</v>
      </c>
      <c r="P3" s="6" t="str">
        <f>HYPERLINK("https://docs.wto.org/imrd/directdoc.asp?DDFDocuments/t/G/TBTN25/DOM245.DOCX", "https://docs.wto.org/imrd/directdoc.asp?DDFDocuments/t/G/TBTN25/DOM245.DOCX")</f>
        <v>https://docs.wto.org/imrd/directdoc.asp?DDFDocuments/t/G/TBTN25/DOM245.DOCX</v>
      </c>
      <c r="Q3" s="6" t="str">
        <f>HYPERLINK("https://docs.wto.org/imrd/directdoc.asp?DDFDocuments/u/G/TBTN25/DOM245.DOCX", "https://docs.wto.org/imrd/directdoc.asp?DDFDocuments/u/G/TBTN25/DOM245.DOCX")</f>
        <v>https://docs.wto.org/imrd/directdoc.asp?DDFDocuments/u/G/TBTN25/DOM245.DOCX</v>
      </c>
      <c r="R3" s="6" t="str">
        <f>HYPERLINK("https://docs.wto.org/imrd/directdoc.asp?DDFDocuments/v/G/TBTN25/DOM245.DOCX", "https://docs.wto.org/imrd/directdoc.asp?DDFDocuments/v/G/TBTN25/DOM245.DOCX")</f>
        <v>https://docs.wto.org/imrd/directdoc.asp?DDFDocuments/v/G/TBTN25/DOM245.DOCX</v>
      </c>
    </row>
    <row r="4" spans="1:18" ht="75" x14ac:dyDescent="0.25">
      <c r="A4" s="8" t="s">
        <v>37</v>
      </c>
      <c r="B4" s="6" t="s">
        <v>34</v>
      </c>
      <c r="C4" s="7">
        <v>45838</v>
      </c>
      <c r="D4" s="9" t="str">
        <f>HYPERLINK("https://www.epingalert.org/en/Search?viewData= G/TBT/N/CHL/739"," G/TBT/N/CHL/739")</f>
        <v xml:space="preserve"> G/TBT/N/CHL/739</v>
      </c>
      <c r="E4" s="8" t="s">
        <v>35</v>
      </c>
      <c r="F4" s="8" t="s">
        <v>36</v>
      </c>
      <c r="H4" s="8" t="s">
        <v>21</v>
      </c>
      <c r="I4" s="8" t="s">
        <v>38</v>
      </c>
      <c r="J4" s="8" t="s">
        <v>39</v>
      </c>
      <c r="K4" s="8" t="s">
        <v>21</v>
      </c>
      <c r="L4" s="6"/>
      <c r="M4" s="7">
        <v>45898</v>
      </c>
      <c r="N4" s="6" t="s">
        <v>24</v>
      </c>
      <c r="O4" s="8" t="s">
        <v>40</v>
      </c>
      <c r="P4" s="6" t="str">
        <f>HYPERLINK("https://docs.wto.org/imrd/directdoc.asp?DDFDocuments/t/G/TBTN25/CHL739.DOCX", "https://docs.wto.org/imrd/directdoc.asp?DDFDocuments/t/G/TBTN25/CHL739.DOCX")</f>
        <v>https://docs.wto.org/imrd/directdoc.asp?DDFDocuments/t/G/TBTN25/CHL739.DOCX</v>
      </c>
      <c r="Q4" s="6" t="str">
        <f>HYPERLINK("https://docs.wto.org/imrd/directdoc.asp?DDFDocuments/u/G/TBTN25/CHL739.DOCX", "https://docs.wto.org/imrd/directdoc.asp?DDFDocuments/u/G/TBTN25/CHL739.DOCX")</f>
        <v>https://docs.wto.org/imrd/directdoc.asp?DDFDocuments/u/G/TBTN25/CHL739.DOCX</v>
      </c>
      <c r="R4" s="6" t="str">
        <f>HYPERLINK("https://docs.wto.org/imrd/directdoc.asp?DDFDocuments/v/G/TBTN25/CHL739.DOCX", "https://docs.wto.org/imrd/directdoc.asp?DDFDocuments/v/G/TBTN25/CHL739.DOCX")</f>
        <v>https://docs.wto.org/imrd/directdoc.asp?DDFDocuments/v/G/TBTN25/CHL739.DOCX</v>
      </c>
    </row>
    <row r="5" spans="1:18" ht="180" x14ac:dyDescent="0.25">
      <c r="A5" s="8" t="s">
        <v>44</v>
      </c>
      <c r="B5" s="6" t="s">
        <v>41</v>
      </c>
      <c r="C5" s="7">
        <v>45835</v>
      </c>
      <c r="D5" s="9" t="str">
        <f>HYPERLINK("https://www.epingalert.org/en/Search?viewData= G/TBT/N/TPKM/563"," G/TBT/N/TPKM/563")</f>
        <v xml:space="preserve"> G/TBT/N/TPKM/563</v>
      </c>
      <c r="E5" s="8" t="s">
        <v>42</v>
      </c>
      <c r="F5" s="8" t="s">
        <v>43</v>
      </c>
      <c r="H5" s="8" t="s">
        <v>21</v>
      </c>
      <c r="I5" s="8" t="s">
        <v>45</v>
      </c>
      <c r="J5" s="8" t="s">
        <v>46</v>
      </c>
      <c r="K5" s="8" t="s">
        <v>21</v>
      </c>
      <c r="L5" s="6"/>
      <c r="M5" s="7">
        <v>45895</v>
      </c>
      <c r="N5" s="6" t="s">
        <v>24</v>
      </c>
      <c r="O5" s="8" t="s">
        <v>47</v>
      </c>
      <c r="P5" s="6" t="str">
        <f>HYPERLINK("https://docs.wto.org/imrd/directdoc.asp?DDFDocuments/t/G/TBTN25/TPKM563.DOCX", "https://docs.wto.org/imrd/directdoc.asp?DDFDocuments/t/G/TBTN25/TPKM563.DOCX")</f>
        <v>https://docs.wto.org/imrd/directdoc.asp?DDFDocuments/t/G/TBTN25/TPKM563.DOCX</v>
      </c>
      <c r="Q5" s="6" t="str">
        <f>HYPERLINK("https://docs.wto.org/imrd/directdoc.asp?DDFDocuments/u/G/TBTN25/TPKM563.DOCX", "https://docs.wto.org/imrd/directdoc.asp?DDFDocuments/u/G/TBTN25/TPKM563.DOCX")</f>
        <v>https://docs.wto.org/imrd/directdoc.asp?DDFDocuments/u/G/TBTN25/TPKM563.DOCX</v>
      </c>
      <c r="R5" s="6" t="str">
        <f>HYPERLINK("https://docs.wto.org/imrd/directdoc.asp?DDFDocuments/v/G/TBTN25/TPKM563.DOCX", "https://docs.wto.org/imrd/directdoc.asp?DDFDocuments/v/G/TBTN25/TPKM563.DOCX")</f>
        <v>https://docs.wto.org/imrd/directdoc.asp?DDFDocuments/v/G/TBTN25/TPKM563.DOCX</v>
      </c>
    </row>
    <row r="6" spans="1:18" ht="120" x14ac:dyDescent="0.25">
      <c r="A6" s="8" t="s">
        <v>51</v>
      </c>
      <c r="B6" s="6" t="s">
        <v>48</v>
      </c>
      <c r="C6" s="7">
        <v>45835</v>
      </c>
      <c r="D6" s="9" t="str">
        <f>HYPERLINK("https://www.epingalert.org/en/Search?viewData= G/TBT/N/UKR/349"," G/TBT/N/UKR/349")</f>
        <v xml:space="preserve"> G/TBT/N/UKR/349</v>
      </c>
      <c r="E6" s="8" t="s">
        <v>49</v>
      </c>
      <c r="F6" s="8" t="s">
        <v>50</v>
      </c>
      <c r="H6" s="8" t="s">
        <v>21</v>
      </c>
      <c r="I6" s="8" t="s">
        <v>52</v>
      </c>
      <c r="J6" s="8" t="s">
        <v>53</v>
      </c>
      <c r="K6" s="8" t="s">
        <v>54</v>
      </c>
      <c r="L6" s="6"/>
      <c r="M6" s="7">
        <v>45895</v>
      </c>
      <c r="N6" s="6" t="s">
        <v>24</v>
      </c>
      <c r="O6" s="8" t="s">
        <v>55</v>
      </c>
      <c r="P6" s="6" t="str">
        <f>HYPERLINK("https://docs.wto.org/imrd/directdoc.asp?DDFDocuments/t/G/TBTN25/UKR349.DOCX", "https://docs.wto.org/imrd/directdoc.asp?DDFDocuments/t/G/TBTN25/UKR349.DOCX")</f>
        <v>https://docs.wto.org/imrd/directdoc.asp?DDFDocuments/t/G/TBTN25/UKR349.DOCX</v>
      </c>
      <c r="Q6" s="6" t="str">
        <f>HYPERLINK("https://docs.wto.org/imrd/directdoc.asp?DDFDocuments/u/G/TBTN25/UKR349.DOCX", "https://docs.wto.org/imrd/directdoc.asp?DDFDocuments/u/G/TBTN25/UKR349.DOCX")</f>
        <v>https://docs.wto.org/imrd/directdoc.asp?DDFDocuments/u/G/TBTN25/UKR349.DOCX</v>
      </c>
      <c r="R6" s="6" t="str">
        <f>HYPERLINK("https://docs.wto.org/imrd/directdoc.asp?DDFDocuments/v/G/TBTN25/UKR349.DOCX", "https://docs.wto.org/imrd/directdoc.asp?DDFDocuments/v/G/TBTN25/UKR349.DOCX")</f>
        <v>https://docs.wto.org/imrd/directdoc.asp?DDFDocuments/v/G/TBTN25/UKR349.DOCX</v>
      </c>
    </row>
    <row r="7" spans="1:18" ht="75" x14ac:dyDescent="0.25">
      <c r="A7" s="8" t="s">
        <v>59</v>
      </c>
      <c r="B7" s="6" t="s">
        <v>56</v>
      </c>
      <c r="C7" s="7">
        <v>45835</v>
      </c>
      <c r="D7" s="9" t="str">
        <f>HYPERLINK("https://www.epingalert.org/en/Search?viewData= G/TBT/N/ECU/552"," G/TBT/N/ECU/552")</f>
        <v xml:space="preserve"> G/TBT/N/ECU/552</v>
      </c>
      <c r="E7" s="8" t="s">
        <v>57</v>
      </c>
      <c r="F7" s="8" t="s">
        <v>58</v>
      </c>
      <c r="H7" s="8" t="s">
        <v>60</v>
      </c>
      <c r="I7" s="8" t="s">
        <v>61</v>
      </c>
      <c r="J7" s="8" t="s">
        <v>62</v>
      </c>
      <c r="K7" s="8" t="s">
        <v>21</v>
      </c>
      <c r="L7" s="6"/>
      <c r="M7" s="7">
        <v>45895</v>
      </c>
      <c r="N7" s="6" t="s">
        <v>24</v>
      </c>
      <c r="O7" s="8" t="s">
        <v>63</v>
      </c>
      <c r="P7" s="6" t="str">
        <f>HYPERLINK("https://docs.wto.org/imrd/directdoc.asp?DDFDocuments/t/G/TBTN25/ECU552.DOCX", "https://docs.wto.org/imrd/directdoc.asp?DDFDocuments/t/G/TBTN25/ECU552.DOCX")</f>
        <v>https://docs.wto.org/imrd/directdoc.asp?DDFDocuments/t/G/TBTN25/ECU552.DOCX</v>
      </c>
      <c r="Q7" s="6" t="str">
        <f>HYPERLINK("https://docs.wto.org/imrd/directdoc.asp?DDFDocuments/u/G/TBTN25/ECU552.DOCX", "https://docs.wto.org/imrd/directdoc.asp?DDFDocuments/u/G/TBTN25/ECU552.DOCX")</f>
        <v>https://docs.wto.org/imrd/directdoc.asp?DDFDocuments/u/G/TBTN25/ECU552.DOCX</v>
      </c>
      <c r="R7" s="6" t="str">
        <f>HYPERLINK("https://docs.wto.org/imrd/directdoc.asp?DDFDocuments/v/G/TBTN25/ECU552.DOCX", "https://docs.wto.org/imrd/directdoc.asp?DDFDocuments/v/G/TBTN25/ECU552.DOCX")</f>
        <v>https://docs.wto.org/imrd/directdoc.asp?DDFDocuments/v/G/TBTN25/ECU552.DOCX</v>
      </c>
    </row>
    <row r="8" spans="1:18" ht="60" x14ac:dyDescent="0.25">
      <c r="A8" s="8" t="s">
        <v>67</v>
      </c>
      <c r="B8" s="6" t="s">
        <v>64</v>
      </c>
      <c r="C8" s="7">
        <v>45835</v>
      </c>
      <c r="D8" s="9" t="str">
        <f>HYPERLINK("https://www.epingalert.org/en/Search?viewData= G/TBT/N/ZAF/263"," G/TBT/N/ZAF/263")</f>
        <v xml:space="preserve"> G/TBT/N/ZAF/263</v>
      </c>
      <c r="E8" s="8" t="s">
        <v>65</v>
      </c>
      <c r="F8" s="8" t="s">
        <v>66</v>
      </c>
      <c r="H8" s="8" t="s">
        <v>68</v>
      </c>
      <c r="I8" s="8" t="s">
        <v>69</v>
      </c>
      <c r="J8" s="8" t="s">
        <v>70</v>
      </c>
      <c r="K8" s="8" t="s">
        <v>54</v>
      </c>
      <c r="L8" s="6"/>
      <c r="M8" s="7">
        <v>45895</v>
      </c>
      <c r="N8" s="6" t="s">
        <v>24</v>
      </c>
      <c r="O8" s="8" t="s">
        <v>71</v>
      </c>
      <c r="P8" s="6" t="str">
        <f>HYPERLINK("https://docs.wto.org/imrd/directdoc.asp?DDFDocuments/t/G/TBTN25/ZAF263.DOCX", "https://docs.wto.org/imrd/directdoc.asp?DDFDocuments/t/G/TBTN25/ZAF263.DOCX")</f>
        <v>https://docs.wto.org/imrd/directdoc.asp?DDFDocuments/t/G/TBTN25/ZAF263.DOCX</v>
      </c>
      <c r="Q8" s="6" t="str">
        <f>HYPERLINK("https://docs.wto.org/imrd/directdoc.asp?DDFDocuments/u/G/TBTN25/ZAF263.DOCX", "https://docs.wto.org/imrd/directdoc.asp?DDFDocuments/u/G/TBTN25/ZAF263.DOCX")</f>
        <v>https://docs.wto.org/imrd/directdoc.asp?DDFDocuments/u/G/TBTN25/ZAF263.DOCX</v>
      </c>
      <c r="R8" s="6" t="str">
        <f>HYPERLINK("https://docs.wto.org/imrd/directdoc.asp?DDFDocuments/v/G/TBTN25/ZAF263.DOCX", "https://docs.wto.org/imrd/directdoc.asp?DDFDocuments/v/G/TBTN25/ZAF263.DOCX")</f>
        <v>https://docs.wto.org/imrd/directdoc.asp?DDFDocuments/v/G/TBTN25/ZAF263.DOCX</v>
      </c>
    </row>
    <row r="9" spans="1:18" ht="135" x14ac:dyDescent="0.25">
      <c r="A9" s="8" t="s">
        <v>75</v>
      </c>
      <c r="B9" s="6" t="s">
        <v>72</v>
      </c>
      <c r="C9" s="7">
        <v>45835</v>
      </c>
      <c r="D9" s="9" t="str">
        <f>HYPERLINK("https://www.epingalert.org/en/Search?viewData= G/TBT/N/JPN/867"," G/TBT/N/JPN/867")</f>
        <v xml:space="preserve"> G/TBT/N/JPN/867</v>
      </c>
      <c r="E9" s="8" t="s">
        <v>73</v>
      </c>
      <c r="F9" s="8" t="s">
        <v>74</v>
      </c>
      <c r="H9" s="8" t="s">
        <v>21</v>
      </c>
      <c r="I9" s="8" t="s">
        <v>52</v>
      </c>
      <c r="J9" s="8" t="s">
        <v>76</v>
      </c>
      <c r="K9" s="8" t="s">
        <v>77</v>
      </c>
      <c r="L9" s="6"/>
      <c r="M9" s="7">
        <v>45895</v>
      </c>
      <c r="N9" s="6" t="s">
        <v>24</v>
      </c>
      <c r="O9" s="8" t="s">
        <v>78</v>
      </c>
      <c r="P9" s="6" t="str">
        <f>HYPERLINK("https://docs.wto.org/imrd/directdoc.asp?DDFDocuments/t/G/TBTN25/JPN867.DOCX", "https://docs.wto.org/imrd/directdoc.asp?DDFDocuments/t/G/TBTN25/JPN867.DOCX")</f>
        <v>https://docs.wto.org/imrd/directdoc.asp?DDFDocuments/t/G/TBTN25/JPN867.DOCX</v>
      </c>
      <c r="Q9" s="6" t="str">
        <f>HYPERLINK("https://docs.wto.org/imrd/directdoc.asp?DDFDocuments/u/G/TBTN25/JPN867.DOCX", "https://docs.wto.org/imrd/directdoc.asp?DDFDocuments/u/G/TBTN25/JPN867.DOCX")</f>
        <v>https://docs.wto.org/imrd/directdoc.asp?DDFDocuments/u/G/TBTN25/JPN867.DOCX</v>
      </c>
      <c r="R9" s="6" t="str">
        <f>HYPERLINK("https://docs.wto.org/imrd/directdoc.asp?DDFDocuments/v/G/TBTN25/JPN867.DOCX", "https://docs.wto.org/imrd/directdoc.asp?DDFDocuments/v/G/TBTN25/JPN867.DOCX")</f>
        <v>https://docs.wto.org/imrd/directdoc.asp?DDFDocuments/v/G/TBTN25/JPN867.DOCX</v>
      </c>
    </row>
    <row r="10" spans="1:18" ht="105" x14ac:dyDescent="0.25">
      <c r="A10" s="8" t="s">
        <v>81</v>
      </c>
      <c r="B10" s="6" t="s">
        <v>56</v>
      </c>
      <c r="C10" s="7">
        <v>45835</v>
      </c>
      <c r="D10" s="9" t="str">
        <f>HYPERLINK("https://www.epingalert.org/en/Search?viewData= G/TBT/N/ECU/554"," G/TBT/N/ECU/554")</f>
        <v xml:space="preserve"> G/TBT/N/ECU/554</v>
      </c>
      <c r="E10" s="8" t="s">
        <v>79</v>
      </c>
      <c r="F10" s="8" t="s">
        <v>80</v>
      </c>
      <c r="H10" s="8" t="s">
        <v>82</v>
      </c>
      <c r="I10" s="8" t="s">
        <v>83</v>
      </c>
      <c r="J10" s="8" t="s">
        <v>84</v>
      </c>
      <c r="K10" s="8" t="s">
        <v>21</v>
      </c>
      <c r="L10" s="6"/>
      <c r="M10" s="7">
        <v>45895</v>
      </c>
      <c r="N10" s="6" t="s">
        <v>24</v>
      </c>
      <c r="O10" s="8" t="s">
        <v>85</v>
      </c>
      <c r="P10" s="6" t="str">
        <f>HYPERLINK("https://docs.wto.org/imrd/directdoc.asp?DDFDocuments/t/G/TBTN25/ECU554.DOCX", "https://docs.wto.org/imrd/directdoc.asp?DDFDocuments/t/G/TBTN25/ECU554.DOCX")</f>
        <v>https://docs.wto.org/imrd/directdoc.asp?DDFDocuments/t/G/TBTN25/ECU554.DOCX</v>
      </c>
      <c r="Q10" s="6" t="str">
        <f>HYPERLINK("https://docs.wto.org/imrd/directdoc.asp?DDFDocuments/u/G/TBTN25/ECU554.DOCX", "https://docs.wto.org/imrd/directdoc.asp?DDFDocuments/u/G/TBTN25/ECU554.DOCX")</f>
        <v>https://docs.wto.org/imrd/directdoc.asp?DDFDocuments/u/G/TBTN25/ECU554.DOCX</v>
      </c>
      <c r="R10" s="6" t="str">
        <f>HYPERLINK("https://docs.wto.org/imrd/directdoc.asp?DDFDocuments/v/G/TBTN25/ECU554.DOCX", "https://docs.wto.org/imrd/directdoc.asp?DDFDocuments/v/G/TBTN25/ECU554.DOCX")</f>
        <v>https://docs.wto.org/imrd/directdoc.asp?DDFDocuments/v/G/TBTN25/ECU554.DOCX</v>
      </c>
    </row>
    <row r="11" spans="1:18" ht="240" x14ac:dyDescent="0.25">
      <c r="A11" s="8" t="s">
        <v>89</v>
      </c>
      <c r="B11" s="6" t="s">
        <v>86</v>
      </c>
      <c r="C11" s="7">
        <v>45833</v>
      </c>
      <c r="D11" s="9" t="str">
        <f>HYPERLINK("https://www.epingalert.org/en/Search?viewData= G/TBT/N/USA/2218"," G/TBT/N/USA/2218")</f>
        <v xml:space="preserve"> G/TBT/N/USA/2218</v>
      </c>
      <c r="E11" s="8" t="s">
        <v>87</v>
      </c>
      <c r="F11" s="8" t="s">
        <v>88</v>
      </c>
      <c r="H11" s="8" t="s">
        <v>21</v>
      </c>
      <c r="I11" s="8" t="s">
        <v>90</v>
      </c>
      <c r="J11" s="8" t="s">
        <v>91</v>
      </c>
      <c r="K11" s="8" t="s">
        <v>21</v>
      </c>
      <c r="L11" s="6"/>
      <c r="M11" s="7">
        <v>45852</v>
      </c>
      <c r="N11" s="6" t="s">
        <v>24</v>
      </c>
      <c r="O11" s="8" t="s">
        <v>92</v>
      </c>
      <c r="P11" s="6" t="str">
        <f>HYPERLINK("https://docs.wto.org/imrd/directdoc.asp?DDFDocuments/t/G/TBTN25/USA2218.DOCX", "https://docs.wto.org/imrd/directdoc.asp?DDFDocuments/t/G/TBTN25/USA2218.DOCX")</f>
        <v>https://docs.wto.org/imrd/directdoc.asp?DDFDocuments/t/G/TBTN25/USA2218.DOCX</v>
      </c>
      <c r="Q11" s="6" t="str">
        <f>HYPERLINK("https://docs.wto.org/imrd/directdoc.asp?DDFDocuments/u/G/TBTN25/USA2218.DOCX", "https://docs.wto.org/imrd/directdoc.asp?DDFDocuments/u/G/TBTN25/USA2218.DOCX")</f>
        <v>https://docs.wto.org/imrd/directdoc.asp?DDFDocuments/u/G/TBTN25/USA2218.DOCX</v>
      </c>
      <c r="R11" s="6" t="str">
        <f>HYPERLINK("https://docs.wto.org/imrd/directdoc.asp?DDFDocuments/v/G/TBTN25/USA2218.DOCX", "https://docs.wto.org/imrd/directdoc.asp?DDFDocuments/v/G/TBTN25/USA2218.DOCX")</f>
        <v>https://docs.wto.org/imrd/directdoc.asp?DDFDocuments/v/G/TBTN25/USA2218.DOCX</v>
      </c>
    </row>
    <row r="12" spans="1:18" ht="150" x14ac:dyDescent="0.25">
      <c r="A12" s="8" t="s">
        <v>95</v>
      </c>
      <c r="B12" s="6" t="s">
        <v>86</v>
      </c>
      <c r="C12" s="7">
        <v>45833</v>
      </c>
      <c r="D12" s="9" t="str">
        <f>HYPERLINK("https://www.epingalert.org/en/Search?viewData= G/TBT/N/USA/2220"," G/TBT/N/USA/2220")</f>
        <v xml:space="preserve"> G/TBT/N/USA/2220</v>
      </c>
      <c r="E12" s="8" t="s">
        <v>93</v>
      </c>
      <c r="F12" s="8" t="s">
        <v>94</v>
      </c>
      <c r="H12" s="8" t="s">
        <v>21</v>
      </c>
      <c r="I12" s="8" t="s">
        <v>96</v>
      </c>
      <c r="J12" s="8" t="s">
        <v>97</v>
      </c>
      <c r="K12" s="8" t="s">
        <v>21</v>
      </c>
      <c r="L12" s="6"/>
      <c r="M12" s="7">
        <v>45876</v>
      </c>
      <c r="N12" s="6" t="s">
        <v>24</v>
      </c>
      <c r="O12" s="8" t="s">
        <v>98</v>
      </c>
      <c r="P12" s="6" t="str">
        <f>HYPERLINK("https://docs.wto.org/imrd/directdoc.asp?DDFDocuments/t/G/TBTN25/USA2220.DOCX", "https://docs.wto.org/imrd/directdoc.asp?DDFDocuments/t/G/TBTN25/USA2220.DOCX")</f>
        <v>https://docs.wto.org/imrd/directdoc.asp?DDFDocuments/t/G/TBTN25/USA2220.DOCX</v>
      </c>
      <c r="Q12" s="6" t="str">
        <f>HYPERLINK("https://docs.wto.org/imrd/directdoc.asp?DDFDocuments/u/G/TBTN25/USA2220.DOCX", "https://docs.wto.org/imrd/directdoc.asp?DDFDocuments/u/G/TBTN25/USA2220.DOCX")</f>
        <v>https://docs.wto.org/imrd/directdoc.asp?DDFDocuments/u/G/TBTN25/USA2220.DOCX</v>
      </c>
      <c r="R12" s="6" t="str">
        <f>HYPERLINK("https://docs.wto.org/imrd/directdoc.asp?DDFDocuments/v/G/TBTN25/USA2220.DOCX", "https://docs.wto.org/imrd/directdoc.asp?DDFDocuments/v/G/TBTN25/USA2220.DOCX")</f>
        <v>https://docs.wto.org/imrd/directdoc.asp?DDFDocuments/v/G/TBTN25/USA2220.DOCX</v>
      </c>
    </row>
    <row r="13" spans="1:18" ht="150" x14ac:dyDescent="0.25">
      <c r="A13" s="8" t="s">
        <v>101</v>
      </c>
      <c r="B13" s="6" t="s">
        <v>86</v>
      </c>
      <c r="C13" s="7">
        <v>45833</v>
      </c>
      <c r="D13" s="9" t="str">
        <f>HYPERLINK("https://www.epingalert.org/en/Search?viewData= G/TBT/N/USA/2219"," G/TBT/N/USA/2219")</f>
        <v xml:space="preserve"> G/TBT/N/USA/2219</v>
      </c>
      <c r="E13" s="8" t="s">
        <v>99</v>
      </c>
      <c r="F13" s="8" t="s">
        <v>100</v>
      </c>
      <c r="H13" s="8" t="s">
        <v>21</v>
      </c>
      <c r="I13" s="8" t="s">
        <v>102</v>
      </c>
      <c r="J13" s="8" t="s">
        <v>103</v>
      </c>
      <c r="K13" s="8" t="s">
        <v>21</v>
      </c>
      <c r="L13" s="6"/>
      <c r="M13" s="7">
        <v>45877</v>
      </c>
      <c r="N13" s="6" t="s">
        <v>24</v>
      </c>
      <c r="O13" s="8" t="s">
        <v>104</v>
      </c>
      <c r="P13" s="6" t="str">
        <f>HYPERLINK("https://docs.wto.org/imrd/directdoc.asp?DDFDocuments/t/G/TBTN25/USA2219.DOCX", "https://docs.wto.org/imrd/directdoc.asp?DDFDocuments/t/G/TBTN25/USA2219.DOCX")</f>
        <v>https://docs.wto.org/imrd/directdoc.asp?DDFDocuments/t/G/TBTN25/USA2219.DOCX</v>
      </c>
      <c r="Q13" s="6" t="str">
        <f>HYPERLINK("https://docs.wto.org/imrd/directdoc.asp?DDFDocuments/u/G/TBTN25/USA2219.DOCX", "https://docs.wto.org/imrd/directdoc.asp?DDFDocuments/u/G/TBTN25/USA2219.DOCX")</f>
        <v>https://docs.wto.org/imrd/directdoc.asp?DDFDocuments/u/G/TBTN25/USA2219.DOCX</v>
      </c>
      <c r="R13" s="6" t="str">
        <f>HYPERLINK("https://docs.wto.org/imrd/directdoc.asp?DDFDocuments/v/G/TBTN25/USA2219.DOCX", "https://docs.wto.org/imrd/directdoc.asp?DDFDocuments/v/G/TBTN25/USA2219.DOCX")</f>
        <v>https://docs.wto.org/imrd/directdoc.asp?DDFDocuments/v/G/TBTN25/USA2219.DOCX</v>
      </c>
    </row>
    <row r="14" spans="1:18" ht="150" x14ac:dyDescent="0.25">
      <c r="A14" s="8" t="s">
        <v>107</v>
      </c>
      <c r="B14" s="6" t="s">
        <v>56</v>
      </c>
      <c r="C14" s="7">
        <v>45833</v>
      </c>
      <c r="D14" s="9" t="str">
        <f>HYPERLINK("https://www.epingalert.org/en/Search?viewData= G/TBT/N/ECU/551"," G/TBT/N/ECU/551")</f>
        <v xml:space="preserve"> G/TBT/N/ECU/551</v>
      </c>
      <c r="E14" s="8" t="s">
        <v>105</v>
      </c>
      <c r="F14" s="8" t="s">
        <v>106</v>
      </c>
      <c r="H14" s="8" t="s">
        <v>108</v>
      </c>
      <c r="I14" s="8" t="s">
        <v>109</v>
      </c>
      <c r="J14" s="8" t="s">
        <v>62</v>
      </c>
      <c r="K14" s="8" t="s">
        <v>21</v>
      </c>
      <c r="L14" s="6"/>
      <c r="M14" s="7">
        <v>45893</v>
      </c>
      <c r="N14" s="6" t="s">
        <v>24</v>
      </c>
      <c r="O14" s="8" t="s">
        <v>110</v>
      </c>
      <c r="P14" s="6" t="str">
        <f>HYPERLINK("https://docs.wto.org/imrd/directdoc.asp?DDFDocuments/t/G/TBTN25/ECU551.DOCX", "https://docs.wto.org/imrd/directdoc.asp?DDFDocuments/t/G/TBTN25/ECU551.DOCX")</f>
        <v>https://docs.wto.org/imrd/directdoc.asp?DDFDocuments/t/G/TBTN25/ECU551.DOCX</v>
      </c>
      <c r="Q14" s="6" t="str">
        <f>HYPERLINK("https://docs.wto.org/imrd/directdoc.asp?DDFDocuments/u/G/TBTN25/ECU551.DOCX", "https://docs.wto.org/imrd/directdoc.asp?DDFDocuments/u/G/TBTN25/ECU551.DOCX")</f>
        <v>https://docs.wto.org/imrd/directdoc.asp?DDFDocuments/u/G/TBTN25/ECU551.DOCX</v>
      </c>
      <c r="R14" s="6" t="str">
        <f>HYPERLINK("https://docs.wto.org/imrd/directdoc.asp?DDFDocuments/v/G/TBTN25/ECU551.DOCX", "https://docs.wto.org/imrd/directdoc.asp?DDFDocuments/v/G/TBTN25/ECU551.DOCX")</f>
        <v>https://docs.wto.org/imrd/directdoc.asp?DDFDocuments/v/G/TBTN25/ECU551.DOCX</v>
      </c>
    </row>
    <row r="15" spans="1:18" ht="105" x14ac:dyDescent="0.25">
      <c r="A15" s="8" t="s">
        <v>114</v>
      </c>
      <c r="B15" s="6" t="s">
        <v>111</v>
      </c>
      <c r="C15" s="7">
        <v>45833</v>
      </c>
      <c r="D15" s="9" t="str">
        <f>HYPERLINK("https://www.epingalert.org/en/Search?viewData= G/TBT/N/SLV/233"," G/TBT/N/SLV/233")</f>
        <v xml:space="preserve"> G/TBT/N/SLV/233</v>
      </c>
      <c r="E15" s="8" t="s">
        <v>112</v>
      </c>
      <c r="F15" s="8" t="s">
        <v>113</v>
      </c>
      <c r="H15" s="8" t="s">
        <v>21</v>
      </c>
      <c r="I15" s="8" t="s">
        <v>115</v>
      </c>
      <c r="J15" s="8" t="s">
        <v>62</v>
      </c>
      <c r="K15" s="8" t="s">
        <v>21</v>
      </c>
      <c r="L15" s="6"/>
      <c r="M15" s="7">
        <v>45893</v>
      </c>
      <c r="N15" s="6" t="s">
        <v>24</v>
      </c>
      <c r="O15" s="8" t="s">
        <v>116</v>
      </c>
      <c r="P15" s="6" t="str">
        <f>HYPERLINK("https://docs.wto.org/imrd/directdoc.asp?DDFDocuments/t/G/TBTN25/SLV233.DOCX", "https://docs.wto.org/imrd/directdoc.asp?DDFDocuments/t/G/TBTN25/SLV233.DOCX")</f>
        <v>https://docs.wto.org/imrd/directdoc.asp?DDFDocuments/t/G/TBTN25/SLV233.DOCX</v>
      </c>
      <c r="Q15" s="6" t="str">
        <f>HYPERLINK("https://docs.wto.org/imrd/directdoc.asp?DDFDocuments/u/G/TBTN25/SLV233.DOCX", "https://docs.wto.org/imrd/directdoc.asp?DDFDocuments/u/G/TBTN25/SLV233.DOCX")</f>
        <v>https://docs.wto.org/imrd/directdoc.asp?DDFDocuments/u/G/TBTN25/SLV233.DOCX</v>
      </c>
      <c r="R15" s="6" t="str">
        <f>HYPERLINK("https://docs.wto.org/imrd/directdoc.asp?DDFDocuments/v/G/TBTN25/SLV233.DOCX", "https://docs.wto.org/imrd/directdoc.asp?DDFDocuments/v/G/TBTN25/SLV233.DOCX")</f>
        <v>https://docs.wto.org/imrd/directdoc.asp?DDFDocuments/v/G/TBTN25/SLV233.DOCX</v>
      </c>
    </row>
    <row r="16" spans="1:18" ht="165" x14ac:dyDescent="0.25">
      <c r="A16" s="8" t="s">
        <v>120</v>
      </c>
      <c r="B16" s="6" t="s">
        <v>117</v>
      </c>
      <c r="C16" s="7">
        <v>45832</v>
      </c>
      <c r="D16" s="9" t="str">
        <f>HYPERLINK("https://www.epingalert.org/en/Search?viewData= G/TBT/N/THA/783"," G/TBT/N/THA/783")</f>
        <v xml:space="preserve"> G/TBT/N/THA/783</v>
      </c>
      <c r="E16" s="8" t="s">
        <v>118</v>
      </c>
      <c r="F16" s="8" t="s">
        <v>119</v>
      </c>
      <c r="H16" s="8" t="s">
        <v>121</v>
      </c>
      <c r="I16" s="8" t="s">
        <v>122</v>
      </c>
      <c r="J16" s="8" t="s">
        <v>123</v>
      </c>
      <c r="K16" s="8" t="s">
        <v>124</v>
      </c>
      <c r="L16" s="6"/>
      <c r="M16" s="7" t="s">
        <v>21</v>
      </c>
      <c r="N16" s="6" t="s">
        <v>24</v>
      </c>
      <c r="O16" s="8" t="s">
        <v>125</v>
      </c>
      <c r="P16" s="6" t="str">
        <f>HYPERLINK("https://docs.wto.org/imrd/directdoc.asp?DDFDocuments/t/G/TBTN25/THA783.DOCX", "https://docs.wto.org/imrd/directdoc.asp?DDFDocuments/t/G/TBTN25/THA783.DOCX")</f>
        <v>https://docs.wto.org/imrd/directdoc.asp?DDFDocuments/t/G/TBTN25/THA783.DOCX</v>
      </c>
      <c r="Q16" s="6" t="str">
        <f>HYPERLINK("https://docs.wto.org/imrd/directdoc.asp?DDFDocuments/u/G/TBTN25/THA783.DOCX", "https://docs.wto.org/imrd/directdoc.asp?DDFDocuments/u/G/TBTN25/THA783.DOCX")</f>
        <v>https://docs.wto.org/imrd/directdoc.asp?DDFDocuments/u/G/TBTN25/THA783.DOCX</v>
      </c>
      <c r="R16" s="6" t="str">
        <f>HYPERLINK("https://docs.wto.org/imrd/directdoc.asp?DDFDocuments/v/G/TBTN25/THA783.DOCX", "https://docs.wto.org/imrd/directdoc.asp?DDFDocuments/v/G/TBTN25/THA783.DOCX")</f>
        <v>https://docs.wto.org/imrd/directdoc.asp?DDFDocuments/v/G/TBTN25/THA783.DOCX</v>
      </c>
    </row>
    <row r="17" spans="1:18" ht="165" x14ac:dyDescent="0.25">
      <c r="A17" s="8" t="s">
        <v>120</v>
      </c>
      <c r="B17" s="6" t="s">
        <v>117</v>
      </c>
      <c r="C17" s="7">
        <v>45832</v>
      </c>
      <c r="D17" s="9" t="str">
        <f>HYPERLINK("https://www.epingalert.org/en/Search?viewData= G/TBT/N/THA/784"," G/TBT/N/THA/784")</f>
        <v xml:space="preserve"> G/TBT/N/THA/784</v>
      </c>
      <c r="E17" s="8" t="s">
        <v>126</v>
      </c>
      <c r="F17" s="8" t="s">
        <v>127</v>
      </c>
      <c r="H17" s="8" t="s">
        <v>121</v>
      </c>
      <c r="I17" s="8" t="s">
        <v>122</v>
      </c>
      <c r="J17" s="8" t="s">
        <v>123</v>
      </c>
      <c r="K17" s="8" t="s">
        <v>21</v>
      </c>
      <c r="L17" s="6"/>
      <c r="M17" s="7" t="s">
        <v>21</v>
      </c>
      <c r="N17" s="6" t="s">
        <v>24</v>
      </c>
      <c r="O17" s="8" t="s">
        <v>128</v>
      </c>
      <c r="P17" s="6" t="str">
        <f>HYPERLINK("https://docs.wto.org/imrd/directdoc.asp?DDFDocuments/t/G/TBTN25/THA784.DOCX", "https://docs.wto.org/imrd/directdoc.asp?DDFDocuments/t/G/TBTN25/THA784.DOCX")</f>
        <v>https://docs.wto.org/imrd/directdoc.asp?DDFDocuments/t/G/TBTN25/THA784.DOCX</v>
      </c>
      <c r="Q17" s="6" t="str">
        <f>HYPERLINK("https://docs.wto.org/imrd/directdoc.asp?DDFDocuments/u/G/TBTN25/THA784.DOCX", "https://docs.wto.org/imrd/directdoc.asp?DDFDocuments/u/G/TBTN25/THA784.DOCX")</f>
        <v>https://docs.wto.org/imrd/directdoc.asp?DDFDocuments/u/G/TBTN25/THA784.DOCX</v>
      </c>
      <c r="R17" s="6" t="str">
        <f>HYPERLINK("https://docs.wto.org/imrd/directdoc.asp?DDFDocuments/v/G/TBTN25/THA784.DOCX", "https://docs.wto.org/imrd/directdoc.asp?DDFDocuments/v/G/TBTN25/THA784.DOCX")</f>
        <v>https://docs.wto.org/imrd/directdoc.asp?DDFDocuments/v/G/TBTN25/THA784.DOCX</v>
      </c>
    </row>
    <row r="18" spans="1:18" ht="45" x14ac:dyDescent="0.25">
      <c r="A18" s="8" t="s">
        <v>120</v>
      </c>
      <c r="B18" s="6" t="s">
        <v>117</v>
      </c>
      <c r="C18" s="7">
        <v>45832</v>
      </c>
      <c r="D18" s="9" t="str">
        <f>HYPERLINK("https://www.epingalert.org/en/Search?viewData= G/TBT/N/THA/782"," G/TBT/N/THA/782")</f>
        <v xml:space="preserve"> G/TBT/N/THA/782</v>
      </c>
      <c r="E18" s="8" t="s">
        <v>129</v>
      </c>
      <c r="F18" s="8" t="s">
        <v>130</v>
      </c>
      <c r="H18" s="8" t="s">
        <v>121</v>
      </c>
      <c r="I18" s="8" t="s">
        <v>122</v>
      </c>
      <c r="J18" s="8" t="s">
        <v>131</v>
      </c>
      <c r="K18" s="8" t="s">
        <v>124</v>
      </c>
      <c r="L18" s="6"/>
      <c r="M18" s="7" t="s">
        <v>21</v>
      </c>
      <c r="N18" s="6" t="s">
        <v>24</v>
      </c>
      <c r="O18" s="8" t="s">
        <v>132</v>
      </c>
      <c r="P18" s="6" t="str">
        <f>HYPERLINK("https://docs.wto.org/imrd/directdoc.asp?DDFDocuments/t/G/TBTN25/THA782.DOCX", "https://docs.wto.org/imrd/directdoc.asp?DDFDocuments/t/G/TBTN25/THA782.DOCX")</f>
        <v>https://docs.wto.org/imrd/directdoc.asp?DDFDocuments/t/G/TBTN25/THA782.DOCX</v>
      </c>
      <c r="Q18" s="6" t="str">
        <f>HYPERLINK("https://docs.wto.org/imrd/directdoc.asp?DDFDocuments/u/G/TBTN25/THA782.DOCX", "https://docs.wto.org/imrd/directdoc.asp?DDFDocuments/u/G/TBTN25/THA782.DOCX")</f>
        <v>https://docs.wto.org/imrd/directdoc.asp?DDFDocuments/u/G/TBTN25/THA782.DOCX</v>
      </c>
      <c r="R18" s="6" t="str">
        <f>HYPERLINK("https://docs.wto.org/imrd/directdoc.asp?DDFDocuments/v/G/TBTN25/THA782.DOCX", "https://docs.wto.org/imrd/directdoc.asp?DDFDocuments/v/G/TBTN25/THA782.DOCX")</f>
        <v>https://docs.wto.org/imrd/directdoc.asp?DDFDocuments/v/G/TBTN25/THA782.DOCX</v>
      </c>
    </row>
    <row r="19" spans="1:18" ht="60" x14ac:dyDescent="0.25">
      <c r="A19" s="8" t="s">
        <v>135</v>
      </c>
      <c r="B19" s="6" t="s">
        <v>48</v>
      </c>
      <c r="C19" s="7">
        <v>45831</v>
      </c>
      <c r="D19" s="9" t="str">
        <f>HYPERLINK("https://www.epingalert.org/en/Search?viewData= G/TBT/N/UKR/348"," G/TBT/N/UKR/348")</f>
        <v xml:space="preserve"> G/TBT/N/UKR/348</v>
      </c>
      <c r="E19" s="8" t="s">
        <v>133</v>
      </c>
      <c r="F19" s="8" t="s">
        <v>134</v>
      </c>
      <c r="H19" s="8" t="s">
        <v>21</v>
      </c>
      <c r="I19" s="8" t="s">
        <v>136</v>
      </c>
      <c r="J19" s="8" t="s">
        <v>137</v>
      </c>
      <c r="K19" s="8" t="s">
        <v>54</v>
      </c>
      <c r="L19" s="6"/>
      <c r="M19" s="7" t="s">
        <v>21</v>
      </c>
      <c r="N19" s="6" t="s">
        <v>24</v>
      </c>
      <c r="O19" s="8" t="s">
        <v>138</v>
      </c>
      <c r="P19" s="6" t="str">
        <f>HYPERLINK("https://docs.wto.org/imrd/directdoc.asp?DDFDocuments/t/G/TBTN25/UKR348.DOCX", "https://docs.wto.org/imrd/directdoc.asp?DDFDocuments/t/G/TBTN25/UKR348.DOCX")</f>
        <v>https://docs.wto.org/imrd/directdoc.asp?DDFDocuments/t/G/TBTN25/UKR348.DOCX</v>
      </c>
      <c r="Q19" s="6" t="str">
        <f>HYPERLINK("https://docs.wto.org/imrd/directdoc.asp?DDFDocuments/u/G/TBTN25/UKR348.DOCX", "https://docs.wto.org/imrd/directdoc.asp?DDFDocuments/u/G/TBTN25/UKR348.DOCX")</f>
        <v>https://docs.wto.org/imrd/directdoc.asp?DDFDocuments/u/G/TBTN25/UKR348.DOCX</v>
      </c>
      <c r="R19" s="6" t="str">
        <f>HYPERLINK("https://docs.wto.org/imrd/directdoc.asp?DDFDocuments/v/G/TBTN25/UKR348.DOCX", "https://docs.wto.org/imrd/directdoc.asp?DDFDocuments/v/G/TBTN25/UKR348.DOCX")</f>
        <v>https://docs.wto.org/imrd/directdoc.asp?DDFDocuments/v/G/TBTN25/UKR348.DOCX</v>
      </c>
    </row>
    <row r="20" spans="1:18" ht="60" x14ac:dyDescent="0.25">
      <c r="A20" s="8" t="s">
        <v>142</v>
      </c>
      <c r="B20" s="6" t="s">
        <v>139</v>
      </c>
      <c r="C20" s="7">
        <v>45828</v>
      </c>
      <c r="D20" s="9" t="str">
        <f>HYPERLINK("https://www.epingalert.org/en/Search?viewData= G/TBT/N/BDI/613, G/TBT/N/KEN/1813, G/TBT/N/RWA/1212, G/TBT/N/TZA/1354, G/TBT/N/UGA/2168"," G/TBT/N/BDI/613, G/TBT/N/KEN/1813, G/TBT/N/RWA/1212, G/TBT/N/TZA/1354, G/TBT/N/UGA/2168")</f>
        <v xml:space="preserve"> G/TBT/N/BDI/613, G/TBT/N/KEN/1813, G/TBT/N/RWA/1212, G/TBT/N/TZA/1354, G/TBT/N/UGA/2168</v>
      </c>
      <c r="E20" s="8" t="s">
        <v>140</v>
      </c>
      <c r="F20" s="8" t="s">
        <v>141</v>
      </c>
      <c r="H20" s="8" t="s">
        <v>143</v>
      </c>
      <c r="I20" s="8" t="s">
        <v>144</v>
      </c>
      <c r="J20" s="8" t="s">
        <v>145</v>
      </c>
      <c r="K20" s="8" t="s">
        <v>54</v>
      </c>
      <c r="L20" s="6"/>
      <c r="M20" s="7">
        <v>45888</v>
      </c>
      <c r="N20" s="6" t="s">
        <v>24</v>
      </c>
      <c r="O20" s="8" t="s">
        <v>146</v>
      </c>
      <c r="P20" s="6" t="str">
        <f>HYPERLINK("https://docs.wto.org/imrd/directdoc.asp?DDFDocuments/t/G/TBTN25/BDI613.DOCX", "https://docs.wto.org/imrd/directdoc.asp?DDFDocuments/t/G/TBTN25/BDI613.DOCX")</f>
        <v>https://docs.wto.org/imrd/directdoc.asp?DDFDocuments/t/G/TBTN25/BDI613.DOCX</v>
      </c>
      <c r="Q20" s="6" t="str">
        <f>HYPERLINK("https://docs.wto.org/imrd/directdoc.asp?DDFDocuments/u/G/TBTN25/BDI613.DOCX", "https://docs.wto.org/imrd/directdoc.asp?DDFDocuments/u/G/TBTN25/BDI613.DOCX")</f>
        <v>https://docs.wto.org/imrd/directdoc.asp?DDFDocuments/u/G/TBTN25/BDI613.DOCX</v>
      </c>
      <c r="R20" s="6" t="str">
        <f>HYPERLINK("https://docs.wto.org/imrd/directdoc.asp?DDFDocuments/v/G/TBTN25/BDI613.DOCX", "https://docs.wto.org/imrd/directdoc.asp?DDFDocuments/v/G/TBTN25/BDI613.DOCX")</f>
        <v>https://docs.wto.org/imrd/directdoc.asp?DDFDocuments/v/G/TBTN25/BDI613.DOCX</v>
      </c>
    </row>
    <row r="21" spans="1:18" ht="60" x14ac:dyDescent="0.25">
      <c r="A21" s="8" t="s">
        <v>150</v>
      </c>
      <c r="B21" s="6" t="s">
        <v>147</v>
      </c>
      <c r="C21" s="7">
        <v>45828</v>
      </c>
      <c r="D21" s="9" t="str">
        <f>HYPERLINK("https://www.epingalert.org/en/Search?viewData= G/TBT/N/BDI/614, G/TBT/N/KEN/1814, G/TBT/N/RWA/1213, G/TBT/N/TZA/1355, G/TBT/N/UGA/2169"," G/TBT/N/BDI/614, G/TBT/N/KEN/1814, G/TBT/N/RWA/1213, G/TBT/N/TZA/1355, G/TBT/N/UGA/2169")</f>
        <v xml:space="preserve"> G/TBT/N/BDI/614, G/TBT/N/KEN/1814, G/TBT/N/RWA/1213, G/TBT/N/TZA/1355, G/TBT/N/UGA/2169</v>
      </c>
      <c r="E21" s="8" t="s">
        <v>148</v>
      </c>
      <c r="F21" s="8" t="s">
        <v>149</v>
      </c>
      <c r="H21" s="8" t="s">
        <v>151</v>
      </c>
      <c r="I21" s="8" t="s">
        <v>144</v>
      </c>
      <c r="J21" s="8" t="s">
        <v>145</v>
      </c>
      <c r="K21" s="8" t="s">
        <v>54</v>
      </c>
      <c r="L21" s="6"/>
      <c r="M21" s="7">
        <v>45888</v>
      </c>
      <c r="N21" s="6" t="s">
        <v>24</v>
      </c>
      <c r="O21" s="8" t="s">
        <v>152</v>
      </c>
      <c r="P21" s="6" t="str">
        <f>HYPERLINK("https://docs.wto.org/imrd/directdoc.asp?DDFDocuments/t/G/TBTN25/BDI614.DOCX", "https://docs.wto.org/imrd/directdoc.asp?DDFDocuments/t/G/TBTN25/BDI614.DOCX")</f>
        <v>https://docs.wto.org/imrd/directdoc.asp?DDFDocuments/t/G/TBTN25/BDI614.DOCX</v>
      </c>
      <c r="Q21" s="6" t="str">
        <f>HYPERLINK("https://docs.wto.org/imrd/directdoc.asp?DDFDocuments/u/G/TBTN25/BDI614.DOCX", "https://docs.wto.org/imrd/directdoc.asp?DDFDocuments/u/G/TBTN25/BDI614.DOCX")</f>
        <v>https://docs.wto.org/imrd/directdoc.asp?DDFDocuments/u/G/TBTN25/BDI614.DOCX</v>
      </c>
      <c r="R21" s="6" t="str">
        <f>HYPERLINK("https://docs.wto.org/imrd/directdoc.asp?DDFDocuments/v/G/TBTN25/BDI614.DOCX", "https://docs.wto.org/imrd/directdoc.asp?DDFDocuments/v/G/TBTN25/BDI614.DOCX")</f>
        <v>https://docs.wto.org/imrd/directdoc.asp?DDFDocuments/v/G/TBTN25/BDI614.DOCX</v>
      </c>
    </row>
    <row r="22" spans="1:18" ht="60" x14ac:dyDescent="0.25">
      <c r="A22" s="8" t="s">
        <v>142</v>
      </c>
      <c r="B22" s="6" t="s">
        <v>153</v>
      </c>
      <c r="C22" s="7">
        <v>45828</v>
      </c>
      <c r="D22" s="9" t="str">
        <f>HYPERLINK("https://www.epingalert.org/en/Search?viewData= G/TBT/N/BDI/615, G/TBT/N/KEN/1815, G/TBT/N/RWA/1214, G/TBT/N/TZA/1356, G/TBT/N/UGA/2170"," G/TBT/N/BDI/615, G/TBT/N/KEN/1815, G/TBT/N/RWA/1214, G/TBT/N/TZA/1356, G/TBT/N/UGA/2170")</f>
        <v xml:space="preserve"> G/TBT/N/BDI/615, G/TBT/N/KEN/1815, G/TBT/N/RWA/1214, G/TBT/N/TZA/1356, G/TBT/N/UGA/2170</v>
      </c>
      <c r="E22" s="8" t="s">
        <v>154</v>
      </c>
      <c r="F22" s="8" t="s">
        <v>155</v>
      </c>
      <c r="H22" s="8" t="s">
        <v>143</v>
      </c>
      <c r="I22" s="8" t="s">
        <v>144</v>
      </c>
      <c r="J22" s="8" t="s">
        <v>145</v>
      </c>
      <c r="K22" s="8" t="s">
        <v>54</v>
      </c>
      <c r="L22" s="6"/>
      <c r="M22" s="7">
        <v>45888</v>
      </c>
      <c r="N22" s="6" t="s">
        <v>24</v>
      </c>
      <c r="O22" s="8" t="s">
        <v>156</v>
      </c>
      <c r="P22" s="6" t="str">
        <f>HYPERLINK("https://docs.wto.org/imrd/directdoc.asp?DDFDocuments/t/G/TBTN25/BDI615.DOCX", "https://docs.wto.org/imrd/directdoc.asp?DDFDocuments/t/G/TBTN25/BDI615.DOCX")</f>
        <v>https://docs.wto.org/imrd/directdoc.asp?DDFDocuments/t/G/TBTN25/BDI615.DOCX</v>
      </c>
      <c r="Q22" s="6" t="str">
        <f>HYPERLINK("https://docs.wto.org/imrd/directdoc.asp?DDFDocuments/u/G/TBTN25/BDI615.DOCX", "https://docs.wto.org/imrd/directdoc.asp?DDFDocuments/u/G/TBTN25/BDI615.DOCX")</f>
        <v>https://docs.wto.org/imrd/directdoc.asp?DDFDocuments/u/G/TBTN25/BDI615.DOCX</v>
      </c>
      <c r="R22" s="6" t="str">
        <f>HYPERLINK("https://docs.wto.org/imrd/directdoc.asp?DDFDocuments/v/G/TBTN25/BDI615.DOCX", "https://docs.wto.org/imrd/directdoc.asp?DDFDocuments/v/G/TBTN25/BDI615.DOCX")</f>
        <v>https://docs.wto.org/imrd/directdoc.asp?DDFDocuments/v/G/TBTN25/BDI615.DOCX</v>
      </c>
    </row>
    <row r="23" spans="1:18" ht="60" x14ac:dyDescent="0.25">
      <c r="A23" s="8" t="s">
        <v>159</v>
      </c>
      <c r="B23" s="6" t="s">
        <v>153</v>
      </c>
      <c r="C23" s="7">
        <v>45828</v>
      </c>
      <c r="D23" s="9" t="str">
        <f>HYPERLINK("https://www.epingalert.org/en/Search?viewData= G/TBT/N/BDI/616, G/TBT/N/KEN/1816, G/TBT/N/RWA/1215, G/TBT/N/TZA/1357, G/TBT/N/UGA/2171"," G/TBT/N/BDI/616, G/TBT/N/KEN/1816, G/TBT/N/RWA/1215, G/TBT/N/TZA/1357, G/TBT/N/UGA/2171")</f>
        <v xml:space="preserve"> G/TBT/N/BDI/616, G/TBT/N/KEN/1816, G/TBT/N/RWA/1215, G/TBT/N/TZA/1357, G/TBT/N/UGA/2171</v>
      </c>
      <c r="E23" s="8" t="s">
        <v>157</v>
      </c>
      <c r="F23" s="8" t="s">
        <v>158</v>
      </c>
      <c r="H23" s="8" t="s">
        <v>160</v>
      </c>
      <c r="I23" s="8" t="s">
        <v>144</v>
      </c>
      <c r="J23" s="8" t="s">
        <v>145</v>
      </c>
      <c r="K23" s="8" t="s">
        <v>54</v>
      </c>
      <c r="L23" s="6"/>
      <c r="M23" s="7">
        <v>45888</v>
      </c>
      <c r="N23" s="6" t="s">
        <v>24</v>
      </c>
      <c r="O23" s="8" t="s">
        <v>161</v>
      </c>
      <c r="P23" s="6" t="str">
        <f>HYPERLINK("https://docs.wto.org/imrd/directdoc.asp?DDFDocuments/t/G/TBTN25/BDI616.DOCX", "https://docs.wto.org/imrd/directdoc.asp?DDFDocuments/t/G/TBTN25/BDI616.DOCX")</f>
        <v>https://docs.wto.org/imrd/directdoc.asp?DDFDocuments/t/G/TBTN25/BDI616.DOCX</v>
      </c>
      <c r="Q23" s="6" t="str">
        <f>HYPERLINK("https://docs.wto.org/imrd/directdoc.asp?DDFDocuments/u/G/TBTN25/BDI616.DOCX", "https://docs.wto.org/imrd/directdoc.asp?DDFDocuments/u/G/TBTN25/BDI616.DOCX")</f>
        <v>https://docs.wto.org/imrd/directdoc.asp?DDFDocuments/u/G/TBTN25/BDI616.DOCX</v>
      </c>
      <c r="R23" s="6" t="str">
        <f>HYPERLINK("https://docs.wto.org/imrd/directdoc.asp?DDFDocuments/v/G/TBTN25/BDI616.DOCX", "https://docs.wto.org/imrd/directdoc.asp?DDFDocuments/v/G/TBTN25/BDI616.DOCX")</f>
        <v>https://docs.wto.org/imrd/directdoc.asp?DDFDocuments/v/G/TBTN25/BDI616.DOCX</v>
      </c>
    </row>
    <row r="24" spans="1:18" ht="90" x14ac:dyDescent="0.25">
      <c r="A24" s="8" t="s">
        <v>164</v>
      </c>
      <c r="B24" s="6" t="s">
        <v>147</v>
      </c>
      <c r="C24" s="7">
        <v>45828</v>
      </c>
      <c r="D24" s="9" t="str">
        <f>HYPERLINK("https://www.epingalert.org/en/Search?viewData= G/TBT/N/BDI/617, G/TBT/N/KEN/1817, G/TBT/N/RWA/1216, G/TBT/N/TZA/1358, G/TBT/N/UGA/2172"," G/TBT/N/BDI/617, G/TBT/N/KEN/1817, G/TBT/N/RWA/1216, G/TBT/N/TZA/1358, G/TBT/N/UGA/2172")</f>
        <v xml:space="preserve"> G/TBT/N/BDI/617, G/TBT/N/KEN/1817, G/TBT/N/RWA/1216, G/TBT/N/TZA/1358, G/TBT/N/UGA/2172</v>
      </c>
      <c r="E24" s="8" t="s">
        <v>162</v>
      </c>
      <c r="F24" s="8" t="s">
        <v>163</v>
      </c>
      <c r="H24" s="8" t="s">
        <v>165</v>
      </c>
      <c r="I24" s="8" t="s">
        <v>144</v>
      </c>
      <c r="J24" s="8" t="s">
        <v>145</v>
      </c>
      <c r="K24" s="8" t="s">
        <v>54</v>
      </c>
      <c r="L24" s="6"/>
      <c r="M24" s="7">
        <v>45888</v>
      </c>
      <c r="N24" s="6" t="s">
        <v>24</v>
      </c>
      <c r="O24" s="8" t="s">
        <v>166</v>
      </c>
      <c r="P24" s="6" t="str">
        <f>HYPERLINK("https://docs.wto.org/imrd/directdoc.asp?DDFDocuments/t/G/TBTN25/BDI617.DOCX", "https://docs.wto.org/imrd/directdoc.asp?DDFDocuments/t/G/TBTN25/BDI617.DOCX")</f>
        <v>https://docs.wto.org/imrd/directdoc.asp?DDFDocuments/t/G/TBTN25/BDI617.DOCX</v>
      </c>
      <c r="Q24" s="6" t="str">
        <f>HYPERLINK("https://docs.wto.org/imrd/directdoc.asp?DDFDocuments/u/G/TBTN25/BDI617.DOCX", "https://docs.wto.org/imrd/directdoc.asp?DDFDocuments/u/G/TBTN25/BDI617.DOCX")</f>
        <v>https://docs.wto.org/imrd/directdoc.asp?DDFDocuments/u/G/TBTN25/BDI617.DOCX</v>
      </c>
      <c r="R24" s="6" t="str">
        <f>HYPERLINK("https://docs.wto.org/imrd/directdoc.asp?DDFDocuments/v/G/TBTN25/BDI617.DOCX", "https://docs.wto.org/imrd/directdoc.asp?DDFDocuments/v/G/TBTN25/BDI617.DOCX")</f>
        <v>https://docs.wto.org/imrd/directdoc.asp?DDFDocuments/v/G/TBTN25/BDI617.DOCX</v>
      </c>
    </row>
    <row r="25" spans="1:18" ht="90" x14ac:dyDescent="0.25">
      <c r="A25" s="8" t="s">
        <v>164</v>
      </c>
      <c r="B25" s="6" t="s">
        <v>153</v>
      </c>
      <c r="C25" s="7">
        <v>45828</v>
      </c>
      <c r="D25" s="9" t="str">
        <f>HYPERLINK("https://www.epingalert.org/en/Search?viewData= G/TBT/N/BDI/617, G/TBT/N/KEN/1817, G/TBT/N/RWA/1216, G/TBT/N/TZA/1358, G/TBT/N/UGA/2172"," G/TBT/N/BDI/617, G/TBT/N/KEN/1817, G/TBT/N/RWA/1216, G/TBT/N/TZA/1358, G/TBT/N/UGA/2172")</f>
        <v xml:space="preserve"> G/TBT/N/BDI/617, G/TBT/N/KEN/1817, G/TBT/N/RWA/1216, G/TBT/N/TZA/1358, G/TBT/N/UGA/2172</v>
      </c>
      <c r="E25" s="8" t="s">
        <v>162</v>
      </c>
      <c r="F25" s="8" t="s">
        <v>163</v>
      </c>
      <c r="H25" s="8" t="s">
        <v>165</v>
      </c>
      <c r="I25" s="8" t="s">
        <v>144</v>
      </c>
      <c r="J25" s="8" t="s">
        <v>145</v>
      </c>
      <c r="K25" s="8" t="s">
        <v>54</v>
      </c>
      <c r="L25" s="6"/>
      <c r="M25" s="7">
        <v>45888</v>
      </c>
      <c r="N25" s="6" t="s">
        <v>24</v>
      </c>
      <c r="O25" s="8" t="s">
        <v>166</v>
      </c>
      <c r="P25" s="6" t="str">
        <f>HYPERLINK("https://docs.wto.org/imrd/directdoc.asp?DDFDocuments/t/G/TBTN25/BDI617.DOCX", "https://docs.wto.org/imrd/directdoc.asp?DDFDocuments/t/G/TBTN25/BDI617.DOCX")</f>
        <v>https://docs.wto.org/imrd/directdoc.asp?DDFDocuments/t/G/TBTN25/BDI617.DOCX</v>
      </c>
      <c r="Q25" s="6" t="str">
        <f>HYPERLINK("https://docs.wto.org/imrd/directdoc.asp?DDFDocuments/u/G/TBTN25/BDI617.DOCX", "https://docs.wto.org/imrd/directdoc.asp?DDFDocuments/u/G/TBTN25/BDI617.DOCX")</f>
        <v>https://docs.wto.org/imrd/directdoc.asp?DDFDocuments/u/G/TBTN25/BDI617.DOCX</v>
      </c>
      <c r="R25" s="6" t="str">
        <f>HYPERLINK("https://docs.wto.org/imrd/directdoc.asp?DDFDocuments/v/G/TBTN25/BDI617.DOCX", "https://docs.wto.org/imrd/directdoc.asp?DDFDocuments/v/G/TBTN25/BDI617.DOCX")</f>
        <v>https://docs.wto.org/imrd/directdoc.asp?DDFDocuments/v/G/TBTN25/BDI617.DOCX</v>
      </c>
    </row>
    <row r="26" spans="1:18" ht="60" x14ac:dyDescent="0.25">
      <c r="A26" s="8" t="s">
        <v>142</v>
      </c>
      <c r="B26" s="6" t="s">
        <v>167</v>
      </c>
      <c r="C26" s="7">
        <v>45828</v>
      </c>
      <c r="D26" s="9" t="str">
        <f>HYPERLINK("https://www.epingalert.org/en/Search?viewData= G/TBT/N/BDI/613, G/TBT/N/KEN/1813, G/TBT/N/RWA/1212, G/TBT/N/TZA/1354, G/TBT/N/UGA/2168"," G/TBT/N/BDI/613, G/TBT/N/KEN/1813, G/TBT/N/RWA/1212, G/TBT/N/TZA/1354, G/TBT/N/UGA/2168")</f>
        <v xml:space="preserve"> G/TBT/N/BDI/613, G/TBT/N/KEN/1813, G/TBT/N/RWA/1212, G/TBT/N/TZA/1354, G/TBT/N/UGA/2168</v>
      </c>
      <c r="E26" s="8" t="s">
        <v>140</v>
      </c>
      <c r="F26" s="8" t="s">
        <v>141</v>
      </c>
      <c r="H26" s="8" t="s">
        <v>143</v>
      </c>
      <c r="I26" s="8" t="s">
        <v>144</v>
      </c>
      <c r="J26" s="8" t="s">
        <v>145</v>
      </c>
      <c r="K26" s="8" t="s">
        <v>54</v>
      </c>
      <c r="L26" s="6"/>
      <c r="M26" s="7">
        <v>45888</v>
      </c>
      <c r="N26" s="6" t="s">
        <v>24</v>
      </c>
      <c r="O26" s="8" t="s">
        <v>146</v>
      </c>
      <c r="P26" s="6" t="str">
        <f>HYPERLINK("https://docs.wto.org/imrd/directdoc.asp?DDFDocuments/t/G/TBTN25/BDI613.DOCX", "https://docs.wto.org/imrd/directdoc.asp?DDFDocuments/t/G/TBTN25/BDI613.DOCX")</f>
        <v>https://docs.wto.org/imrd/directdoc.asp?DDFDocuments/t/G/TBTN25/BDI613.DOCX</v>
      </c>
      <c r="Q26" s="6" t="str">
        <f>HYPERLINK("https://docs.wto.org/imrd/directdoc.asp?DDFDocuments/u/G/TBTN25/BDI613.DOCX", "https://docs.wto.org/imrd/directdoc.asp?DDFDocuments/u/G/TBTN25/BDI613.DOCX")</f>
        <v>https://docs.wto.org/imrd/directdoc.asp?DDFDocuments/u/G/TBTN25/BDI613.DOCX</v>
      </c>
      <c r="R26" s="6" t="str">
        <f>HYPERLINK("https://docs.wto.org/imrd/directdoc.asp?DDFDocuments/v/G/TBTN25/BDI613.DOCX", "https://docs.wto.org/imrd/directdoc.asp?DDFDocuments/v/G/TBTN25/BDI613.DOCX")</f>
        <v>https://docs.wto.org/imrd/directdoc.asp?DDFDocuments/v/G/TBTN25/BDI613.DOCX</v>
      </c>
    </row>
    <row r="27" spans="1:18" ht="90" x14ac:dyDescent="0.25">
      <c r="A27" s="8" t="s">
        <v>164</v>
      </c>
      <c r="B27" s="6" t="s">
        <v>167</v>
      </c>
      <c r="C27" s="7">
        <v>45828</v>
      </c>
      <c r="D27" s="9" t="str">
        <f>HYPERLINK("https://www.epingalert.org/en/Search?viewData= G/TBT/N/BDI/617, G/TBT/N/KEN/1817, G/TBT/N/RWA/1216, G/TBT/N/TZA/1358, G/TBT/N/UGA/2172"," G/TBT/N/BDI/617, G/TBT/N/KEN/1817, G/TBT/N/RWA/1216, G/TBT/N/TZA/1358, G/TBT/N/UGA/2172")</f>
        <v xml:space="preserve"> G/TBT/N/BDI/617, G/TBT/N/KEN/1817, G/TBT/N/RWA/1216, G/TBT/N/TZA/1358, G/TBT/N/UGA/2172</v>
      </c>
      <c r="E27" s="8" t="s">
        <v>162</v>
      </c>
      <c r="F27" s="8" t="s">
        <v>163</v>
      </c>
      <c r="H27" s="8" t="s">
        <v>165</v>
      </c>
      <c r="I27" s="8" t="s">
        <v>144</v>
      </c>
      <c r="J27" s="8" t="s">
        <v>145</v>
      </c>
      <c r="K27" s="8" t="s">
        <v>54</v>
      </c>
      <c r="L27" s="6"/>
      <c r="M27" s="7">
        <v>45888</v>
      </c>
      <c r="N27" s="6" t="s">
        <v>24</v>
      </c>
      <c r="O27" s="8" t="s">
        <v>166</v>
      </c>
      <c r="P27" s="6" t="str">
        <f>HYPERLINK("https://docs.wto.org/imrd/directdoc.asp?DDFDocuments/t/G/TBTN25/BDI617.DOCX", "https://docs.wto.org/imrd/directdoc.asp?DDFDocuments/t/G/TBTN25/BDI617.DOCX")</f>
        <v>https://docs.wto.org/imrd/directdoc.asp?DDFDocuments/t/G/TBTN25/BDI617.DOCX</v>
      </c>
      <c r="Q27" s="6" t="str">
        <f>HYPERLINK("https://docs.wto.org/imrd/directdoc.asp?DDFDocuments/u/G/TBTN25/BDI617.DOCX", "https://docs.wto.org/imrd/directdoc.asp?DDFDocuments/u/G/TBTN25/BDI617.DOCX")</f>
        <v>https://docs.wto.org/imrd/directdoc.asp?DDFDocuments/u/G/TBTN25/BDI617.DOCX</v>
      </c>
      <c r="R27" s="6" t="str">
        <f>HYPERLINK("https://docs.wto.org/imrd/directdoc.asp?DDFDocuments/v/G/TBTN25/BDI617.DOCX", "https://docs.wto.org/imrd/directdoc.asp?DDFDocuments/v/G/TBTN25/BDI617.DOCX")</f>
        <v>https://docs.wto.org/imrd/directdoc.asp?DDFDocuments/v/G/TBTN25/BDI617.DOCX</v>
      </c>
    </row>
    <row r="28" spans="1:18" ht="60" x14ac:dyDescent="0.25">
      <c r="A28" s="8" t="s">
        <v>142</v>
      </c>
      <c r="B28" s="6" t="s">
        <v>168</v>
      </c>
      <c r="C28" s="7">
        <v>45828</v>
      </c>
      <c r="D28" s="9" t="str">
        <f>HYPERLINK("https://www.epingalert.org/en/Search?viewData= G/TBT/N/BDI/613, G/TBT/N/KEN/1813, G/TBT/N/RWA/1212, G/TBT/N/TZA/1354, G/TBT/N/UGA/2168"," G/TBT/N/BDI/613, G/TBT/N/KEN/1813, G/TBT/N/RWA/1212, G/TBT/N/TZA/1354, G/TBT/N/UGA/2168")</f>
        <v xml:space="preserve"> G/TBT/N/BDI/613, G/TBT/N/KEN/1813, G/TBT/N/RWA/1212, G/TBT/N/TZA/1354, G/TBT/N/UGA/2168</v>
      </c>
      <c r="E28" s="8" t="s">
        <v>140</v>
      </c>
      <c r="F28" s="8" t="s">
        <v>141</v>
      </c>
      <c r="H28" s="8" t="s">
        <v>143</v>
      </c>
      <c r="I28" s="8" t="s">
        <v>144</v>
      </c>
      <c r="J28" s="8" t="s">
        <v>145</v>
      </c>
      <c r="K28" s="8" t="s">
        <v>54</v>
      </c>
      <c r="L28" s="6"/>
      <c r="M28" s="7">
        <v>45888</v>
      </c>
      <c r="N28" s="6" t="s">
        <v>24</v>
      </c>
      <c r="O28" s="8" t="s">
        <v>146</v>
      </c>
      <c r="P28" s="6" t="str">
        <f>HYPERLINK("https://docs.wto.org/imrd/directdoc.asp?DDFDocuments/t/G/TBTN25/BDI613.DOCX", "https://docs.wto.org/imrd/directdoc.asp?DDFDocuments/t/G/TBTN25/BDI613.DOCX")</f>
        <v>https://docs.wto.org/imrd/directdoc.asp?DDFDocuments/t/G/TBTN25/BDI613.DOCX</v>
      </c>
      <c r="Q28" s="6" t="str">
        <f>HYPERLINK("https://docs.wto.org/imrd/directdoc.asp?DDFDocuments/u/G/TBTN25/BDI613.DOCX", "https://docs.wto.org/imrd/directdoc.asp?DDFDocuments/u/G/TBTN25/BDI613.DOCX")</f>
        <v>https://docs.wto.org/imrd/directdoc.asp?DDFDocuments/u/G/TBTN25/BDI613.DOCX</v>
      </c>
      <c r="R28" s="6" t="str">
        <f>HYPERLINK("https://docs.wto.org/imrd/directdoc.asp?DDFDocuments/v/G/TBTN25/BDI613.DOCX", "https://docs.wto.org/imrd/directdoc.asp?DDFDocuments/v/G/TBTN25/BDI613.DOCX")</f>
        <v>https://docs.wto.org/imrd/directdoc.asp?DDFDocuments/v/G/TBTN25/BDI613.DOCX</v>
      </c>
    </row>
    <row r="29" spans="1:18" ht="75" x14ac:dyDescent="0.25">
      <c r="A29" s="8" t="s">
        <v>171</v>
      </c>
      <c r="B29" s="6" t="s">
        <v>168</v>
      </c>
      <c r="C29" s="7">
        <v>45828</v>
      </c>
      <c r="D29" s="9" t="str">
        <f>HYPERLINK("https://www.epingalert.org/en/Search?viewData= G/TBT/N/BDI/619, G/TBT/N/KEN/1819, G/TBT/N/RWA/1218, G/TBT/N/TZA/1360, G/TBT/N/UGA/2174"," G/TBT/N/BDI/619, G/TBT/N/KEN/1819, G/TBT/N/RWA/1218, G/TBT/N/TZA/1360, G/TBT/N/UGA/2174")</f>
        <v xml:space="preserve"> G/TBT/N/BDI/619, G/TBT/N/KEN/1819, G/TBT/N/RWA/1218, G/TBT/N/TZA/1360, G/TBT/N/UGA/2174</v>
      </c>
      <c r="E29" s="8" t="s">
        <v>169</v>
      </c>
      <c r="F29" s="8" t="s">
        <v>170</v>
      </c>
      <c r="H29" s="8" t="s">
        <v>172</v>
      </c>
      <c r="I29" s="8" t="s">
        <v>144</v>
      </c>
      <c r="J29" s="8" t="s">
        <v>145</v>
      </c>
      <c r="K29" s="8" t="s">
        <v>54</v>
      </c>
      <c r="L29" s="6"/>
      <c r="M29" s="7">
        <v>45888</v>
      </c>
      <c r="N29" s="6" t="s">
        <v>24</v>
      </c>
      <c r="O29" s="8" t="s">
        <v>173</v>
      </c>
      <c r="P29" s="6" t="str">
        <f>HYPERLINK("https://docs.wto.org/imrd/directdoc.asp?DDFDocuments/t/G/TBTN25/BDI619.DOCX", "https://docs.wto.org/imrd/directdoc.asp?DDFDocuments/t/G/TBTN25/BDI619.DOCX")</f>
        <v>https://docs.wto.org/imrd/directdoc.asp?DDFDocuments/t/G/TBTN25/BDI619.DOCX</v>
      </c>
      <c r="Q29" s="6" t="str">
        <f>HYPERLINK("https://docs.wto.org/imrd/directdoc.asp?DDFDocuments/u/G/TBTN25/BDI619.DOCX", "https://docs.wto.org/imrd/directdoc.asp?DDFDocuments/u/G/TBTN25/BDI619.DOCX")</f>
        <v>https://docs.wto.org/imrd/directdoc.asp?DDFDocuments/u/G/TBTN25/BDI619.DOCX</v>
      </c>
      <c r="R29" s="6" t="str">
        <f>HYPERLINK("https://docs.wto.org/imrd/directdoc.asp?DDFDocuments/v/G/TBTN25/BDI619.DOCX", "https://docs.wto.org/imrd/directdoc.asp?DDFDocuments/v/G/TBTN25/BDI619.DOCX")</f>
        <v>https://docs.wto.org/imrd/directdoc.asp?DDFDocuments/v/G/TBTN25/BDI619.DOCX</v>
      </c>
    </row>
    <row r="30" spans="1:18" ht="60" x14ac:dyDescent="0.25">
      <c r="A30" s="8" t="s">
        <v>176</v>
      </c>
      <c r="B30" s="6" t="s">
        <v>147</v>
      </c>
      <c r="C30" s="7">
        <v>45828</v>
      </c>
      <c r="D30" s="9" t="str">
        <f>HYPERLINK("https://www.epingalert.org/en/Search?viewData= G/TBT/N/BDI/612, G/TBT/N/KEN/1812, G/TBT/N/RWA/1211, G/TBT/N/TZA/1353, G/TBT/N/UGA/2167"," G/TBT/N/BDI/612, G/TBT/N/KEN/1812, G/TBT/N/RWA/1211, G/TBT/N/TZA/1353, G/TBT/N/UGA/2167")</f>
        <v xml:space="preserve"> G/TBT/N/BDI/612, G/TBT/N/KEN/1812, G/TBT/N/RWA/1211, G/TBT/N/TZA/1353, G/TBT/N/UGA/2167</v>
      </c>
      <c r="E30" s="8" t="s">
        <v>174</v>
      </c>
      <c r="F30" s="8" t="s">
        <v>175</v>
      </c>
      <c r="H30" s="8" t="s">
        <v>177</v>
      </c>
      <c r="I30" s="8" t="s">
        <v>144</v>
      </c>
      <c r="J30" s="8" t="s">
        <v>145</v>
      </c>
      <c r="K30" s="8" t="s">
        <v>54</v>
      </c>
      <c r="L30" s="6"/>
      <c r="M30" s="7">
        <v>45888</v>
      </c>
      <c r="N30" s="6" t="s">
        <v>24</v>
      </c>
      <c r="O30" s="8" t="s">
        <v>178</v>
      </c>
      <c r="P30" s="6" t="str">
        <f>HYPERLINK("https://docs.wto.org/imrd/directdoc.asp?DDFDocuments/t/G/TBTN25/BDI612.DOCX", "https://docs.wto.org/imrd/directdoc.asp?DDFDocuments/t/G/TBTN25/BDI612.DOCX")</f>
        <v>https://docs.wto.org/imrd/directdoc.asp?DDFDocuments/t/G/TBTN25/BDI612.DOCX</v>
      </c>
      <c r="Q30" s="6" t="str">
        <f>HYPERLINK("https://docs.wto.org/imrd/directdoc.asp?DDFDocuments/u/G/TBTN25/BDI612.DOCX", "https://docs.wto.org/imrd/directdoc.asp?DDFDocuments/u/G/TBTN25/BDI612.DOCX")</f>
        <v>https://docs.wto.org/imrd/directdoc.asp?DDFDocuments/u/G/TBTN25/BDI612.DOCX</v>
      </c>
      <c r="R30" s="6" t="str">
        <f>HYPERLINK("https://docs.wto.org/imrd/directdoc.asp?DDFDocuments/v/G/TBTN25/BDI612.DOCX", "https://docs.wto.org/imrd/directdoc.asp?DDFDocuments/v/G/TBTN25/BDI612.DOCX")</f>
        <v>https://docs.wto.org/imrd/directdoc.asp?DDFDocuments/v/G/TBTN25/BDI612.DOCX</v>
      </c>
    </row>
    <row r="31" spans="1:18" ht="60" x14ac:dyDescent="0.25">
      <c r="A31" s="8" t="s">
        <v>142</v>
      </c>
      <c r="B31" s="6" t="s">
        <v>139</v>
      </c>
      <c r="C31" s="7">
        <v>45828</v>
      </c>
      <c r="D31" s="9" t="str">
        <f>HYPERLINK("https://www.epingalert.org/en/Search?viewData= G/TBT/N/BDI/615, G/TBT/N/KEN/1815, G/TBT/N/RWA/1214, G/TBT/N/TZA/1356, G/TBT/N/UGA/2170"," G/TBT/N/BDI/615, G/TBT/N/KEN/1815, G/TBT/N/RWA/1214, G/TBT/N/TZA/1356, G/TBT/N/UGA/2170")</f>
        <v xml:space="preserve"> G/TBT/N/BDI/615, G/TBT/N/KEN/1815, G/TBT/N/RWA/1214, G/TBT/N/TZA/1356, G/TBT/N/UGA/2170</v>
      </c>
      <c r="E31" s="8" t="s">
        <v>154</v>
      </c>
      <c r="F31" s="8" t="s">
        <v>155</v>
      </c>
      <c r="H31" s="8" t="s">
        <v>143</v>
      </c>
      <c r="I31" s="8" t="s">
        <v>144</v>
      </c>
      <c r="J31" s="8" t="s">
        <v>145</v>
      </c>
      <c r="K31" s="8" t="s">
        <v>54</v>
      </c>
      <c r="L31" s="6"/>
      <c r="M31" s="7">
        <v>45888</v>
      </c>
      <c r="N31" s="6" t="s">
        <v>24</v>
      </c>
      <c r="O31" s="8" t="s">
        <v>156</v>
      </c>
      <c r="P31" s="6" t="str">
        <f>HYPERLINK("https://docs.wto.org/imrd/directdoc.asp?DDFDocuments/t/G/TBTN25/BDI615.DOCX", "https://docs.wto.org/imrd/directdoc.asp?DDFDocuments/t/G/TBTN25/BDI615.DOCX")</f>
        <v>https://docs.wto.org/imrd/directdoc.asp?DDFDocuments/t/G/TBTN25/BDI615.DOCX</v>
      </c>
      <c r="Q31" s="6" t="str">
        <f>HYPERLINK("https://docs.wto.org/imrd/directdoc.asp?DDFDocuments/u/G/TBTN25/BDI615.DOCX", "https://docs.wto.org/imrd/directdoc.asp?DDFDocuments/u/G/TBTN25/BDI615.DOCX")</f>
        <v>https://docs.wto.org/imrd/directdoc.asp?DDFDocuments/u/G/TBTN25/BDI615.DOCX</v>
      </c>
      <c r="R31" s="6" t="str">
        <f>HYPERLINK("https://docs.wto.org/imrd/directdoc.asp?DDFDocuments/v/G/TBTN25/BDI615.DOCX", "https://docs.wto.org/imrd/directdoc.asp?DDFDocuments/v/G/TBTN25/BDI615.DOCX")</f>
        <v>https://docs.wto.org/imrd/directdoc.asp?DDFDocuments/v/G/TBTN25/BDI615.DOCX</v>
      </c>
    </row>
    <row r="32" spans="1:18" ht="60" x14ac:dyDescent="0.25">
      <c r="A32" s="8" t="s">
        <v>142</v>
      </c>
      <c r="B32" s="6" t="s">
        <v>147</v>
      </c>
      <c r="C32" s="7">
        <v>45828</v>
      </c>
      <c r="D32" s="9" t="str">
        <f>HYPERLINK("https://www.epingalert.org/en/Search?viewData= G/TBT/N/BDI/615, G/TBT/N/KEN/1815, G/TBT/N/RWA/1214, G/TBT/N/TZA/1356, G/TBT/N/UGA/2170"," G/TBT/N/BDI/615, G/TBT/N/KEN/1815, G/TBT/N/RWA/1214, G/TBT/N/TZA/1356, G/TBT/N/UGA/2170")</f>
        <v xml:space="preserve"> G/TBT/N/BDI/615, G/TBT/N/KEN/1815, G/TBT/N/RWA/1214, G/TBT/N/TZA/1356, G/TBT/N/UGA/2170</v>
      </c>
      <c r="E32" s="8" t="s">
        <v>154</v>
      </c>
      <c r="F32" s="8" t="s">
        <v>155</v>
      </c>
      <c r="H32" s="8" t="s">
        <v>143</v>
      </c>
      <c r="I32" s="8" t="s">
        <v>144</v>
      </c>
      <c r="J32" s="8" t="s">
        <v>145</v>
      </c>
      <c r="K32" s="8" t="s">
        <v>54</v>
      </c>
      <c r="L32" s="6"/>
      <c r="M32" s="7">
        <v>45888</v>
      </c>
      <c r="N32" s="6" t="s">
        <v>24</v>
      </c>
      <c r="O32" s="8" t="s">
        <v>156</v>
      </c>
      <c r="P32" s="6" t="str">
        <f>HYPERLINK("https://docs.wto.org/imrd/directdoc.asp?DDFDocuments/t/G/TBTN25/BDI615.DOCX", "https://docs.wto.org/imrd/directdoc.asp?DDFDocuments/t/G/TBTN25/BDI615.DOCX")</f>
        <v>https://docs.wto.org/imrd/directdoc.asp?DDFDocuments/t/G/TBTN25/BDI615.DOCX</v>
      </c>
      <c r="Q32" s="6" t="str">
        <f>HYPERLINK("https://docs.wto.org/imrd/directdoc.asp?DDFDocuments/u/G/TBTN25/BDI615.DOCX", "https://docs.wto.org/imrd/directdoc.asp?DDFDocuments/u/G/TBTN25/BDI615.DOCX")</f>
        <v>https://docs.wto.org/imrd/directdoc.asp?DDFDocuments/u/G/TBTN25/BDI615.DOCX</v>
      </c>
      <c r="R32" s="6" t="str">
        <f>HYPERLINK("https://docs.wto.org/imrd/directdoc.asp?DDFDocuments/v/G/TBTN25/BDI615.DOCX", "https://docs.wto.org/imrd/directdoc.asp?DDFDocuments/v/G/TBTN25/BDI615.DOCX")</f>
        <v>https://docs.wto.org/imrd/directdoc.asp?DDFDocuments/v/G/TBTN25/BDI615.DOCX</v>
      </c>
    </row>
    <row r="33" spans="1:18" ht="60" x14ac:dyDescent="0.25">
      <c r="A33" s="8" t="s">
        <v>142</v>
      </c>
      <c r="B33" s="6" t="s">
        <v>147</v>
      </c>
      <c r="C33" s="7">
        <v>45828</v>
      </c>
      <c r="D33" s="9" t="str">
        <f>HYPERLINK("https://www.epingalert.org/en/Search?viewData= G/TBT/N/BDI/613, G/TBT/N/KEN/1813, G/TBT/N/RWA/1212, G/TBT/N/TZA/1354, G/TBT/N/UGA/2168"," G/TBT/N/BDI/613, G/TBT/N/KEN/1813, G/TBT/N/RWA/1212, G/TBT/N/TZA/1354, G/TBT/N/UGA/2168")</f>
        <v xml:space="preserve"> G/TBT/N/BDI/613, G/TBT/N/KEN/1813, G/TBT/N/RWA/1212, G/TBT/N/TZA/1354, G/TBT/N/UGA/2168</v>
      </c>
      <c r="E33" s="8" t="s">
        <v>140</v>
      </c>
      <c r="F33" s="8" t="s">
        <v>141</v>
      </c>
      <c r="H33" s="8" t="s">
        <v>143</v>
      </c>
      <c r="I33" s="8" t="s">
        <v>144</v>
      </c>
      <c r="J33" s="8" t="s">
        <v>145</v>
      </c>
      <c r="K33" s="8" t="s">
        <v>54</v>
      </c>
      <c r="L33" s="6"/>
      <c r="M33" s="7">
        <v>45888</v>
      </c>
      <c r="N33" s="6" t="s">
        <v>24</v>
      </c>
      <c r="O33" s="8" t="s">
        <v>146</v>
      </c>
      <c r="P33" s="6" t="str">
        <f>HYPERLINK("https://docs.wto.org/imrd/directdoc.asp?DDFDocuments/t/G/TBTN25/BDI613.DOCX", "https://docs.wto.org/imrd/directdoc.asp?DDFDocuments/t/G/TBTN25/BDI613.DOCX")</f>
        <v>https://docs.wto.org/imrd/directdoc.asp?DDFDocuments/t/G/TBTN25/BDI613.DOCX</v>
      </c>
      <c r="Q33" s="6" t="str">
        <f>HYPERLINK("https://docs.wto.org/imrd/directdoc.asp?DDFDocuments/u/G/TBTN25/BDI613.DOCX", "https://docs.wto.org/imrd/directdoc.asp?DDFDocuments/u/G/TBTN25/BDI613.DOCX")</f>
        <v>https://docs.wto.org/imrd/directdoc.asp?DDFDocuments/u/G/TBTN25/BDI613.DOCX</v>
      </c>
      <c r="R33" s="6" t="str">
        <f>HYPERLINK("https://docs.wto.org/imrd/directdoc.asp?DDFDocuments/v/G/TBTN25/BDI613.DOCX", "https://docs.wto.org/imrd/directdoc.asp?DDFDocuments/v/G/TBTN25/BDI613.DOCX")</f>
        <v>https://docs.wto.org/imrd/directdoc.asp?DDFDocuments/v/G/TBTN25/BDI613.DOCX</v>
      </c>
    </row>
    <row r="34" spans="1:18" ht="60" x14ac:dyDescent="0.25">
      <c r="A34" s="8" t="s">
        <v>176</v>
      </c>
      <c r="B34" s="6" t="s">
        <v>139</v>
      </c>
      <c r="C34" s="7">
        <v>45828</v>
      </c>
      <c r="D34" s="9" t="str">
        <f>HYPERLINK("https://www.epingalert.org/en/Search?viewData= G/TBT/N/BDI/612, G/TBT/N/KEN/1812, G/TBT/N/RWA/1211, G/TBT/N/TZA/1353, G/TBT/N/UGA/2167"," G/TBT/N/BDI/612, G/TBT/N/KEN/1812, G/TBT/N/RWA/1211, G/TBT/N/TZA/1353, G/TBT/N/UGA/2167")</f>
        <v xml:space="preserve"> G/TBT/N/BDI/612, G/TBT/N/KEN/1812, G/TBT/N/RWA/1211, G/TBT/N/TZA/1353, G/TBT/N/UGA/2167</v>
      </c>
      <c r="E34" s="8" t="s">
        <v>174</v>
      </c>
      <c r="F34" s="8" t="s">
        <v>175</v>
      </c>
      <c r="H34" s="8" t="s">
        <v>177</v>
      </c>
      <c r="I34" s="8" t="s">
        <v>144</v>
      </c>
      <c r="J34" s="8" t="s">
        <v>145</v>
      </c>
      <c r="K34" s="8" t="s">
        <v>54</v>
      </c>
      <c r="L34" s="6"/>
      <c r="M34" s="7">
        <v>45888</v>
      </c>
      <c r="N34" s="6" t="s">
        <v>24</v>
      </c>
      <c r="O34" s="8" t="s">
        <v>178</v>
      </c>
      <c r="P34" s="6" t="str">
        <f>HYPERLINK("https://docs.wto.org/imrd/directdoc.asp?DDFDocuments/t/G/TBTN25/BDI612.DOCX", "https://docs.wto.org/imrd/directdoc.asp?DDFDocuments/t/G/TBTN25/BDI612.DOCX")</f>
        <v>https://docs.wto.org/imrd/directdoc.asp?DDFDocuments/t/G/TBTN25/BDI612.DOCX</v>
      </c>
      <c r="Q34" s="6" t="str">
        <f>HYPERLINK("https://docs.wto.org/imrd/directdoc.asp?DDFDocuments/u/G/TBTN25/BDI612.DOCX", "https://docs.wto.org/imrd/directdoc.asp?DDFDocuments/u/G/TBTN25/BDI612.DOCX")</f>
        <v>https://docs.wto.org/imrd/directdoc.asp?DDFDocuments/u/G/TBTN25/BDI612.DOCX</v>
      </c>
      <c r="R34" s="6" t="str">
        <f>HYPERLINK("https://docs.wto.org/imrd/directdoc.asp?DDFDocuments/v/G/TBTN25/BDI612.DOCX", "https://docs.wto.org/imrd/directdoc.asp?DDFDocuments/v/G/TBTN25/BDI612.DOCX")</f>
        <v>https://docs.wto.org/imrd/directdoc.asp?DDFDocuments/v/G/TBTN25/BDI612.DOCX</v>
      </c>
    </row>
    <row r="35" spans="1:18" ht="75" x14ac:dyDescent="0.25">
      <c r="A35" s="8" t="s">
        <v>171</v>
      </c>
      <c r="B35" s="6" t="s">
        <v>139</v>
      </c>
      <c r="C35" s="7">
        <v>45828</v>
      </c>
      <c r="D35" s="9" t="str">
        <f>HYPERLINK("https://www.epingalert.org/en/Search?viewData= G/TBT/N/BDI/619, G/TBT/N/KEN/1819, G/TBT/N/RWA/1218, G/TBT/N/TZA/1360, G/TBT/N/UGA/2174"," G/TBT/N/BDI/619, G/TBT/N/KEN/1819, G/TBT/N/RWA/1218, G/TBT/N/TZA/1360, G/TBT/N/UGA/2174")</f>
        <v xml:space="preserve"> G/TBT/N/BDI/619, G/TBT/N/KEN/1819, G/TBT/N/RWA/1218, G/TBT/N/TZA/1360, G/TBT/N/UGA/2174</v>
      </c>
      <c r="E35" s="8" t="s">
        <v>169</v>
      </c>
      <c r="F35" s="8" t="s">
        <v>170</v>
      </c>
      <c r="H35" s="8" t="s">
        <v>172</v>
      </c>
      <c r="I35" s="8" t="s">
        <v>144</v>
      </c>
      <c r="J35" s="8" t="s">
        <v>145</v>
      </c>
      <c r="K35" s="8" t="s">
        <v>54</v>
      </c>
      <c r="L35" s="6"/>
      <c r="M35" s="7">
        <v>45888</v>
      </c>
      <c r="N35" s="6" t="s">
        <v>24</v>
      </c>
      <c r="O35" s="8" t="s">
        <v>173</v>
      </c>
      <c r="P35" s="6" t="str">
        <f>HYPERLINK("https://docs.wto.org/imrd/directdoc.asp?DDFDocuments/t/G/TBTN25/BDI619.DOCX", "https://docs.wto.org/imrd/directdoc.asp?DDFDocuments/t/G/TBTN25/BDI619.DOCX")</f>
        <v>https://docs.wto.org/imrd/directdoc.asp?DDFDocuments/t/G/TBTN25/BDI619.DOCX</v>
      </c>
      <c r="Q35" s="6" t="str">
        <f>HYPERLINK("https://docs.wto.org/imrd/directdoc.asp?DDFDocuments/u/G/TBTN25/BDI619.DOCX", "https://docs.wto.org/imrd/directdoc.asp?DDFDocuments/u/G/TBTN25/BDI619.DOCX")</f>
        <v>https://docs.wto.org/imrd/directdoc.asp?DDFDocuments/u/G/TBTN25/BDI619.DOCX</v>
      </c>
      <c r="R35" s="6" t="str">
        <f>HYPERLINK("https://docs.wto.org/imrd/directdoc.asp?DDFDocuments/v/G/TBTN25/BDI619.DOCX", "https://docs.wto.org/imrd/directdoc.asp?DDFDocuments/v/G/TBTN25/BDI619.DOCX")</f>
        <v>https://docs.wto.org/imrd/directdoc.asp?DDFDocuments/v/G/TBTN25/BDI619.DOCX</v>
      </c>
    </row>
    <row r="36" spans="1:18" ht="75" x14ac:dyDescent="0.25">
      <c r="A36" s="8" t="s">
        <v>171</v>
      </c>
      <c r="B36" s="6" t="s">
        <v>167</v>
      </c>
      <c r="C36" s="7">
        <v>45828</v>
      </c>
      <c r="D36" s="9" t="str">
        <f>HYPERLINK("https://www.epingalert.org/en/Search?viewData= G/TBT/N/BDI/619, G/TBT/N/KEN/1819, G/TBT/N/RWA/1218, G/TBT/N/TZA/1360, G/TBT/N/UGA/2174"," G/TBT/N/BDI/619, G/TBT/N/KEN/1819, G/TBT/N/RWA/1218, G/TBT/N/TZA/1360, G/TBT/N/UGA/2174")</f>
        <v xml:space="preserve"> G/TBT/N/BDI/619, G/TBT/N/KEN/1819, G/TBT/N/RWA/1218, G/TBT/N/TZA/1360, G/TBT/N/UGA/2174</v>
      </c>
      <c r="E36" s="8" t="s">
        <v>169</v>
      </c>
      <c r="F36" s="8" t="s">
        <v>170</v>
      </c>
      <c r="H36" s="8" t="s">
        <v>172</v>
      </c>
      <c r="I36" s="8" t="s">
        <v>144</v>
      </c>
      <c r="J36" s="8" t="s">
        <v>145</v>
      </c>
      <c r="K36" s="8" t="s">
        <v>54</v>
      </c>
      <c r="L36" s="6"/>
      <c r="M36" s="7">
        <v>45888</v>
      </c>
      <c r="N36" s="6" t="s">
        <v>24</v>
      </c>
      <c r="O36" s="8" t="s">
        <v>173</v>
      </c>
      <c r="P36" s="6" t="str">
        <f>HYPERLINK("https://docs.wto.org/imrd/directdoc.asp?DDFDocuments/t/G/TBTN25/BDI619.DOCX", "https://docs.wto.org/imrd/directdoc.asp?DDFDocuments/t/G/TBTN25/BDI619.DOCX")</f>
        <v>https://docs.wto.org/imrd/directdoc.asp?DDFDocuments/t/G/TBTN25/BDI619.DOCX</v>
      </c>
      <c r="Q36" s="6" t="str">
        <f>HYPERLINK("https://docs.wto.org/imrd/directdoc.asp?DDFDocuments/u/G/TBTN25/BDI619.DOCX", "https://docs.wto.org/imrd/directdoc.asp?DDFDocuments/u/G/TBTN25/BDI619.DOCX")</f>
        <v>https://docs.wto.org/imrd/directdoc.asp?DDFDocuments/u/G/TBTN25/BDI619.DOCX</v>
      </c>
      <c r="R36" s="6" t="str">
        <f>HYPERLINK("https://docs.wto.org/imrd/directdoc.asp?DDFDocuments/v/G/TBTN25/BDI619.DOCX", "https://docs.wto.org/imrd/directdoc.asp?DDFDocuments/v/G/TBTN25/BDI619.DOCX")</f>
        <v>https://docs.wto.org/imrd/directdoc.asp?DDFDocuments/v/G/TBTN25/BDI619.DOCX</v>
      </c>
    </row>
    <row r="37" spans="1:18" ht="60" x14ac:dyDescent="0.25">
      <c r="A37" s="8" t="s">
        <v>142</v>
      </c>
      <c r="B37" s="6" t="s">
        <v>168</v>
      </c>
      <c r="C37" s="7">
        <v>45828</v>
      </c>
      <c r="D37" s="9" t="str">
        <f>HYPERLINK("https://www.epingalert.org/en/Search?viewData= G/TBT/N/BDI/615, G/TBT/N/KEN/1815, G/TBT/N/RWA/1214, G/TBT/N/TZA/1356, G/TBT/N/UGA/2170"," G/TBT/N/BDI/615, G/TBT/N/KEN/1815, G/TBT/N/RWA/1214, G/TBT/N/TZA/1356, G/TBT/N/UGA/2170")</f>
        <v xml:space="preserve"> G/TBT/N/BDI/615, G/TBT/N/KEN/1815, G/TBT/N/RWA/1214, G/TBT/N/TZA/1356, G/TBT/N/UGA/2170</v>
      </c>
      <c r="E37" s="8" t="s">
        <v>154</v>
      </c>
      <c r="F37" s="8" t="s">
        <v>155</v>
      </c>
      <c r="H37" s="8" t="s">
        <v>143</v>
      </c>
      <c r="I37" s="8" t="s">
        <v>144</v>
      </c>
      <c r="J37" s="8" t="s">
        <v>145</v>
      </c>
      <c r="K37" s="8" t="s">
        <v>54</v>
      </c>
      <c r="L37" s="6"/>
      <c r="M37" s="7">
        <v>45888</v>
      </c>
      <c r="N37" s="6" t="s">
        <v>24</v>
      </c>
      <c r="O37" s="8" t="s">
        <v>156</v>
      </c>
      <c r="P37" s="6" t="str">
        <f>HYPERLINK("https://docs.wto.org/imrd/directdoc.asp?DDFDocuments/t/G/TBTN25/BDI615.DOCX", "https://docs.wto.org/imrd/directdoc.asp?DDFDocuments/t/G/TBTN25/BDI615.DOCX")</f>
        <v>https://docs.wto.org/imrd/directdoc.asp?DDFDocuments/t/G/TBTN25/BDI615.DOCX</v>
      </c>
      <c r="Q37" s="6" t="str">
        <f>HYPERLINK("https://docs.wto.org/imrd/directdoc.asp?DDFDocuments/u/G/TBTN25/BDI615.DOCX", "https://docs.wto.org/imrd/directdoc.asp?DDFDocuments/u/G/TBTN25/BDI615.DOCX")</f>
        <v>https://docs.wto.org/imrd/directdoc.asp?DDFDocuments/u/G/TBTN25/BDI615.DOCX</v>
      </c>
      <c r="R37" s="6" t="str">
        <f>HYPERLINK("https://docs.wto.org/imrd/directdoc.asp?DDFDocuments/v/G/TBTN25/BDI615.DOCX", "https://docs.wto.org/imrd/directdoc.asp?DDFDocuments/v/G/TBTN25/BDI615.DOCX")</f>
        <v>https://docs.wto.org/imrd/directdoc.asp?DDFDocuments/v/G/TBTN25/BDI615.DOCX</v>
      </c>
    </row>
    <row r="38" spans="1:18" ht="90" x14ac:dyDescent="0.25">
      <c r="A38" s="8" t="s">
        <v>164</v>
      </c>
      <c r="B38" s="6" t="s">
        <v>139</v>
      </c>
      <c r="C38" s="7">
        <v>45828</v>
      </c>
      <c r="D38" s="9" t="str">
        <f>HYPERLINK("https://www.epingalert.org/en/Search?viewData= G/TBT/N/BDI/617, G/TBT/N/KEN/1817, G/TBT/N/RWA/1216, G/TBT/N/TZA/1358, G/TBT/N/UGA/2172"," G/TBT/N/BDI/617, G/TBT/N/KEN/1817, G/TBT/N/RWA/1216, G/TBT/N/TZA/1358, G/TBT/N/UGA/2172")</f>
        <v xml:space="preserve"> G/TBT/N/BDI/617, G/TBT/N/KEN/1817, G/TBT/N/RWA/1216, G/TBT/N/TZA/1358, G/TBT/N/UGA/2172</v>
      </c>
      <c r="E38" s="8" t="s">
        <v>162</v>
      </c>
      <c r="F38" s="8" t="s">
        <v>163</v>
      </c>
      <c r="H38" s="8" t="s">
        <v>165</v>
      </c>
      <c r="I38" s="8" t="s">
        <v>144</v>
      </c>
      <c r="J38" s="8" t="s">
        <v>145</v>
      </c>
      <c r="K38" s="8" t="s">
        <v>54</v>
      </c>
      <c r="L38" s="6"/>
      <c r="M38" s="7">
        <v>45888</v>
      </c>
      <c r="N38" s="6" t="s">
        <v>24</v>
      </c>
      <c r="O38" s="8" t="s">
        <v>166</v>
      </c>
      <c r="P38" s="6" t="str">
        <f>HYPERLINK("https://docs.wto.org/imrd/directdoc.asp?DDFDocuments/t/G/TBTN25/BDI617.DOCX", "https://docs.wto.org/imrd/directdoc.asp?DDFDocuments/t/G/TBTN25/BDI617.DOCX")</f>
        <v>https://docs.wto.org/imrd/directdoc.asp?DDFDocuments/t/G/TBTN25/BDI617.DOCX</v>
      </c>
      <c r="Q38" s="6" t="str">
        <f>HYPERLINK("https://docs.wto.org/imrd/directdoc.asp?DDFDocuments/u/G/TBTN25/BDI617.DOCX", "https://docs.wto.org/imrd/directdoc.asp?DDFDocuments/u/G/TBTN25/BDI617.DOCX")</f>
        <v>https://docs.wto.org/imrd/directdoc.asp?DDFDocuments/u/G/TBTN25/BDI617.DOCX</v>
      </c>
      <c r="R38" s="6" t="str">
        <f>HYPERLINK("https://docs.wto.org/imrd/directdoc.asp?DDFDocuments/v/G/TBTN25/BDI617.DOCX", "https://docs.wto.org/imrd/directdoc.asp?DDFDocuments/v/G/TBTN25/BDI617.DOCX")</f>
        <v>https://docs.wto.org/imrd/directdoc.asp?DDFDocuments/v/G/TBTN25/BDI617.DOCX</v>
      </c>
    </row>
    <row r="39" spans="1:18" ht="75" x14ac:dyDescent="0.25">
      <c r="A39" s="8" t="s">
        <v>171</v>
      </c>
      <c r="B39" s="6" t="s">
        <v>147</v>
      </c>
      <c r="C39" s="7">
        <v>45828</v>
      </c>
      <c r="D39" s="9" t="str">
        <f>HYPERLINK("https://www.epingalert.org/en/Search?viewData= G/TBT/N/BDI/619, G/TBT/N/KEN/1819, G/TBT/N/RWA/1218, G/TBT/N/TZA/1360, G/TBT/N/UGA/2174"," G/TBT/N/BDI/619, G/TBT/N/KEN/1819, G/TBT/N/RWA/1218, G/TBT/N/TZA/1360, G/TBT/N/UGA/2174")</f>
        <v xml:space="preserve"> G/TBT/N/BDI/619, G/TBT/N/KEN/1819, G/TBT/N/RWA/1218, G/TBT/N/TZA/1360, G/TBT/N/UGA/2174</v>
      </c>
      <c r="E39" s="8" t="s">
        <v>169</v>
      </c>
      <c r="F39" s="8" t="s">
        <v>170</v>
      </c>
      <c r="H39" s="8" t="s">
        <v>172</v>
      </c>
      <c r="I39" s="8" t="s">
        <v>144</v>
      </c>
      <c r="J39" s="8" t="s">
        <v>145</v>
      </c>
      <c r="K39" s="8" t="s">
        <v>54</v>
      </c>
      <c r="L39" s="6"/>
      <c r="M39" s="7">
        <v>45888</v>
      </c>
      <c r="N39" s="6" t="s">
        <v>24</v>
      </c>
      <c r="O39" s="8" t="s">
        <v>173</v>
      </c>
      <c r="P39" s="6" t="str">
        <f>HYPERLINK("https://docs.wto.org/imrd/directdoc.asp?DDFDocuments/t/G/TBTN25/BDI619.DOCX", "https://docs.wto.org/imrd/directdoc.asp?DDFDocuments/t/G/TBTN25/BDI619.DOCX")</f>
        <v>https://docs.wto.org/imrd/directdoc.asp?DDFDocuments/t/G/TBTN25/BDI619.DOCX</v>
      </c>
      <c r="Q39" s="6" t="str">
        <f>HYPERLINK("https://docs.wto.org/imrd/directdoc.asp?DDFDocuments/u/G/TBTN25/BDI619.DOCX", "https://docs.wto.org/imrd/directdoc.asp?DDFDocuments/u/G/TBTN25/BDI619.DOCX")</f>
        <v>https://docs.wto.org/imrd/directdoc.asp?DDFDocuments/u/G/TBTN25/BDI619.DOCX</v>
      </c>
      <c r="R39" s="6" t="str">
        <f>HYPERLINK("https://docs.wto.org/imrd/directdoc.asp?DDFDocuments/v/G/TBTN25/BDI619.DOCX", "https://docs.wto.org/imrd/directdoc.asp?DDFDocuments/v/G/TBTN25/BDI619.DOCX")</f>
        <v>https://docs.wto.org/imrd/directdoc.asp?DDFDocuments/v/G/TBTN25/BDI619.DOCX</v>
      </c>
    </row>
    <row r="40" spans="1:18" ht="60" x14ac:dyDescent="0.25">
      <c r="A40" s="8" t="s">
        <v>159</v>
      </c>
      <c r="B40" s="6" t="s">
        <v>167</v>
      </c>
      <c r="C40" s="7">
        <v>45828</v>
      </c>
      <c r="D40" s="9" t="str">
        <f>HYPERLINK("https://www.epingalert.org/en/Search?viewData= G/TBT/N/BDI/616, G/TBT/N/KEN/1816, G/TBT/N/RWA/1215, G/TBT/N/TZA/1357, G/TBT/N/UGA/2171"," G/TBT/N/BDI/616, G/TBT/N/KEN/1816, G/TBT/N/RWA/1215, G/TBT/N/TZA/1357, G/TBT/N/UGA/2171")</f>
        <v xml:space="preserve"> G/TBT/N/BDI/616, G/TBT/N/KEN/1816, G/TBT/N/RWA/1215, G/TBT/N/TZA/1357, G/TBT/N/UGA/2171</v>
      </c>
      <c r="E40" s="8" t="s">
        <v>157</v>
      </c>
      <c r="F40" s="8" t="s">
        <v>158</v>
      </c>
      <c r="H40" s="8" t="s">
        <v>160</v>
      </c>
      <c r="I40" s="8" t="s">
        <v>144</v>
      </c>
      <c r="J40" s="8" t="s">
        <v>145</v>
      </c>
      <c r="K40" s="8" t="s">
        <v>54</v>
      </c>
      <c r="L40" s="6"/>
      <c r="M40" s="7">
        <v>45888</v>
      </c>
      <c r="N40" s="6" t="s">
        <v>24</v>
      </c>
      <c r="O40" s="8" t="s">
        <v>161</v>
      </c>
      <c r="P40" s="6" t="str">
        <f>HYPERLINK("https://docs.wto.org/imrd/directdoc.asp?DDFDocuments/t/G/TBTN25/BDI616.DOCX", "https://docs.wto.org/imrd/directdoc.asp?DDFDocuments/t/G/TBTN25/BDI616.DOCX")</f>
        <v>https://docs.wto.org/imrd/directdoc.asp?DDFDocuments/t/G/TBTN25/BDI616.DOCX</v>
      </c>
      <c r="Q40" s="6" t="str">
        <f>HYPERLINK("https://docs.wto.org/imrd/directdoc.asp?DDFDocuments/u/G/TBTN25/BDI616.DOCX", "https://docs.wto.org/imrd/directdoc.asp?DDFDocuments/u/G/TBTN25/BDI616.DOCX")</f>
        <v>https://docs.wto.org/imrd/directdoc.asp?DDFDocuments/u/G/TBTN25/BDI616.DOCX</v>
      </c>
      <c r="R40" s="6" t="str">
        <f>HYPERLINK("https://docs.wto.org/imrd/directdoc.asp?DDFDocuments/v/G/TBTN25/BDI616.DOCX", "https://docs.wto.org/imrd/directdoc.asp?DDFDocuments/v/G/TBTN25/BDI616.DOCX")</f>
        <v>https://docs.wto.org/imrd/directdoc.asp?DDFDocuments/v/G/TBTN25/BDI616.DOCX</v>
      </c>
    </row>
    <row r="41" spans="1:18" ht="60" x14ac:dyDescent="0.25">
      <c r="A41" s="8" t="s">
        <v>159</v>
      </c>
      <c r="B41" s="6" t="s">
        <v>147</v>
      </c>
      <c r="C41" s="7">
        <v>45828</v>
      </c>
      <c r="D41" s="9" t="str">
        <f>HYPERLINK("https://www.epingalert.org/en/Search?viewData= G/TBT/N/BDI/616, G/TBT/N/KEN/1816, G/TBT/N/RWA/1215, G/TBT/N/TZA/1357, G/TBT/N/UGA/2171"," G/TBT/N/BDI/616, G/TBT/N/KEN/1816, G/TBT/N/RWA/1215, G/TBT/N/TZA/1357, G/TBT/N/UGA/2171")</f>
        <v xml:space="preserve"> G/TBT/N/BDI/616, G/TBT/N/KEN/1816, G/TBT/N/RWA/1215, G/TBT/N/TZA/1357, G/TBT/N/UGA/2171</v>
      </c>
      <c r="E41" s="8" t="s">
        <v>157</v>
      </c>
      <c r="F41" s="8" t="s">
        <v>158</v>
      </c>
      <c r="H41" s="8" t="s">
        <v>160</v>
      </c>
      <c r="I41" s="8" t="s">
        <v>144</v>
      </c>
      <c r="J41" s="8" t="s">
        <v>145</v>
      </c>
      <c r="K41" s="8" t="s">
        <v>54</v>
      </c>
      <c r="L41" s="6"/>
      <c r="M41" s="7">
        <v>45888</v>
      </c>
      <c r="N41" s="6" t="s">
        <v>24</v>
      </c>
      <c r="O41" s="8" t="s">
        <v>161</v>
      </c>
      <c r="P41" s="6" t="str">
        <f>HYPERLINK("https://docs.wto.org/imrd/directdoc.asp?DDFDocuments/t/G/TBTN25/BDI616.DOCX", "https://docs.wto.org/imrd/directdoc.asp?DDFDocuments/t/G/TBTN25/BDI616.DOCX")</f>
        <v>https://docs.wto.org/imrd/directdoc.asp?DDFDocuments/t/G/TBTN25/BDI616.DOCX</v>
      </c>
      <c r="Q41" s="6" t="str">
        <f>HYPERLINK("https://docs.wto.org/imrd/directdoc.asp?DDFDocuments/u/G/TBTN25/BDI616.DOCX", "https://docs.wto.org/imrd/directdoc.asp?DDFDocuments/u/G/TBTN25/BDI616.DOCX")</f>
        <v>https://docs.wto.org/imrd/directdoc.asp?DDFDocuments/u/G/TBTN25/BDI616.DOCX</v>
      </c>
      <c r="R41" s="6" t="str">
        <f>HYPERLINK("https://docs.wto.org/imrd/directdoc.asp?DDFDocuments/v/G/TBTN25/BDI616.DOCX", "https://docs.wto.org/imrd/directdoc.asp?DDFDocuments/v/G/TBTN25/BDI616.DOCX")</f>
        <v>https://docs.wto.org/imrd/directdoc.asp?DDFDocuments/v/G/TBTN25/BDI616.DOCX</v>
      </c>
    </row>
    <row r="42" spans="1:18" ht="90" x14ac:dyDescent="0.25">
      <c r="A42" s="8" t="s">
        <v>164</v>
      </c>
      <c r="B42" s="6" t="s">
        <v>168</v>
      </c>
      <c r="C42" s="7">
        <v>45828</v>
      </c>
      <c r="D42" s="9" t="str">
        <f>HYPERLINK("https://www.epingalert.org/en/Search?viewData= G/TBT/N/BDI/617, G/TBT/N/KEN/1817, G/TBT/N/RWA/1216, G/TBT/N/TZA/1358, G/TBT/N/UGA/2172"," G/TBT/N/BDI/617, G/TBT/N/KEN/1817, G/TBT/N/RWA/1216, G/TBT/N/TZA/1358, G/TBT/N/UGA/2172")</f>
        <v xml:space="preserve"> G/TBT/N/BDI/617, G/TBT/N/KEN/1817, G/TBT/N/RWA/1216, G/TBT/N/TZA/1358, G/TBT/N/UGA/2172</v>
      </c>
      <c r="E42" s="8" t="s">
        <v>162</v>
      </c>
      <c r="F42" s="8" t="s">
        <v>163</v>
      </c>
      <c r="H42" s="8" t="s">
        <v>165</v>
      </c>
      <c r="I42" s="8" t="s">
        <v>144</v>
      </c>
      <c r="J42" s="8" t="s">
        <v>145</v>
      </c>
      <c r="K42" s="8" t="s">
        <v>54</v>
      </c>
      <c r="L42" s="6"/>
      <c r="M42" s="7">
        <v>45888</v>
      </c>
      <c r="N42" s="6" t="s">
        <v>24</v>
      </c>
      <c r="O42" s="8" t="s">
        <v>166</v>
      </c>
      <c r="P42" s="6" t="str">
        <f>HYPERLINK("https://docs.wto.org/imrd/directdoc.asp?DDFDocuments/t/G/TBTN25/BDI617.DOCX", "https://docs.wto.org/imrd/directdoc.asp?DDFDocuments/t/G/TBTN25/BDI617.DOCX")</f>
        <v>https://docs.wto.org/imrd/directdoc.asp?DDFDocuments/t/G/TBTN25/BDI617.DOCX</v>
      </c>
      <c r="Q42" s="6" t="str">
        <f>HYPERLINK("https://docs.wto.org/imrd/directdoc.asp?DDFDocuments/u/G/TBTN25/BDI617.DOCX", "https://docs.wto.org/imrd/directdoc.asp?DDFDocuments/u/G/TBTN25/BDI617.DOCX")</f>
        <v>https://docs.wto.org/imrd/directdoc.asp?DDFDocuments/u/G/TBTN25/BDI617.DOCX</v>
      </c>
      <c r="R42" s="6" t="str">
        <f>HYPERLINK("https://docs.wto.org/imrd/directdoc.asp?DDFDocuments/v/G/TBTN25/BDI617.DOCX", "https://docs.wto.org/imrd/directdoc.asp?DDFDocuments/v/G/TBTN25/BDI617.DOCX")</f>
        <v>https://docs.wto.org/imrd/directdoc.asp?DDFDocuments/v/G/TBTN25/BDI617.DOCX</v>
      </c>
    </row>
    <row r="43" spans="1:18" ht="75" x14ac:dyDescent="0.25">
      <c r="A43" s="8" t="s">
        <v>171</v>
      </c>
      <c r="B43" s="6" t="s">
        <v>153</v>
      </c>
      <c r="C43" s="7">
        <v>45828</v>
      </c>
      <c r="D43" s="9" t="str">
        <f>HYPERLINK("https://www.epingalert.org/en/Search?viewData= G/TBT/N/BDI/619, G/TBT/N/KEN/1819, G/TBT/N/RWA/1218, G/TBT/N/TZA/1360, G/TBT/N/UGA/2174"," G/TBT/N/BDI/619, G/TBT/N/KEN/1819, G/TBT/N/RWA/1218, G/TBT/N/TZA/1360, G/TBT/N/UGA/2174")</f>
        <v xml:space="preserve"> G/TBT/N/BDI/619, G/TBT/N/KEN/1819, G/TBT/N/RWA/1218, G/TBT/N/TZA/1360, G/TBT/N/UGA/2174</v>
      </c>
      <c r="E43" s="8" t="s">
        <v>169</v>
      </c>
      <c r="F43" s="8" t="s">
        <v>170</v>
      </c>
      <c r="H43" s="8" t="s">
        <v>172</v>
      </c>
      <c r="I43" s="8" t="s">
        <v>144</v>
      </c>
      <c r="J43" s="8" t="s">
        <v>145</v>
      </c>
      <c r="K43" s="8" t="s">
        <v>54</v>
      </c>
      <c r="L43" s="6"/>
      <c r="M43" s="7">
        <v>45888</v>
      </c>
      <c r="N43" s="6" t="s">
        <v>24</v>
      </c>
      <c r="O43" s="8" t="s">
        <v>173</v>
      </c>
      <c r="P43" s="6" t="str">
        <f>HYPERLINK("https://docs.wto.org/imrd/directdoc.asp?DDFDocuments/t/G/TBTN25/BDI619.DOCX", "https://docs.wto.org/imrd/directdoc.asp?DDFDocuments/t/G/TBTN25/BDI619.DOCX")</f>
        <v>https://docs.wto.org/imrd/directdoc.asp?DDFDocuments/t/G/TBTN25/BDI619.DOCX</v>
      </c>
      <c r="Q43" s="6" t="str">
        <f>HYPERLINK("https://docs.wto.org/imrd/directdoc.asp?DDFDocuments/u/G/TBTN25/BDI619.DOCX", "https://docs.wto.org/imrd/directdoc.asp?DDFDocuments/u/G/TBTN25/BDI619.DOCX")</f>
        <v>https://docs.wto.org/imrd/directdoc.asp?DDFDocuments/u/G/TBTN25/BDI619.DOCX</v>
      </c>
      <c r="R43" s="6" t="str">
        <f>HYPERLINK("https://docs.wto.org/imrd/directdoc.asp?DDFDocuments/v/G/TBTN25/BDI619.DOCX", "https://docs.wto.org/imrd/directdoc.asp?DDFDocuments/v/G/TBTN25/BDI619.DOCX")</f>
        <v>https://docs.wto.org/imrd/directdoc.asp?DDFDocuments/v/G/TBTN25/BDI619.DOCX</v>
      </c>
    </row>
    <row r="44" spans="1:18" ht="60" x14ac:dyDescent="0.25">
      <c r="A44" s="8" t="s">
        <v>176</v>
      </c>
      <c r="B44" s="6" t="s">
        <v>167</v>
      </c>
      <c r="C44" s="7">
        <v>45828</v>
      </c>
      <c r="D44" s="9" t="str">
        <f>HYPERLINK("https://www.epingalert.org/en/Search?viewData= G/TBT/N/BDI/612, G/TBT/N/KEN/1812, G/TBT/N/RWA/1211, G/TBT/N/TZA/1353, G/TBT/N/UGA/2167"," G/TBT/N/BDI/612, G/TBT/N/KEN/1812, G/TBT/N/RWA/1211, G/TBT/N/TZA/1353, G/TBT/N/UGA/2167")</f>
        <v xml:space="preserve"> G/TBT/N/BDI/612, G/TBT/N/KEN/1812, G/TBT/N/RWA/1211, G/TBT/N/TZA/1353, G/TBT/N/UGA/2167</v>
      </c>
      <c r="E44" s="8" t="s">
        <v>174</v>
      </c>
      <c r="F44" s="8" t="s">
        <v>175</v>
      </c>
      <c r="H44" s="8" t="s">
        <v>177</v>
      </c>
      <c r="I44" s="8" t="s">
        <v>144</v>
      </c>
      <c r="J44" s="8" t="s">
        <v>145</v>
      </c>
      <c r="K44" s="8" t="s">
        <v>54</v>
      </c>
      <c r="L44" s="6"/>
      <c r="M44" s="7">
        <v>45888</v>
      </c>
      <c r="N44" s="6" t="s">
        <v>24</v>
      </c>
      <c r="O44" s="8" t="s">
        <v>178</v>
      </c>
      <c r="P44" s="6" t="str">
        <f>HYPERLINK("https://docs.wto.org/imrd/directdoc.asp?DDFDocuments/t/G/TBTN25/BDI612.DOCX", "https://docs.wto.org/imrd/directdoc.asp?DDFDocuments/t/G/TBTN25/BDI612.DOCX")</f>
        <v>https://docs.wto.org/imrd/directdoc.asp?DDFDocuments/t/G/TBTN25/BDI612.DOCX</v>
      </c>
      <c r="Q44" s="6" t="str">
        <f>HYPERLINK("https://docs.wto.org/imrd/directdoc.asp?DDFDocuments/u/G/TBTN25/BDI612.DOCX", "https://docs.wto.org/imrd/directdoc.asp?DDFDocuments/u/G/TBTN25/BDI612.DOCX")</f>
        <v>https://docs.wto.org/imrd/directdoc.asp?DDFDocuments/u/G/TBTN25/BDI612.DOCX</v>
      </c>
      <c r="R44" s="6" t="str">
        <f>HYPERLINK("https://docs.wto.org/imrd/directdoc.asp?DDFDocuments/v/G/TBTN25/BDI612.DOCX", "https://docs.wto.org/imrd/directdoc.asp?DDFDocuments/v/G/TBTN25/BDI612.DOCX")</f>
        <v>https://docs.wto.org/imrd/directdoc.asp?DDFDocuments/v/G/TBTN25/BDI612.DOCX</v>
      </c>
    </row>
    <row r="45" spans="1:18" ht="60" x14ac:dyDescent="0.25">
      <c r="A45" s="8" t="s">
        <v>142</v>
      </c>
      <c r="B45" s="6" t="s">
        <v>167</v>
      </c>
      <c r="C45" s="7">
        <v>45828</v>
      </c>
      <c r="D45" s="9" t="str">
        <f>HYPERLINK("https://www.epingalert.org/en/Search?viewData= G/TBT/N/BDI/615, G/TBT/N/KEN/1815, G/TBT/N/RWA/1214, G/TBT/N/TZA/1356, G/TBT/N/UGA/2170"," G/TBT/N/BDI/615, G/TBT/N/KEN/1815, G/TBT/N/RWA/1214, G/TBT/N/TZA/1356, G/TBT/N/UGA/2170")</f>
        <v xml:space="preserve"> G/TBT/N/BDI/615, G/TBT/N/KEN/1815, G/TBT/N/RWA/1214, G/TBT/N/TZA/1356, G/TBT/N/UGA/2170</v>
      </c>
      <c r="E45" s="8" t="s">
        <v>154</v>
      </c>
      <c r="F45" s="8" t="s">
        <v>155</v>
      </c>
      <c r="H45" s="8" t="s">
        <v>143</v>
      </c>
      <c r="I45" s="8" t="s">
        <v>144</v>
      </c>
      <c r="J45" s="8" t="s">
        <v>145</v>
      </c>
      <c r="K45" s="8" t="s">
        <v>54</v>
      </c>
      <c r="L45" s="6"/>
      <c r="M45" s="7">
        <v>45888</v>
      </c>
      <c r="N45" s="6" t="s">
        <v>24</v>
      </c>
      <c r="O45" s="8" t="s">
        <v>156</v>
      </c>
      <c r="P45" s="6" t="str">
        <f>HYPERLINK("https://docs.wto.org/imrd/directdoc.asp?DDFDocuments/t/G/TBTN25/BDI615.DOCX", "https://docs.wto.org/imrd/directdoc.asp?DDFDocuments/t/G/TBTN25/BDI615.DOCX")</f>
        <v>https://docs.wto.org/imrd/directdoc.asp?DDFDocuments/t/G/TBTN25/BDI615.DOCX</v>
      </c>
      <c r="Q45" s="6" t="str">
        <f>HYPERLINK("https://docs.wto.org/imrd/directdoc.asp?DDFDocuments/u/G/TBTN25/BDI615.DOCX", "https://docs.wto.org/imrd/directdoc.asp?DDFDocuments/u/G/TBTN25/BDI615.DOCX")</f>
        <v>https://docs.wto.org/imrd/directdoc.asp?DDFDocuments/u/G/TBTN25/BDI615.DOCX</v>
      </c>
      <c r="R45" s="6" t="str">
        <f>HYPERLINK("https://docs.wto.org/imrd/directdoc.asp?DDFDocuments/v/G/TBTN25/BDI615.DOCX", "https://docs.wto.org/imrd/directdoc.asp?DDFDocuments/v/G/TBTN25/BDI615.DOCX")</f>
        <v>https://docs.wto.org/imrd/directdoc.asp?DDFDocuments/v/G/TBTN25/BDI615.DOCX</v>
      </c>
    </row>
    <row r="46" spans="1:18" ht="60" x14ac:dyDescent="0.25">
      <c r="A46" s="8" t="s">
        <v>142</v>
      </c>
      <c r="B46" s="6" t="s">
        <v>153</v>
      </c>
      <c r="C46" s="7">
        <v>45828</v>
      </c>
      <c r="D46" s="9" t="str">
        <f>HYPERLINK("https://www.epingalert.org/en/Search?viewData= G/TBT/N/BDI/613, G/TBT/N/KEN/1813, G/TBT/N/RWA/1212, G/TBT/N/TZA/1354, G/TBT/N/UGA/2168"," G/TBT/N/BDI/613, G/TBT/N/KEN/1813, G/TBT/N/RWA/1212, G/TBT/N/TZA/1354, G/TBT/N/UGA/2168")</f>
        <v xml:space="preserve"> G/TBT/N/BDI/613, G/TBT/N/KEN/1813, G/TBT/N/RWA/1212, G/TBT/N/TZA/1354, G/TBT/N/UGA/2168</v>
      </c>
      <c r="E46" s="8" t="s">
        <v>140</v>
      </c>
      <c r="F46" s="8" t="s">
        <v>141</v>
      </c>
      <c r="H46" s="8" t="s">
        <v>143</v>
      </c>
      <c r="I46" s="8" t="s">
        <v>144</v>
      </c>
      <c r="J46" s="8" t="s">
        <v>145</v>
      </c>
      <c r="K46" s="8" t="s">
        <v>54</v>
      </c>
      <c r="L46" s="6"/>
      <c r="M46" s="7">
        <v>45888</v>
      </c>
      <c r="N46" s="6" t="s">
        <v>24</v>
      </c>
      <c r="O46" s="8" t="s">
        <v>146</v>
      </c>
      <c r="P46" s="6" t="str">
        <f>HYPERLINK("https://docs.wto.org/imrd/directdoc.asp?DDFDocuments/t/G/TBTN25/BDI613.DOCX", "https://docs.wto.org/imrd/directdoc.asp?DDFDocuments/t/G/TBTN25/BDI613.DOCX")</f>
        <v>https://docs.wto.org/imrd/directdoc.asp?DDFDocuments/t/G/TBTN25/BDI613.DOCX</v>
      </c>
      <c r="Q46" s="6" t="str">
        <f>HYPERLINK("https://docs.wto.org/imrd/directdoc.asp?DDFDocuments/u/G/TBTN25/BDI613.DOCX", "https://docs.wto.org/imrd/directdoc.asp?DDFDocuments/u/G/TBTN25/BDI613.DOCX")</f>
        <v>https://docs.wto.org/imrd/directdoc.asp?DDFDocuments/u/G/TBTN25/BDI613.DOCX</v>
      </c>
      <c r="R46" s="6" t="str">
        <f>HYPERLINK("https://docs.wto.org/imrd/directdoc.asp?DDFDocuments/v/G/TBTN25/BDI613.DOCX", "https://docs.wto.org/imrd/directdoc.asp?DDFDocuments/v/G/TBTN25/BDI613.DOCX")</f>
        <v>https://docs.wto.org/imrd/directdoc.asp?DDFDocuments/v/G/TBTN25/BDI613.DOCX</v>
      </c>
    </row>
    <row r="47" spans="1:18" ht="60" x14ac:dyDescent="0.25">
      <c r="A47" s="8" t="s">
        <v>176</v>
      </c>
      <c r="B47" s="6" t="s">
        <v>168</v>
      </c>
      <c r="C47" s="7">
        <v>45828</v>
      </c>
      <c r="D47" s="9" t="str">
        <f>HYPERLINK("https://www.epingalert.org/en/Search?viewData= G/TBT/N/BDI/612, G/TBT/N/KEN/1812, G/TBT/N/RWA/1211, G/TBT/N/TZA/1353, G/TBT/N/UGA/2167"," G/TBT/N/BDI/612, G/TBT/N/KEN/1812, G/TBT/N/RWA/1211, G/TBT/N/TZA/1353, G/TBT/N/UGA/2167")</f>
        <v xml:space="preserve"> G/TBT/N/BDI/612, G/TBT/N/KEN/1812, G/TBT/N/RWA/1211, G/TBT/N/TZA/1353, G/TBT/N/UGA/2167</v>
      </c>
      <c r="E47" s="8" t="s">
        <v>174</v>
      </c>
      <c r="F47" s="8" t="s">
        <v>175</v>
      </c>
      <c r="H47" s="8" t="s">
        <v>177</v>
      </c>
      <c r="I47" s="8" t="s">
        <v>144</v>
      </c>
      <c r="J47" s="8" t="s">
        <v>145</v>
      </c>
      <c r="K47" s="8" t="s">
        <v>54</v>
      </c>
      <c r="L47" s="6"/>
      <c r="M47" s="7">
        <v>45888</v>
      </c>
      <c r="N47" s="6" t="s">
        <v>24</v>
      </c>
      <c r="O47" s="8" t="s">
        <v>178</v>
      </c>
      <c r="P47" s="6" t="str">
        <f>HYPERLINK("https://docs.wto.org/imrd/directdoc.asp?DDFDocuments/t/G/TBTN25/BDI612.DOCX", "https://docs.wto.org/imrd/directdoc.asp?DDFDocuments/t/G/TBTN25/BDI612.DOCX")</f>
        <v>https://docs.wto.org/imrd/directdoc.asp?DDFDocuments/t/G/TBTN25/BDI612.DOCX</v>
      </c>
      <c r="Q47" s="6" t="str">
        <f>HYPERLINK("https://docs.wto.org/imrd/directdoc.asp?DDFDocuments/u/G/TBTN25/BDI612.DOCX", "https://docs.wto.org/imrd/directdoc.asp?DDFDocuments/u/G/TBTN25/BDI612.DOCX")</f>
        <v>https://docs.wto.org/imrd/directdoc.asp?DDFDocuments/u/G/TBTN25/BDI612.DOCX</v>
      </c>
      <c r="R47" s="6" t="str">
        <f>HYPERLINK("https://docs.wto.org/imrd/directdoc.asp?DDFDocuments/v/G/TBTN25/BDI612.DOCX", "https://docs.wto.org/imrd/directdoc.asp?DDFDocuments/v/G/TBTN25/BDI612.DOCX")</f>
        <v>https://docs.wto.org/imrd/directdoc.asp?DDFDocuments/v/G/TBTN25/BDI612.DOCX</v>
      </c>
    </row>
    <row r="48" spans="1:18" ht="60" x14ac:dyDescent="0.25">
      <c r="A48" s="8" t="s">
        <v>159</v>
      </c>
      <c r="B48" s="6" t="s">
        <v>139</v>
      </c>
      <c r="C48" s="7">
        <v>45828</v>
      </c>
      <c r="D48" s="9" t="str">
        <f>HYPERLINK("https://www.epingalert.org/en/Search?viewData= G/TBT/N/BDI/616, G/TBT/N/KEN/1816, G/TBT/N/RWA/1215, G/TBT/N/TZA/1357, G/TBT/N/UGA/2171"," G/TBT/N/BDI/616, G/TBT/N/KEN/1816, G/TBT/N/RWA/1215, G/TBT/N/TZA/1357, G/TBT/N/UGA/2171")</f>
        <v xml:space="preserve"> G/TBT/N/BDI/616, G/TBT/N/KEN/1816, G/TBT/N/RWA/1215, G/TBT/N/TZA/1357, G/TBT/N/UGA/2171</v>
      </c>
      <c r="E48" s="8" t="s">
        <v>157</v>
      </c>
      <c r="F48" s="8" t="s">
        <v>158</v>
      </c>
      <c r="H48" s="8" t="s">
        <v>160</v>
      </c>
      <c r="I48" s="8" t="s">
        <v>144</v>
      </c>
      <c r="J48" s="8" t="s">
        <v>145</v>
      </c>
      <c r="K48" s="8" t="s">
        <v>54</v>
      </c>
      <c r="L48" s="6"/>
      <c r="M48" s="7">
        <v>45888</v>
      </c>
      <c r="N48" s="6" t="s">
        <v>24</v>
      </c>
      <c r="O48" s="8" t="s">
        <v>161</v>
      </c>
      <c r="P48" s="6" t="str">
        <f>HYPERLINK("https://docs.wto.org/imrd/directdoc.asp?DDFDocuments/t/G/TBTN25/BDI616.DOCX", "https://docs.wto.org/imrd/directdoc.asp?DDFDocuments/t/G/TBTN25/BDI616.DOCX")</f>
        <v>https://docs.wto.org/imrd/directdoc.asp?DDFDocuments/t/G/TBTN25/BDI616.DOCX</v>
      </c>
      <c r="Q48" s="6" t="str">
        <f>HYPERLINK("https://docs.wto.org/imrd/directdoc.asp?DDFDocuments/u/G/TBTN25/BDI616.DOCX", "https://docs.wto.org/imrd/directdoc.asp?DDFDocuments/u/G/TBTN25/BDI616.DOCX")</f>
        <v>https://docs.wto.org/imrd/directdoc.asp?DDFDocuments/u/G/TBTN25/BDI616.DOCX</v>
      </c>
      <c r="R48" s="6" t="str">
        <f>HYPERLINK("https://docs.wto.org/imrd/directdoc.asp?DDFDocuments/v/G/TBTN25/BDI616.DOCX", "https://docs.wto.org/imrd/directdoc.asp?DDFDocuments/v/G/TBTN25/BDI616.DOCX")</f>
        <v>https://docs.wto.org/imrd/directdoc.asp?DDFDocuments/v/G/TBTN25/BDI616.DOCX</v>
      </c>
    </row>
    <row r="49" spans="1:18" ht="60" x14ac:dyDescent="0.25">
      <c r="A49" s="8" t="s">
        <v>150</v>
      </c>
      <c r="B49" s="6" t="s">
        <v>168</v>
      </c>
      <c r="C49" s="7">
        <v>45828</v>
      </c>
      <c r="D49" s="9" t="str">
        <f>HYPERLINK("https://www.epingalert.org/en/Search?viewData= G/TBT/N/BDI/614, G/TBT/N/KEN/1814, G/TBT/N/RWA/1213, G/TBT/N/TZA/1355, G/TBT/N/UGA/2169"," G/TBT/N/BDI/614, G/TBT/N/KEN/1814, G/TBT/N/RWA/1213, G/TBT/N/TZA/1355, G/TBT/N/UGA/2169")</f>
        <v xml:space="preserve"> G/TBT/N/BDI/614, G/TBT/N/KEN/1814, G/TBT/N/RWA/1213, G/TBT/N/TZA/1355, G/TBT/N/UGA/2169</v>
      </c>
      <c r="E49" s="8" t="s">
        <v>148</v>
      </c>
      <c r="F49" s="8" t="s">
        <v>149</v>
      </c>
      <c r="H49" s="8" t="s">
        <v>151</v>
      </c>
      <c r="I49" s="8" t="s">
        <v>144</v>
      </c>
      <c r="J49" s="8" t="s">
        <v>145</v>
      </c>
      <c r="K49" s="8" t="s">
        <v>54</v>
      </c>
      <c r="L49" s="6"/>
      <c r="M49" s="7">
        <v>45888</v>
      </c>
      <c r="N49" s="6" t="s">
        <v>24</v>
      </c>
      <c r="O49" s="8" t="s">
        <v>152</v>
      </c>
      <c r="P49" s="6" t="str">
        <f>HYPERLINK("https://docs.wto.org/imrd/directdoc.asp?DDFDocuments/t/G/TBTN25/BDI614.DOCX", "https://docs.wto.org/imrd/directdoc.asp?DDFDocuments/t/G/TBTN25/BDI614.DOCX")</f>
        <v>https://docs.wto.org/imrd/directdoc.asp?DDFDocuments/t/G/TBTN25/BDI614.DOCX</v>
      </c>
      <c r="Q49" s="6" t="str">
        <f>HYPERLINK("https://docs.wto.org/imrd/directdoc.asp?DDFDocuments/u/G/TBTN25/BDI614.DOCX", "https://docs.wto.org/imrd/directdoc.asp?DDFDocuments/u/G/TBTN25/BDI614.DOCX")</f>
        <v>https://docs.wto.org/imrd/directdoc.asp?DDFDocuments/u/G/TBTN25/BDI614.DOCX</v>
      </c>
      <c r="R49" s="6" t="str">
        <f>HYPERLINK("https://docs.wto.org/imrd/directdoc.asp?DDFDocuments/v/G/TBTN25/BDI614.DOCX", "https://docs.wto.org/imrd/directdoc.asp?DDFDocuments/v/G/TBTN25/BDI614.DOCX")</f>
        <v>https://docs.wto.org/imrd/directdoc.asp?DDFDocuments/v/G/TBTN25/BDI614.DOCX</v>
      </c>
    </row>
    <row r="50" spans="1:18" ht="60" x14ac:dyDescent="0.25">
      <c r="A50" s="8" t="s">
        <v>150</v>
      </c>
      <c r="B50" s="6" t="s">
        <v>139</v>
      </c>
      <c r="C50" s="7">
        <v>45828</v>
      </c>
      <c r="D50" s="9" t="str">
        <f>HYPERLINK("https://www.epingalert.org/en/Search?viewData= G/TBT/N/BDI/614, G/TBT/N/KEN/1814, G/TBT/N/RWA/1213, G/TBT/N/TZA/1355, G/TBT/N/UGA/2169"," G/TBT/N/BDI/614, G/TBT/N/KEN/1814, G/TBT/N/RWA/1213, G/TBT/N/TZA/1355, G/TBT/N/UGA/2169")</f>
        <v xml:space="preserve"> G/TBT/N/BDI/614, G/TBT/N/KEN/1814, G/TBT/N/RWA/1213, G/TBT/N/TZA/1355, G/TBT/N/UGA/2169</v>
      </c>
      <c r="E50" s="8" t="s">
        <v>148</v>
      </c>
      <c r="F50" s="8" t="s">
        <v>149</v>
      </c>
      <c r="H50" s="8" t="s">
        <v>151</v>
      </c>
      <c r="I50" s="8" t="s">
        <v>144</v>
      </c>
      <c r="J50" s="8" t="s">
        <v>145</v>
      </c>
      <c r="K50" s="8" t="s">
        <v>54</v>
      </c>
      <c r="L50" s="6"/>
      <c r="M50" s="7">
        <v>45888</v>
      </c>
      <c r="N50" s="6" t="s">
        <v>24</v>
      </c>
      <c r="O50" s="8" t="s">
        <v>152</v>
      </c>
      <c r="P50" s="6" t="str">
        <f>HYPERLINK("https://docs.wto.org/imrd/directdoc.asp?DDFDocuments/t/G/TBTN25/BDI614.DOCX", "https://docs.wto.org/imrd/directdoc.asp?DDFDocuments/t/G/TBTN25/BDI614.DOCX")</f>
        <v>https://docs.wto.org/imrd/directdoc.asp?DDFDocuments/t/G/TBTN25/BDI614.DOCX</v>
      </c>
      <c r="Q50" s="6" t="str">
        <f>HYPERLINK("https://docs.wto.org/imrd/directdoc.asp?DDFDocuments/u/G/TBTN25/BDI614.DOCX", "https://docs.wto.org/imrd/directdoc.asp?DDFDocuments/u/G/TBTN25/BDI614.DOCX")</f>
        <v>https://docs.wto.org/imrd/directdoc.asp?DDFDocuments/u/G/TBTN25/BDI614.DOCX</v>
      </c>
      <c r="R50" s="6" t="str">
        <f>HYPERLINK("https://docs.wto.org/imrd/directdoc.asp?DDFDocuments/v/G/TBTN25/BDI614.DOCX", "https://docs.wto.org/imrd/directdoc.asp?DDFDocuments/v/G/TBTN25/BDI614.DOCX")</f>
        <v>https://docs.wto.org/imrd/directdoc.asp?DDFDocuments/v/G/TBTN25/BDI614.DOCX</v>
      </c>
    </row>
    <row r="51" spans="1:18" ht="60" x14ac:dyDescent="0.25">
      <c r="A51" s="8" t="s">
        <v>150</v>
      </c>
      <c r="B51" s="6" t="s">
        <v>153</v>
      </c>
      <c r="C51" s="7">
        <v>45828</v>
      </c>
      <c r="D51" s="9" t="str">
        <f>HYPERLINK("https://www.epingalert.org/en/Search?viewData= G/TBT/N/BDI/614, G/TBT/N/KEN/1814, G/TBT/N/RWA/1213, G/TBT/N/TZA/1355, G/TBT/N/UGA/2169"," G/TBT/N/BDI/614, G/TBT/N/KEN/1814, G/TBT/N/RWA/1213, G/TBT/N/TZA/1355, G/TBT/N/UGA/2169")</f>
        <v xml:space="preserve"> G/TBT/N/BDI/614, G/TBT/N/KEN/1814, G/TBT/N/RWA/1213, G/TBT/N/TZA/1355, G/TBT/N/UGA/2169</v>
      </c>
      <c r="E51" s="8" t="s">
        <v>148</v>
      </c>
      <c r="F51" s="8" t="s">
        <v>149</v>
      </c>
      <c r="H51" s="8" t="s">
        <v>151</v>
      </c>
      <c r="I51" s="8" t="s">
        <v>144</v>
      </c>
      <c r="J51" s="8" t="s">
        <v>145</v>
      </c>
      <c r="K51" s="8" t="s">
        <v>54</v>
      </c>
      <c r="L51" s="6"/>
      <c r="M51" s="7">
        <v>45888</v>
      </c>
      <c r="N51" s="6" t="s">
        <v>24</v>
      </c>
      <c r="O51" s="8" t="s">
        <v>152</v>
      </c>
      <c r="P51" s="6" t="str">
        <f>HYPERLINK("https://docs.wto.org/imrd/directdoc.asp?DDFDocuments/t/G/TBTN25/BDI614.DOCX", "https://docs.wto.org/imrd/directdoc.asp?DDFDocuments/t/G/TBTN25/BDI614.DOCX")</f>
        <v>https://docs.wto.org/imrd/directdoc.asp?DDFDocuments/t/G/TBTN25/BDI614.DOCX</v>
      </c>
      <c r="Q51" s="6" t="str">
        <f>HYPERLINK("https://docs.wto.org/imrd/directdoc.asp?DDFDocuments/u/G/TBTN25/BDI614.DOCX", "https://docs.wto.org/imrd/directdoc.asp?DDFDocuments/u/G/TBTN25/BDI614.DOCX")</f>
        <v>https://docs.wto.org/imrd/directdoc.asp?DDFDocuments/u/G/TBTN25/BDI614.DOCX</v>
      </c>
      <c r="R51" s="6" t="str">
        <f>HYPERLINK("https://docs.wto.org/imrd/directdoc.asp?DDFDocuments/v/G/TBTN25/BDI614.DOCX", "https://docs.wto.org/imrd/directdoc.asp?DDFDocuments/v/G/TBTN25/BDI614.DOCX")</f>
        <v>https://docs.wto.org/imrd/directdoc.asp?DDFDocuments/v/G/TBTN25/BDI614.DOCX</v>
      </c>
    </row>
    <row r="52" spans="1:18" ht="60" x14ac:dyDescent="0.25">
      <c r="A52" s="8" t="s">
        <v>159</v>
      </c>
      <c r="B52" s="6" t="s">
        <v>168</v>
      </c>
      <c r="C52" s="7">
        <v>45828</v>
      </c>
      <c r="D52" s="9" t="str">
        <f>HYPERLINK("https://www.epingalert.org/en/Search?viewData= G/TBT/N/BDI/616, G/TBT/N/KEN/1816, G/TBT/N/RWA/1215, G/TBT/N/TZA/1357, G/TBT/N/UGA/2171"," G/TBT/N/BDI/616, G/TBT/N/KEN/1816, G/TBT/N/RWA/1215, G/TBT/N/TZA/1357, G/TBT/N/UGA/2171")</f>
        <v xml:space="preserve"> G/TBT/N/BDI/616, G/TBT/N/KEN/1816, G/TBT/N/RWA/1215, G/TBT/N/TZA/1357, G/TBT/N/UGA/2171</v>
      </c>
      <c r="E52" s="8" t="s">
        <v>157</v>
      </c>
      <c r="F52" s="8" t="s">
        <v>158</v>
      </c>
      <c r="H52" s="8" t="s">
        <v>160</v>
      </c>
      <c r="I52" s="8" t="s">
        <v>144</v>
      </c>
      <c r="J52" s="8" t="s">
        <v>145</v>
      </c>
      <c r="K52" s="8" t="s">
        <v>54</v>
      </c>
      <c r="L52" s="6"/>
      <c r="M52" s="7">
        <v>45888</v>
      </c>
      <c r="N52" s="6" t="s">
        <v>24</v>
      </c>
      <c r="O52" s="8" t="s">
        <v>161</v>
      </c>
      <c r="P52" s="6" t="str">
        <f>HYPERLINK("https://docs.wto.org/imrd/directdoc.asp?DDFDocuments/t/G/TBTN25/BDI616.DOCX", "https://docs.wto.org/imrd/directdoc.asp?DDFDocuments/t/G/TBTN25/BDI616.DOCX")</f>
        <v>https://docs.wto.org/imrd/directdoc.asp?DDFDocuments/t/G/TBTN25/BDI616.DOCX</v>
      </c>
      <c r="Q52" s="6" t="str">
        <f>HYPERLINK("https://docs.wto.org/imrd/directdoc.asp?DDFDocuments/u/G/TBTN25/BDI616.DOCX", "https://docs.wto.org/imrd/directdoc.asp?DDFDocuments/u/G/TBTN25/BDI616.DOCX")</f>
        <v>https://docs.wto.org/imrd/directdoc.asp?DDFDocuments/u/G/TBTN25/BDI616.DOCX</v>
      </c>
      <c r="R52" s="6" t="str">
        <f>HYPERLINK("https://docs.wto.org/imrd/directdoc.asp?DDFDocuments/v/G/TBTN25/BDI616.DOCX", "https://docs.wto.org/imrd/directdoc.asp?DDFDocuments/v/G/TBTN25/BDI616.DOCX")</f>
        <v>https://docs.wto.org/imrd/directdoc.asp?DDFDocuments/v/G/TBTN25/BDI616.DOCX</v>
      </c>
    </row>
    <row r="53" spans="1:18" ht="60" x14ac:dyDescent="0.25">
      <c r="A53" s="8" t="s">
        <v>150</v>
      </c>
      <c r="B53" s="6" t="s">
        <v>167</v>
      </c>
      <c r="C53" s="7">
        <v>45828</v>
      </c>
      <c r="D53" s="9" t="str">
        <f>HYPERLINK("https://www.epingalert.org/en/Search?viewData= G/TBT/N/BDI/614, G/TBT/N/KEN/1814, G/TBT/N/RWA/1213, G/TBT/N/TZA/1355, G/TBT/N/UGA/2169"," G/TBT/N/BDI/614, G/TBT/N/KEN/1814, G/TBT/N/RWA/1213, G/TBT/N/TZA/1355, G/TBT/N/UGA/2169")</f>
        <v xml:space="preserve"> G/TBT/N/BDI/614, G/TBT/N/KEN/1814, G/TBT/N/RWA/1213, G/TBT/N/TZA/1355, G/TBT/N/UGA/2169</v>
      </c>
      <c r="E53" s="8" t="s">
        <v>148</v>
      </c>
      <c r="F53" s="8" t="s">
        <v>149</v>
      </c>
      <c r="H53" s="8" t="s">
        <v>151</v>
      </c>
      <c r="I53" s="8" t="s">
        <v>144</v>
      </c>
      <c r="J53" s="8" t="s">
        <v>145</v>
      </c>
      <c r="K53" s="8" t="s">
        <v>54</v>
      </c>
      <c r="L53" s="6"/>
      <c r="M53" s="7">
        <v>45888</v>
      </c>
      <c r="N53" s="6" t="s">
        <v>24</v>
      </c>
      <c r="O53" s="8" t="s">
        <v>152</v>
      </c>
      <c r="P53" s="6" t="str">
        <f>HYPERLINK("https://docs.wto.org/imrd/directdoc.asp?DDFDocuments/t/G/TBTN25/BDI614.DOCX", "https://docs.wto.org/imrd/directdoc.asp?DDFDocuments/t/G/TBTN25/BDI614.DOCX")</f>
        <v>https://docs.wto.org/imrd/directdoc.asp?DDFDocuments/t/G/TBTN25/BDI614.DOCX</v>
      </c>
      <c r="Q53" s="6" t="str">
        <f>HYPERLINK("https://docs.wto.org/imrd/directdoc.asp?DDFDocuments/u/G/TBTN25/BDI614.DOCX", "https://docs.wto.org/imrd/directdoc.asp?DDFDocuments/u/G/TBTN25/BDI614.DOCX")</f>
        <v>https://docs.wto.org/imrd/directdoc.asp?DDFDocuments/u/G/TBTN25/BDI614.DOCX</v>
      </c>
      <c r="R53" s="6" t="str">
        <f>HYPERLINK("https://docs.wto.org/imrd/directdoc.asp?DDFDocuments/v/G/TBTN25/BDI614.DOCX", "https://docs.wto.org/imrd/directdoc.asp?DDFDocuments/v/G/TBTN25/BDI614.DOCX")</f>
        <v>https://docs.wto.org/imrd/directdoc.asp?DDFDocuments/v/G/TBTN25/BDI614.DOCX</v>
      </c>
    </row>
    <row r="54" spans="1:18" ht="60" x14ac:dyDescent="0.25">
      <c r="A54" s="8" t="s">
        <v>176</v>
      </c>
      <c r="B54" s="6" t="s">
        <v>153</v>
      </c>
      <c r="C54" s="7">
        <v>45828</v>
      </c>
      <c r="D54" s="9" t="str">
        <f>HYPERLINK("https://www.epingalert.org/en/Search?viewData= G/TBT/N/BDI/612, G/TBT/N/KEN/1812, G/TBT/N/RWA/1211, G/TBT/N/TZA/1353, G/TBT/N/UGA/2167"," G/TBT/N/BDI/612, G/TBT/N/KEN/1812, G/TBT/N/RWA/1211, G/TBT/N/TZA/1353, G/TBT/N/UGA/2167")</f>
        <v xml:space="preserve"> G/TBT/N/BDI/612, G/TBT/N/KEN/1812, G/TBT/N/RWA/1211, G/TBT/N/TZA/1353, G/TBT/N/UGA/2167</v>
      </c>
      <c r="E54" s="8" t="s">
        <v>174</v>
      </c>
      <c r="F54" s="8" t="s">
        <v>175</v>
      </c>
      <c r="H54" s="8" t="s">
        <v>177</v>
      </c>
      <c r="I54" s="8" t="s">
        <v>144</v>
      </c>
      <c r="J54" s="8" t="s">
        <v>145</v>
      </c>
      <c r="K54" s="8" t="s">
        <v>54</v>
      </c>
      <c r="L54" s="6"/>
      <c r="M54" s="7">
        <v>45888</v>
      </c>
      <c r="N54" s="6" t="s">
        <v>24</v>
      </c>
      <c r="O54" s="8" t="s">
        <v>178</v>
      </c>
      <c r="P54" s="6" t="str">
        <f>HYPERLINK("https://docs.wto.org/imrd/directdoc.asp?DDFDocuments/t/G/TBTN25/BDI612.DOCX", "https://docs.wto.org/imrd/directdoc.asp?DDFDocuments/t/G/TBTN25/BDI612.DOCX")</f>
        <v>https://docs.wto.org/imrd/directdoc.asp?DDFDocuments/t/G/TBTN25/BDI612.DOCX</v>
      </c>
      <c r="Q54" s="6" t="str">
        <f>HYPERLINK("https://docs.wto.org/imrd/directdoc.asp?DDFDocuments/u/G/TBTN25/BDI612.DOCX", "https://docs.wto.org/imrd/directdoc.asp?DDFDocuments/u/G/TBTN25/BDI612.DOCX")</f>
        <v>https://docs.wto.org/imrd/directdoc.asp?DDFDocuments/u/G/TBTN25/BDI612.DOCX</v>
      </c>
      <c r="R54" s="6" t="str">
        <f>HYPERLINK("https://docs.wto.org/imrd/directdoc.asp?DDFDocuments/v/G/TBTN25/BDI612.DOCX", "https://docs.wto.org/imrd/directdoc.asp?DDFDocuments/v/G/TBTN25/BDI612.DOCX")</f>
        <v>https://docs.wto.org/imrd/directdoc.asp?DDFDocuments/v/G/TBTN25/BDI612.DOCX</v>
      </c>
    </row>
    <row r="55" spans="1:18" ht="60" x14ac:dyDescent="0.25">
      <c r="A55" s="8" t="s">
        <v>142</v>
      </c>
      <c r="B55" s="6" t="s">
        <v>139</v>
      </c>
      <c r="C55" s="7">
        <v>45827</v>
      </c>
      <c r="D55" s="9" t="str">
        <f>HYPERLINK("https://www.epingalert.org/en/Search?viewData= G/TBT/N/BDI/618, G/TBT/N/KEN/1818, G/TBT/N/RWA/1217, G/TBT/N/TZA/1359, G/TBT/N/UGA/2173"," G/TBT/N/BDI/618, G/TBT/N/KEN/1818, G/TBT/N/RWA/1217, G/TBT/N/TZA/1359, G/TBT/N/UGA/2173")</f>
        <v xml:space="preserve"> G/TBT/N/BDI/618, G/TBT/N/KEN/1818, G/TBT/N/RWA/1217, G/TBT/N/TZA/1359, G/TBT/N/UGA/2173</v>
      </c>
      <c r="E55" s="8" t="s">
        <v>179</v>
      </c>
      <c r="F55" s="8" t="s">
        <v>180</v>
      </c>
      <c r="H55" s="8" t="s">
        <v>143</v>
      </c>
      <c r="I55" s="8" t="s">
        <v>144</v>
      </c>
      <c r="J55" s="8" t="s">
        <v>145</v>
      </c>
      <c r="K55" s="8" t="s">
        <v>54</v>
      </c>
      <c r="L55" s="6"/>
      <c r="M55" s="7">
        <v>45887</v>
      </c>
      <c r="N55" s="6" t="s">
        <v>24</v>
      </c>
      <c r="O55" s="8" t="s">
        <v>181</v>
      </c>
      <c r="P55" s="6" t="str">
        <f>HYPERLINK("https://docs.wto.org/imrd/directdoc.asp?DDFDocuments/t/G/TBTN25/BDI618.DOCX", "https://docs.wto.org/imrd/directdoc.asp?DDFDocuments/t/G/TBTN25/BDI618.DOCX")</f>
        <v>https://docs.wto.org/imrd/directdoc.asp?DDFDocuments/t/G/TBTN25/BDI618.DOCX</v>
      </c>
      <c r="Q55" s="6" t="str">
        <f>HYPERLINK("https://docs.wto.org/imrd/directdoc.asp?DDFDocuments/u/G/TBTN25/BDI618.DOCX", "https://docs.wto.org/imrd/directdoc.asp?DDFDocuments/u/G/TBTN25/BDI618.DOCX")</f>
        <v>https://docs.wto.org/imrd/directdoc.asp?DDFDocuments/u/G/TBTN25/BDI618.DOCX</v>
      </c>
      <c r="R55" s="6" t="str">
        <f>HYPERLINK("https://docs.wto.org/imrd/directdoc.asp?DDFDocuments/v/G/TBTN25/BDI618.DOCX", "https://docs.wto.org/imrd/directdoc.asp?DDFDocuments/v/G/TBTN25/BDI618.DOCX")</f>
        <v>https://docs.wto.org/imrd/directdoc.asp?DDFDocuments/v/G/TBTN25/BDI618.DOCX</v>
      </c>
    </row>
    <row r="56" spans="1:18" ht="409.5" x14ac:dyDescent="0.25">
      <c r="A56" s="8" t="s">
        <v>185</v>
      </c>
      <c r="B56" s="6" t="s">
        <v>182</v>
      </c>
      <c r="C56" s="7">
        <v>45827</v>
      </c>
      <c r="D56" s="9" t="str">
        <f>HYPERLINK("https://www.epingalert.org/en/Search?viewData= G/TBT/N/IDN/179"," G/TBT/N/IDN/179")</f>
        <v xml:space="preserve"> G/TBT/N/IDN/179</v>
      </c>
      <c r="E56" s="8" t="s">
        <v>183</v>
      </c>
      <c r="F56" s="8" t="s">
        <v>184</v>
      </c>
      <c r="H56" s="8" t="s">
        <v>186</v>
      </c>
      <c r="I56" s="8" t="s">
        <v>187</v>
      </c>
      <c r="J56" s="8" t="s">
        <v>188</v>
      </c>
      <c r="K56" s="8" t="s">
        <v>54</v>
      </c>
      <c r="L56" s="6"/>
      <c r="M56" s="7">
        <v>45887</v>
      </c>
      <c r="N56" s="6" t="s">
        <v>24</v>
      </c>
      <c r="O56" s="8" t="s">
        <v>189</v>
      </c>
      <c r="P56" s="6" t="str">
        <f>HYPERLINK("https://docs.wto.org/imrd/directdoc.asp?DDFDocuments/t/G/TBTN25/IDN179.DOCX", "https://docs.wto.org/imrd/directdoc.asp?DDFDocuments/t/G/TBTN25/IDN179.DOCX")</f>
        <v>https://docs.wto.org/imrd/directdoc.asp?DDFDocuments/t/G/TBTN25/IDN179.DOCX</v>
      </c>
      <c r="Q56" s="6" t="str">
        <f>HYPERLINK("https://docs.wto.org/imrd/directdoc.asp?DDFDocuments/u/G/TBTN25/IDN179.DOCX", "https://docs.wto.org/imrd/directdoc.asp?DDFDocuments/u/G/TBTN25/IDN179.DOCX")</f>
        <v>https://docs.wto.org/imrd/directdoc.asp?DDFDocuments/u/G/TBTN25/IDN179.DOCX</v>
      </c>
      <c r="R56" s="6" t="str">
        <f>HYPERLINK("https://docs.wto.org/imrd/directdoc.asp?DDFDocuments/v/G/TBTN25/IDN179.DOCX", "https://docs.wto.org/imrd/directdoc.asp?DDFDocuments/v/G/TBTN25/IDN179.DOCX")</f>
        <v>https://docs.wto.org/imrd/directdoc.asp?DDFDocuments/v/G/TBTN25/IDN179.DOCX</v>
      </c>
    </row>
    <row r="57" spans="1:18" ht="60" x14ac:dyDescent="0.25">
      <c r="A57" s="8" t="s">
        <v>142</v>
      </c>
      <c r="B57" s="6" t="s">
        <v>153</v>
      </c>
      <c r="C57" s="7">
        <v>45827</v>
      </c>
      <c r="D57" s="9" t="str">
        <f>HYPERLINK("https://www.epingalert.org/en/Search?viewData= G/TBT/N/BDI/618, G/TBT/N/KEN/1818, G/TBT/N/RWA/1217, G/TBT/N/TZA/1359, G/TBT/N/UGA/2173"," G/TBT/N/BDI/618, G/TBT/N/KEN/1818, G/TBT/N/RWA/1217, G/TBT/N/TZA/1359, G/TBT/N/UGA/2173")</f>
        <v xml:space="preserve"> G/TBT/N/BDI/618, G/TBT/N/KEN/1818, G/TBT/N/RWA/1217, G/TBT/N/TZA/1359, G/TBT/N/UGA/2173</v>
      </c>
      <c r="E57" s="8" t="s">
        <v>179</v>
      </c>
      <c r="F57" s="8" t="s">
        <v>180</v>
      </c>
      <c r="H57" s="8" t="s">
        <v>143</v>
      </c>
      <c r="I57" s="8" t="s">
        <v>144</v>
      </c>
      <c r="J57" s="8" t="s">
        <v>145</v>
      </c>
      <c r="K57" s="8" t="s">
        <v>54</v>
      </c>
      <c r="L57" s="6"/>
      <c r="M57" s="7">
        <v>45887</v>
      </c>
      <c r="N57" s="6" t="s">
        <v>24</v>
      </c>
      <c r="O57" s="8" t="s">
        <v>181</v>
      </c>
      <c r="P57" s="6" t="str">
        <f>HYPERLINK("https://docs.wto.org/imrd/directdoc.asp?DDFDocuments/t/G/TBTN25/BDI618.DOCX", "https://docs.wto.org/imrd/directdoc.asp?DDFDocuments/t/G/TBTN25/BDI618.DOCX")</f>
        <v>https://docs.wto.org/imrd/directdoc.asp?DDFDocuments/t/G/TBTN25/BDI618.DOCX</v>
      </c>
      <c r="Q57" s="6" t="str">
        <f>HYPERLINK("https://docs.wto.org/imrd/directdoc.asp?DDFDocuments/u/G/TBTN25/BDI618.DOCX", "https://docs.wto.org/imrd/directdoc.asp?DDFDocuments/u/G/TBTN25/BDI618.DOCX")</f>
        <v>https://docs.wto.org/imrd/directdoc.asp?DDFDocuments/u/G/TBTN25/BDI618.DOCX</v>
      </c>
      <c r="R57" s="6" t="str">
        <f>HYPERLINK("https://docs.wto.org/imrd/directdoc.asp?DDFDocuments/v/G/TBTN25/BDI618.DOCX", "https://docs.wto.org/imrd/directdoc.asp?DDFDocuments/v/G/TBTN25/BDI618.DOCX")</f>
        <v>https://docs.wto.org/imrd/directdoc.asp?DDFDocuments/v/G/TBTN25/BDI618.DOCX</v>
      </c>
    </row>
    <row r="58" spans="1:18" ht="60" x14ac:dyDescent="0.25">
      <c r="A58" s="8" t="s">
        <v>142</v>
      </c>
      <c r="B58" s="6" t="s">
        <v>167</v>
      </c>
      <c r="C58" s="7">
        <v>45827</v>
      </c>
      <c r="D58" s="9" t="str">
        <f>HYPERLINK("https://www.epingalert.org/en/Search?viewData= G/TBT/N/BDI/618, G/TBT/N/KEN/1818, G/TBT/N/RWA/1217, G/TBT/N/TZA/1359, G/TBT/N/UGA/2173"," G/TBT/N/BDI/618, G/TBT/N/KEN/1818, G/TBT/N/RWA/1217, G/TBT/N/TZA/1359, G/TBT/N/UGA/2173")</f>
        <v xml:space="preserve"> G/TBT/N/BDI/618, G/TBT/N/KEN/1818, G/TBT/N/RWA/1217, G/TBT/N/TZA/1359, G/TBT/N/UGA/2173</v>
      </c>
      <c r="E58" s="8" t="s">
        <v>179</v>
      </c>
      <c r="F58" s="8" t="s">
        <v>180</v>
      </c>
      <c r="H58" s="8" t="s">
        <v>143</v>
      </c>
      <c r="I58" s="8" t="s">
        <v>144</v>
      </c>
      <c r="J58" s="8" t="s">
        <v>145</v>
      </c>
      <c r="K58" s="8" t="s">
        <v>54</v>
      </c>
      <c r="L58" s="6"/>
      <c r="M58" s="7">
        <v>45887</v>
      </c>
      <c r="N58" s="6" t="s">
        <v>24</v>
      </c>
      <c r="O58" s="8" t="s">
        <v>181</v>
      </c>
      <c r="P58" s="6" t="str">
        <f>HYPERLINK("https://docs.wto.org/imrd/directdoc.asp?DDFDocuments/t/G/TBTN25/BDI618.DOCX", "https://docs.wto.org/imrd/directdoc.asp?DDFDocuments/t/G/TBTN25/BDI618.DOCX")</f>
        <v>https://docs.wto.org/imrd/directdoc.asp?DDFDocuments/t/G/TBTN25/BDI618.DOCX</v>
      </c>
      <c r="Q58" s="6" t="str">
        <f>HYPERLINK("https://docs.wto.org/imrd/directdoc.asp?DDFDocuments/u/G/TBTN25/BDI618.DOCX", "https://docs.wto.org/imrd/directdoc.asp?DDFDocuments/u/G/TBTN25/BDI618.DOCX")</f>
        <v>https://docs.wto.org/imrd/directdoc.asp?DDFDocuments/u/G/TBTN25/BDI618.DOCX</v>
      </c>
      <c r="R58" s="6" t="str">
        <f>HYPERLINK("https://docs.wto.org/imrd/directdoc.asp?DDFDocuments/v/G/TBTN25/BDI618.DOCX", "https://docs.wto.org/imrd/directdoc.asp?DDFDocuments/v/G/TBTN25/BDI618.DOCX")</f>
        <v>https://docs.wto.org/imrd/directdoc.asp?DDFDocuments/v/G/TBTN25/BDI618.DOCX</v>
      </c>
    </row>
    <row r="59" spans="1:18" ht="165" x14ac:dyDescent="0.25">
      <c r="A59" s="8" t="s">
        <v>193</v>
      </c>
      <c r="B59" s="6" t="s">
        <v>190</v>
      </c>
      <c r="C59" s="7">
        <v>45827</v>
      </c>
      <c r="D59" s="9" t="str">
        <f>HYPERLINK("https://www.epingalert.org/en/Search?viewData= G/TBT/N/COL/272"," G/TBT/N/COL/272")</f>
        <v xml:space="preserve"> G/TBT/N/COL/272</v>
      </c>
      <c r="E59" s="8" t="s">
        <v>191</v>
      </c>
      <c r="F59" s="8" t="s">
        <v>192</v>
      </c>
      <c r="H59" s="8" t="s">
        <v>194</v>
      </c>
      <c r="I59" s="8" t="s">
        <v>195</v>
      </c>
      <c r="J59" s="8" t="s">
        <v>196</v>
      </c>
      <c r="K59" s="8" t="s">
        <v>21</v>
      </c>
      <c r="L59" s="6"/>
      <c r="M59" s="7">
        <v>45887</v>
      </c>
      <c r="N59" s="6" t="s">
        <v>24</v>
      </c>
      <c r="O59" s="8" t="s">
        <v>197</v>
      </c>
      <c r="P59" s="6" t="str">
        <f>HYPERLINK("https://docs.wto.org/imrd/directdoc.asp?DDFDocuments/t/G/TBTN25/COL272.DOCX", "https://docs.wto.org/imrd/directdoc.asp?DDFDocuments/t/G/TBTN25/COL272.DOCX")</f>
        <v>https://docs.wto.org/imrd/directdoc.asp?DDFDocuments/t/G/TBTN25/COL272.DOCX</v>
      </c>
      <c r="Q59" s="6" t="str">
        <f>HYPERLINK("https://docs.wto.org/imrd/directdoc.asp?DDFDocuments/u/G/TBTN25/COL272.DOCX", "https://docs.wto.org/imrd/directdoc.asp?DDFDocuments/u/G/TBTN25/COL272.DOCX")</f>
        <v>https://docs.wto.org/imrd/directdoc.asp?DDFDocuments/u/G/TBTN25/COL272.DOCX</v>
      </c>
      <c r="R59" s="6" t="str">
        <f>HYPERLINK("https://docs.wto.org/imrd/directdoc.asp?DDFDocuments/v/G/TBTN25/COL272.DOCX", "https://docs.wto.org/imrd/directdoc.asp?DDFDocuments/v/G/TBTN25/COL272.DOCX")</f>
        <v>https://docs.wto.org/imrd/directdoc.asp?DDFDocuments/v/G/TBTN25/COL272.DOCX</v>
      </c>
    </row>
    <row r="60" spans="1:18" ht="60" x14ac:dyDescent="0.25">
      <c r="A60" s="8" t="s">
        <v>142</v>
      </c>
      <c r="B60" s="6" t="s">
        <v>147</v>
      </c>
      <c r="C60" s="7">
        <v>45827</v>
      </c>
      <c r="D60" s="9" t="str">
        <f>HYPERLINK("https://www.epingalert.org/en/Search?viewData= G/TBT/N/BDI/618, G/TBT/N/KEN/1818, G/TBT/N/RWA/1217, G/TBT/N/TZA/1359, G/TBT/N/UGA/2173"," G/TBT/N/BDI/618, G/TBT/N/KEN/1818, G/TBT/N/RWA/1217, G/TBT/N/TZA/1359, G/TBT/N/UGA/2173")</f>
        <v xml:space="preserve"> G/TBT/N/BDI/618, G/TBT/N/KEN/1818, G/TBT/N/RWA/1217, G/TBT/N/TZA/1359, G/TBT/N/UGA/2173</v>
      </c>
      <c r="E60" s="8" t="s">
        <v>179</v>
      </c>
      <c r="F60" s="8" t="s">
        <v>180</v>
      </c>
      <c r="H60" s="8" t="s">
        <v>143</v>
      </c>
      <c r="I60" s="8" t="s">
        <v>144</v>
      </c>
      <c r="J60" s="8" t="s">
        <v>145</v>
      </c>
      <c r="K60" s="8" t="s">
        <v>54</v>
      </c>
      <c r="L60" s="6"/>
      <c r="M60" s="7">
        <v>45887</v>
      </c>
      <c r="N60" s="6" t="s">
        <v>24</v>
      </c>
      <c r="O60" s="8" t="s">
        <v>181</v>
      </c>
      <c r="P60" s="6" t="str">
        <f>HYPERLINK("https://docs.wto.org/imrd/directdoc.asp?DDFDocuments/t/G/TBTN25/BDI618.DOCX", "https://docs.wto.org/imrd/directdoc.asp?DDFDocuments/t/G/TBTN25/BDI618.DOCX")</f>
        <v>https://docs.wto.org/imrd/directdoc.asp?DDFDocuments/t/G/TBTN25/BDI618.DOCX</v>
      </c>
      <c r="Q60" s="6" t="str">
        <f>HYPERLINK("https://docs.wto.org/imrd/directdoc.asp?DDFDocuments/u/G/TBTN25/BDI618.DOCX", "https://docs.wto.org/imrd/directdoc.asp?DDFDocuments/u/G/TBTN25/BDI618.DOCX")</f>
        <v>https://docs.wto.org/imrd/directdoc.asp?DDFDocuments/u/G/TBTN25/BDI618.DOCX</v>
      </c>
      <c r="R60" s="6" t="str">
        <f>HYPERLINK("https://docs.wto.org/imrd/directdoc.asp?DDFDocuments/v/G/TBTN25/BDI618.DOCX", "https://docs.wto.org/imrd/directdoc.asp?DDFDocuments/v/G/TBTN25/BDI618.DOCX")</f>
        <v>https://docs.wto.org/imrd/directdoc.asp?DDFDocuments/v/G/TBTN25/BDI618.DOCX</v>
      </c>
    </row>
    <row r="61" spans="1:18" ht="60" x14ac:dyDescent="0.25">
      <c r="A61" s="8" t="s">
        <v>142</v>
      </c>
      <c r="B61" s="6" t="s">
        <v>168</v>
      </c>
      <c r="C61" s="7">
        <v>45827</v>
      </c>
      <c r="D61" s="9" t="str">
        <f>HYPERLINK("https://www.epingalert.org/en/Search?viewData= G/TBT/N/BDI/618, G/TBT/N/KEN/1818, G/TBT/N/RWA/1217, G/TBT/N/TZA/1359, G/TBT/N/UGA/2173"," G/TBT/N/BDI/618, G/TBT/N/KEN/1818, G/TBT/N/RWA/1217, G/TBT/N/TZA/1359, G/TBT/N/UGA/2173")</f>
        <v xml:space="preserve"> G/TBT/N/BDI/618, G/TBT/N/KEN/1818, G/TBT/N/RWA/1217, G/TBT/N/TZA/1359, G/TBT/N/UGA/2173</v>
      </c>
      <c r="E61" s="8" t="s">
        <v>179</v>
      </c>
      <c r="F61" s="8" t="s">
        <v>180</v>
      </c>
      <c r="H61" s="8" t="s">
        <v>143</v>
      </c>
      <c r="I61" s="8" t="s">
        <v>144</v>
      </c>
      <c r="J61" s="8" t="s">
        <v>145</v>
      </c>
      <c r="K61" s="8" t="s">
        <v>54</v>
      </c>
      <c r="L61" s="6"/>
      <c r="M61" s="7">
        <v>45887</v>
      </c>
      <c r="N61" s="6" t="s">
        <v>24</v>
      </c>
      <c r="O61" s="8" t="s">
        <v>181</v>
      </c>
      <c r="P61" s="6" t="str">
        <f>HYPERLINK("https://docs.wto.org/imrd/directdoc.asp?DDFDocuments/t/G/TBTN25/BDI618.DOCX", "https://docs.wto.org/imrd/directdoc.asp?DDFDocuments/t/G/TBTN25/BDI618.DOCX")</f>
        <v>https://docs.wto.org/imrd/directdoc.asp?DDFDocuments/t/G/TBTN25/BDI618.DOCX</v>
      </c>
      <c r="Q61" s="6" t="str">
        <f>HYPERLINK("https://docs.wto.org/imrd/directdoc.asp?DDFDocuments/u/G/TBTN25/BDI618.DOCX", "https://docs.wto.org/imrd/directdoc.asp?DDFDocuments/u/G/TBTN25/BDI618.DOCX")</f>
        <v>https://docs.wto.org/imrd/directdoc.asp?DDFDocuments/u/G/TBTN25/BDI618.DOCX</v>
      </c>
      <c r="R61" s="6" t="str">
        <f>HYPERLINK("https://docs.wto.org/imrd/directdoc.asp?DDFDocuments/v/G/TBTN25/BDI618.DOCX", "https://docs.wto.org/imrd/directdoc.asp?DDFDocuments/v/G/TBTN25/BDI618.DOCX")</f>
        <v>https://docs.wto.org/imrd/directdoc.asp?DDFDocuments/v/G/TBTN25/BDI618.DOCX</v>
      </c>
    </row>
    <row r="62" spans="1:18" ht="150" x14ac:dyDescent="0.25">
      <c r="A62" s="8" t="s">
        <v>201</v>
      </c>
      <c r="B62" s="6" t="s">
        <v>198</v>
      </c>
      <c r="C62" s="7">
        <v>45826</v>
      </c>
      <c r="D62" s="9" t="str">
        <f>HYPERLINK("https://www.epingalert.org/en/Search?viewData= G/TBT/N/CHN/2081"," G/TBT/N/CHN/2081")</f>
        <v xml:space="preserve"> G/TBT/N/CHN/2081</v>
      </c>
      <c r="E62" s="8" t="s">
        <v>199</v>
      </c>
      <c r="F62" s="8" t="s">
        <v>200</v>
      </c>
      <c r="H62" s="8" t="s">
        <v>202</v>
      </c>
      <c r="I62" s="8" t="s">
        <v>203</v>
      </c>
      <c r="J62" s="8" t="s">
        <v>204</v>
      </c>
      <c r="K62" s="8" t="s">
        <v>21</v>
      </c>
      <c r="L62" s="6"/>
      <c r="M62" s="7">
        <v>45886</v>
      </c>
      <c r="N62" s="6" t="s">
        <v>24</v>
      </c>
      <c r="O62" s="8" t="s">
        <v>205</v>
      </c>
      <c r="P62" s="6" t="str">
        <f>HYPERLINK("https://docs.wto.org/imrd/directdoc.asp?DDFDocuments/t/G/TBTN25/CHN2081.DOCX", "https://docs.wto.org/imrd/directdoc.asp?DDFDocuments/t/G/TBTN25/CHN2081.DOCX")</f>
        <v>https://docs.wto.org/imrd/directdoc.asp?DDFDocuments/t/G/TBTN25/CHN2081.DOCX</v>
      </c>
      <c r="Q62" s="6" t="str">
        <f>HYPERLINK("https://docs.wto.org/imrd/directdoc.asp?DDFDocuments/u/G/TBTN25/CHN2081.DOCX", "https://docs.wto.org/imrd/directdoc.asp?DDFDocuments/u/G/TBTN25/CHN2081.DOCX")</f>
        <v>https://docs.wto.org/imrd/directdoc.asp?DDFDocuments/u/G/TBTN25/CHN2081.DOCX</v>
      </c>
      <c r="R62" s="6" t="str">
        <f>HYPERLINK("https://docs.wto.org/imrd/directdoc.asp?DDFDocuments/v/G/TBTN25/CHN2081.DOCX", "https://docs.wto.org/imrd/directdoc.asp?DDFDocuments/v/G/TBTN25/CHN2081.DOCX")</f>
        <v>https://docs.wto.org/imrd/directdoc.asp?DDFDocuments/v/G/TBTN25/CHN2081.DOCX</v>
      </c>
    </row>
    <row r="63" spans="1:18" ht="45" x14ac:dyDescent="0.25">
      <c r="A63" s="8" t="s">
        <v>208</v>
      </c>
      <c r="B63" s="6" t="s">
        <v>198</v>
      </c>
      <c r="C63" s="7">
        <v>45826</v>
      </c>
      <c r="D63" s="9" t="str">
        <f>HYPERLINK("https://www.epingalert.org/en/Search?viewData= G/TBT/N/CHN/2076"," G/TBT/N/CHN/2076")</f>
        <v xml:space="preserve"> G/TBT/N/CHN/2076</v>
      </c>
      <c r="E63" s="8" t="s">
        <v>206</v>
      </c>
      <c r="F63" s="8" t="s">
        <v>207</v>
      </c>
      <c r="H63" s="8" t="s">
        <v>209</v>
      </c>
      <c r="I63" s="8" t="s">
        <v>210</v>
      </c>
      <c r="J63" s="8" t="s">
        <v>103</v>
      </c>
      <c r="K63" s="8" t="s">
        <v>54</v>
      </c>
      <c r="L63" s="6"/>
      <c r="M63" s="7">
        <v>45886</v>
      </c>
      <c r="N63" s="6" t="s">
        <v>24</v>
      </c>
      <c r="O63" s="8" t="s">
        <v>211</v>
      </c>
      <c r="P63" s="6" t="str">
        <f>HYPERLINK("https://docs.wto.org/imrd/directdoc.asp?DDFDocuments/t/G/TBTN25/CHN2076.DOCX", "https://docs.wto.org/imrd/directdoc.asp?DDFDocuments/t/G/TBTN25/CHN2076.DOCX")</f>
        <v>https://docs.wto.org/imrd/directdoc.asp?DDFDocuments/t/G/TBTN25/CHN2076.DOCX</v>
      </c>
      <c r="Q63" s="6" t="str">
        <f>HYPERLINK("https://docs.wto.org/imrd/directdoc.asp?DDFDocuments/u/G/TBTN25/CHN2076.DOCX", "https://docs.wto.org/imrd/directdoc.asp?DDFDocuments/u/G/TBTN25/CHN2076.DOCX")</f>
        <v>https://docs.wto.org/imrd/directdoc.asp?DDFDocuments/u/G/TBTN25/CHN2076.DOCX</v>
      </c>
      <c r="R63" s="6" t="str">
        <f>HYPERLINK("https://docs.wto.org/imrd/directdoc.asp?DDFDocuments/v/G/TBTN25/CHN2076.DOCX", "https://docs.wto.org/imrd/directdoc.asp?DDFDocuments/v/G/TBTN25/CHN2076.DOCX")</f>
        <v>https://docs.wto.org/imrd/directdoc.asp?DDFDocuments/v/G/TBTN25/CHN2076.DOCX</v>
      </c>
    </row>
    <row r="64" spans="1:18" ht="315" x14ac:dyDescent="0.25">
      <c r="A64" s="8" t="s">
        <v>214</v>
      </c>
      <c r="B64" s="6" t="s">
        <v>198</v>
      </c>
      <c r="C64" s="7">
        <v>45826</v>
      </c>
      <c r="D64" s="9" t="str">
        <f>HYPERLINK("https://www.epingalert.org/en/Search?viewData= G/TBT/N/CHN/2084"," G/TBT/N/CHN/2084")</f>
        <v xml:space="preserve"> G/TBT/N/CHN/2084</v>
      </c>
      <c r="E64" s="8" t="s">
        <v>212</v>
      </c>
      <c r="F64" s="8" t="s">
        <v>213</v>
      </c>
      <c r="H64" s="8" t="s">
        <v>215</v>
      </c>
      <c r="I64" s="8" t="s">
        <v>216</v>
      </c>
      <c r="J64" s="8" t="s">
        <v>137</v>
      </c>
      <c r="K64" s="8" t="s">
        <v>21</v>
      </c>
      <c r="L64" s="6"/>
      <c r="M64" s="7">
        <v>45886</v>
      </c>
      <c r="N64" s="6" t="s">
        <v>24</v>
      </c>
      <c r="O64" s="8" t="s">
        <v>217</v>
      </c>
      <c r="P64" s="6" t="str">
        <f>HYPERLINK("https://docs.wto.org/imrd/directdoc.asp?DDFDocuments/t/G/TBTN25/CHN2084.DOCX", "https://docs.wto.org/imrd/directdoc.asp?DDFDocuments/t/G/TBTN25/CHN2084.DOCX")</f>
        <v>https://docs.wto.org/imrd/directdoc.asp?DDFDocuments/t/G/TBTN25/CHN2084.DOCX</v>
      </c>
      <c r="Q64" s="6" t="str">
        <f>HYPERLINK("https://docs.wto.org/imrd/directdoc.asp?DDFDocuments/u/G/TBTN25/CHN2084.DOCX", "https://docs.wto.org/imrd/directdoc.asp?DDFDocuments/u/G/TBTN25/CHN2084.DOCX")</f>
        <v>https://docs.wto.org/imrd/directdoc.asp?DDFDocuments/u/G/TBTN25/CHN2084.DOCX</v>
      </c>
      <c r="R64" s="6" t="str">
        <f>HYPERLINK("https://docs.wto.org/imrd/directdoc.asp?DDFDocuments/v/G/TBTN25/CHN2084.DOCX", "https://docs.wto.org/imrd/directdoc.asp?DDFDocuments/v/G/TBTN25/CHN2084.DOCX")</f>
        <v>https://docs.wto.org/imrd/directdoc.asp?DDFDocuments/v/G/TBTN25/CHN2084.DOCX</v>
      </c>
    </row>
    <row r="65" spans="1:18" ht="45" x14ac:dyDescent="0.25">
      <c r="A65" s="8" t="s">
        <v>221</v>
      </c>
      <c r="B65" s="6" t="s">
        <v>218</v>
      </c>
      <c r="C65" s="7">
        <v>45826</v>
      </c>
      <c r="D65" s="9" t="str">
        <f>HYPERLINK("https://www.epingalert.org/en/Search?viewData= G/TBT/N/BRA/1595"," G/TBT/N/BRA/1595")</f>
        <v xml:space="preserve"> G/TBT/N/BRA/1595</v>
      </c>
      <c r="E65" s="8" t="s">
        <v>219</v>
      </c>
      <c r="F65" s="8" t="s">
        <v>220</v>
      </c>
      <c r="H65" s="8" t="s">
        <v>21</v>
      </c>
      <c r="I65" s="8" t="s">
        <v>222</v>
      </c>
      <c r="J65" s="8" t="s">
        <v>131</v>
      </c>
      <c r="K65" s="8" t="s">
        <v>21</v>
      </c>
      <c r="L65" s="6"/>
      <c r="M65" s="7">
        <v>45895</v>
      </c>
      <c r="N65" s="6" t="s">
        <v>24</v>
      </c>
      <c r="O65" s="8" t="s">
        <v>223</v>
      </c>
      <c r="P65" s="6" t="str">
        <f>HYPERLINK("https://docs.wto.org/imrd/directdoc.asp?DDFDocuments/t/G/TBTN25/BRA1595.DOCX", "https://docs.wto.org/imrd/directdoc.asp?DDFDocuments/t/G/TBTN25/BRA1595.DOCX")</f>
        <v>https://docs.wto.org/imrd/directdoc.asp?DDFDocuments/t/G/TBTN25/BRA1595.DOCX</v>
      </c>
      <c r="Q65" s="6" t="str">
        <f>HYPERLINK("https://docs.wto.org/imrd/directdoc.asp?DDFDocuments/u/G/TBTN25/BRA1595.DOCX", "https://docs.wto.org/imrd/directdoc.asp?DDFDocuments/u/G/TBTN25/BRA1595.DOCX")</f>
        <v>https://docs.wto.org/imrd/directdoc.asp?DDFDocuments/u/G/TBTN25/BRA1595.DOCX</v>
      </c>
      <c r="R65" s="6" t="str">
        <f>HYPERLINK("https://docs.wto.org/imrd/directdoc.asp?DDFDocuments/v/G/TBTN25/BRA1595.DOCX", "https://docs.wto.org/imrd/directdoc.asp?DDFDocuments/v/G/TBTN25/BRA1595.DOCX")</f>
        <v>https://docs.wto.org/imrd/directdoc.asp?DDFDocuments/v/G/TBTN25/BRA1595.DOCX</v>
      </c>
    </row>
    <row r="66" spans="1:18" ht="60" x14ac:dyDescent="0.25">
      <c r="A66" s="8" t="s">
        <v>226</v>
      </c>
      <c r="B66" s="6" t="s">
        <v>198</v>
      </c>
      <c r="C66" s="7">
        <v>45826</v>
      </c>
      <c r="D66" s="9" t="str">
        <f>HYPERLINK("https://www.epingalert.org/en/Search?viewData= G/TBT/N/CHN/2083"," G/TBT/N/CHN/2083")</f>
        <v xml:space="preserve"> G/TBT/N/CHN/2083</v>
      </c>
      <c r="E66" s="8" t="s">
        <v>224</v>
      </c>
      <c r="F66" s="8" t="s">
        <v>225</v>
      </c>
      <c r="H66" s="8" t="s">
        <v>227</v>
      </c>
      <c r="I66" s="8" t="s">
        <v>228</v>
      </c>
      <c r="J66" s="8" t="s">
        <v>229</v>
      </c>
      <c r="K66" s="8" t="s">
        <v>21</v>
      </c>
      <c r="L66" s="6"/>
      <c r="M66" s="7">
        <v>45886</v>
      </c>
      <c r="N66" s="6" t="s">
        <v>24</v>
      </c>
      <c r="O66" s="8" t="s">
        <v>230</v>
      </c>
      <c r="P66" s="6" t="str">
        <f>HYPERLINK("https://docs.wto.org/imrd/directdoc.asp?DDFDocuments/t/G/TBTN25/CHN2083.DOCX", "https://docs.wto.org/imrd/directdoc.asp?DDFDocuments/t/G/TBTN25/CHN2083.DOCX")</f>
        <v>https://docs.wto.org/imrd/directdoc.asp?DDFDocuments/t/G/TBTN25/CHN2083.DOCX</v>
      </c>
      <c r="Q66" s="6" t="str">
        <f>HYPERLINK("https://docs.wto.org/imrd/directdoc.asp?DDFDocuments/u/G/TBTN25/CHN2083.DOCX", "https://docs.wto.org/imrd/directdoc.asp?DDFDocuments/u/G/TBTN25/CHN2083.DOCX")</f>
        <v>https://docs.wto.org/imrd/directdoc.asp?DDFDocuments/u/G/TBTN25/CHN2083.DOCX</v>
      </c>
      <c r="R66" s="6" t="str">
        <f>HYPERLINK("https://docs.wto.org/imrd/directdoc.asp?DDFDocuments/v/G/TBTN25/CHN2083.DOCX", "https://docs.wto.org/imrd/directdoc.asp?DDFDocuments/v/G/TBTN25/CHN2083.DOCX")</f>
        <v>https://docs.wto.org/imrd/directdoc.asp?DDFDocuments/v/G/TBTN25/CHN2083.DOCX</v>
      </c>
    </row>
    <row r="67" spans="1:18" ht="75" x14ac:dyDescent="0.25">
      <c r="A67" s="8" t="s">
        <v>233</v>
      </c>
      <c r="B67" s="6" t="s">
        <v>198</v>
      </c>
      <c r="C67" s="7">
        <v>45826</v>
      </c>
      <c r="D67" s="9" t="str">
        <f>HYPERLINK("https://www.epingalert.org/en/Search?viewData= G/TBT/N/CHN/2080"," G/TBT/N/CHN/2080")</f>
        <v xml:space="preserve"> G/TBT/N/CHN/2080</v>
      </c>
      <c r="E67" s="8" t="s">
        <v>231</v>
      </c>
      <c r="F67" s="8" t="s">
        <v>232</v>
      </c>
      <c r="H67" s="8" t="s">
        <v>234</v>
      </c>
      <c r="I67" s="8" t="s">
        <v>235</v>
      </c>
      <c r="J67" s="8" t="s">
        <v>23</v>
      </c>
      <c r="K67" s="8" t="s">
        <v>21</v>
      </c>
      <c r="L67" s="6"/>
      <c r="M67" s="7">
        <v>45886</v>
      </c>
      <c r="N67" s="6" t="s">
        <v>24</v>
      </c>
      <c r="O67" s="8" t="s">
        <v>236</v>
      </c>
      <c r="P67" s="6" t="str">
        <f>HYPERLINK("https://docs.wto.org/imrd/directdoc.asp?DDFDocuments/t/G/TBTN25/CHN2080.DOCX", "https://docs.wto.org/imrd/directdoc.asp?DDFDocuments/t/G/TBTN25/CHN2080.DOCX")</f>
        <v>https://docs.wto.org/imrd/directdoc.asp?DDFDocuments/t/G/TBTN25/CHN2080.DOCX</v>
      </c>
      <c r="Q67" s="6" t="str">
        <f>HYPERLINK("https://docs.wto.org/imrd/directdoc.asp?DDFDocuments/u/G/TBTN25/CHN2080.DOCX", "https://docs.wto.org/imrd/directdoc.asp?DDFDocuments/u/G/TBTN25/CHN2080.DOCX")</f>
        <v>https://docs.wto.org/imrd/directdoc.asp?DDFDocuments/u/G/TBTN25/CHN2080.DOCX</v>
      </c>
      <c r="R67" s="6" t="str">
        <f>HYPERLINK("https://docs.wto.org/imrd/directdoc.asp?DDFDocuments/v/G/TBTN25/CHN2080.DOCX", "https://docs.wto.org/imrd/directdoc.asp?DDFDocuments/v/G/TBTN25/CHN2080.DOCX")</f>
        <v>https://docs.wto.org/imrd/directdoc.asp?DDFDocuments/v/G/TBTN25/CHN2080.DOCX</v>
      </c>
    </row>
    <row r="68" spans="1:18" ht="105" x14ac:dyDescent="0.25">
      <c r="A68" s="8" t="s">
        <v>239</v>
      </c>
      <c r="B68" s="6" t="s">
        <v>198</v>
      </c>
      <c r="C68" s="7">
        <v>45826</v>
      </c>
      <c r="D68" s="9" t="str">
        <f>HYPERLINK("https://www.epingalert.org/en/Search?viewData= G/TBT/N/CHN/2079"," G/TBT/N/CHN/2079")</f>
        <v xml:space="preserve"> G/TBT/N/CHN/2079</v>
      </c>
      <c r="E68" s="8" t="s">
        <v>237</v>
      </c>
      <c r="F68" s="8" t="s">
        <v>238</v>
      </c>
      <c r="H68" s="8" t="s">
        <v>240</v>
      </c>
      <c r="I68" s="8" t="s">
        <v>22</v>
      </c>
      <c r="J68" s="8" t="s">
        <v>70</v>
      </c>
      <c r="K68" s="8" t="s">
        <v>21</v>
      </c>
      <c r="L68" s="6"/>
      <c r="M68" s="7">
        <v>45886</v>
      </c>
      <c r="N68" s="6" t="s">
        <v>24</v>
      </c>
      <c r="O68" s="8" t="s">
        <v>241</v>
      </c>
      <c r="P68" s="6" t="str">
        <f>HYPERLINK("https://docs.wto.org/imrd/directdoc.asp?DDFDocuments/t/G/TBTN25/CHN2079.DOCX", "https://docs.wto.org/imrd/directdoc.asp?DDFDocuments/t/G/TBTN25/CHN2079.DOCX")</f>
        <v>https://docs.wto.org/imrd/directdoc.asp?DDFDocuments/t/G/TBTN25/CHN2079.DOCX</v>
      </c>
      <c r="Q68" s="6" t="str">
        <f>HYPERLINK("https://docs.wto.org/imrd/directdoc.asp?DDFDocuments/u/G/TBTN25/CHN2079.DOCX", "https://docs.wto.org/imrd/directdoc.asp?DDFDocuments/u/G/TBTN25/CHN2079.DOCX")</f>
        <v>https://docs.wto.org/imrd/directdoc.asp?DDFDocuments/u/G/TBTN25/CHN2079.DOCX</v>
      </c>
      <c r="R68" s="6" t="str">
        <f>HYPERLINK("https://docs.wto.org/imrd/directdoc.asp?DDFDocuments/v/G/TBTN25/CHN2079.DOCX", "https://docs.wto.org/imrd/directdoc.asp?DDFDocuments/v/G/TBTN25/CHN2079.DOCX")</f>
        <v>https://docs.wto.org/imrd/directdoc.asp?DDFDocuments/v/G/TBTN25/CHN2079.DOCX</v>
      </c>
    </row>
    <row r="69" spans="1:18" ht="60" x14ac:dyDescent="0.25">
      <c r="A69" s="8" t="s">
        <v>244</v>
      </c>
      <c r="B69" s="6" t="s">
        <v>198</v>
      </c>
      <c r="C69" s="7">
        <v>45826</v>
      </c>
      <c r="D69" s="9" t="str">
        <f>HYPERLINK("https://www.epingalert.org/en/Search?viewData= G/TBT/N/CHN/2077"," G/TBT/N/CHN/2077")</f>
        <v xml:space="preserve"> G/TBT/N/CHN/2077</v>
      </c>
      <c r="E69" s="8" t="s">
        <v>242</v>
      </c>
      <c r="F69" s="8" t="s">
        <v>243</v>
      </c>
      <c r="H69" s="8" t="s">
        <v>209</v>
      </c>
      <c r="I69" s="8" t="s">
        <v>210</v>
      </c>
      <c r="J69" s="8" t="s">
        <v>245</v>
      </c>
      <c r="K69" s="8" t="s">
        <v>54</v>
      </c>
      <c r="L69" s="6"/>
      <c r="M69" s="7">
        <v>45886</v>
      </c>
      <c r="N69" s="6" t="s">
        <v>24</v>
      </c>
      <c r="O69" s="8" t="s">
        <v>246</v>
      </c>
      <c r="P69" s="6" t="str">
        <f>HYPERLINK("https://docs.wto.org/imrd/directdoc.asp?DDFDocuments/t/G/TBTN25/CHN2077.DOCX", "https://docs.wto.org/imrd/directdoc.asp?DDFDocuments/t/G/TBTN25/CHN2077.DOCX")</f>
        <v>https://docs.wto.org/imrd/directdoc.asp?DDFDocuments/t/G/TBTN25/CHN2077.DOCX</v>
      </c>
      <c r="Q69" s="6" t="str">
        <f>HYPERLINK("https://docs.wto.org/imrd/directdoc.asp?DDFDocuments/u/G/TBTN25/CHN2077.DOCX", "https://docs.wto.org/imrd/directdoc.asp?DDFDocuments/u/G/TBTN25/CHN2077.DOCX")</f>
        <v>https://docs.wto.org/imrd/directdoc.asp?DDFDocuments/u/G/TBTN25/CHN2077.DOCX</v>
      </c>
      <c r="R69" s="6" t="str">
        <f>HYPERLINK("https://docs.wto.org/imrd/directdoc.asp?DDFDocuments/v/G/TBTN25/CHN2077.DOCX", "https://docs.wto.org/imrd/directdoc.asp?DDFDocuments/v/G/TBTN25/CHN2077.DOCX")</f>
        <v>https://docs.wto.org/imrd/directdoc.asp?DDFDocuments/v/G/TBTN25/CHN2077.DOCX</v>
      </c>
    </row>
    <row r="70" spans="1:18" ht="45" x14ac:dyDescent="0.25">
      <c r="A70" s="8" t="s">
        <v>249</v>
      </c>
      <c r="B70" s="6" t="s">
        <v>198</v>
      </c>
      <c r="C70" s="7">
        <v>45826</v>
      </c>
      <c r="D70" s="9" t="str">
        <f>HYPERLINK("https://www.epingalert.org/en/Search?viewData= G/TBT/N/CHN/2082"," G/TBT/N/CHN/2082")</f>
        <v xml:space="preserve"> G/TBT/N/CHN/2082</v>
      </c>
      <c r="E70" s="8" t="s">
        <v>247</v>
      </c>
      <c r="F70" s="8" t="s">
        <v>248</v>
      </c>
      <c r="H70" s="8" t="s">
        <v>250</v>
      </c>
      <c r="I70" s="8" t="s">
        <v>251</v>
      </c>
      <c r="J70" s="8" t="s">
        <v>62</v>
      </c>
      <c r="K70" s="8" t="s">
        <v>21</v>
      </c>
      <c r="L70" s="6"/>
      <c r="M70" s="7">
        <v>45886</v>
      </c>
      <c r="N70" s="6" t="s">
        <v>24</v>
      </c>
      <c r="O70" s="8" t="s">
        <v>252</v>
      </c>
      <c r="P70" s="6" t="str">
        <f>HYPERLINK("https://docs.wto.org/imrd/directdoc.asp?DDFDocuments/t/G/TBTN25/CHN2082.DOCX", "https://docs.wto.org/imrd/directdoc.asp?DDFDocuments/t/G/TBTN25/CHN2082.DOCX")</f>
        <v>https://docs.wto.org/imrd/directdoc.asp?DDFDocuments/t/G/TBTN25/CHN2082.DOCX</v>
      </c>
      <c r="Q70" s="6" t="str">
        <f>HYPERLINK("https://docs.wto.org/imrd/directdoc.asp?DDFDocuments/u/G/TBTN25/CHN2082.DOCX", "https://docs.wto.org/imrd/directdoc.asp?DDFDocuments/u/G/TBTN25/CHN2082.DOCX")</f>
        <v>https://docs.wto.org/imrd/directdoc.asp?DDFDocuments/u/G/TBTN25/CHN2082.DOCX</v>
      </c>
      <c r="R70" s="6" t="str">
        <f>HYPERLINK("https://docs.wto.org/imrd/directdoc.asp?DDFDocuments/v/G/TBTN25/CHN2082.DOCX", "https://docs.wto.org/imrd/directdoc.asp?DDFDocuments/v/G/TBTN25/CHN2082.DOCX")</f>
        <v>https://docs.wto.org/imrd/directdoc.asp?DDFDocuments/v/G/TBTN25/CHN2082.DOCX</v>
      </c>
    </row>
    <row r="71" spans="1:18" ht="60" x14ac:dyDescent="0.25">
      <c r="A71" s="8" t="s">
        <v>255</v>
      </c>
      <c r="B71" s="6" t="s">
        <v>198</v>
      </c>
      <c r="C71" s="7">
        <v>45826</v>
      </c>
      <c r="D71" s="9" t="str">
        <f>HYPERLINK("https://www.epingalert.org/en/Search?viewData= G/TBT/N/CHN/2078"," G/TBT/N/CHN/2078")</f>
        <v xml:space="preserve"> G/TBT/N/CHN/2078</v>
      </c>
      <c r="E71" s="8" t="s">
        <v>253</v>
      </c>
      <c r="F71" s="8" t="s">
        <v>254</v>
      </c>
      <c r="H71" s="8" t="s">
        <v>256</v>
      </c>
      <c r="I71" s="8" t="s">
        <v>257</v>
      </c>
      <c r="J71" s="8" t="s">
        <v>23</v>
      </c>
      <c r="K71" s="8" t="s">
        <v>21</v>
      </c>
      <c r="L71" s="6"/>
      <c r="M71" s="7">
        <v>45886</v>
      </c>
      <c r="N71" s="6" t="s">
        <v>24</v>
      </c>
      <c r="O71" s="8" t="s">
        <v>258</v>
      </c>
      <c r="P71" s="6" t="str">
        <f>HYPERLINK("https://docs.wto.org/imrd/directdoc.asp?DDFDocuments/t/G/TBTN25/CHN2078.DOCX", "https://docs.wto.org/imrd/directdoc.asp?DDFDocuments/t/G/TBTN25/CHN2078.DOCX")</f>
        <v>https://docs.wto.org/imrd/directdoc.asp?DDFDocuments/t/G/TBTN25/CHN2078.DOCX</v>
      </c>
      <c r="Q71" s="6" t="str">
        <f>HYPERLINK("https://docs.wto.org/imrd/directdoc.asp?DDFDocuments/u/G/TBTN25/CHN2078.DOCX", "https://docs.wto.org/imrd/directdoc.asp?DDFDocuments/u/G/TBTN25/CHN2078.DOCX")</f>
        <v>https://docs.wto.org/imrd/directdoc.asp?DDFDocuments/u/G/TBTN25/CHN2078.DOCX</v>
      </c>
      <c r="R71" s="6" t="str">
        <f>HYPERLINK("https://docs.wto.org/imrd/directdoc.asp?DDFDocuments/v/G/TBTN25/CHN2078.DOCX", "https://docs.wto.org/imrd/directdoc.asp?DDFDocuments/v/G/TBTN25/CHN2078.DOCX")</f>
        <v>https://docs.wto.org/imrd/directdoc.asp?DDFDocuments/v/G/TBTN25/CHN2078.DOCX</v>
      </c>
    </row>
    <row r="72" spans="1:18" ht="285" x14ac:dyDescent="0.25">
      <c r="A72" s="8" t="s">
        <v>261</v>
      </c>
      <c r="B72" s="6" t="s">
        <v>41</v>
      </c>
      <c r="C72" s="7">
        <v>45825</v>
      </c>
      <c r="D72" s="9" t="str">
        <f>HYPERLINK("https://www.epingalert.org/en/Search?viewData= G/TBT/N/TPKM/562"," G/TBT/N/TPKM/562")</f>
        <v xml:space="preserve"> G/TBT/N/TPKM/562</v>
      </c>
      <c r="E72" s="8" t="s">
        <v>259</v>
      </c>
      <c r="F72" s="8" t="s">
        <v>260</v>
      </c>
      <c r="H72" s="8" t="s">
        <v>21</v>
      </c>
      <c r="I72" s="8" t="s">
        <v>262</v>
      </c>
      <c r="J72" s="8" t="s">
        <v>91</v>
      </c>
      <c r="K72" s="8" t="s">
        <v>21</v>
      </c>
      <c r="L72" s="6"/>
      <c r="M72" s="7">
        <v>45885</v>
      </c>
      <c r="N72" s="6" t="s">
        <v>24</v>
      </c>
      <c r="O72" s="8" t="s">
        <v>263</v>
      </c>
      <c r="P72" s="6" t="str">
        <f>HYPERLINK("https://docs.wto.org/imrd/directdoc.asp?DDFDocuments/t/G/TBTN25/TPKM562.DOCX", "https://docs.wto.org/imrd/directdoc.asp?DDFDocuments/t/G/TBTN25/TPKM562.DOCX")</f>
        <v>https://docs.wto.org/imrd/directdoc.asp?DDFDocuments/t/G/TBTN25/TPKM562.DOCX</v>
      </c>
      <c r="Q72" s="6" t="str">
        <f>HYPERLINK("https://docs.wto.org/imrd/directdoc.asp?DDFDocuments/u/G/TBTN25/TPKM562.DOCX", "https://docs.wto.org/imrd/directdoc.asp?DDFDocuments/u/G/TBTN25/TPKM562.DOCX")</f>
        <v>https://docs.wto.org/imrd/directdoc.asp?DDFDocuments/u/G/TBTN25/TPKM562.DOCX</v>
      </c>
      <c r="R72" s="6" t="str">
        <f>HYPERLINK("https://docs.wto.org/imrd/directdoc.asp?DDFDocuments/v/G/TBTN25/TPKM562.DOCX", "https://docs.wto.org/imrd/directdoc.asp?DDFDocuments/v/G/TBTN25/TPKM562.DOCX")</f>
        <v>https://docs.wto.org/imrd/directdoc.asp?DDFDocuments/v/G/TBTN25/TPKM562.DOCX</v>
      </c>
    </row>
    <row r="73" spans="1:18" ht="180" x14ac:dyDescent="0.25">
      <c r="A73" s="8" t="s">
        <v>266</v>
      </c>
      <c r="B73" s="6" t="s">
        <v>48</v>
      </c>
      <c r="C73" s="7">
        <v>45825</v>
      </c>
      <c r="D73" s="9" t="str">
        <f>HYPERLINK("https://www.epingalert.org/en/Search?viewData= G/TBT/N/UKR/347"," G/TBT/N/UKR/347")</f>
        <v xml:space="preserve"> G/TBT/N/UKR/347</v>
      </c>
      <c r="E73" s="8" t="s">
        <v>264</v>
      </c>
      <c r="F73" s="8" t="s">
        <v>265</v>
      </c>
      <c r="H73" s="8" t="s">
        <v>21</v>
      </c>
      <c r="I73" s="8" t="s">
        <v>136</v>
      </c>
      <c r="J73" s="8" t="s">
        <v>267</v>
      </c>
      <c r="K73" s="8" t="s">
        <v>54</v>
      </c>
      <c r="L73" s="6"/>
      <c r="M73" s="7">
        <v>45885</v>
      </c>
      <c r="N73" s="6" t="s">
        <v>24</v>
      </c>
      <c r="O73" s="8" t="s">
        <v>268</v>
      </c>
      <c r="P73" s="6" t="str">
        <f>HYPERLINK("https://docs.wto.org/imrd/directdoc.asp?DDFDocuments/t/G/TBTN25/UKR347.DOCX", "https://docs.wto.org/imrd/directdoc.asp?DDFDocuments/t/G/TBTN25/UKR347.DOCX")</f>
        <v>https://docs.wto.org/imrd/directdoc.asp?DDFDocuments/t/G/TBTN25/UKR347.DOCX</v>
      </c>
      <c r="Q73" s="6" t="str">
        <f>HYPERLINK("https://docs.wto.org/imrd/directdoc.asp?DDFDocuments/u/G/TBTN25/UKR347.DOCX", "https://docs.wto.org/imrd/directdoc.asp?DDFDocuments/u/G/TBTN25/UKR347.DOCX")</f>
        <v>https://docs.wto.org/imrd/directdoc.asp?DDFDocuments/u/G/TBTN25/UKR347.DOCX</v>
      </c>
      <c r="R73" s="6" t="str">
        <f>HYPERLINK("https://docs.wto.org/imrd/directdoc.asp?DDFDocuments/v/G/TBTN25/UKR347.DOCX", "https://docs.wto.org/imrd/directdoc.asp?DDFDocuments/v/G/TBTN25/UKR347.DOCX")</f>
        <v>https://docs.wto.org/imrd/directdoc.asp?DDFDocuments/v/G/TBTN25/UKR347.DOCX</v>
      </c>
    </row>
    <row r="74" spans="1:18" ht="210" x14ac:dyDescent="0.25">
      <c r="A74" s="8" t="s">
        <v>272</v>
      </c>
      <c r="B74" s="6" t="s">
        <v>269</v>
      </c>
      <c r="C74" s="7">
        <v>45825</v>
      </c>
      <c r="D74" s="9" t="str">
        <f>HYPERLINK("https://www.epingalert.org/en/Search?viewData= G/TBT/N/IND/374"," G/TBT/N/IND/374")</f>
        <v xml:space="preserve"> G/TBT/N/IND/374</v>
      </c>
      <c r="E74" s="8" t="s">
        <v>270</v>
      </c>
      <c r="F74" s="8" t="s">
        <v>271</v>
      </c>
      <c r="H74" s="8" t="s">
        <v>21</v>
      </c>
      <c r="I74" s="8" t="s">
        <v>273</v>
      </c>
      <c r="J74" s="8" t="s">
        <v>229</v>
      </c>
      <c r="K74" s="8" t="s">
        <v>21</v>
      </c>
      <c r="L74" s="6"/>
      <c r="M74" s="7">
        <v>45885</v>
      </c>
      <c r="N74" s="6" t="s">
        <v>24</v>
      </c>
      <c r="O74" s="8" t="s">
        <v>274</v>
      </c>
      <c r="P74" s="6" t="str">
        <f>HYPERLINK("https://docs.wto.org/imrd/directdoc.asp?DDFDocuments/t/G/TBTN25/IND374.DOCX", "https://docs.wto.org/imrd/directdoc.asp?DDFDocuments/t/G/TBTN25/IND374.DOCX")</f>
        <v>https://docs.wto.org/imrd/directdoc.asp?DDFDocuments/t/G/TBTN25/IND374.DOCX</v>
      </c>
      <c r="Q74" s="6" t="str">
        <f>HYPERLINK("https://docs.wto.org/imrd/directdoc.asp?DDFDocuments/u/G/TBTN25/IND374.DOCX", "https://docs.wto.org/imrd/directdoc.asp?DDFDocuments/u/G/TBTN25/IND374.DOCX")</f>
        <v>https://docs.wto.org/imrd/directdoc.asp?DDFDocuments/u/G/TBTN25/IND374.DOCX</v>
      </c>
      <c r="R74" s="6" t="str">
        <f>HYPERLINK("https://docs.wto.org/imrd/directdoc.asp?DDFDocuments/v/G/TBTN25/IND374.DOCX", "https://docs.wto.org/imrd/directdoc.asp?DDFDocuments/v/G/TBTN25/IND374.DOCX")</f>
        <v>https://docs.wto.org/imrd/directdoc.asp?DDFDocuments/v/G/TBTN25/IND374.DOCX</v>
      </c>
    </row>
    <row r="75" spans="1:18" ht="60" x14ac:dyDescent="0.25">
      <c r="A75" s="8" t="s">
        <v>277</v>
      </c>
      <c r="B75" s="6" t="s">
        <v>34</v>
      </c>
      <c r="C75" s="7">
        <v>45825</v>
      </c>
      <c r="D75" s="9" t="str">
        <f>HYPERLINK("https://www.epingalert.org/en/Search?viewData= G/TBT/N/CHL/738"," G/TBT/N/CHL/738")</f>
        <v xml:space="preserve"> G/TBT/N/CHL/738</v>
      </c>
      <c r="E75" s="8" t="s">
        <v>275</v>
      </c>
      <c r="F75" s="8" t="s">
        <v>276</v>
      </c>
      <c r="H75" s="8" t="s">
        <v>21</v>
      </c>
      <c r="I75" s="8" t="s">
        <v>278</v>
      </c>
      <c r="J75" s="8" t="s">
        <v>23</v>
      </c>
      <c r="K75" s="8" t="s">
        <v>21</v>
      </c>
      <c r="L75" s="6"/>
      <c r="M75" s="7">
        <v>45885</v>
      </c>
      <c r="N75" s="6" t="s">
        <v>24</v>
      </c>
      <c r="O75" s="8" t="s">
        <v>279</v>
      </c>
      <c r="P75" s="6" t="str">
        <f>HYPERLINK("https://docs.wto.org/imrd/directdoc.asp?DDFDocuments/t/G/TBTN25/CHL738.DOCX", "https://docs.wto.org/imrd/directdoc.asp?DDFDocuments/t/G/TBTN25/CHL738.DOCX")</f>
        <v>https://docs.wto.org/imrd/directdoc.asp?DDFDocuments/t/G/TBTN25/CHL738.DOCX</v>
      </c>
      <c r="Q75" s="6" t="str">
        <f>HYPERLINK("https://docs.wto.org/imrd/directdoc.asp?DDFDocuments/u/G/TBTN25/CHL738.DOCX", "https://docs.wto.org/imrd/directdoc.asp?DDFDocuments/u/G/TBTN25/CHL738.DOCX")</f>
        <v>https://docs.wto.org/imrd/directdoc.asp?DDFDocuments/u/G/TBTN25/CHL738.DOCX</v>
      </c>
      <c r="R75" s="6" t="str">
        <f>HYPERLINK("https://docs.wto.org/imrd/directdoc.asp?DDFDocuments/v/G/TBTN25/CHL738.DOCX", "https://docs.wto.org/imrd/directdoc.asp?DDFDocuments/v/G/TBTN25/CHL738.DOCX")</f>
        <v>https://docs.wto.org/imrd/directdoc.asp?DDFDocuments/v/G/TBTN25/CHL738.DOCX</v>
      </c>
    </row>
    <row r="76" spans="1:18" ht="60" x14ac:dyDescent="0.25">
      <c r="A76" s="8" t="s">
        <v>283</v>
      </c>
      <c r="B76" s="6" t="s">
        <v>280</v>
      </c>
      <c r="C76" s="7">
        <v>45825</v>
      </c>
      <c r="D76" s="9" t="str">
        <f>HYPERLINK("https://www.epingalert.org/en/Search?viewData= G/TBT/N/ARE/661, G/TBT/N/BHR/741, G/TBT/N/KWT/720, G/TBT/N/OMN/564, G/TBT/N/QAT/717, G/TBT/N/SAU/1394, G/TBT/N/YEM/320"," G/TBT/N/ARE/661, G/TBT/N/BHR/741, G/TBT/N/KWT/720, G/TBT/N/OMN/564, G/TBT/N/QAT/717, G/TBT/N/SAU/1394, G/TBT/N/YEM/320")</f>
        <v xml:space="preserve"> G/TBT/N/ARE/661, G/TBT/N/BHR/741, G/TBT/N/KWT/720, G/TBT/N/OMN/564, G/TBT/N/QAT/717, G/TBT/N/SAU/1394, G/TBT/N/YEM/320</v>
      </c>
      <c r="E76" s="8" t="s">
        <v>281</v>
      </c>
      <c r="F76" s="8" t="s">
        <v>282</v>
      </c>
      <c r="H76" s="8" t="s">
        <v>21</v>
      </c>
      <c r="I76" s="8" t="s">
        <v>284</v>
      </c>
      <c r="J76" s="8" t="s">
        <v>84</v>
      </c>
      <c r="K76" s="8" t="s">
        <v>54</v>
      </c>
      <c r="L76" s="6"/>
      <c r="M76" s="7">
        <v>45885</v>
      </c>
      <c r="N76" s="6" t="s">
        <v>24</v>
      </c>
      <c r="O76" s="8" t="s">
        <v>285</v>
      </c>
      <c r="P76" s="6" t="str">
        <f>HYPERLINK("https://docs.wto.org/imrd/directdoc.asp?DDFDocuments/t/G/TBTN25/ARE661.DOCX", "https://docs.wto.org/imrd/directdoc.asp?DDFDocuments/t/G/TBTN25/ARE661.DOCX")</f>
        <v>https://docs.wto.org/imrd/directdoc.asp?DDFDocuments/t/G/TBTN25/ARE661.DOCX</v>
      </c>
      <c r="Q76" s="6" t="str">
        <f>HYPERLINK("https://docs.wto.org/imrd/directdoc.asp?DDFDocuments/u/G/TBTN25/ARE661.DOCX", "https://docs.wto.org/imrd/directdoc.asp?DDFDocuments/u/G/TBTN25/ARE661.DOCX")</f>
        <v>https://docs.wto.org/imrd/directdoc.asp?DDFDocuments/u/G/TBTN25/ARE661.DOCX</v>
      </c>
      <c r="R76" s="6" t="str">
        <f>HYPERLINK("https://docs.wto.org/imrd/directdoc.asp?DDFDocuments/v/G/TBTN25/ARE661.DOCX", "https://docs.wto.org/imrd/directdoc.asp?DDFDocuments/v/G/TBTN25/ARE661.DOCX")</f>
        <v>https://docs.wto.org/imrd/directdoc.asp?DDFDocuments/v/G/TBTN25/ARE661.DOCX</v>
      </c>
    </row>
    <row r="77" spans="1:18" ht="375" x14ac:dyDescent="0.25">
      <c r="A77" s="8" t="s">
        <v>289</v>
      </c>
      <c r="B77" s="6" t="s">
        <v>286</v>
      </c>
      <c r="C77" s="7">
        <v>45825</v>
      </c>
      <c r="D77" s="9" t="str">
        <f>HYPERLINK("https://www.epingalert.org/en/Search?viewData= G/TBT/N/CHE/296"," G/TBT/N/CHE/296")</f>
        <v xml:space="preserve"> G/TBT/N/CHE/296</v>
      </c>
      <c r="E77" s="8" t="s">
        <v>287</v>
      </c>
      <c r="F77" s="8" t="s">
        <v>288</v>
      </c>
      <c r="H77" s="8" t="s">
        <v>21</v>
      </c>
      <c r="I77" s="8" t="s">
        <v>21</v>
      </c>
      <c r="J77" s="8" t="s">
        <v>290</v>
      </c>
      <c r="K77" s="8" t="s">
        <v>21</v>
      </c>
      <c r="L77" s="6"/>
      <c r="M77" s="7">
        <v>45885</v>
      </c>
      <c r="N77" s="6" t="s">
        <v>24</v>
      </c>
      <c r="O77" s="6"/>
      <c r="P77" s="6" t="str">
        <f>HYPERLINK("https://docs.wto.org/imrd/directdoc.asp?DDFDocuments/t/G/TBTN25/CHE296.DOCX", "https://docs.wto.org/imrd/directdoc.asp?DDFDocuments/t/G/TBTN25/CHE296.DOCX")</f>
        <v>https://docs.wto.org/imrd/directdoc.asp?DDFDocuments/t/G/TBTN25/CHE296.DOCX</v>
      </c>
      <c r="Q77" s="6" t="str">
        <f>HYPERLINK("https://docs.wto.org/imrd/directdoc.asp?DDFDocuments/u/G/TBTN25/CHE296.DOCX", "https://docs.wto.org/imrd/directdoc.asp?DDFDocuments/u/G/TBTN25/CHE296.DOCX")</f>
        <v>https://docs.wto.org/imrd/directdoc.asp?DDFDocuments/u/G/TBTN25/CHE296.DOCX</v>
      </c>
      <c r="R77" s="6" t="str">
        <f>HYPERLINK("https://docs.wto.org/imrd/directdoc.asp?DDFDocuments/v/G/TBTN25/CHE296.DOCX", "https://docs.wto.org/imrd/directdoc.asp?DDFDocuments/v/G/TBTN25/CHE296.DOCX")</f>
        <v>https://docs.wto.org/imrd/directdoc.asp?DDFDocuments/v/G/TBTN25/CHE296.DOCX</v>
      </c>
    </row>
    <row r="78" spans="1:18" ht="60" x14ac:dyDescent="0.25">
      <c r="A78" s="8" t="s">
        <v>283</v>
      </c>
      <c r="B78" s="6" t="s">
        <v>291</v>
      </c>
      <c r="C78" s="7">
        <v>45825</v>
      </c>
      <c r="D78" s="9" t="str">
        <f>HYPERLINK("https://www.epingalert.org/en/Search?viewData= G/TBT/N/ARE/661, G/TBT/N/BHR/741, G/TBT/N/KWT/720, G/TBT/N/OMN/564, G/TBT/N/QAT/717, G/TBT/N/SAU/1394, G/TBT/N/YEM/320"," G/TBT/N/ARE/661, G/TBT/N/BHR/741, G/TBT/N/KWT/720, G/TBT/N/OMN/564, G/TBT/N/QAT/717, G/TBT/N/SAU/1394, G/TBT/N/YEM/320")</f>
        <v xml:space="preserve"> G/TBT/N/ARE/661, G/TBT/N/BHR/741, G/TBT/N/KWT/720, G/TBT/N/OMN/564, G/TBT/N/QAT/717, G/TBT/N/SAU/1394, G/TBT/N/YEM/320</v>
      </c>
      <c r="E78" s="8" t="s">
        <v>281</v>
      </c>
      <c r="F78" s="8" t="s">
        <v>282</v>
      </c>
      <c r="H78" s="8" t="s">
        <v>21</v>
      </c>
      <c r="I78" s="8" t="s">
        <v>284</v>
      </c>
      <c r="J78" s="8" t="s">
        <v>84</v>
      </c>
      <c r="K78" s="8" t="s">
        <v>54</v>
      </c>
      <c r="L78" s="6"/>
      <c r="M78" s="7">
        <v>45885</v>
      </c>
      <c r="N78" s="6" t="s">
        <v>24</v>
      </c>
      <c r="O78" s="8" t="s">
        <v>285</v>
      </c>
      <c r="P78" s="6" t="str">
        <f>HYPERLINK("https://docs.wto.org/imrd/directdoc.asp?DDFDocuments/t/G/TBTN25/ARE661.DOCX", "https://docs.wto.org/imrd/directdoc.asp?DDFDocuments/t/G/TBTN25/ARE661.DOCX")</f>
        <v>https://docs.wto.org/imrd/directdoc.asp?DDFDocuments/t/G/TBTN25/ARE661.DOCX</v>
      </c>
      <c r="Q78" s="6" t="str">
        <f>HYPERLINK("https://docs.wto.org/imrd/directdoc.asp?DDFDocuments/u/G/TBTN25/ARE661.DOCX", "https://docs.wto.org/imrd/directdoc.asp?DDFDocuments/u/G/TBTN25/ARE661.DOCX")</f>
        <v>https://docs.wto.org/imrd/directdoc.asp?DDFDocuments/u/G/TBTN25/ARE661.DOCX</v>
      </c>
      <c r="R78" s="6" t="str">
        <f>HYPERLINK("https://docs.wto.org/imrd/directdoc.asp?DDFDocuments/v/G/TBTN25/ARE661.DOCX", "https://docs.wto.org/imrd/directdoc.asp?DDFDocuments/v/G/TBTN25/ARE661.DOCX")</f>
        <v>https://docs.wto.org/imrd/directdoc.asp?DDFDocuments/v/G/TBTN25/ARE661.DOCX</v>
      </c>
    </row>
    <row r="79" spans="1:18" ht="60" x14ac:dyDescent="0.25">
      <c r="A79" s="8" t="s">
        <v>283</v>
      </c>
      <c r="B79" s="6" t="s">
        <v>292</v>
      </c>
      <c r="C79" s="7">
        <v>45825</v>
      </c>
      <c r="D79" s="9" t="str">
        <f>HYPERLINK("https://www.epingalert.org/en/Search?viewData= G/TBT/N/ARE/661, G/TBT/N/BHR/741, G/TBT/N/KWT/720, G/TBT/N/OMN/564, G/TBT/N/QAT/717, G/TBT/N/SAU/1394, G/TBT/N/YEM/320"," G/TBT/N/ARE/661, G/TBT/N/BHR/741, G/TBT/N/KWT/720, G/TBT/N/OMN/564, G/TBT/N/QAT/717, G/TBT/N/SAU/1394, G/TBT/N/YEM/320")</f>
        <v xml:space="preserve"> G/TBT/N/ARE/661, G/TBT/N/BHR/741, G/TBT/N/KWT/720, G/TBT/N/OMN/564, G/TBT/N/QAT/717, G/TBT/N/SAU/1394, G/TBT/N/YEM/320</v>
      </c>
      <c r="E79" s="8" t="s">
        <v>281</v>
      </c>
      <c r="F79" s="8" t="s">
        <v>282</v>
      </c>
      <c r="H79" s="8" t="s">
        <v>21</v>
      </c>
      <c r="I79" s="8" t="s">
        <v>284</v>
      </c>
      <c r="J79" s="8" t="s">
        <v>84</v>
      </c>
      <c r="K79" s="8" t="s">
        <v>54</v>
      </c>
      <c r="L79" s="6"/>
      <c r="M79" s="7">
        <v>45885</v>
      </c>
      <c r="N79" s="6" t="s">
        <v>24</v>
      </c>
      <c r="O79" s="8" t="s">
        <v>285</v>
      </c>
      <c r="P79" s="6" t="str">
        <f>HYPERLINK("https://docs.wto.org/imrd/directdoc.asp?DDFDocuments/t/G/TBTN25/ARE661.DOCX", "https://docs.wto.org/imrd/directdoc.asp?DDFDocuments/t/G/TBTN25/ARE661.DOCX")</f>
        <v>https://docs.wto.org/imrd/directdoc.asp?DDFDocuments/t/G/TBTN25/ARE661.DOCX</v>
      </c>
      <c r="Q79" s="6" t="str">
        <f>HYPERLINK("https://docs.wto.org/imrd/directdoc.asp?DDFDocuments/u/G/TBTN25/ARE661.DOCX", "https://docs.wto.org/imrd/directdoc.asp?DDFDocuments/u/G/TBTN25/ARE661.DOCX")</f>
        <v>https://docs.wto.org/imrd/directdoc.asp?DDFDocuments/u/G/TBTN25/ARE661.DOCX</v>
      </c>
      <c r="R79" s="6" t="str">
        <f>HYPERLINK("https://docs.wto.org/imrd/directdoc.asp?DDFDocuments/v/G/TBTN25/ARE661.DOCX", "https://docs.wto.org/imrd/directdoc.asp?DDFDocuments/v/G/TBTN25/ARE661.DOCX")</f>
        <v>https://docs.wto.org/imrd/directdoc.asp?DDFDocuments/v/G/TBTN25/ARE661.DOCX</v>
      </c>
    </row>
    <row r="80" spans="1:18" ht="60" x14ac:dyDescent="0.25">
      <c r="A80" s="8" t="s">
        <v>283</v>
      </c>
      <c r="B80" s="6" t="s">
        <v>17</v>
      </c>
      <c r="C80" s="7">
        <v>45825</v>
      </c>
      <c r="D80" s="9" t="str">
        <f>HYPERLINK("https://www.epingalert.org/en/Search?viewData= G/TBT/N/ARE/661, G/TBT/N/BHR/741, G/TBT/N/KWT/720, G/TBT/N/OMN/564, G/TBT/N/QAT/717, G/TBT/N/SAU/1394, G/TBT/N/YEM/320"," G/TBT/N/ARE/661, G/TBT/N/BHR/741, G/TBT/N/KWT/720, G/TBT/N/OMN/564, G/TBT/N/QAT/717, G/TBT/N/SAU/1394, G/TBT/N/YEM/320")</f>
        <v xml:space="preserve"> G/TBT/N/ARE/661, G/TBT/N/BHR/741, G/TBT/N/KWT/720, G/TBT/N/OMN/564, G/TBT/N/QAT/717, G/TBT/N/SAU/1394, G/TBT/N/YEM/320</v>
      </c>
      <c r="E80" s="8" t="s">
        <v>281</v>
      </c>
      <c r="F80" s="8" t="s">
        <v>282</v>
      </c>
      <c r="H80" s="8" t="s">
        <v>21</v>
      </c>
      <c r="I80" s="8" t="s">
        <v>284</v>
      </c>
      <c r="J80" s="8" t="s">
        <v>84</v>
      </c>
      <c r="K80" s="8" t="s">
        <v>54</v>
      </c>
      <c r="L80" s="6"/>
      <c r="M80" s="7">
        <v>45885</v>
      </c>
      <c r="N80" s="6" t="s">
        <v>24</v>
      </c>
      <c r="O80" s="8" t="s">
        <v>285</v>
      </c>
      <c r="P80" s="6" t="str">
        <f>HYPERLINK("https://docs.wto.org/imrd/directdoc.asp?DDFDocuments/t/G/TBTN25/ARE661.DOCX", "https://docs.wto.org/imrd/directdoc.asp?DDFDocuments/t/G/TBTN25/ARE661.DOCX")</f>
        <v>https://docs.wto.org/imrd/directdoc.asp?DDFDocuments/t/G/TBTN25/ARE661.DOCX</v>
      </c>
      <c r="Q80" s="6" t="str">
        <f>HYPERLINK("https://docs.wto.org/imrd/directdoc.asp?DDFDocuments/u/G/TBTN25/ARE661.DOCX", "https://docs.wto.org/imrd/directdoc.asp?DDFDocuments/u/G/TBTN25/ARE661.DOCX")</f>
        <v>https://docs.wto.org/imrd/directdoc.asp?DDFDocuments/u/G/TBTN25/ARE661.DOCX</v>
      </c>
      <c r="R80" s="6" t="str">
        <f>HYPERLINK("https://docs.wto.org/imrd/directdoc.asp?DDFDocuments/v/G/TBTN25/ARE661.DOCX", "https://docs.wto.org/imrd/directdoc.asp?DDFDocuments/v/G/TBTN25/ARE661.DOCX")</f>
        <v>https://docs.wto.org/imrd/directdoc.asp?DDFDocuments/v/G/TBTN25/ARE661.DOCX</v>
      </c>
    </row>
    <row r="81" spans="1:18" ht="60" x14ac:dyDescent="0.25">
      <c r="A81" s="8" t="s">
        <v>295</v>
      </c>
      <c r="B81" s="6" t="s">
        <v>198</v>
      </c>
      <c r="C81" s="7">
        <v>45825</v>
      </c>
      <c r="D81" s="9" t="str">
        <f>HYPERLINK("https://www.epingalert.org/en/Search?viewData= G/TBT/N/CHN/2075"," G/TBT/N/CHN/2075")</f>
        <v xml:space="preserve"> G/TBT/N/CHN/2075</v>
      </c>
      <c r="E81" s="8" t="s">
        <v>293</v>
      </c>
      <c r="F81" s="8" t="s">
        <v>294</v>
      </c>
      <c r="H81" s="8" t="s">
        <v>209</v>
      </c>
      <c r="I81" s="8" t="s">
        <v>210</v>
      </c>
      <c r="J81" s="8" t="s">
        <v>245</v>
      </c>
      <c r="K81" s="8" t="s">
        <v>21</v>
      </c>
      <c r="L81" s="6"/>
      <c r="M81" s="7">
        <v>45885</v>
      </c>
      <c r="N81" s="6" t="s">
        <v>24</v>
      </c>
      <c r="O81" s="8" t="s">
        <v>296</v>
      </c>
      <c r="P81" s="6" t="str">
        <f>HYPERLINK("https://docs.wto.org/imrd/directdoc.asp?DDFDocuments/t/G/TBTN25/CHN2075.DOCX", "https://docs.wto.org/imrd/directdoc.asp?DDFDocuments/t/G/TBTN25/CHN2075.DOCX")</f>
        <v>https://docs.wto.org/imrd/directdoc.asp?DDFDocuments/t/G/TBTN25/CHN2075.DOCX</v>
      </c>
      <c r="Q81" s="6" t="str">
        <f>HYPERLINK("https://docs.wto.org/imrd/directdoc.asp?DDFDocuments/u/G/TBTN25/CHN2075.DOCX", "https://docs.wto.org/imrd/directdoc.asp?DDFDocuments/u/G/TBTN25/CHN2075.DOCX")</f>
        <v>https://docs.wto.org/imrd/directdoc.asp?DDFDocuments/u/G/TBTN25/CHN2075.DOCX</v>
      </c>
      <c r="R81" s="6" t="str">
        <f>HYPERLINK("https://docs.wto.org/imrd/directdoc.asp?DDFDocuments/v/G/TBTN25/CHN2075.DOCX", "https://docs.wto.org/imrd/directdoc.asp?DDFDocuments/v/G/TBTN25/CHN2075.DOCX")</f>
        <v>https://docs.wto.org/imrd/directdoc.asp?DDFDocuments/v/G/TBTN25/CHN2075.DOCX</v>
      </c>
    </row>
    <row r="82" spans="1:18" ht="60" x14ac:dyDescent="0.25">
      <c r="A82" s="8" t="s">
        <v>283</v>
      </c>
      <c r="B82" s="6" t="s">
        <v>297</v>
      </c>
      <c r="C82" s="7">
        <v>45825</v>
      </c>
      <c r="D82" s="9" t="str">
        <f>HYPERLINK("https://www.epingalert.org/en/Search?viewData= G/TBT/N/ARE/661, G/TBT/N/BHR/741, G/TBT/N/KWT/720, G/TBT/N/OMN/564, G/TBT/N/QAT/717, G/TBT/N/SAU/1394, G/TBT/N/YEM/320"," G/TBT/N/ARE/661, G/TBT/N/BHR/741, G/TBT/N/KWT/720, G/TBT/N/OMN/564, G/TBT/N/QAT/717, G/TBT/N/SAU/1394, G/TBT/N/YEM/320")</f>
        <v xml:space="preserve"> G/TBT/N/ARE/661, G/TBT/N/BHR/741, G/TBT/N/KWT/720, G/TBT/N/OMN/564, G/TBT/N/QAT/717, G/TBT/N/SAU/1394, G/TBT/N/YEM/320</v>
      </c>
      <c r="E82" s="8" t="s">
        <v>281</v>
      </c>
      <c r="F82" s="8" t="s">
        <v>282</v>
      </c>
      <c r="H82" s="8" t="s">
        <v>21</v>
      </c>
      <c r="I82" s="8" t="s">
        <v>284</v>
      </c>
      <c r="J82" s="8" t="s">
        <v>84</v>
      </c>
      <c r="K82" s="8" t="s">
        <v>54</v>
      </c>
      <c r="L82" s="6"/>
      <c r="M82" s="7">
        <v>45885</v>
      </c>
      <c r="N82" s="6" t="s">
        <v>24</v>
      </c>
      <c r="O82" s="8" t="s">
        <v>285</v>
      </c>
      <c r="P82" s="6" t="str">
        <f>HYPERLINK("https://docs.wto.org/imrd/directdoc.asp?DDFDocuments/t/G/TBTN25/ARE661.DOCX", "https://docs.wto.org/imrd/directdoc.asp?DDFDocuments/t/G/TBTN25/ARE661.DOCX")</f>
        <v>https://docs.wto.org/imrd/directdoc.asp?DDFDocuments/t/G/TBTN25/ARE661.DOCX</v>
      </c>
      <c r="Q82" s="6" t="str">
        <f>HYPERLINK("https://docs.wto.org/imrd/directdoc.asp?DDFDocuments/u/G/TBTN25/ARE661.DOCX", "https://docs.wto.org/imrd/directdoc.asp?DDFDocuments/u/G/TBTN25/ARE661.DOCX")</f>
        <v>https://docs.wto.org/imrd/directdoc.asp?DDFDocuments/u/G/TBTN25/ARE661.DOCX</v>
      </c>
      <c r="R82" s="6" t="str">
        <f>HYPERLINK("https://docs.wto.org/imrd/directdoc.asp?DDFDocuments/v/G/TBTN25/ARE661.DOCX", "https://docs.wto.org/imrd/directdoc.asp?DDFDocuments/v/G/TBTN25/ARE661.DOCX")</f>
        <v>https://docs.wto.org/imrd/directdoc.asp?DDFDocuments/v/G/TBTN25/ARE661.DOCX</v>
      </c>
    </row>
    <row r="83" spans="1:18" ht="30" x14ac:dyDescent="0.25">
      <c r="A83" s="8" t="s">
        <v>300</v>
      </c>
      <c r="B83" s="6" t="s">
        <v>198</v>
      </c>
      <c r="C83" s="7">
        <v>45825</v>
      </c>
      <c r="D83" s="9" t="str">
        <f>HYPERLINK("https://www.epingalert.org/en/Search?viewData= G/TBT/N/CHN/2073"," G/TBT/N/CHN/2073")</f>
        <v xml:space="preserve"> G/TBT/N/CHN/2073</v>
      </c>
      <c r="E83" s="8" t="s">
        <v>298</v>
      </c>
      <c r="F83" s="8" t="s">
        <v>299</v>
      </c>
      <c r="H83" s="8" t="s">
        <v>301</v>
      </c>
      <c r="I83" s="8" t="s">
        <v>302</v>
      </c>
      <c r="J83" s="8" t="s">
        <v>23</v>
      </c>
      <c r="K83" s="8" t="s">
        <v>21</v>
      </c>
      <c r="L83" s="6"/>
      <c r="M83" s="7">
        <v>45885</v>
      </c>
      <c r="N83" s="6" t="s">
        <v>24</v>
      </c>
      <c r="O83" s="8" t="s">
        <v>303</v>
      </c>
      <c r="P83" s="6" t="str">
        <f>HYPERLINK("https://docs.wto.org/imrd/directdoc.asp?DDFDocuments/t/G/TBTN25/CHN2073.DOCX", "https://docs.wto.org/imrd/directdoc.asp?DDFDocuments/t/G/TBTN25/CHN2073.DOCX")</f>
        <v>https://docs.wto.org/imrd/directdoc.asp?DDFDocuments/t/G/TBTN25/CHN2073.DOCX</v>
      </c>
      <c r="Q83" s="6" t="str">
        <f>HYPERLINK("https://docs.wto.org/imrd/directdoc.asp?DDFDocuments/u/G/TBTN25/CHN2073.DOCX", "https://docs.wto.org/imrd/directdoc.asp?DDFDocuments/u/G/TBTN25/CHN2073.DOCX")</f>
        <v>https://docs.wto.org/imrd/directdoc.asp?DDFDocuments/u/G/TBTN25/CHN2073.DOCX</v>
      </c>
      <c r="R83" s="6" t="str">
        <f>HYPERLINK("https://docs.wto.org/imrd/directdoc.asp?DDFDocuments/v/G/TBTN25/CHN2073.DOCX", "https://docs.wto.org/imrd/directdoc.asp?DDFDocuments/v/G/TBTN25/CHN2073.DOCX")</f>
        <v>https://docs.wto.org/imrd/directdoc.asp?DDFDocuments/v/G/TBTN25/CHN2073.DOCX</v>
      </c>
    </row>
    <row r="84" spans="1:18" ht="60" x14ac:dyDescent="0.25">
      <c r="A84" s="8" t="s">
        <v>306</v>
      </c>
      <c r="B84" s="6" t="s">
        <v>198</v>
      </c>
      <c r="C84" s="7">
        <v>45825</v>
      </c>
      <c r="D84" s="9" t="str">
        <f>HYPERLINK("https://www.epingalert.org/en/Search?viewData= G/TBT/N/CHN/2074"," G/TBT/N/CHN/2074")</f>
        <v xml:space="preserve"> G/TBT/N/CHN/2074</v>
      </c>
      <c r="E84" s="8" t="s">
        <v>304</v>
      </c>
      <c r="F84" s="8" t="s">
        <v>305</v>
      </c>
      <c r="H84" s="8" t="s">
        <v>209</v>
      </c>
      <c r="I84" s="8" t="s">
        <v>210</v>
      </c>
      <c r="J84" s="8" t="s">
        <v>196</v>
      </c>
      <c r="K84" s="8" t="s">
        <v>21</v>
      </c>
      <c r="L84" s="6"/>
      <c r="M84" s="7">
        <v>45885</v>
      </c>
      <c r="N84" s="6" t="s">
        <v>24</v>
      </c>
      <c r="O84" s="8" t="s">
        <v>307</v>
      </c>
      <c r="P84" s="6" t="str">
        <f>HYPERLINK("https://docs.wto.org/imrd/directdoc.asp?DDFDocuments/t/G/TBTN25/CHN2074.DOCX", "https://docs.wto.org/imrd/directdoc.asp?DDFDocuments/t/G/TBTN25/CHN2074.DOCX")</f>
        <v>https://docs.wto.org/imrd/directdoc.asp?DDFDocuments/t/G/TBTN25/CHN2074.DOCX</v>
      </c>
      <c r="Q84" s="6" t="str">
        <f>HYPERLINK("https://docs.wto.org/imrd/directdoc.asp?DDFDocuments/u/G/TBTN25/CHN2074.DOCX", "https://docs.wto.org/imrd/directdoc.asp?DDFDocuments/u/G/TBTN25/CHN2074.DOCX")</f>
        <v>https://docs.wto.org/imrd/directdoc.asp?DDFDocuments/u/G/TBTN25/CHN2074.DOCX</v>
      </c>
      <c r="R84" s="6" t="str">
        <f>HYPERLINK("https://docs.wto.org/imrd/directdoc.asp?DDFDocuments/v/G/TBTN25/CHN2074.DOCX", "https://docs.wto.org/imrd/directdoc.asp?DDFDocuments/v/G/TBTN25/CHN2074.DOCX")</f>
        <v>https://docs.wto.org/imrd/directdoc.asp?DDFDocuments/v/G/TBTN25/CHN2074.DOCX</v>
      </c>
    </row>
    <row r="85" spans="1:18" ht="60" x14ac:dyDescent="0.25">
      <c r="A85" s="8" t="s">
        <v>283</v>
      </c>
      <c r="B85" s="6" t="s">
        <v>308</v>
      </c>
      <c r="C85" s="7">
        <v>45825</v>
      </c>
      <c r="D85" s="9" t="str">
        <f>HYPERLINK("https://www.epingalert.org/en/Search?viewData= G/TBT/N/ARE/661, G/TBT/N/BHR/741, G/TBT/N/KWT/720, G/TBT/N/OMN/564, G/TBT/N/QAT/717, G/TBT/N/SAU/1394, G/TBT/N/YEM/320"," G/TBT/N/ARE/661, G/TBT/N/BHR/741, G/TBT/N/KWT/720, G/TBT/N/OMN/564, G/TBT/N/QAT/717, G/TBT/N/SAU/1394, G/TBT/N/YEM/320")</f>
        <v xml:space="preserve"> G/TBT/N/ARE/661, G/TBT/N/BHR/741, G/TBT/N/KWT/720, G/TBT/N/OMN/564, G/TBT/N/QAT/717, G/TBT/N/SAU/1394, G/TBT/N/YEM/320</v>
      </c>
      <c r="E85" s="8" t="s">
        <v>281</v>
      </c>
      <c r="F85" s="8" t="s">
        <v>282</v>
      </c>
      <c r="H85" s="8" t="s">
        <v>21</v>
      </c>
      <c r="I85" s="8" t="s">
        <v>284</v>
      </c>
      <c r="J85" s="8" t="s">
        <v>84</v>
      </c>
      <c r="K85" s="8" t="s">
        <v>54</v>
      </c>
      <c r="L85" s="6"/>
      <c r="M85" s="7">
        <v>45885</v>
      </c>
      <c r="N85" s="6" t="s">
        <v>24</v>
      </c>
      <c r="O85" s="8" t="s">
        <v>285</v>
      </c>
      <c r="P85" s="6" t="str">
        <f>HYPERLINK("https://docs.wto.org/imrd/directdoc.asp?DDFDocuments/t/G/TBTN25/ARE661.DOCX", "https://docs.wto.org/imrd/directdoc.asp?DDFDocuments/t/G/TBTN25/ARE661.DOCX")</f>
        <v>https://docs.wto.org/imrd/directdoc.asp?DDFDocuments/t/G/TBTN25/ARE661.DOCX</v>
      </c>
      <c r="Q85" s="6" t="str">
        <f>HYPERLINK("https://docs.wto.org/imrd/directdoc.asp?DDFDocuments/u/G/TBTN25/ARE661.DOCX", "https://docs.wto.org/imrd/directdoc.asp?DDFDocuments/u/G/TBTN25/ARE661.DOCX")</f>
        <v>https://docs.wto.org/imrd/directdoc.asp?DDFDocuments/u/G/TBTN25/ARE661.DOCX</v>
      </c>
      <c r="R85" s="6" t="str">
        <f>HYPERLINK("https://docs.wto.org/imrd/directdoc.asp?DDFDocuments/v/G/TBTN25/ARE661.DOCX", "https://docs.wto.org/imrd/directdoc.asp?DDFDocuments/v/G/TBTN25/ARE661.DOCX")</f>
        <v>https://docs.wto.org/imrd/directdoc.asp?DDFDocuments/v/G/TBTN25/ARE661.DOCX</v>
      </c>
    </row>
    <row r="86" spans="1:18" ht="150" x14ac:dyDescent="0.25">
      <c r="A86" s="8" t="s">
        <v>311</v>
      </c>
      <c r="B86" s="6" t="s">
        <v>48</v>
      </c>
      <c r="C86" s="7">
        <v>45825</v>
      </c>
      <c r="D86" s="9" t="str">
        <f>HYPERLINK("https://www.epingalert.org/en/Search?viewData= G/TBT/N/UKR/346"," G/TBT/N/UKR/346")</f>
        <v xml:space="preserve"> G/TBT/N/UKR/346</v>
      </c>
      <c r="E86" s="8" t="s">
        <v>309</v>
      </c>
      <c r="F86" s="8" t="s">
        <v>310</v>
      </c>
      <c r="H86" s="8" t="s">
        <v>21</v>
      </c>
      <c r="I86" s="8" t="s">
        <v>312</v>
      </c>
      <c r="J86" s="8" t="s">
        <v>313</v>
      </c>
      <c r="K86" s="8" t="s">
        <v>54</v>
      </c>
      <c r="L86" s="6"/>
      <c r="M86" s="7">
        <v>45885</v>
      </c>
      <c r="N86" s="6" t="s">
        <v>24</v>
      </c>
      <c r="O86" s="8" t="s">
        <v>314</v>
      </c>
      <c r="P86" s="6" t="str">
        <f>HYPERLINK("https://docs.wto.org/imrd/directdoc.asp?DDFDocuments/t/G/TBTN25/UKR346.DOCX", "https://docs.wto.org/imrd/directdoc.asp?DDFDocuments/t/G/TBTN25/UKR346.DOCX")</f>
        <v>https://docs.wto.org/imrd/directdoc.asp?DDFDocuments/t/G/TBTN25/UKR346.DOCX</v>
      </c>
      <c r="Q86" s="6" t="str">
        <f>HYPERLINK("https://docs.wto.org/imrd/directdoc.asp?DDFDocuments/u/G/TBTN25/UKR346.DOCX", "https://docs.wto.org/imrd/directdoc.asp?DDFDocuments/u/G/TBTN25/UKR346.DOCX")</f>
        <v>https://docs.wto.org/imrd/directdoc.asp?DDFDocuments/u/G/TBTN25/UKR346.DOCX</v>
      </c>
      <c r="R86" s="6" t="str">
        <f>HYPERLINK("https://docs.wto.org/imrd/directdoc.asp?DDFDocuments/v/G/TBTN25/UKR346.DOCX", "https://docs.wto.org/imrd/directdoc.asp?DDFDocuments/v/G/TBTN25/UKR346.DOCX")</f>
        <v>https://docs.wto.org/imrd/directdoc.asp?DDFDocuments/v/G/TBTN25/UKR346.DOCX</v>
      </c>
    </row>
    <row r="87" spans="1:18" ht="60" x14ac:dyDescent="0.25">
      <c r="A87" s="8" t="s">
        <v>283</v>
      </c>
      <c r="B87" s="6" t="s">
        <v>315</v>
      </c>
      <c r="C87" s="7">
        <v>45825</v>
      </c>
      <c r="D87" s="9" t="str">
        <f>HYPERLINK("https://www.epingalert.org/en/Search?viewData= G/TBT/N/ARE/661, G/TBT/N/BHR/741, G/TBT/N/KWT/720, G/TBT/N/OMN/564, G/TBT/N/QAT/717, G/TBT/N/SAU/1394, G/TBT/N/YEM/320"," G/TBT/N/ARE/661, G/TBT/N/BHR/741, G/TBT/N/KWT/720, G/TBT/N/OMN/564, G/TBT/N/QAT/717, G/TBT/N/SAU/1394, G/TBT/N/YEM/320")</f>
        <v xml:space="preserve"> G/TBT/N/ARE/661, G/TBT/N/BHR/741, G/TBT/N/KWT/720, G/TBT/N/OMN/564, G/TBT/N/QAT/717, G/TBT/N/SAU/1394, G/TBT/N/YEM/320</v>
      </c>
      <c r="E87" s="8" t="s">
        <v>281</v>
      </c>
      <c r="F87" s="8" t="s">
        <v>282</v>
      </c>
      <c r="H87" s="8" t="s">
        <v>21</v>
      </c>
      <c r="I87" s="8" t="s">
        <v>284</v>
      </c>
      <c r="J87" s="8" t="s">
        <v>84</v>
      </c>
      <c r="K87" s="8" t="s">
        <v>54</v>
      </c>
      <c r="L87" s="6"/>
      <c r="M87" s="7">
        <v>45885</v>
      </c>
      <c r="N87" s="6" t="s">
        <v>24</v>
      </c>
      <c r="O87" s="8" t="s">
        <v>285</v>
      </c>
      <c r="P87" s="6" t="str">
        <f>HYPERLINK("https://docs.wto.org/imrd/directdoc.asp?DDFDocuments/t/G/TBTN25/ARE661.DOCX", "https://docs.wto.org/imrd/directdoc.asp?DDFDocuments/t/G/TBTN25/ARE661.DOCX")</f>
        <v>https://docs.wto.org/imrd/directdoc.asp?DDFDocuments/t/G/TBTN25/ARE661.DOCX</v>
      </c>
      <c r="Q87" s="6" t="str">
        <f>HYPERLINK("https://docs.wto.org/imrd/directdoc.asp?DDFDocuments/u/G/TBTN25/ARE661.DOCX", "https://docs.wto.org/imrd/directdoc.asp?DDFDocuments/u/G/TBTN25/ARE661.DOCX")</f>
        <v>https://docs.wto.org/imrd/directdoc.asp?DDFDocuments/u/G/TBTN25/ARE661.DOCX</v>
      </c>
      <c r="R87" s="6" t="str">
        <f>HYPERLINK("https://docs.wto.org/imrd/directdoc.asp?DDFDocuments/v/G/TBTN25/ARE661.DOCX", "https://docs.wto.org/imrd/directdoc.asp?DDFDocuments/v/G/TBTN25/ARE661.DOCX")</f>
        <v>https://docs.wto.org/imrd/directdoc.asp?DDFDocuments/v/G/TBTN25/ARE661.DOCX</v>
      </c>
    </row>
    <row r="88" spans="1:18" ht="45" x14ac:dyDescent="0.25">
      <c r="A88" s="8" t="s">
        <v>318</v>
      </c>
      <c r="B88" s="6" t="s">
        <v>34</v>
      </c>
      <c r="C88" s="7">
        <v>45825</v>
      </c>
      <c r="D88" s="9" t="str">
        <f>HYPERLINK("https://www.epingalert.org/en/Search?viewData= G/TBT/N/CHL/737"," G/TBT/N/CHL/737")</f>
        <v xml:space="preserve"> G/TBT/N/CHL/737</v>
      </c>
      <c r="E88" s="8" t="s">
        <v>316</v>
      </c>
      <c r="F88" s="8" t="s">
        <v>317</v>
      </c>
      <c r="H88" s="8" t="s">
        <v>21</v>
      </c>
      <c r="I88" s="8" t="s">
        <v>278</v>
      </c>
      <c r="J88" s="8" t="s">
        <v>23</v>
      </c>
      <c r="K88" s="8" t="s">
        <v>21</v>
      </c>
      <c r="L88" s="6"/>
      <c r="M88" s="7">
        <v>45885</v>
      </c>
      <c r="N88" s="6" t="s">
        <v>24</v>
      </c>
      <c r="O88" s="8" t="s">
        <v>319</v>
      </c>
      <c r="P88" s="6" t="str">
        <f>HYPERLINK("https://docs.wto.org/imrd/directdoc.asp?DDFDocuments/t/G/TBTN25/CHL737.DOCX", "https://docs.wto.org/imrd/directdoc.asp?DDFDocuments/t/G/TBTN25/CHL737.DOCX")</f>
        <v>https://docs.wto.org/imrd/directdoc.asp?DDFDocuments/t/G/TBTN25/CHL737.DOCX</v>
      </c>
      <c r="Q88" s="6" t="str">
        <f>HYPERLINK("https://docs.wto.org/imrd/directdoc.asp?DDFDocuments/u/G/TBTN25/CHL737.DOCX", "https://docs.wto.org/imrd/directdoc.asp?DDFDocuments/u/G/TBTN25/CHL737.DOCX")</f>
        <v>https://docs.wto.org/imrd/directdoc.asp?DDFDocuments/u/G/TBTN25/CHL737.DOCX</v>
      </c>
      <c r="R88" s="6" t="str">
        <f>HYPERLINK("https://docs.wto.org/imrd/directdoc.asp?DDFDocuments/v/G/TBTN25/CHL737.DOCX", "https://docs.wto.org/imrd/directdoc.asp?DDFDocuments/v/G/TBTN25/CHL737.DOCX")</f>
        <v>https://docs.wto.org/imrd/directdoc.asp?DDFDocuments/v/G/TBTN25/CHL737.DOCX</v>
      </c>
    </row>
    <row r="89" spans="1:18" ht="270" x14ac:dyDescent="0.25">
      <c r="A89" s="8" t="s">
        <v>323</v>
      </c>
      <c r="B89" s="6" t="s">
        <v>320</v>
      </c>
      <c r="C89" s="7">
        <v>45825</v>
      </c>
      <c r="D89" s="9" t="str">
        <f>HYPERLINK("https://www.epingalert.org/en/Search?viewData= G/TBT/N/VNM/349"," G/TBT/N/VNM/349")</f>
        <v xml:space="preserve"> G/TBT/N/VNM/349</v>
      </c>
      <c r="E89" s="8" t="s">
        <v>321</v>
      </c>
      <c r="F89" s="8" t="s">
        <v>322</v>
      </c>
      <c r="H89" s="8" t="s">
        <v>21</v>
      </c>
      <c r="I89" s="8" t="s">
        <v>324</v>
      </c>
      <c r="J89" s="8" t="s">
        <v>23</v>
      </c>
      <c r="K89" s="8" t="s">
        <v>21</v>
      </c>
      <c r="L89" s="6"/>
      <c r="M89" s="7">
        <v>45885</v>
      </c>
      <c r="N89" s="6" t="s">
        <v>24</v>
      </c>
      <c r="O89" s="8" t="s">
        <v>325</v>
      </c>
      <c r="P89" s="6" t="str">
        <f>HYPERLINK("https://docs.wto.org/imrd/directdoc.asp?DDFDocuments/t/G/TBTN25/VNM349.DOCX", "https://docs.wto.org/imrd/directdoc.asp?DDFDocuments/t/G/TBTN25/VNM349.DOCX")</f>
        <v>https://docs.wto.org/imrd/directdoc.asp?DDFDocuments/t/G/TBTN25/VNM349.DOCX</v>
      </c>
      <c r="Q89" s="6" t="str">
        <f>HYPERLINK("https://docs.wto.org/imrd/directdoc.asp?DDFDocuments/u/G/TBTN25/VNM349.DOCX", "https://docs.wto.org/imrd/directdoc.asp?DDFDocuments/u/G/TBTN25/VNM349.DOCX")</f>
        <v>https://docs.wto.org/imrd/directdoc.asp?DDFDocuments/u/G/TBTN25/VNM349.DOCX</v>
      </c>
      <c r="R89" s="6" t="str">
        <f>HYPERLINK("https://docs.wto.org/imrd/directdoc.asp?DDFDocuments/v/G/TBTN25/VNM349.DOCX", "https://docs.wto.org/imrd/directdoc.asp?DDFDocuments/v/G/TBTN25/VNM349.DOCX")</f>
        <v>https://docs.wto.org/imrd/directdoc.asp?DDFDocuments/v/G/TBTN25/VNM349.DOCX</v>
      </c>
    </row>
    <row r="90" spans="1:18" ht="90" x14ac:dyDescent="0.25">
      <c r="A90" s="8" t="s">
        <v>329</v>
      </c>
      <c r="B90" s="6" t="s">
        <v>326</v>
      </c>
      <c r="C90" s="7">
        <v>45824</v>
      </c>
      <c r="D90" s="9" t="str">
        <f>HYPERLINK("https://www.epingalert.org/en/Search?viewData= G/TBT/N/JOR/63"," G/TBT/N/JOR/63")</f>
        <v xml:space="preserve"> G/TBT/N/JOR/63</v>
      </c>
      <c r="E90" s="8" t="s">
        <v>327</v>
      </c>
      <c r="F90" s="8" t="s">
        <v>328</v>
      </c>
      <c r="H90" s="8" t="s">
        <v>21</v>
      </c>
      <c r="I90" s="8" t="s">
        <v>330</v>
      </c>
      <c r="J90" s="8" t="s">
        <v>23</v>
      </c>
      <c r="K90" s="8" t="s">
        <v>124</v>
      </c>
      <c r="L90" s="6"/>
      <c r="M90" s="7">
        <v>45884</v>
      </c>
      <c r="N90" s="6" t="s">
        <v>24</v>
      </c>
      <c r="O90" s="8" t="s">
        <v>331</v>
      </c>
      <c r="P90" s="6" t="str">
        <f>HYPERLINK("https://docs.wto.org/imrd/directdoc.asp?DDFDocuments/t/G/TBTN25/JOR63.DOCX", "https://docs.wto.org/imrd/directdoc.asp?DDFDocuments/t/G/TBTN25/JOR63.DOCX")</f>
        <v>https://docs.wto.org/imrd/directdoc.asp?DDFDocuments/t/G/TBTN25/JOR63.DOCX</v>
      </c>
      <c r="Q90" s="6" t="str">
        <f>HYPERLINK("https://docs.wto.org/imrd/directdoc.asp?DDFDocuments/u/G/TBTN25/JOR63.DOCX", "https://docs.wto.org/imrd/directdoc.asp?DDFDocuments/u/G/TBTN25/JOR63.DOCX")</f>
        <v>https://docs.wto.org/imrd/directdoc.asp?DDFDocuments/u/G/TBTN25/JOR63.DOCX</v>
      </c>
      <c r="R90" s="6" t="str">
        <f>HYPERLINK("https://docs.wto.org/imrd/directdoc.asp?DDFDocuments/v/G/TBTN25/JOR63.DOCX", "https://docs.wto.org/imrd/directdoc.asp?DDFDocuments/v/G/TBTN25/JOR63.DOCX")</f>
        <v>https://docs.wto.org/imrd/directdoc.asp?DDFDocuments/v/G/TBTN25/JOR63.DOCX</v>
      </c>
    </row>
    <row r="91" spans="1:18" ht="60" x14ac:dyDescent="0.25">
      <c r="A91" s="8" t="s">
        <v>334</v>
      </c>
      <c r="B91" s="6" t="s">
        <v>34</v>
      </c>
      <c r="C91" s="7">
        <v>45824</v>
      </c>
      <c r="D91" s="9" t="str">
        <f>HYPERLINK("https://www.epingalert.org/en/Search?viewData= G/TBT/N/CHL/734"," G/TBT/N/CHL/734")</f>
        <v xml:space="preserve"> G/TBT/N/CHL/734</v>
      </c>
      <c r="E91" s="8" t="s">
        <v>332</v>
      </c>
      <c r="F91" s="8" t="s">
        <v>333</v>
      </c>
      <c r="H91" s="8" t="s">
        <v>335</v>
      </c>
      <c r="I91" s="8" t="s">
        <v>235</v>
      </c>
      <c r="J91" s="8" t="s">
        <v>23</v>
      </c>
      <c r="K91" s="8" t="s">
        <v>21</v>
      </c>
      <c r="L91" s="6"/>
      <c r="M91" s="7">
        <v>45884</v>
      </c>
      <c r="N91" s="6" t="s">
        <v>24</v>
      </c>
      <c r="O91" s="8" t="s">
        <v>336</v>
      </c>
      <c r="P91" s="6" t="str">
        <f>HYPERLINK("https://docs.wto.org/imrd/directdoc.asp?DDFDocuments/t/G/TBTN25/CHL734.DOCX", "https://docs.wto.org/imrd/directdoc.asp?DDFDocuments/t/G/TBTN25/CHL734.DOCX")</f>
        <v>https://docs.wto.org/imrd/directdoc.asp?DDFDocuments/t/G/TBTN25/CHL734.DOCX</v>
      </c>
      <c r="Q91" s="6" t="str">
        <f>HYPERLINK("https://docs.wto.org/imrd/directdoc.asp?DDFDocuments/u/G/TBTN25/CHL734.DOCX", "https://docs.wto.org/imrd/directdoc.asp?DDFDocuments/u/G/TBTN25/CHL734.DOCX")</f>
        <v>https://docs.wto.org/imrd/directdoc.asp?DDFDocuments/u/G/TBTN25/CHL734.DOCX</v>
      </c>
      <c r="R91" s="6" t="str">
        <f>HYPERLINK("https://docs.wto.org/imrd/directdoc.asp?DDFDocuments/v/G/TBTN25/CHL734.DOCX", "https://docs.wto.org/imrd/directdoc.asp?DDFDocuments/v/G/TBTN25/CHL734.DOCX")</f>
        <v>https://docs.wto.org/imrd/directdoc.asp?DDFDocuments/v/G/TBTN25/CHL734.DOCX</v>
      </c>
    </row>
    <row r="92" spans="1:18" ht="60" x14ac:dyDescent="0.25">
      <c r="A92" s="8" t="s">
        <v>339</v>
      </c>
      <c r="B92" s="6" t="s">
        <v>34</v>
      </c>
      <c r="C92" s="7">
        <v>45824</v>
      </c>
      <c r="D92" s="9" t="str">
        <f>HYPERLINK("https://www.epingalert.org/en/Search?viewData= G/TBT/N/CHL/736"," G/TBT/N/CHL/736")</f>
        <v xml:space="preserve"> G/TBT/N/CHL/736</v>
      </c>
      <c r="E92" s="8" t="s">
        <v>337</v>
      </c>
      <c r="F92" s="8" t="s">
        <v>338</v>
      </c>
      <c r="H92" s="8" t="s">
        <v>340</v>
      </c>
      <c r="I92" s="8" t="s">
        <v>341</v>
      </c>
      <c r="J92" s="8" t="s">
        <v>23</v>
      </c>
      <c r="K92" s="8" t="s">
        <v>21</v>
      </c>
      <c r="L92" s="6"/>
      <c r="M92" s="7">
        <v>45884</v>
      </c>
      <c r="N92" s="6" t="s">
        <v>24</v>
      </c>
      <c r="O92" s="8" t="s">
        <v>342</v>
      </c>
      <c r="P92" s="6" t="str">
        <f>HYPERLINK("https://docs.wto.org/imrd/directdoc.asp?DDFDocuments/t/G/TBTN25/CHL736.DOCX", "https://docs.wto.org/imrd/directdoc.asp?DDFDocuments/t/G/TBTN25/CHL736.DOCX")</f>
        <v>https://docs.wto.org/imrd/directdoc.asp?DDFDocuments/t/G/TBTN25/CHL736.DOCX</v>
      </c>
      <c r="Q92" s="6" t="str">
        <f>HYPERLINK("https://docs.wto.org/imrd/directdoc.asp?DDFDocuments/u/G/TBTN25/CHL736.DOCX", "https://docs.wto.org/imrd/directdoc.asp?DDFDocuments/u/G/TBTN25/CHL736.DOCX")</f>
        <v>https://docs.wto.org/imrd/directdoc.asp?DDFDocuments/u/G/TBTN25/CHL736.DOCX</v>
      </c>
      <c r="R92" s="6" t="str">
        <f>HYPERLINK("https://docs.wto.org/imrd/directdoc.asp?DDFDocuments/v/G/TBTN25/CHL736.DOCX", "https://docs.wto.org/imrd/directdoc.asp?DDFDocuments/v/G/TBTN25/CHL736.DOCX")</f>
        <v>https://docs.wto.org/imrd/directdoc.asp?DDFDocuments/v/G/TBTN25/CHL736.DOCX</v>
      </c>
    </row>
    <row r="93" spans="1:18" ht="60" x14ac:dyDescent="0.25">
      <c r="A93" s="8" t="s">
        <v>345</v>
      </c>
      <c r="B93" s="6" t="s">
        <v>34</v>
      </c>
      <c r="C93" s="7">
        <v>45824</v>
      </c>
      <c r="D93" s="9" t="str">
        <f>HYPERLINK("https://www.epingalert.org/en/Search?viewData= G/TBT/N/CHL/735"," G/TBT/N/CHL/735")</f>
        <v xml:space="preserve"> G/TBT/N/CHL/735</v>
      </c>
      <c r="E93" s="8" t="s">
        <v>343</v>
      </c>
      <c r="F93" s="8" t="s">
        <v>344</v>
      </c>
      <c r="H93" s="8" t="s">
        <v>21</v>
      </c>
      <c r="I93" s="8" t="s">
        <v>346</v>
      </c>
      <c r="J93" s="8" t="s">
        <v>23</v>
      </c>
      <c r="K93" s="8" t="s">
        <v>21</v>
      </c>
      <c r="L93" s="6"/>
      <c r="M93" s="7">
        <v>45884</v>
      </c>
      <c r="N93" s="6" t="s">
        <v>24</v>
      </c>
      <c r="O93" s="8" t="s">
        <v>347</v>
      </c>
      <c r="P93" s="6" t="str">
        <f>HYPERLINK("https://docs.wto.org/imrd/directdoc.asp?DDFDocuments/t/G/TBTN25/CHL735.DOCX", "https://docs.wto.org/imrd/directdoc.asp?DDFDocuments/t/G/TBTN25/CHL735.DOCX")</f>
        <v>https://docs.wto.org/imrd/directdoc.asp?DDFDocuments/t/G/TBTN25/CHL735.DOCX</v>
      </c>
      <c r="Q93" s="6" t="str">
        <f>HYPERLINK("https://docs.wto.org/imrd/directdoc.asp?DDFDocuments/u/G/TBTN25/CHL735.DOCX", "https://docs.wto.org/imrd/directdoc.asp?DDFDocuments/u/G/TBTN25/CHL735.DOCX")</f>
        <v>https://docs.wto.org/imrd/directdoc.asp?DDFDocuments/u/G/TBTN25/CHL735.DOCX</v>
      </c>
      <c r="R93" s="6" t="str">
        <f>HYPERLINK("https://docs.wto.org/imrd/directdoc.asp?DDFDocuments/v/G/TBTN25/CHL735.DOCX", "https://docs.wto.org/imrd/directdoc.asp?DDFDocuments/v/G/TBTN25/CHL735.DOCX")</f>
        <v>https://docs.wto.org/imrd/directdoc.asp?DDFDocuments/v/G/TBTN25/CHL735.DOCX</v>
      </c>
    </row>
    <row r="94" spans="1:18" ht="105" x14ac:dyDescent="0.25">
      <c r="A94" s="8" t="s">
        <v>350</v>
      </c>
      <c r="B94" s="6" t="s">
        <v>86</v>
      </c>
      <c r="C94" s="7">
        <v>45824</v>
      </c>
      <c r="D94" s="9" t="str">
        <f>HYPERLINK("https://www.epingalert.org/en/Search?viewData= G/TBT/N/USA/2217"," G/TBT/N/USA/2217")</f>
        <v xml:space="preserve"> G/TBT/N/USA/2217</v>
      </c>
      <c r="E94" s="8" t="s">
        <v>348</v>
      </c>
      <c r="F94" s="8" t="s">
        <v>349</v>
      </c>
      <c r="H94" s="8" t="s">
        <v>21</v>
      </c>
      <c r="I94" s="8" t="s">
        <v>351</v>
      </c>
      <c r="J94" s="8" t="s">
        <v>97</v>
      </c>
      <c r="K94" s="8" t="s">
        <v>21</v>
      </c>
      <c r="L94" s="6"/>
      <c r="M94" s="7">
        <v>45896</v>
      </c>
      <c r="N94" s="6" t="s">
        <v>24</v>
      </c>
      <c r="O94" s="8" t="s">
        <v>352</v>
      </c>
      <c r="P94" s="6" t="str">
        <f>HYPERLINK("https://docs.wto.org/imrd/directdoc.asp?DDFDocuments/t/G/TBTN25/USA2217.DOCX", "https://docs.wto.org/imrd/directdoc.asp?DDFDocuments/t/G/TBTN25/USA2217.DOCX")</f>
        <v>https://docs.wto.org/imrd/directdoc.asp?DDFDocuments/t/G/TBTN25/USA2217.DOCX</v>
      </c>
      <c r="Q94" s="6" t="str">
        <f>HYPERLINK("https://docs.wto.org/imrd/directdoc.asp?DDFDocuments/u/G/TBTN25/USA2217.DOCX", "https://docs.wto.org/imrd/directdoc.asp?DDFDocuments/u/G/TBTN25/USA2217.DOCX")</f>
        <v>https://docs.wto.org/imrd/directdoc.asp?DDFDocuments/u/G/TBTN25/USA2217.DOCX</v>
      </c>
      <c r="R94" s="6" t="str">
        <f>HYPERLINK("https://docs.wto.org/imrd/directdoc.asp?DDFDocuments/v/G/TBTN25/USA2217.DOCX", "https://docs.wto.org/imrd/directdoc.asp?DDFDocuments/v/G/TBTN25/USA2217.DOCX")</f>
        <v>https://docs.wto.org/imrd/directdoc.asp?DDFDocuments/v/G/TBTN25/USA2217.DOCX</v>
      </c>
    </row>
    <row r="95" spans="1:18" ht="345" x14ac:dyDescent="0.25">
      <c r="A95" s="8" t="s">
        <v>355</v>
      </c>
      <c r="B95" s="6" t="s">
        <v>48</v>
      </c>
      <c r="C95" s="7">
        <v>45824</v>
      </c>
      <c r="D95" s="9" t="str">
        <f>HYPERLINK("https://www.epingalert.org/en/Search?viewData= G/TBT/N/UKR/345"," G/TBT/N/UKR/345")</f>
        <v xml:space="preserve"> G/TBT/N/UKR/345</v>
      </c>
      <c r="E95" s="8" t="s">
        <v>353</v>
      </c>
      <c r="F95" s="8" t="s">
        <v>354</v>
      </c>
      <c r="H95" s="8" t="s">
        <v>356</v>
      </c>
      <c r="I95" s="8" t="s">
        <v>357</v>
      </c>
      <c r="J95" s="8" t="s">
        <v>358</v>
      </c>
      <c r="K95" s="8" t="s">
        <v>21</v>
      </c>
      <c r="L95" s="6"/>
      <c r="M95" s="7">
        <v>45884</v>
      </c>
      <c r="N95" s="6" t="s">
        <v>24</v>
      </c>
      <c r="O95" s="8" t="s">
        <v>359</v>
      </c>
      <c r="P95" s="6" t="str">
        <f>HYPERLINK("https://docs.wto.org/imrd/directdoc.asp?DDFDocuments/t/G/TBTN25/UKR345.DOCX", "https://docs.wto.org/imrd/directdoc.asp?DDFDocuments/t/G/TBTN25/UKR345.DOCX")</f>
        <v>https://docs.wto.org/imrd/directdoc.asp?DDFDocuments/t/G/TBTN25/UKR345.DOCX</v>
      </c>
      <c r="Q95" s="6" t="str">
        <f>HYPERLINK("https://docs.wto.org/imrd/directdoc.asp?DDFDocuments/u/G/TBTN25/UKR345.DOCX", "https://docs.wto.org/imrd/directdoc.asp?DDFDocuments/u/G/TBTN25/UKR345.DOCX")</f>
        <v>https://docs.wto.org/imrd/directdoc.asp?DDFDocuments/u/G/TBTN25/UKR345.DOCX</v>
      </c>
      <c r="R95" s="6" t="str">
        <f>HYPERLINK("https://docs.wto.org/imrd/directdoc.asp?DDFDocuments/v/G/TBTN25/UKR345.DOCX", "https://docs.wto.org/imrd/directdoc.asp?DDFDocuments/v/G/TBTN25/UKR345.DOCX")</f>
        <v>https://docs.wto.org/imrd/directdoc.asp?DDFDocuments/v/G/TBTN25/UKR345.DOCX</v>
      </c>
    </row>
    <row r="96" spans="1:18" ht="75" x14ac:dyDescent="0.25">
      <c r="A96" s="8" t="s">
        <v>362</v>
      </c>
      <c r="B96" s="6" t="s">
        <v>34</v>
      </c>
      <c r="C96" s="7">
        <v>45821</v>
      </c>
      <c r="D96" s="9" t="str">
        <f>HYPERLINK("https://www.epingalert.org/en/Search?viewData= G/TBT/N/CHL/733"," G/TBT/N/CHL/733")</f>
        <v xml:space="preserve"> G/TBT/N/CHL/733</v>
      </c>
      <c r="E96" s="8" t="s">
        <v>360</v>
      </c>
      <c r="F96" s="8" t="s">
        <v>361</v>
      </c>
      <c r="H96" s="8" t="s">
        <v>21</v>
      </c>
      <c r="I96" s="8" t="s">
        <v>363</v>
      </c>
      <c r="J96" s="8" t="s">
        <v>23</v>
      </c>
      <c r="K96" s="8" t="s">
        <v>21</v>
      </c>
      <c r="L96" s="6"/>
      <c r="M96" s="7">
        <v>45881</v>
      </c>
      <c r="N96" s="6" t="s">
        <v>24</v>
      </c>
      <c r="O96" s="8" t="s">
        <v>364</v>
      </c>
      <c r="P96" s="6" t="str">
        <f>HYPERLINK("https://docs.wto.org/imrd/directdoc.asp?DDFDocuments/t/G/TBTN25/CHL733.DOCX", "https://docs.wto.org/imrd/directdoc.asp?DDFDocuments/t/G/TBTN25/CHL733.DOCX")</f>
        <v>https://docs.wto.org/imrd/directdoc.asp?DDFDocuments/t/G/TBTN25/CHL733.DOCX</v>
      </c>
      <c r="Q96" s="6" t="str">
        <f>HYPERLINK("https://docs.wto.org/imrd/directdoc.asp?DDFDocuments/u/G/TBTN25/CHL733.DOCX", "https://docs.wto.org/imrd/directdoc.asp?DDFDocuments/u/G/TBTN25/CHL733.DOCX")</f>
        <v>https://docs.wto.org/imrd/directdoc.asp?DDFDocuments/u/G/TBTN25/CHL733.DOCX</v>
      </c>
      <c r="R96" s="6" t="str">
        <f>HYPERLINK("https://docs.wto.org/imrd/directdoc.asp?DDFDocuments/v/G/TBTN25/CHL733.DOCX", "https://docs.wto.org/imrd/directdoc.asp?DDFDocuments/v/G/TBTN25/CHL733.DOCX")</f>
        <v>https://docs.wto.org/imrd/directdoc.asp?DDFDocuments/v/G/TBTN25/CHL733.DOCX</v>
      </c>
    </row>
    <row r="97" spans="1:18" ht="150" x14ac:dyDescent="0.25">
      <c r="A97" s="8" t="s">
        <v>367</v>
      </c>
      <c r="B97" s="6" t="s">
        <v>86</v>
      </c>
      <c r="C97" s="7">
        <v>45821</v>
      </c>
      <c r="D97" s="9" t="str">
        <f>HYPERLINK("https://www.epingalert.org/en/Search?viewData= G/TBT/N/USA/2216"," G/TBT/N/USA/2216")</f>
        <v xml:space="preserve"> G/TBT/N/USA/2216</v>
      </c>
      <c r="E97" s="8" t="s">
        <v>365</v>
      </c>
      <c r="F97" s="8" t="s">
        <v>366</v>
      </c>
      <c r="H97" s="8" t="s">
        <v>21</v>
      </c>
      <c r="I97" s="8" t="s">
        <v>368</v>
      </c>
      <c r="J97" s="8" t="s">
        <v>103</v>
      </c>
      <c r="K97" s="8" t="s">
        <v>21</v>
      </c>
      <c r="L97" s="6"/>
      <c r="M97" s="7">
        <v>45866</v>
      </c>
      <c r="N97" s="6" t="s">
        <v>24</v>
      </c>
      <c r="O97" s="8" t="s">
        <v>369</v>
      </c>
      <c r="P97" s="6" t="str">
        <f>HYPERLINK("https://docs.wto.org/imrd/directdoc.asp?DDFDocuments/t/G/TBTN25/USA2216.DOCX", "https://docs.wto.org/imrd/directdoc.asp?DDFDocuments/t/G/TBTN25/USA2216.DOCX")</f>
        <v>https://docs.wto.org/imrd/directdoc.asp?DDFDocuments/t/G/TBTN25/USA2216.DOCX</v>
      </c>
      <c r="Q97" s="6" t="str">
        <f>HYPERLINK("https://docs.wto.org/imrd/directdoc.asp?DDFDocuments/u/G/TBTN25/USA2216.DOCX", "https://docs.wto.org/imrd/directdoc.asp?DDFDocuments/u/G/TBTN25/USA2216.DOCX")</f>
        <v>https://docs.wto.org/imrd/directdoc.asp?DDFDocuments/u/G/TBTN25/USA2216.DOCX</v>
      </c>
      <c r="R97" s="6" t="str">
        <f>HYPERLINK("https://docs.wto.org/imrd/directdoc.asp?DDFDocuments/v/G/TBTN25/USA2216.DOCX", "https://docs.wto.org/imrd/directdoc.asp?DDFDocuments/v/G/TBTN25/USA2216.DOCX")</f>
        <v>https://docs.wto.org/imrd/directdoc.asp?DDFDocuments/v/G/TBTN25/USA2216.DOCX</v>
      </c>
    </row>
    <row r="98" spans="1:18" ht="105" x14ac:dyDescent="0.25">
      <c r="A98" s="8" t="s">
        <v>372</v>
      </c>
      <c r="B98" s="6" t="s">
        <v>86</v>
      </c>
      <c r="C98" s="7">
        <v>45820</v>
      </c>
      <c r="D98" s="9" t="str">
        <f>HYPERLINK("https://www.epingalert.org/en/Search?viewData= G/TBT/N/USA/2215"," G/TBT/N/USA/2215")</f>
        <v xml:space="preserve"> G/TBT/N/USA/2215</v>
      </c>
      <c r="E98" s="8" t="s">
        <v>370</v>
      </c>
      <c r="F98" s="8" t="s">
        <v>371</v>
      </c>
      <c r="H98" s="8" t="s">
        <v>21</v>
      </c>
      <c r="I98" s="8" t="s">
        <v>373</v>
      </c>
      <c r="J98" s="8" t="s">
        <v>97</v>
      </c>
      <c r="K98" s="8" t="s">
        <v>21</v>
      </c>
      <c r="L98" s="6"/>
      <c r="M98" s="7">
        <v>45867</v>
      </c>
      <c r="N98" s="6" t="s">
        <v>24</v>
      </c>
      <c r="O98" s="8" t="s">
        <v>374</v>
      </c>
      <c r="P98" s="6" t="str">
        <f>HYPERLINK("https://docs.wto.org/imrd/directdoc.asp?DDFDocuments/t/G/TBTN25/USA2215.DOCX", "https://docs.wto.org/imrd/directdoc.asp?DDFDocuments/t/G/TBTN25/USA2215.DOCX")</f>
        <v>https://docs.wto.org/imrd/directdoc.asp?DDFDocuments/t/G/TBTN25/USA2215.DOCX</v>
      </c>
      <c r="Q98" s="6" t="str">
        <f>HYPERLINK("https://docs.wto.org/imrd/directdoc.asp?DDFDocuments/u/G/TBTN25/USA2215.DOCX", "https://docs.wto.org/imrd/directdoc.asp?DDFDocuments/u/G/TBTN25/USA2215.DOCX")</f>
        <v>https://docs.wto.org/imrd/directdoc.asp?DDFDocuments/u/G/TBTN25/USA2215.DOCX</v>
      </c>
      <c r="R98" s="6" t="str">
        <f>HYPERLINK("https://docs.wto.org/imrd/directdoc.asp?DDFDocuments/v/G/TBTN25/USA2215.DOCX", "https://docs.wto.org/imrd/directdoc.asp?DDFDocuments/v/G/TBTN25/USA2215.DOCX")</f>
        <v>https://docs.wto.org/imrd/directdoc.asp?DDFDocuments/v/G/TBTN25/USA2215.DOCX</v>
      </c>
    </row>
    <row r="99" spans="1:18" ht="75" x14ac:dyDescent="0.25">
      <c r="A99" s="8" t="s">
        <v>377</v>
      </c>
      <c r="B99" s="6" t="s">
        <v>86</v>
      </c>
      <c r="C99" s="7">
        <v>45820</v>
      </c>
      <c r="D99" s="9" t="str">
        <f>HYPERLINK("https://www.epingalert.org/en/Search?viewData= G/TBT/N/USA/2213"," G/TBT/N/USA/2213")</f>
        <v xml:space="preserve"> G/TBT/N/USA/2213</v>
      </c>
      <c r="E99" s="8" t="s">
        <v>375</v>
      </c>
      <c r="F99" s="8" t="s">
        <v>376</v>
      </c>
      <c r="H99" s="8" t="s">
        <v>21</v>
      </c>
      <c r="I99" s="8" t="s">
        <v>378</v>
      </c>
      <c r="J99" s="8" t="s">
        <v>97</v>
      </c>
      <c r="K99" s="8" t="s">
        <v>21</v>
      </c>
      <c r="L99" s="6"/>
      <c r="M99" s="7">
        <v>45867</v>
      </c>
      <c r="N99" s="6" t="s">
        <v>24</v>
      </c>
      <c r="O99" s="8" t="s">
        <v>379</v>
      </c>
      <c r="P99" s="6" t="str">
        <f>HYPERLINK("https://docs.wto.org/imrd/directdoc.asp?DDFDocuments/t/G/TBTN25/USA2213.DOCX", "https://docs.wto.org/imrd/directdoc.asp?DDFDocuments/t/G/TBTN25/USA2213.DOCX")</f>
        <v>https://docs.wto.org/imrd/directdoc.asp?DDFDocuments/t/G/TBTN25/USA2213.DOCX</v>
      </c>
      <c r="Q99" s="6" t="str">
        <f>HYPERLINK("https://docs.wto.org/imrd/directdoc.asp?DDFDocuments/u/G/TBTN25/USA2213.DOCX", "https://docs.wto.org/imrd/directdoc.asp?DDFDocuments/u/G/TBTN25/USA2213.DOCX")</f>
        <v>https://docs.wto.org/imrd/directdoc.asp?DDFDocuments/u/G/TBTN25/USA2213.DOCX</v>
      </c>
      <c r="R99" s="6" t="str">
        <f>HYPERLINK("https://docs.wto.org/imrd/directdoc.asp?DDFDocuments/v/G/TBTN25/USA2213.DOCX", "https://docs.wto.org/imrd/directdoc.asp?DDFDocuments/v/G/TBTN25/USA2213.DOCX")</f>
        <v>https://docs.wto.org/imrd/directdoc.asp?DDFDocuments/v/G/TBTN25/USA2213.DOCX</v>
      </c>
    </row>
    <row r="100" spans="1:18" ht="255" x14ac:dyDescent="0.25">
      <c r="A100" s="8" t="s">
        <v>382</v>
      </c>
      <c r="B100" s="6" t="s">
        <v>86</v>
      </c>
      <c r="C100" s="7">
        <v>45820</v>
      </c>
      <c r="D100" s="9" t="str">
        <f>HYPERLINK("https://www.epingalert.org/en/Search?viewData= G/TBT/N/USA/2214"," G/TBT/N/USA/2214")</f>
        <v xml:space="preserve"> G/TBT/N/USA/2214</v>
      </c>
      <c r="E100" s="8" t="s">
        <v>380</v>
      </c>
      <c r="F100" s="8" t="s">
        <v>381</v>
      </c>
      <c r="H100" s="8" t="s">
        <v>21</v>
      </c>
      <c r="I100" s="8" t="s">
        <v>383</v>
      </c>
      <c r="J100" s="8" t="s">
        <v>97</v>
      </c>
      <c r="K100" s="8" t="s">
        <v>21</v>
      </c>
      <c r="L100" s="6"/>
      <c r="M100" s="7">
        <v>45867</v>
      </c>
      <c r="N100" s="6" t="s">
        <v>24</v>
      </c>
      <c r="O100" s="8" t="s">
        <v>384</v>
      </c>
      <c r="P100" s="6" t="str">
        <f>HYPERLINK("https://docs.wto.org/imrd/directdoc.asp?DDFDocuments/t/G/TBTN25/USA2214.DOCX", "https://docs.wto.org/imrd/directdoc.asp?DDFDocuments/t/G/TBTN25/USA2214.DOCX")</f>
        <v>https://docs.wto.org/imrd/directdoc.asp?DDFDocuments/t/G/TBTN25/USA2214.DOCX</v>
      </c>
      <c r="Q100" s="6" t="str">
        <f>HYPERLINK("https://docs.wto.org/imrd/directdoc.asp?DDFDocuments/u/G/TBTN25/USA2214.DOCX", "https://docs.wto.org/imrd/directdoc.asp?DDFDocuments/u/G/TBTN25/USA2214.DOCX")</f>
        <v>https://docs.wto.org/imrd/directdoc.asp?DDFDocuments/u/G/TBTN25/USA2214.DOCX</v>
      </c>
      <c r="R100" s="6" t="str">
        <f>HYPERLINK("https://docs.wto.org/imrd/directdoc.asp?DDFDocuments/v/G/TBTN25/USA2214.DOCX", "https://docs.wto.org/imrd/directdoc.asp?DDFDocuments/v/G/TBTN25/USA2214.DOCX")</f>
        <v>https://docs.wto.org/imrd/directdoc.asp?DDFDocuments/v/G/TBTN25/USA2214.DOCX</v>
      </c>
    </row>
    <row r="101" spans="1:18" ht="135" x14ac:dyDescent="0.25">
      <c r="A101" s="8" t="s">
        <v>387</v>
      </c>
      <c r="B101" s="6" t="s">
        <v>86</v>
      </c>
      <c r="C101" s="7">
        <v>45820</v>
      </c>
      <c r="D101" s="9" t="str">
        <f>HYPERLINK("https://www.epingalert.org/en/Search?viewData= G/TBT/N/USA/2212"," G/TBT/N/USA/2212")</f>
        <v xml:space="preserve"> G/TBT/N/USA/2212</v>
      </c>
      <c r="E101" s="8" t="s">
        <v>385</v>
      </c>
      <c r="F101" s="8" t="s">
        <v>386</v>
      </c>
      <c r="H101" s="8" t="s">
        <v>21</v>
      </c>
      <c r="I101" s="8" t="s">
        <v>388</v>
      </c>
      <c r="J101" s="8" t="s">
        <v>97</v>
      </c>
      <c r="K101" s="8" t="s">
        <v>21</v>
      </c>
      <c r="L101" s="6"/>
      <c r="M101" s="7">
        <v>45867</v>
      </c>
      <c r="N101" s="6" t="s">
        <v>24</v>
      </c>
      <c r="O101" s="8" t="s">
        <v>389</v>
      </c>
      <c r="P101" s="6" t="str">
        <f>HYPERLINK("https://docs.wto.org/imrd/directdoc.asp?DDFDocuments/t/G/TBTN25/USA2212.DOCX", "https://docs.wto.org/imrd/directdoc.asp?DDFDocuments/t/G/TBTN25/USA2212.DOCX")</f>
        <v>https://docs.wto.org/imrd/directdoc.asp?DDFDocuments/t/G/TBTN25/USA2212.DOCX</v>
      </c>
      <c r="Q101" s="6" t="str">
        <f>HYPERLINK("https://docs.wto.org/imrd/directdoc.asp?DDFDocuments/u/G/TBTN25/USA2212.DOCX", "https://docs.wto.org/imrd/directdoc.asp?DDFDocuments/u/G/TBTN25/USA2212.DOCX")</f>
        <v>https://docs.wto.org/imrd/directdoc.asp?DDFDocuments/u/G/TBTN25/USA2212.DOCX</v>
      </c>
      <c r="R101" s="6" t="str">
        <f>HYPERLINK("https://docs.wto.org/imrd/directdoc.asp?DDFDocuments/v/G/TBTN25/USA2212.DOCX", "https://docs.wto.org/imrd/directdoc.asp?DDFDocuments/v/G/TBTN25/USA2212.DOCX")</f>
        <v>https://docs.wto.org/imrd/directdoc.asp?DDFDocuments/v/G/TBTN25/USA2212.DOCX</v>
      </c>
    </row>
    <row r="102" spans="1:18" ht="60" x14ac:dyDescent="0.25">
      <c r="A102" s="8" t="s">
        <v>392</v>
      </c>
      <c r="B102" s="6" t="s">
        <v>34</v>
      </c>
      <c r="C102" s="7">
        <v>45820</v>
      </c>
      <c r="D102" s="9" t="str">
        <f>HYPERLINK("https://www.epingalert.org/en/Search?viewData= G/TBT/N/CHL/732"," G/TBT/N/CHL/732")</f>
        <v xml:space="preserve"> G/TBT/N/CHL/732</v>
      </c>
      <c r="E102" s="8" t="s">
        <v>390</v>
      </c>
      <c r="F102" s="8" t="s">
        <v>391</v>
      </c>
      <c r="H102" s="8" t="s">
        <v>21</v>
      </c>
      <c r="I102" s="8" t="s">
        <v>21</v>
      </c>
      <c r="J102" s="8" t="s">
        <v>23</v>
      </c>
      <c r="K102" s="8" t="s">
        <v>21</v>
      </c>
      <c r="L102" s="6"/>
      <c r="M102" s="7">
        <v>45880</v>
      </c>
      <c r="N102" s="6" t="s">
        <v>24</v>
      </c>
      <c r="O102" s="8" t="s">
        <v>393</v>
      </c>
      <c r="P102" s="6" t="str">
        <f>HYPERLINK("https://docs.wto.org/imrd/directdoc.asp?DDFDocuments/t/G/TBTN25/CHL732.DOCX", "https://docs.wto.org/imrd/directdoc.asp?DDFDocuments/t/G/TBTN25/CHL732.DOCX")</f>
        <v>https://docs.wto.org/imrd/directdoc.asp?DDFDocuments/t/G/TBTN25/CHL732.DOCX</v>
      </c>
      <c r="Q102" s="6" t="str">
        <f>HYPERLINK("https://docs.wto.org/imrd/directdoc.asp?DDFDocuments/u/G/TBTN25/CHL732.DOCX", "https://docs.wto.org/imrd/directdoc.asp?DDFDocuments/u/G/TBTN25/CHL732.DOCX")</f>
        <v>https://docs.wto.org/imrd/directdoc.asp?DDFDocuments/u/G/TBTN25/CHL732.DOCX</v>
      </c>
      <c r="R102" s="6" t="str">
        <f>HYPERLINK("https://docs.wto.org/imrd/directdoc.asp?DDFDocuments/v/G/TBTN25/CHL732.DOCX", "https://docs.wto.org/imrd/directdoc.asp?DDFDocuments/v/G/TBTN25/CHL732.DOCX")</f>
        <v>https://docs.wto.org/imrd/directdoc.asp?DDFDocuments/v/G/TBTN25/CHL732.DOCX</v>
      </c>
    </row>
    <row r="103" spans="1:18" ht="45" x14ac:dyDescent="0.25">
      <c r="A103" s="8" t="s">
        <v>397</v>
      </c>
      <c r="B103" s="6" t="s">
        <v>394</v>
      </c>
      <c r="C103" s="7">
        <v>45820</v>
      </c>
      <c r="D103" s="9" t="str">
        <f>HYPERLINK("https://www.epingalert.org/en/Search?viewData= G/TBT/N/EU/1141"," G/TBT/N/EU/1141")</f>
        <v xml:space="preserve"> G/TBT/N/EU/1141</v>
      </c>
      <c r="E103" s="8" t="s">
        <v>395</v>
      </c>
      <c r="F103" s="8" t="s">
        <v>396</v>
      </c>
      <c r="H103" s="8" t="s">
        <v>21</v>
      </c>
      <c r="I103" s="8" t="s">
        <v>45</v>
      </c>
      <c r="J103" s="8" t="s">
        <v>398</v>
      </c>
      <c r="K103" s="8" t="s">
        <v>21</v>
      </c>
      <c r="L103" s="6"/>
      <c r="M103" s="7">
        <v>45880</v>
      </c>
      <c r="N103" s="6" t="s">
        <v>24</v>
      </c>
      <c r="O103" s="8" t="s">
        <v>399</v>
      </c>
      <c r="P103" s="6" t="str">
        <f>HYPERLINK("https://docs.wto.org/imrd/directdoc.asp?DDFDocuments/t/G/TBTN25/EU1141.DOCX", "https://docs.wto.org/imrd/directdoc.asp?DDFDocuments/t/G/TBTN25/EU1141.DOCX")</f>
        <v>https://docs.wto.org/imrd/directdoc.asp?DDFDocuments/t/G/TBTN25/EU1141.DOCX</v>
      </c>
      <c r="Q103" s="6" t="str">
        <f>HYPERLINK("https://docs.wto.org/imrd/directdoc.asp?DDFDocuments/u/G/TBTN25/EU1141.DOCX", "https://docs.wto.org/imrd/directdoc.asp?DDFDocuments/u/G/TBTN25/EU1141.DOCX")</f>
        <v>https://docs.wto.org/imrd/directdoc.asp?DDFDocuments/u/G/TBTN25/EU1141.DOCX</v>
      </c>
      <c r="R103" s="6" t="str">
        <f>HYPERLINK("https://docs.wto.org/imrd/directdoc.asp?DDFDocuments/v/G/TBTN25/EU1141.DOCX", "https://docs.wto.org/imrd/directdoc.asp?DDFDocuments/v/G/TBTN25/EU1141.DOCX")</f>
        <v>https://docs.wto.org/imrd/directdoc.asp?DDFDocuments/v/G/TBTN25/EU1141.DOCX</v>
      </c>
    </row>
    <row r="104" spans="1:18" ht="135" x14ac:dyDescent="0.25">
      <c r="A104" s="8" t="s">
        <v>402</v>
      </c>
      <c r="B104" s="6" t="s">
        <v>86</v>
      </c>
      <c r="C104" s="7">
        <v>45819</v>
      </c>
      <c r="D104" s="9" t="str">
        <f>HYPERLINK("https://www.epingalert.org/en/Search?viewData= G/TBT/N/USA/2211"," G/TBT/N/USA/2211")</f>
        <v xml:space="preserve"> G/TBT/N/USA/2211</v>
      </c>
      <c r="E104" s="8" t="s">
        <v>400</v>
      </c>
      <c r="F104" s="8" t="s">
        <v>401</v>
      </c>
      <c r="H104" s="8" t="s">
        <v>21</v>
      </c>
      <c r="I104" s="8" t="s">
        <v>403</v>
      </c>
      <c r="J104" s="8" t="s">
        <v>404</v>
      </c>
      <c r="K104" s="8" t="s">
        <v>21</v>
      </c>
      <c r="L104" s="6"/>
      <c r="M104" s="7">
        <v>45867</v>
      </c>
      <c r="N104" s="6" t="s">
        <v>24</v>
      </c>
      <c r="O104" s="8" t="s">
        <v>405</v>
      </c>
      <c r="P104" s="6" t="str">
        <f>HYPERLINK("https://docs.wto.org/imrd/directdoc.asp?DDFDocuments/t/G/TBTN25/USA2211.DOCX", "https://docs.wto.org/imrd/directdoc.asp?DDFDocuments/t/G/TBTN25/USA2211.DOCX")</f>
        <v>https://docs.wto.org/imrd/directdoc.asp?DDFDocuments/t/G/TBTN25/USA2211.DOCX</v>
      </c>
      <c r="Q104" s="6" t="str">
        <f>HYPERLINK("https://docs.wto.org/imrd/directdoc.asp?DDFDocuments/u/G/TBTN25/USA2211.DOCX", "https://docs.wto.org/imrd/directdoc.asp?DDFDocuments/u/G/TBTN25/USA2211.DOCX")</f>
        <v>https://docs.wto.org/imrd/directdoc.asp?DDFDocuments/u/G/TBTN25/USA2211.DOCX</v>
      </c>
      <c r="R104" s="6" t="str">
        <f>HYPERLINK("https://docs.wto.org/imrd/directdoc.asp?DDFDocuments/v/G/TBTN25/USA2211.DOCX", "https://docs.wto.org/imrd/directdoc.asp?DDFDocuments/v/G/TBTN25/USA2211.DOCX")</f>
        <v>https://docs.wto.org/imrd/directdoc.asp?DDFDocuments/v/G/TBTN25/USA2211.DOCX</v>
      </c>
    </row>
    <row r="105" spans="1:18" ht="60" x14ac:dyDescent="0.25">
      <c r="A105" s="8" t="s">
        <v>408</v>
      </c>
      <c r="B105" s="6" t="s">
        <v>269</v>
      </c>
      <c r="C105" s="7">
        <v>45819</v>
      </c>
      <c r="D105" s="9" t="str">
        <f>HYPERLINK("https://www.epingalert.org/en/Search?viewData= G/TBT/N/IND/373"," G/TBT/N/IND/373")</f>
        <v xml:space="preserve"> G/TBT/N/IND/373</v>
      </c>
      <c r="E105" s="8" t="s">
        <v>406</v>
      </c>
      <c r="F105" s="8" t="s">
        <v>407</v>
      </c>
      <c r="H105" s="8" t="s">
        <v>409</v>
      </c>
      <c r="I105" s="8" t="s">
        <v>410</v>
      </c>
      <c r="J105" s="8" t="s">
        <v>131</v>
      </c>
      <c r="K105" s="8" t="s">
        <v>21</v>
      </c>
      <c r="L105" s="6"/>
      <c r="M105" s="7">
        <v>45879</v>
      </c>
      <c r="N105" s="6" t="s">
        <v>24</v>
      </c>
      <c r="O105" s="8" t="s">
        <v>411</v>
      </c>
      <c r="P105" s="6" t="str">
        <f>HYPERLINK("https://docs.wto.org/imrd/directdoc.asp?DDFDocuments/t/G/TBTN25/IND373.DOCX", "https://docs.wto.org/imrd/directdoc.asp?DDFDocuments/t/G/TBTN25/IND373.DOCX")</f>
        <v>https://docs.wto.org/imrd/directdoc.asp?DDFDocuments/t/G/TBTN25/IND373.DOCX</v>
      </c>
      <c r="Q105" s="6" t="str">
        <f>HYPERLINK("https://docs.wto.org/imrd/directdoc.asp?DDFDocuments/u/G/TBTN25/IND373.DOCX", "https://docs.wto.org/imrd/directdoc.asp?DDFDocuments/u/G/TBTN25/IND373.DOCX")</f>
        <v>https://docs.wto.org/imrd/directdoc.asp?DDFDocuments/u/G/TBTN25/IND373.DOCX</v>
      </c>
      <c r="R105" s="6" t="str">
        <f>HYPERLINK("https://docs.wto.org/imrd/directdoc.asp?DDFDocuments/v/G/TBTN25/IND373.DOCX", "https://docs.wto.org/imrd/directdoc.asp?DDFDocuments/v/G/TBTN25/IND373.DOCX")</f>
        <v>https://docs.wto.org/imrd/directdoc.asp?DDFDocuments/v/G/TBTN25/IND373.DOCX</v>
      </c>
    </row>
    <row r="106" spans="1:18" ht="60" x14ac:dyDescent="0.25">
      <c r="A106" s="8" t="s">
        <v>408</v>
      </c>
      <c r="B106" s="6" t="s">
        <v>269</v>
      </c>
      <c r="C106" s="7">
        <v>45819</v>
      </c>
      <c r="D106" s="9" t="str">
        <f>HYPERLINK("https://www.epingalert.org/en/Search?viewData= G/TBT/N/IND/370"," G/TBT/N/IND/370")</f>
        <v xml:space="preserve"> G/TBT/N/IND/370</v>
      </c>
      <c r="E106" s="8" t="s">
        <v>412</v>
      </c>
      <c r="F106" s="8" t="s">
        <v>413</v>
      </c>
      <c r="H106" s="8" t="s">
        <v>409</v>
      </c>
      <c r="I106" s="8" t="s">
        <v>414</v>
      </c>
      <c r="J106" s="8" t="s">
        <v>131</v>
      </c>
      <c r="K106" s="8" t="s">
        <v>21</v>
      </c>
      <c r="L106" s="6"/>
      <c r="M106" s="7">
        <v>45879</v>
      </c>
      <c r="N106" s="6" t="s">
        <v>24</v>
      </c>
      <c r="O106" s="8" t="s">
        <v>415</v>
      </c>
      <c r="P106" s="6" t="str">
        <f>HYPERLINK("https://docs.wto.org/imrd/directdoc.asp?DDFDocuments/t/G/TBTN25/IND370.DOCX", "https://docs.wto.org/imrd/directdoc.asp?DDFDocuments/t/G/TBTN25/IND370.DOCX")</f>
        <v>https://docs.wto.org/imrd/directdoc.asp?DDFDocuments/t/G/TBTN25/IND370.DOCX</v>
      </c>
      <c r="Q106" s="6" t="str">
        <f>HYPERLINK("https://docs.wto.org/imrd/directdoc.asp?DDFDocuments/u/G/TBTN25/IND370.DOCX", "https://docs.wto.org/imrd/directdoc.asp?DDFDocuments/u/G/TBTN25/IND370.DOCX")</f>
        <v>https://docs.wto.org/imrd/directdoc.asp?DDFDocuments/u/G/TBTN25/IND370.DOCX</v>
      </c>
      <c r="R106" s="6" t="str">
        <f>HYPERLINK("https://docs.wto.org/imrd/directdoc.asp?DDFDocuments/v/G/TBTN25/IND370.DOCX", "https://docs.wto.org/imrd/directdoc.asp?DDFDocuments/v/G/TBTN25/IND370.DOCX")</f>
        <v>https://docs.wto.org/imrd/directdoc.asp?DDFDocuments/v/G/TBTN25/IND370.DOCX</v>
      </c>
    </row>
    <row r="107" spans="1:18" ht="60" x14ac:dyDescent="0.25">
      <c r="A107" s="8" t="s">
        <v>418</v>
      </c>
      <c r="B107" s="6" t="s">
        <v>269</v>
      </c>
      <c r="C107" s="7">
        <v>45819</v>
      </c>
      <c r="D107" s="9" t="str">
        <f>HYPERLINK("https://www.epingalert.org/en/Search?viewData= G/TBT/N/IND/367"," G/TBT/N/IND/367")</f>
        <v xml:space="preserve"> G/TBT/N/IND/367</v>
      </c>
      <c r="E107" s="8" t="s">
        <v>416</v>
      </c>
      <c r="F107" s="8" t="s">
        <v>417</v>
      </c>
      <c r="H107" s="8" t="s">
        <v>409</v>
      </c>
      <c r="I107" s="8" t="s">
        <v>419</v>
      </c>
      <c r="J107" s="8" t="s">
        <v>131</v>
      </c>
      <c r="K107" s="8" t="s">
        <v>21</v>
      </c>
      <c r="L107" s="6"/>
      <c r="M107" s="7">
        <v>45879</v>
      </c>
      <c r="N107" s="6" t="s">
        <v>24</v>
      </c>
      <c r="O107" s="8" t="s">
        <v>420</v>
      </c>
      <c r="P107" s="6" t="str">
        <f>HYPERLINK("https://docs.wto.org/imrd/directdoc.asp?DDFDocuments/t/G/TBTN25/IND367.DOCX", "https://docs.wto.org/imrd/directdoc.asp?DDFDocuments/t/G/TBTN25/IND367.DOCX")</f>
        <v>https://docs.wto.org/imrd/directdoc.asp?DDFDocuments/t/G/TBTN25/IND367.DOCX</v>
      </c>
      <c r="Q107" s="6" t="str">
        <f>HYPERLINK("https://docs.wto.org/imrd/directdoc.asp?DDFDocuments/u/G/TBTN25/IND367.DOCX", "https://docs.wto.org/imrd/directdoc.asp?DDFDocuments/u/G/TBTN25/IND367.DOCX")</f>
        <v>https://docs.wto.org/imrd/directdoc.asp?DDFDocuments/u/G/TBTN25/IND367.DOCX</v>
      </c>
      <c r="R107" s="6" t="str">
        <f>HYPERLINK("https://docs.wto.org/imrd/directdoc.asp?DDFDocuments/v/G/TBTN25/IND367.DOCX", "https://docs.wto.org/imrd/directdoc.asp?DDFDocuments/v/G/TBTN25/IND367.DOCX")</f>
        <v>https://docs.wto.org/imrd/directdoc.asp?DDFDocuments/v/G/TBTN25/IND367.DOCX</v>
      </c>
    </row>
    <row r="108" spans="1:18" ht="60" x14ac:dyDescent="0.25">
      <c r="A108" s="8" t="s">
        <v>418</v>
      </c>
      <c r="B108" s="6" t="s">
        <v>269</v>
      </c>
      <c r="C108" s="7">
        <v>45819</v>
      </c>
      <c r="D108" s="9" t="str">
        <f>HYPERLINK("https://www.epingalert.org/en/Search?viewData= G/TBT/N/IND/371"," G/TBT/N/IND/371")</f>
        <v xml:space="preserve"> G/TBT/N/IND/371</v>
      </c>
      <c r="E108" s="8" t="s">
        <v>421</v>
      </c>
      <c r="F108" s="8" t="s">
        <v>422</v>
      </c>
      <c r="H108" s="8" t="s">
        <v>409</v>
      </c>
      <c r="I108" s="8" t="s">
        <v>414</v>
      </c>
      <c r="J108" s="8" t="s">
        <v>131</v>
      </c>
      <c r="K108" s="8" t="s">
        <v>21</v>
      </c>
      <c r="L108" s="6"/>
      <c r="M108" s="7">
        <v>45879</v>
      </c>
      <c r="N108" s="6" t="s">
        <v>24</v>
      </c>
      <c r="O108" s="8" t="s">
        <v>423</v>
      </c>
      <c r="P108" s="6" t="str">
        <f>HYPERLINK("https://docs.wto.org/imrd/directdoc.asp?DDFDocuments/t/G/TBTN25/IND371.DOCX", "https://docs.wto.org/imrd/directdoc.asp?DDFDocuments/t/G/TBTN25/IND371.DOCX")</f>
        <v>https://docs.wto.org/imrd/directdoc.asp?DDFDocuments/t/G/TBTN25/IND371.DOCX</v>
      </c>
      <c r="Q108" s="6" t="str">
        <f>HYPERLINK("https://docs.wto.org/imrd/directdoc.asp?DDFDocuments/u/G/TBTN25/IND371.DOCX", "https://docs.wto.org/imrd/directdoc.asp?DDFDocuments/u/G/TBTN25/IND371.DOCX")</f>
        <v>https://docs.wto.org/imrd/directdoc.asp?DDFDocuments/u/G/TBTN25/IND371.DOCX</v>
      </c>
      <c r="R108" s="6" t="str">
        <f>HYPERLINK("https://docs.wto.org/imrd/directdoc.asp?DDFDocuments/v/G/TBTN25/IND371.DOCX", "https://docs.wto.org/imrd/directdoc.asp?DDFDocuments/v/G/TBTN25/IND371.DOCX")</f>
        <v>https://docs.wto.org/imrd/directdoc.asp?DDFDocuments/v/G/TBTN25/IND371.DOCX</v>
      </c>
    </row>
    <row r="109" spans="1:18" ht="90" x14ac:dyDescent="0.25">
      <c r="A109" s="8" t="s">
        <v>427</v>
      </c>
      <c r="B109" s="6" t="s">
        <v>424</v>
      </c>
      <c r="C109" s="7">
        <v>45819</v>
      </c>
      <c r="D109" s="9" t="str">
        <f>HYPERLINK("https://www.epingalert.org/en/Search?viewData= G/TBT/N/NZL/147"," G/TBT/N/NZL/147")</f>
        <v xml:space="preserve"> G/TBT/N/NZL/147</v>
      </c>
      <c r="E109" s="8" t="s">
        <v>425</v>
      </c>
      <c r="F109" s="8" t="s">
        <v>426</v>
      </c>
      <c r="H109" s="8" t="s">
        <v>21</v>
      </c>
      <c r="I109" s="8" t="s">
        <v>428</v>
      </c>
      <c r="J109" s="8" t="s">
        <v>23</v>
      </c>
      <c r="K109" s="8" t="s">
        <v>124</v>
      </c>
      <c r="L109" s="6"/>
      <c r="M109" s="7">
        <v>45879</v>
      </c>
      <c r="N109" s="6" t="s">
        <v>24</v>
      </c>
      <c r="O109" s="8" t="s">
        <v>429</v>
      </c>
      <c r="P109" s="6" t="str">
        <f>HYPERLINK("https://docs.wto.org/imrd/directdoc.asp?DDFDocuments/t/G/TBTN25/NZL147.DOCX", "https://docs.wto.org/imrd/directdoc.asp?DDFDocuments/t/G/TBTN25/NZL147.DOCX")</f>
        <v>https://docs.wto.org/imrd/directdoc.asp?DDFDocuments/t/G/TBTN25/NZL147.DOCX</v>
      </c>
      <c r="Q109" s="6" t="str">
        <f>HYPERLINK("https://docs.wto.org/imrd/directdoc.asp?DDFDocuments/u/G/TBTN25/NZL147.DOCX", "https://docs.wto.org/imrd/directdoc.asp?DDFDocuments/u/G/TBTN25/NZL147.DOCX")</f>
        <v>https://docs.wto.org/imrd/directdoc.asp?DDFDocuments/u/G/TBTN25/NZL147.DOCX</v>
      </c>
      <c r="R109" s="6" t="str">
        <f>HYPERLINK("https://docs.wto.org/imrd/directdoc.asp?DDFDocuments/v/G/TBTN25/NZL147.DOCX", "https://docs.wto.org/imrd/directdoc.asp?DDFDocuments/v/G/TBTN25/NZL147.DOCX")</f>
        <v>https://docs.wto.org/imrd/directdoc.asp?DDFDocuments/v/G/TBTN25/NZL147.DOCX</v>
      </c>
    </row>
    <row r="110" spans="1:18" ht="90" x14ac:dyDescent="0.25">
      <c r="A110" s="8" t="s">
        <v>418</v>
      </c>
      <c r="B110" s="6" t="s">
        <v>269</v>
      </c>
      <c r="C110" s="7">
        <v>45819</v>
      </c>
      <c r="D110" s="9" t="str">
        <f>HYPERLINK("https://www.epingalert.org/en/Search?viewData= G/TBT/N/IND/368"," G/TBT/N/IND/368")</f>
        <v xml:space="preserve"> G/TBT/N/IND/368</v>
      </c>
      <c r="E110" s="8" t="s">
        <v>430</v>
      </c>
      <c r="F110" s="8" t="s">
        <v>431</v>
      </c>
      <c r="H110" s="8" t="s">
        <v>409</v>
      </c>
      <c r="I110" s="8" t="s">
        <v>414</v>
      </c>
      <c r="J110" s="8" t="s">
        <v>131</v>
      </c>
      <c r="K110" s="8" t="s">
        <v>21</v>
      </c>
      <c r="L110" s="6"/>
      <c r="M110" s="7">
        <v>45879</v>
      </c>
      <c r="N110" s="6" t="s">
        <v>24</v>
      </c>
      <c r="O110" s="8" t="s">
        <v>432</v>
      </c>
      <c r="P110" s="6" t="str">
        <f>HYPERLINK("https://docs.wto.org/imrd/directdoc.asp?DDFDocuments/t/G/TBTN25/IND368.DOCX", "https://docs.wto.org/imrd/directdoc.asp?DDFDocuments/t/G/TBTN25/IND368.DOCX")</f>
        <v>https://docs.wto.org/imrd/directdoc.asp?DDFDocuments/t/G/TBTN25/IND368.DOCX</v>
      </c>
      <c r="Q110" s="6" t="str">
        <f>HYPERLINK("https://docs.wto.org/imrd/directdoc.asp?DDFDocuments/u/G/TBTN25/IND368.DOCX", "https://docs.wto.org/imrd/directdoc.asp?DDFDocuments/u/G/TBTN25/IND368.DOCX")</f>
        <v>https://docs.wto.org/imrd/directdoc.asp?DDFDocuments/u/G/TBTN25/IND368.DOCX</v>
      </c>
      <c r="R110" s="6" t="str">
        <f>HYPERLINK("https://docs.wto.org/imrd/directdoc.asp?DDFDocuments/v/G/TBTN25/IND368.DOCX", "https://docs.wto.org/imrd/directdoc.asp?DDFDocuments/v/G/TBTN25/IND368.DOCX")</f>
        <v>https://docs.wto.org/imrd/directdoc.asp?DDFDocuments/v/G/TBTN25/IND368.DOCX</v>
      </c>
    </row>
    <row r="111" spans="1:18" ht="60" x14ac:dyDescent="0.25">
      <c r="A111" s="8" t="s">
        <v>418</v>
      </c>
      <c r="B111" s="6" t="s">
        <v>269</v>
      </c>
      <c r="C111" s="7">
        <v>45819</v>
      </c>
      <c r="D111" s="9" t="str">
        <f>HYPERLINK("https://www.epingalert.org/en/Search?viewData= G/TBT/N/IND/369"," G/TBT/N/IND/369")</f>
        <v xml:space="preserve"> G/TBT/N/IND/369</v>
      </c>
      <c r="E111" s="8" t="s">
        <v>433</v>
      </c>
      <c r="F111" s="8" t="s">
        <v>434</v>
      </c>
      <c r="H111" s="8" t="s">
        <v>409</v>
      </c>
      <c r="I111" s="8" t="s">
        <v>414</v>
      </c>
      <c r="J111" s="8" t="s">
        <v>131</v>
      </c>
      <c r="K111" s="8" t="s">
        <v>21</v>
      </c>
      <c r="L111" s="6"/>
      <c r="M111" s="7">
        <v>45879</v>
      </c>
      <c r="N111" s="6" t="s">
        <v>24</v>
      </c>
      <c r="O111" s="8" t="s">
        <v>435</v>
      </c>
      <c r="P111" s="6" t="str">
        <f>HYPERLINK("https://docs.wto.org/imrd/directdoc.asp?DDFDocuments/t/G/TBTN25/IND369.DOCX", "https://docs.wto.org/imrd/directdoc.asp?DDFDocuments/t/G/TBTN25/IND369.DOCX")</f>
        <v>https://docs.wto.org/imrd/directdoc.asp?DDFDocuments/t/G/TBTN25/IND369.DOCX</v>
      </c>
      <c r="Q111" s="6" t="str">
        <f>HYPERLINK("https://docs.wto.org/imrd/directdoc.asp?DDFDocuments/u/G/TBTN25/IND369.DOCX", "https://docs.wto.org/imrd/directdoc.asp?DDFDocuments/u/G/TBTN25/IND369.DOCX")</f>
        <v>https://docs.wto.org/imrd/directdoc.asp?DDFDocuments/u/G/TBTN25/IND369.DOCX</v>
      </c>
      <c r="R111" s="6" t="str">
        <f>HYPERLINK("https://docs.wto.org/imrd/directdoc.asp?DDFDocuments/v/G/TBTN25/IND369.DOCX", "https://docs.wto.org/imrd/directdoc.asp?DDFDocuments/v/G/TBTN25/IND369.DOCX")</f>
        <v>https://docs.wto.org/imrd/directdoc.asp?DDFDocuments/v/G/TBTN25/IND369.DOCX</v>
      </c>
    </row>
    <row r="112" spans="1:18" ht="135" x14ac:dyDescent="0.25">
      <c r="A112" s="8" t="s">
        <v>438</v>
      </c>
      <c r="B112" s="6" t="s">
        <v>86</v>
      </c>
      <c r="C112" s="7">
        <v>45819</v>
      </c>
      <c r="D112" s="9" t="str">
        <f>HYPERLINK("https://www.epingalert.org/en/Search?viewData= G/TBT/N/USA/2210"," G/TBT/N/USA/2210")</f>
        <v xml:space="preserve"> G/TBT/N/USA/2210</v>
      </c>
      <c r="E112" s="8" t="s">
        <v>436</v>
      </c>
      <c r="F112" s="8" t="s">
        <v>437</v>
      </c>
      <c r="H112" s="8" t="s">
        <v>21</v>
      </c>
      <c r="I112" s="8" t="s">
        <v>439</v>
      </c>
      <c r="J112" s="8" t="s">
        <v>404</v>
      </c>
      <c r="K112" s="8" t="s">
        <v>21</v>
      </c>
      <c r="L112" s="6"/>
      <c r="M112" s="7">
        <v>45867</v>
      </c>
      <c r="N112" s="6" t="s">
        <v>24</v>
      </c>
      <c r="O112" s="8" t="s">
        <v>440</v>
      </c>
      <c r="P112" s="6" t="str">
        <f>HYPERLINK("https://docs.wto.org/imrd/directdoc.asp?DDFDocuments/t/G/TBTN25/USA2210.DOCX", "https://docs.wto.org/imrd/directdoc.asp?DDFDocuments/t/G/TBTN25/USA2210.DOCX")</f>
        <v>https://docs.wto.org/imrd/directdoc.asp?DDFDocuments/t/G/TBTN25/USA2210.DOCX</v>
      </c>
      <c r="Q112" s="6" t="str">
        <f>HYPERLINK("https://docs.wto.org/imrd/directdoc.asp?DDFDocuments/u/G/TBTN25/USA2210.DOCX", "https://docs.wto.org/imrd/directdoc.asp?DDFDocuments/u/G/TBTN25/USA2210.DOCX")</f>
        <v>https://docs.wto.org/imrd/directdoc.asp?DDFDocuments/u/G/TBTN25/USA2210.DOCX</v>
      </c>
      <c r="R112" s="6" t="str">
        <f>HYPERLINK("https://docs.wto.org/imrd/directdoc.asp?DDFDocuments/v/G/TBTN25/USA2210.DOCX", "https://docs.wto.org/imrd/directdoc.asp?DDFDocuments/v/G/TBTN25/USA2210.DOCX")</f>
        <v>https://docs.wto.org/imrd/directdoc.asp?DDFDocuments/v/G/TBTN25/USA2210.DOCX</v>
      </c>
    </row>
    <row r="113" spans="1:18" ht="60" x14ac:dyDescent="0.25">
      <c r="A113" s="8" t="s">
        <v>408</v>
      </c>
      <c r="B113" s="6" t="s">
        <v>269</v>
      </c>
      <c r="C113" s="7">
        <v>45819</v>
      </c>
      <c r="D113" s="9" t="str">
        <f>HYPERLINK("https://www.epingalert.org/en/Search?viewData= G/TBT/N/IND/372"," G/TBT/N/IND/372")</f>
        <v xml:space="preserve"> G/TBT/N/IND/372</v>
      </c>
      <c r="E113" s="8" t="s">
        <v>441</v>
      </c>
      <c r="F113" s="8" t="s">
        <v>407</v>
      </c>
      <c r="H113" s="8" t="s">
        <v>409</v>
      </c>
      <c r="I113" s="8" t="s">
        <v>414</v>
      </c>
      <c r="J113" s="8" t="s">
        <v>131</v>
      </c>
      <c r="K113" s="8" t="s">
        <v>21</v>
      </c>
      <c r="L113" s="6"/>
      <c r="M113" s="7">
        <v>45879</v>
      </c>
      <c r="N113" s="6" t="s">
        <v>24</v>
      </c>
      <c r="O113" s="8" t="s">
        <v>442</v>
      </c>
      <c r="P113" s="6" t="str">
        <f>HYPERLINK("https://docs.wto.org/imrd/directdoc.asp?DDFDocuments/t/G/TBTN25/IND372.DOCX", "https://docs.wto.org/imrd/directdoc.asp?DDFDocuments/t/G/TBTN25/IND372.DOCX")</f>
        <v>https://docs.wto.org/imrd/directdoc.asp?DDFDocuments/t/G/TBTN25/IND372.DOCX</v>
      </c>
      <c r="Q113" s="6" t="str">
        <f>HYPERLINK("https://docs.wto.org/imrd/directdoc.asp?DDFDocuments/u/G/TBTN25/IND372.DOCX", "https://docs.wto.org/imrd/directdoc.asp?DDFDocuments/u/G/TBTN25/IND372.DOCX")</f>
        <v>https://docs.wto.org/imrd/directdoc.asp?DDFDocuments/u/G/TBTN25/IND372.DOCX</v>
      </c>
      <c r="R113" s="6" t="str">
        <f>HYPERLINK("https://docs.wto.org/imrd/directdoc.asp?DDFDocuments/v/G/TBTN25/IND372.DOCX", "https://docs.wto.org/imrd/directdoc.asp?DDFDocuments/v/G/TBTN25/IND372.DOCX")</f>
        <v>https://docs.wto.org/imrd/directdoc.asp?DDFDocuments/v/G/TBTN25/IND372.DOCX</v>
      </c>
    </row>
    <row r="114" spans="1:18" ht="60" x14ac:dyDescent="0.25">
      <c r="A114" s="8" t="s">
        <v>445</v>
      </c>
      <c r="B114" s="6" t="s">
        <v>34</v>
      </c>
      <c r="C114" s="7">
        <v>45819</v>
      </c>
      <c r="D114" s="9" t="str">
        <f>HYPERLINK("https://www.epingalert.org/en/Search?viewData= G/TBT/N/CHL/731"," G/TBT/N/CHL/731")</f>
        <v xml:space="preserve"> G/TBT/N/CHL/731</v>
      </c>
      <c r="E114" s="8" t="s">
        <v>443</v>
      </c>
      <c r="F114" s="8" t="s">
        <v>444</v>
      </c>
      <c r="H114" s="8" t="s">
        <v>446</v>
      </c>
      <c r="I114" s="8" t="s">
        <v>447</v>
      </c>
      <c r="J114" s="8" t="s">
        <v>448</v>
      </c>
      <c r="K114" s="8" t="s">
        <v>21</v>
      </c>
      <c r="L114" s="6"/>
      <c r="M114" s="7">
        <v>45879</v>
      </c>
      <c r="N114" s="6" t="s">
        <v>24</v>
      </c>
      <c r="O114" s="8" t="s">
        <v>449</v>
      </c>
      <c r="P114" s="6" t="str">
        <f>HYPERLINK("https://docs.wto.org/imrd/directdoc.asp?DDFDocuments/t/G/TBTN25/CHL731.DOCX", "https://docs.wto.org/imrd/directdoc.asp?DDFDocuments/t/G/TBTN25/CHL731.DOCX")</f>
        <v>https://docs.wto.org/imrd/directdoc.asp?DDFDocuments/t/G/TBTN25/CHL731.DOCX</v>
      </c>
      <c r="Q114" s="6" t="str">
        <f>HYPERLINK("https://docs.wto.org/imrd/directdoc.asp?DDFDocuments/u/G/TBTN25/CHL731.DOCX", "https://docs.wto.org/imrd/directdoc.asp?DDFDocuments/u/G/TBTN25/CHL731.DOCX")</f>
        <v>https://docs.wto.org/imrd/directdoc.asp?DDFDocuments/u/G/TBTN25/CHL731.DOCX</v>
      </c>
      <c r="R114" s="6" t="str">
        <f>HYPERLINK("https://docs.wto.org/imrd/directdoc.asp?DDFDocuments/v/G/TBTN25/CHL731.DOCX", "https://docs.wto.org/imrd/directdoc.asp?DDFDocuments/v/G/TBTN25/CHL731.DOCX")</f>
        <v>https://docs.wto.org/imrd/directdoc.asp?DDFDocuments/v/G/TBTN25/CHL731.DOCX</v>
      </c>
    </row>
    <row r="115" spans="1:18" ht="60" x14ac:dyDescent="0.25">
      <c r="A115" s="8" t="s">
        <v>452</v>
      </c>
      <c r="B115" s="6" t="s">
        <v>153</v>
      </c>
      <c r="C115" s="7">
        <v>45818</v>
      </c>
      <c r="D115" s="9" t="str">
        <f>HYPERLINK("https://www.epingalert.org/en/Search?viewData= G/TBT/N/BDI/608, G/TBT/N/KEN/1808, G/TBT/N/RWA/1207, G/TBT/N/TZA/1349, G/TBT/N/UGA/2163"," G/TBT/N/BDI/608, G/TBT/N/KEN/1808, G/TBT/N/RWA/1207, G/TBT/N/TZA/1349, G/TBT/N/UGA/2163")</f>
        <v xml:space="preserve"> G/TBT/N/BDI/608, G/TBT/N/KEN/1808, G/TBT/N/RWA/1207, G/TBT/N/TZA/1349, G/TBT/N/UGA/2163</v>
      </c>
      <c r="E115" s="8" t="s">
        <v>450</v>
      </c>
      <c r="F115" s="8" t="s">
        <v>451</v>
      </c>
      <c r="H115" s="8" t="s">
        <v>21</v>
      </c>
      <c r="I115" s="8" t="s">
        <v>144</v>
      </c>
      <c r="J115" s="8" t="s">
        <v>453</v>
      </c>
      <c r="K115" s="8" t="s">
        <v>54</v>
      </c>
      <c r="L115" s="6"/>
      <c r="M115" s="7">
        <v>45878</v>
      </c>
      <c r="N115" s="6" t="s">
        <v>24</v>
      </c>
      <c r="O115" s="8" t="s">
        <v>454</v>
      </c>
      <c r="P115" s="6" t="str">
        <f>HYPERLINK("https://docs.wto.org/imrd/directdoc.asp?DDFDocuments/t/G/TBTN25/BDI608.DOCX", "https://docs.wto.org/imrd/directdoc.asp?DDFDocuments/t/G/TBTN25/BDI608.DOCX")</f>
        <v>https://docs.wto.org/imrd/directdoc.asp?DDFDocuments/t/G/TBTN25/BDI608.DOCX</v>
      </c>
      <c r="Q115" s="6" t="str">
        <f>HYPERLINK("https://docs.wto.org/imrd/directdoc.asp?DDFDocuments/u/G/TBTN25/BDI608.DOCX", "https://docs.wto.org/imrd/directdoc.asp?DDFDocuments/u/G/TBTN25/BDI608.DOCX")</f>
        <v>https://docs.wto.org/imrd/directdoc.asp?DDFDocuments/u/G/TBTN25/BDI608.DOCX</v>
      </c>
      <c r="R115" s="6" t="str">
        <f>HYPERLINK("https://docs.wto.org/imrd/directdoc.asp?DDFDocuments/v/G/TBTN25/BDI608.DOCX", "https://docs.wto.org/imrd/directdoc.asp?DDFDocuments/v/G/TBTN25/BDI608.DOCX")</f>
        <v>https://docs.wto.org/imrd/directdoc.asp?DDFDocuments/v/G/TBTN25/BDI608.DOCX</v>
      </c>
    </row>
    <row r="116" spans="1:18" ht="45" x14ac:dyDescent="0.25">
      <c r="A116" s="8" t="s">
        <v>457</v>
      </c>
      <c r="B116" s="6" t="s">
        <v>198</v>
      </c>
      <c r="C116" s="7">
        <v>45818</v>
      </c>
      <c r="D116" s="9" t="str">
        <f>HYPERLINK("https://www.epingalert.org/en/Search?viewData= G/TBT/N/CHN/2072"," G/TBT/N/CHN/2072")</f>
        <v xml:space="preserve"> G/TBT/N/CHN/2072</v>
      </c>
      <c r="E116" s="8" t="s">
        <v>455</v>
      </c>
      <c r="F116" s="8" t="s">
        <v>456</v>
      </c>
      <c r="H116" s="8" t="s">
        <v>458</v>
      </c>
      <c r="I116" s="8" t="s">
        <v>459</v>
      </c>
      <c r="J116" s="8" t="s">
        <v>123</v>
      </c>
      <c r="K116" s="8" t="s">
        <v>21</v>
      </c>
      <c r="L116" s="6"/>
      <c r="M116" s="7">
        <v>45878</v>
      </c>
      <c r="N116" s="6" t="s">
        <v>24</v>
      </c>
      <c r="O116" s="8" t="s">
        <v>460</v>
      </c>
      <c r="P116" s="6" t="str">
        <f>HYPERLINK("https://docs.wto.org/imrd/directdoc.asp?DDFDocuments/t/G/TBTN25/CHN2072.DOCX", "https://docs.wto.org/imrd/directdoc.asp?DDFDocuments/t/G/TBTN25/CHN2072.DOCX")</f>
        <v>https://docs.wto.org/imrd/directdoc.asp?DDFDocuments/t/G/TBTN25/CHN2072.DOCX</v>
      </c>
      <c r="Q116" s="6" t="str">
        <f>HYPERLINK("https://docs.wto.org/imrd/directdoc.asp?DDFDocuments/u/G/TBTN25/CHN2072.DOCX", "https://docs.wto.org/imrd/directdoc.asp?DDFDocuments/u/G/TBTN25/CHN2072.DOCX")</f>
        <v>https://docs.wto.org/imrd/directdoc.asp?DDFDocuments/u/G/TBTN25/CHN2072.DOCX</v>
      </c>
      <c r="R116" s="6" t="str">
        <f>HYPERLINK("https://docs.wto.org/imrd/directdoc.asp?DDFDocuments/v/G/TBTN25/CHN2072.DOCX", "https://docs.wto.org/imrd/directdoc.asp?DDFDocuments/v/G/TBTN25/CHN2072.DOCX")</f>
        <v>https://docs.wto.org/imrd/directdoc.asp?DDFDocuments/v/G/TBTN25/CHN2072.DOCX</v>
      </c>
    </row>
    <row r="117" spans="1:18" ht="60" x14ac:dyDescent="0.25">
      <c r="A117" s="8" t="s">
        <v>452</v>
      </c>
      <c r="B117" s="6" t="s">
        <v>167</v>
      </c>
      <c r="C117" s="7">
        <v>45818</v>
      </c>
      <c r="D117" s="9" t="str">
        <f>HYPERLINK("https://www.epingalert.org/en/Search?viewData= G/TBT/N/BDI/608, G/TBT/N/KEN/1808, G/TBT/N/RWA/1207, G/TBT/N/TZA/1349, G/TBT/N/UGA/2163"," G/TBT/N/BDI/608, G/TBT/N/KEN/1808, G/TBT/N/RWA/1207, G/TBT/N/TZA/1349, G/TBT/N/UGA/2163")</f>
        <v xml:space="preserve"> G/TBT/N/BDI/608, G/TBT/N/KEN/1808, G/TBT/N/RWA/1207, G/TBT/N/TZA/1349, G/TBT/N/UGA/2163</v>
      </c>
      <c r="E117" s="8" t="s">
        <v>450</v>
      </c>
      <c r="F117" s="8" t="s">
        <v>451</v>
      </c>
      <c r="H117" s="8" t="s">
        <v>21</v>
      </c>
      <c r="I117" s="8" t="s">
        <v>144</v>
      </c>
      <c r="J117" s="8" t="s">
        <v>453</v>
      </c>
      <c r="K117" s="8" t="s">
        <v>54</v>
      </c>
      <c r="L117" s="6"/>
      <c r="M117" s="7">
        <v>45878</v>
      </c>
      <c r="N117" s="6" t="s">
        <v>24</v>
      </c>
      <c r="O117" s="8" t="s">
        <v>454</v>
      </c>
      <c r="P117" s="6" t="str">
        <f>HYPERLINK("https://docs.wto.org/imrd/directdoc.asp?DDFDocuments/t/G/TBTN25/BDI608.DOCX", "https://docs.wto.org/imrd/directdoc.asp?DDFDocuments/t/G/TBTN25/BDI608.DOCX")</f>
        <v>https://docs.wto.org/imrd/directdoc.asp?DDFDocuments/t/G/TBTN25/BDI608.DOCX</v>
      </c>
      <c r="Q117" s="6" t="str">
        <f>HYPERLINK("https://docs.wto.org/imrd/directdoc.asp?DDFDocuments/u/G/TBTN25/BDI608.DOCX", "https://docs.wto.org/imrd/directdoc.asp?DDFDocuments/u/G/TBTN25/BDI608.DOCX")</f>
        <v>https://docs.wto.org/imrd/directdoc.asp?DDFDocuments/u/G/TBTN25/BDI608.DOCX</v>
      </c>
      <c r="R117" s="6" t="str">
        <f>HYPERLINK("https://docs.wto.org/imrd/directdoc.asp?DDFDocuments/v/G/TBTN25/BDI608.DOCX", "https://docs.wto.org/imrd/directdoc.asp?DDFDocuments/v/G/TBTN25/BDI608.DOCX")</f>
        <v>https://docs.wto.org/imrd/directdoc.asp?DDFDocuments/v/G/TBTN25/BDI608.DOCX</v>
      </c>
    </row>
    <row r="118" spans="1:18" ht="45" x14ac:dyDescent="0.25">
      <c r="A118" s="8" t="s">
        <v>452</v>
      </c>
      <c r="B118" s="6" t="s">
        <v>147</v>
      </c>
      <c r="C118" s="7">
        <v>45818</v>
      </c>
      <c r="D118" s="9" t="str">
        <f>HYPERLINK("https://www.epingalert.org/en/Search?viewData= G/TBT/N/BDI/609, G/TBT/N/KEN/1809, G/TBT/N/RWA/1208, G/TBT/N/TZA/1350, G/TBT/N/UGA/2164"," G/TBT/N/BDI/609, G/TBT/N/KEN/1809, G/TBT/N/RWA/1208, G/TBT/N/TZA/1350, G/TBT/N/UGA/2164")</f>
        <v xml:space="preserve"> G/TBT/N/BDI/609, G/TBT/N/KEN/1809, G/TBT/N/RWA/1208, G/TBT/N/TZA/1350, G/TBT/N/UGA/2164</v>
      </c>
      <c r="E118" s="8" t="s">
        <v>461</v>
      </c>
      <c r="F118" s="8" t="s">
        <v>462</v>
      </c>
      <c r="H118" s="8" t="s">
        <v>21</v>
      </c>
      <c r="I118" s="8" t="s">
        <v>144</v>
      </c>
      <c r="J118" s="8" t="s">
        <v>453</v>
      </c>
      <c r="K118" s="8" t="s">
        <v>54</v>
      </c>
      <c r="L118" s="6"/>
      <c r="M118" s="7">
        <v>45878</v>
      </c>
      <c r="N118" s="6" t="s">
        <v>24</v>
      </c>
      <c r="O118" s="8" t="s">
        <v>463</v>
      </c>
      <c r="P118" s="6" t="str">
        <f>HYPERLINK("https://docs.wto.org/imrd/directdoc.asp?DDFDocuments/t/G/TBTN25/BDI609.DOCX", "https://docs.wto.org/imrd/directdoc.asp?DDFDocuments/t/G/TBTN25/BDI609.DOCX")</f>
        <v>https://docs.wto.org/imrd/directdoc.asp?DDFDocuments/t/G/TBTN25/BDI609.DOCX</v>
      </c>
      <c r="Q118" s="6" t="str">
        <f>HYPERLINK("https://docs.wto.org/imrd/directdoc.asp?DDFDocuments/u/G/TBTN25/BDI609.DOCX", "https://docs.wto.org/imrd/directdoc.asp?DDFDocuments/u/G/TBTN25/BDI609.DOCX")</f>
        <v>https://docs.wto.org/imrd/directdoc.asp?DDFDocuments/u/G/TBTN25/BDI609.DOCX</v>
      </c>
      <c r="R118" s="6" t="str">
        <f>HYPERLINK("https://docs.wto.org/imrd/directdoc.asp?DDFDocuments/v/G/TBTN25/BDI609.DOCX", "https://docs.wto.org/imrd/directdoc.asp?DDFDocuments/v/G/TBTN25/BDI609.DOCX")</f>
        <v>https://docs.wto.org/imrd/directdoc.asp?DDFDocuments/v/G/TBTN25/BDI609.DOCX</v>
      </c>
    </row>
    <row r="119" spans="1:18" ht="60" x14ac:dyDescent="0.25">
      <c r="A119" s="8" t="s">
        <v>467</v>
      </c>
      <c r="B119" s="6" t="s">
        <v>464</v>
      </c>
      <c r="C119" s="7">
        <v>45818</v>
      </c>
      <c r="D119" s="9" t="str">
        <f>HYPERLINK("https://www.epingalert.org/en/Search?viewData= G/TBT/N/MWI/189"," G/TBT/N/MWI/189")</f>
        <v xml:space="preserve"> G/TBT/N/MWI/189</v>
      </c>
      <c r="E119" s="8" t="s">
        <v>465</v>
      </c>
      <c r="F119" s="8" t="s">
        <v>466</v>
      </c>
      <c r="H119" s="8" t="s">
        <v>468</v>
      </c>
      <c r="I119" s="8" t="s">
        <v>469</v>
      </c>
      <c r="J119" s="8" t="s">
        <v>470</v>
      </c>
      <c r="K119" s="8" t="s">
        <v>21</v>
      </c>
      <c r="L119" s="6"/>
      <c r="M119" s="7">
        <v>45878</v>
      </c>
      <c r="N119" s="6" t="s">
        <v>24</v>
      </c>
      <c r="O119" s="8" t="s">
        <v>471</v>
      </c>
      <c r="P119" s="6" t="str">
        <f>HYPERLINK("https://docs.wto.org/imrd/directdoc.asp?DDFDocuments/t/G/TBTN25/MWI189.DOCX", "https://docs.wto.org/imrd/directdoc.asp?DDFDocuments/t/G/TBTN25/MWI189.DOCX")</f>
        <v>https://docs.wto.org/imrd/directdoc.asp?DDFDocuments/t/G/TBTN25/MWI189.DOCX</v>
      </c>
      <c r="Q119" s="6" t="str">
        <f>HYPERLINK("https://docs.wto.org/imrd/directdoc.asp?DDFDocuments/u/G/TBTN25/MWI189.DOCX", "https://docs.wto.org/imrd/directdoc.asp?DDFDocuments/u/G/TBTN25/MWI189.DOCX")</f>
        <v>https://docs.wto.org/imrd/directdoc.asp?DDFDocuments/u/G/TBTN25/MWI189.DOCX</v>
      </c>
      <c r="R119" s="6" t="str">
        <f>HYPERLINK("https://docs.wto.org/imrd/directdoc.asp?DDFDocuments/v/G/TBTN25/MWI189.DOCX", "https://docs.wto.org/imrd/directdoc.asp?DDFDocuments/v/G/TBTN25/MWI189.DOCX")</f>
        <v>https://docs.wto.org/imrd/directdoc.asp?DDFDocuments/v/G/TBTN25/MWI189.DOCX</v>
      </c>
    </row>
    <row r="120" spans="1:18" ht="60" x14ac:dyDescent="0.25">
      <c r="A120" s="8" t="s">
        <v>474</v>
      </c>
      <c r="B120" s="6" t="s">
        <v>198</v>
      </c>
      <c r="C120" s="7">
        <v>45818</v>
      </c>
      <c r="D120" s="9" t="str">
        <f>HYPERLINK("https://www.epingalert.org/en/Search?viewData= G/TBT/N/CHN/2067"," G/TBT/N/CHN/2067")</f>
        <v xml:space="preserve"> G/TBT/N/CHN/2067</v>
      </c>
      <c r="E120" s="8" t="s">
        <v>472</v>
      </c>
      <c r="F120" s="8" t="s">
        <v>473</v>
      </c>
      <c r="H120" s="8" t="s">
        <v>30</v>
      </c>
      <c r="I120" s="8" t="s">
        <v>475</v>
      </c>
      <c r="J120" s="8" t="s">
        <v>23</v>
      </c>
      <c r="K120" s="8" t="s">
        <v>21</v>
      </c>
      <c r="L120" s="6"/>
      <c r="M120" s="7">
        <v>45878</v>
      </c>
      <c r="N120" s="6" t="s">
        <v>24</v>
      </c>
      <c r="O120" s="8" t="s">
        <v>476</v>
      </c>
      <c r="P120" s="6" t="str">
        <f>HYPERLINK("https://docs.wto.org/imrd/directdoc.asp?DDFDocuments/t/G/TBTN25/CHN2067.DOCX", "https://docs.wto.org/imrd/directdoc.asp?DDFDocuments/t/G/TBTN25/CHN2067.DOCX")</f>
        <v>https://docs.wto.org/imrd/directdoc.asp?DDFDocuments/t/G/TBTN25/CHN2067.DOCX</v>
      </c>
      <c r="Q120" s="6" t="str">
        <f>HYPERLINK("https://docs.wto.org/imrd/directdoc.asp?DDFDocuments/u/G/TBTN25/CHN2067.DOCX", "https://docs.wto.org/imrd/directdoc.asp?DDFDocuments/u/G/TBTN25/CHN2067.DOCX")</f>
        <v>https://docs.wto.org/imrd/directdoc.asp?DDFDocuments/u/G/TBTN25/CHN2067.DOCX</v>
      </c>
      <c r="R120" s="6" t="str">
        <f>HYPERLINK("https://docs.wto.org/imrd/directdoc.asp?DDFDocuments/v/G/TBTN25/CHN2067.DOCX", "https://docs.wto.org/imrd/directdoc.asp?DDFDocuments/v/G/TBTN25/CHN2067.DOCX")</f>
        <v>https://docs.wto.org/imrd/directdoc.asp?DDFDocuments/v/G/TBTN25/CHN2067.DOCX</v>
      </c>
    </row>
    <row r="121" spans="1:18" ht="45" x14ac:dyDescent="0.25">
      <c r="A121" s="8" t="s">
        <v>479</v>
      </c>
      <c r="B121" s="6" t="s">
        <v>464</v>
      </c>
      <c r="C121" s="7">
        <v>45818</v>
      </c>
      <c r="D121" s="9" t="str">
        <f>HYPERLINK("https://www.epingalert.org/en/Search?viewData= G/TBT/N/MWI/196"," G/TBT/N/MWI/196")</f>
        <v xml:space="preserve"> G/TBT/N/MWI/196</v>
      </c>
      <c r="E121" s="8" t="s">
        <v>477</v>
      </c>
      <c r="F121" s="8" t="s">
        <v>478</v>
      </c>
      <c r="H121" s="8" t="s">
        <v>480</v>
      </c>
      <c r="I121" s="8" t="s">
        <v>469</v>
      </c>
      <c r="J121" s="8" t="s">
        <v>470</v>
      </c>
      <c r="K121" s="8" t="s">
        <v>21</v>
      </c>
      <c r="L121" s="6"/>
      <c r="M121" s="7">
        <v>45878</v>
      </c>
      <c r="N121" s="6" t="s">
        <v>24</v>
      </c>
      <c r="O121" s="8" t="s">
        <v>481</v>
      </c>
      <c r="P121" s="6" t="str">
        <f>HYPERLINK("https://docs.wto.org/imrd/directdoc.asp?DDFDocuments/t/G/TBTN25/MWI196.DOCX", "https://docs.wto.org/imrd/directdoc.asp?DDFDocuments/t/G/TBTN25/MWI196.DOCX")</f>
        <v>https://docs.wto.org/imrd/directdoc.asp?DDFDocuments/t/G/TBTN25/MWI196.DOCX</v>
      </c>
      <c r="Q121" s="6" t="str">
        <f>HYPERLINK("https://docs.wto.org/imrd/directdoc.asp?DDFDocuments/u/G/TBTN25/MWI196.DOCX", "https://docs.wto.org/imrd/directdoc.asp?DDFDocuments/u/G/TBTN25/MWI196.DOCX")</f>
        <v>https://docs.wto.org/imrd/directdoc.asp?DDFDocuments/u/G/TBTN25/MWI196.DOCX</v>
      </c>
      <c r="R121" s="6" t="str">
        <f>HYPERLINK("https://docs.wto.org/imrd/directdoc.asp?DDFDocuments/v/G/TBTN25/MWI196.DOCX", "https://docs.wto.org/imrd/directdoc.asp?DDFDocuments/v/G/TBTN25/MWI196.DOCX")</f>
        <v>https://docs.wto.org/imrd/directdoc.asp?DDFDocuments/v/G/TBTN25/MWI196.DOCX</v>
      </c>
    </row>
    <row r="122" spans="1:18" ht="30" x14ac:dyDescent="0.25">
      <c r="A122" s="8" t="s">
        <v>484</v>
      </c>
      <c r="B122" s="6" t="s">
        <v>464</v>
      </c>
      <c r="C122" s="7">
        <v>45818</v>
      </c>
      <c r="D122" s="9" t="str">
        <f>HYPERLINK("https://www.epingalert.org/en/Search?viewData= G/TBT/N/MWI/200"," G/TBT/N/MWI/200")</f>
        <v xml:space="preserve"> G/TBT/N/MWI/200</v>
      </c>
      <c r="E122" s="8" t="s">
        <v>482</v>
      </c>
      <c r="F122" s="8" t="s">
        <v>483</v>
      </c>
      <c r="H122" s="8" t="s">
        <v>485</v>
      </c>
      <c r="I122" s="8" t="s">
        <v>469</v>
      </c>
      <c r="J122" s="8" t="s">
        <v>470</v>
      </c>
      <c r="K122" s="8" t="s">
        <v>21</v>
      </c>
      <c r="L122" s="6"/>
      <c r="M122" s="7">
        <v>45878</v>
      </c>
      <c r="N122" s="6" t="s">
        <v>24</v>
      </c>
      <c r="O122" s="8" t="s">
        <v>486</v>
      </c>
      <c r="P122" s="6" t="str">
        <f>HYPERLINK("https://docs.wto.org/imrd/directdoc.asp?DDFDocuments/t/G/TBTN25/MWI200.DOCX", "https://docs.wto.org/imrd/directdoc.asp?DDFDocuments/t/G/TBTN25/MWI200.DOCX")</f>
        <v>https://docs.wto.org/imrd/directdoc.asp?DDFDocuments/t/G/TBTN25/MWI200.DOCX</v>
      </c>
      <c r="Q122" s="6" t="str">
        <f>HYPERLINK("https://docs.wto.org/imrd/directdoc.asp?DDFDocuments/u/G/TBTN25/MWI200.DOCX", "https://docs.wto.org/imrd/directdoc.asp?DDFDocuments/u/G/TBTN25/MWI200.DOCX")</f>
        <v>https://docs.wto.org/imrd/directdoc.asp?DDFDocuments/u/G/TBTN25/MWI200.DOCX</v>
      </c>
      <c r="R122" s="6" t="str">
        <f>HYPERLINK("https://docs.wto.org/imrd/directdoc.asp?DDFDocuments/v/G/TBTN25/MWI200.DOCX", "https://docs.wto.org/imrd/directdoc.asp?DDFDocuments/v/G/TBTN25/MWI200.DOCX")</f>
        <v>https://docs.wto.org/imrd/directdoc.asp?DDFDocuments/v/G/TBTN25/MWI200.DOCX</v>
      </c>
    </row>
    <row r="123" spans="1:18" ht="45" x14ac:dyDescent="0.25">
      <c r="A123" s="8" t="s">
        <v>489</v>
      </c>
      <c r="B123" s="6" t="s">
        <v>464</v>
      </c>
      <c r="C123" s="7">
        <v>45818</v>
      </c>
      <c r="D123" s="9" t="str">
        <f>HYPERLINK("https://www.epingalert.org/en/Search?viewData= G/TBT/N/MWI/211"," G/TBT/N/MWI/211")</f>
        <v xml:space="preserve"> G/TBT/N/MWI/211</v>
      </c>
      <c r="E123" s="8" t="s">
        <v>487</v>
      </c>
      <c r="F123" s="8" t="s">
        <v>488</v>
      </c>
      <c r="H123" s="8" t="s">
        <v>490</v>
      </c>
      <c r="I123" s="8" t="s">
        <v>491</v>
      </c>
      <c r="J123" s="8" t="s">
        <v>492</v>
      </c>
      <c r="K123" s="8" t="s">
        <v>21</v>
      </c>
      <c r="L123" s="6"/>
      <c r="M123" s="7">
        <v>45878</v>
      </c>
      <c r="N123" s="6" t="s">
        <v>24</v>
      </c>
      <c r="O123" s="8" t="s">
        <v>493</v>
      </c>
      <c r="P123" s="6" t="str">
        <f>HYPERLINK("https://docs.wto.org/imrd/directdoc.asp?DDFDocuments/t/G/TBTN25/MWI211.DOCX", "https://docs.wto.org/imrd/directdoc.asp?DDFDocuments/t/G/TBTN25/MWI211.DOCX")</f>
        <v>https://docs.wto.org/imrd/directdoc.asp?DDFDocuments/t/G/TBTN25/MWI211.DOCX</v>
      </c>
      <c r="Q123" s="6" t="str">
        <f>HYPERLINK("https://docs.wto.org/imrd/directdoc.asp?DDFDocuments/u/G/TBTN25/MWI211.DOCX", "https://docs.wto.org/imrd/directdoc.asp?DDFDocuments/u/G/TBTN25/MWI211.DOCX")</f>
        <v>https://docs.wto.org/imrd/directdoc.asp?DDFDocuments/u/G/TBTN25/MWI211.DOCX</v>
      </c>
      <c r="R123" s="6" t="str">
        <f>HYPERLINK("https://docs.wto.org/imrd/directdoc.asp?DDFDocuments/v/G/TBTN25/MWI211.DOCX", "https://docs.wto.org/imrd/directdoc.asp?DDFDocuments/v/G/TBTN25/MWI211.DOCX")</f>
        <v>https://docs.wto.org/imrd/directdoc.asp?DDFDocuments/v/G/TBTN25/MWI211.DOCX</v>
      </c>
    </row>
    <row r="124" spans="1:18" ht="60" x14ac:dyDescent="0.25">
      <c r="A124" s="8" t="s">
        <v>496</v>
      </c>
      <c r="B124" s="6" t="s">
        <v>198</v>
      </c>
      <c r="C124" s="7">
        <v>45818</v>
      </c>
      <c r="D124" s="9" t="str">
        <f>HYPERLINK("https://www.epingalert.org/en/Search?viewData= G/TBT/N/CHN/2071"," G/TBT/N/CHN/2071")</f>
        <v xml:space="preserve"> G/TBT/N/CHN/2071</v>
      </c>
      <c r="E124" s="8" t="s">
        <v>494</v>
      </c>
      <c r="F124" s="8" t="s">
        <v>495</v>
      </c>
      <c r="H124" s="8" t="s">
        <v>497</v>
      </c>
      <c r="I124" s="8" t="s">
        <v>498</v>
      </c>
      <c r="J124" s="8" t="s">
        <v>123</v>
      </c>
      <c r="K124" s="8" t="s">
        <v>21</v>
      </c>
      <c r="L124" s="6"/>
      <c r="M124" s="7">
        <v>45878</v>
      </c>
      <c r="N124" s="6" t="s">
        <v>24</v>
      </c>
      <c r="O124" s="8" t="s">
        <v>499</v>
      </c>
      <c r="P124" s="6" t="str">
        <f>HYPERLINK("https://docs.wto.org/imrd/directdoc.asp?DDFDocuments/t/G/TBTN25/CHN2071.DOCX", "https://docs.wto.org/imrd/directdoc.asp?DDFDocuments/t/G/TBTN25/CHN2071.DOCX")</f>
        <v>https://docs.wto.org/imrd/directdoc.asp?DDFDocuments/t/G/TBTN25/CHN2071.DOCX</v>
      </c>
      <c r="Q124" s="6" t="str">
        <f>HYPERLINK("https://docs.wto.org/imrd/directdoc.asp?DDFDocuments/u/G/TBTN25/CHN2071.DOCX", "https://docs.wto.org/imrd/directdoc.asp?DDFDocuments/u/G/TBTN25/CHN2071.DOCX")</f>
        <v>https://docs.wto.org/imrd/directdoc.asp?DDFDocuments/u/G/TBTN25/CHN2071.DOCX</v>
      </c>
      <c r="R124" s="6" t="str">
        <f>HYPERLINK("https://docs.wto.org/imrd/directdoc.asp?DDFDocuments/v/G/TBTN25/CHN2071.DOCX", "https://docs.wto.org/imrd/directdoc.asp?DDFDocuments/v/G/TBTN25/CHN2071.DOCX")</f>
        <v>https://docs.wto.org/imrd/directdoc.asp?DDFDocuments/v/G/TBTN25/CHN2071.DOCX</v>
      </c>
    </row>
    <row r="125" spans="1:18" ht="45" x14ac:dyDescent="0.25">
      <c r="A125" s="8" t="s">
        <v>502</v>
      </c>
      <c r="B125" s="6" t="s">
        <v>464</v>
      </c>
      <c r="C125" s="7">
        <v>45818</v>
      </c>
      <c r="D125" s="9" t="str">
        <f>HYPERLINK("https://www.epingalert.org/en/Search?viewData= G/TBT/N/MWI/187"," G/TBT/N/MWI/187")</f>
        <v xml:space="preserve"> G/TBT/N/MWI/187</v>
      </c>
      <c r="E125" s="8" t="s">
        <v>500</v>
      </c>
      <c r="F125" s="8" t="s">
        <v>501</v>
      </c>
      <c r="H125" s="8" t="s">
        <v>503</v>
      </c>
      <c r="I125" s="8" t="s">
        <v>469</v>
      </c>
      <c r="J125" s="8" t="s">
        <v>470</v>
      </c>
      <c r="K125" s="8" t="s">
        <v>21</v>
      </c>
      <c r="L125" s="6"/>
      <c r="M125" s="7">
        <v>45878</v>
      </c>
      <c r="N125" s="6" t="s">
        <v>24</v>
      </c>
      <c r="O125" s="8" t="s">
        <v>504</v>
      </c>
      <c r="P125" s="6" t="str">
        <f>HYPERLINK("https://docs.wto.org/imrd/directdoc.asp?DDFDocuments/t/G/TBTN25/MWI187.DOCX", "https://docs.wto.org/imrd/directdoc.asp?DDFDocuments/t/G/TBTN25/MWI187.DOCX")</f>
        <v>https://docs.wto.org/imrd/directdoc.asp?DDFDocuments/t/G/TBTN25/MWI187.DOCX</v>
      </c>
      <c r="Q125" s="6" t="str">
        <f>HYPERLINK("https://docs.wto.org/imrd/directdoc.asp?DDFDocuments/u/G/TBTN25/MWI187.DOCX", "https://docs.wto.org/imrd/directdoc.asp?DDFDocuments/u/G/TBTN25/MWI187.DOCX")</f>
        <v>https://docs.wto.org/imrd/directdoc.asp?DDFDocuments/u/G/TBTN25/MWI187.DOCX</v>
      </c>
      <c r="R125" s="6" t="str">
        <f>HYPERLINK("https://docs.wto.org/imrd/directdoc.asp?DDFDocuments/v/G/TBTN25/MWI187.DOCX", "https://docs.wto.org/imrd/directdoc.asp?DDFDocuments/v/G/TBTN25/MWI187.DOCX")</f>
        <v>https://docs.wto.org/imrd/directdoc.asp?DDFDocuments/v/G/TBTN25/MWI187.DOCX</v>
      </c>
    </row>
    <row r="126" spans="1:18" ht="30" x14ac:dyDescent="0.25">
      <c r="A126" s="8" t="s">
        <v>507</v>
      </c>
      <c r="B126" s="6" t="s">
        <v>464</v>
      </c>
      <c r="C126" s="7">
        <v>45818</v>
      </c>
      <c r="D126" s="9" t="str">
        <f>HYPERLINK("https://www.epingalert.org/en/Search?viewData= G/TBT/N/MWI/194"," G/TBT/N/MWI/194")</f>
        <v xml:space="preserve"> G/TBT/N/MWI/194</v>
      </c>
      <c r="E126" s="8" t="s">
        <v>505</v>
      </c>
      <c r="F126" s="8" t="s">
        <v>506</v>
      </c>
      <c r="H126" s="8" t="s">
        <v>508</v>
      </c>
      <c r="I126" s="8" t="s">
        <v>469</v>
      </c>
      <c r="J126" s="8" t="s">
        <v>470</v>
      </c>
      <c r="K126" s="8" t="s">
        <v>21</v>
      </c>
      <c r="L126" s="6"/>
      <c r="M126" s="7">
        <v>45878</v>
      </c>
      <c r="N126" s="6" t="s">
        <v>24</v>
      </c>
      <c r="O126" s="8" t="s">
        <v>509</v>
      </c>
      <c r="P126" s="6" t="str">
        <f>HYPERLINK("https://docs.wto.org/imrd/directdoc.asp?DDFDocuments/t/G/TBTN25/MWI194.DOCX", "https://docs.wto.org/imrd/directdoc.asp?DDFDocuments/t/G/TBTN25/MWI194.DOCX")</f>
        <v>https://docs.wto.org/imrd/directdoc.asp?DDFDocuments/t/G/TBTN25/MWI194.DOCX</v>
      </c>
      <c r="Q126" s="6" t="str">
        <f>HYPERLINK("https://docs.wto.org/imrd/directdoc.asp?DDFDocuments/u/G/TBTN25/MWI194.DOCX", "https://docs.wto.org/imrd/directdoc.asp?DDFDocuments/u/G/TBTN25/MWI194.DOCX")</f>
        <v>https://docs.wto.org/imrd/directdoc.asp?DDFDocuments/u/G/TBTN25/MWI194.DOCX</v>
      </c>
      <c r="R126" s="6" t="str">
        <f>HYPERLINK("https://docs.wto.org/imrd/directdoc.asp?DDFDocuments/v/G/TBTN25/MWI194.DOCX", "https://docs.wto.org/imrd/directdoc.asp?DDFDocuments/v/G/TBTN25/MWI194.DOCX")</f>
        <v>https://docs.wto.org/imrd/directdoc.asp?DDFDocuments/v/G/TBTN25/MWI194.DOCX</v>
      </c>
    </row>
    <row r="127" spans="1:18" ht="60" x14ac:dyDescent="0.25">
      <c r="A127" s="8" t="s">
        <v>512</v>
      </c>
      <c r="B127" s="6" t="s">
        <v>464</v>
      </c>
      <c r="C127" s="7">
        <v>45818</v>
      </c>
      <c r="D127" s="9" t="str">
        <f>HYPERLINK("https://www.epingalert.org/en/Search?viewData= G/TBT/N/MWI/214"," G/TBT/N/MWI/214")</f>
        <v xml:space="preserve"> G/TBT/N/MWI/214</v>
      </c>
      <c r="E127" s="8" t="s">
        <v>510</v>
      </c>
      <c r="F127" s="8" t="s">
        <v>511</v>
      </c>
      <c r="H127" s="8" t="s">
        <v>513</v>
      </c>
      <c r="I127" s="8" t="s">
        <v>491</v>
      </c>
      <c r="J127" s="8" t="s">
        <v>492</v>
      </c>
      <c r="K127" s="8" t="s">
        <v>21</v>
      </c>
      <c r="L127" s="6"/>
      <c r="M127" s="7">
        <v>45878</v>
      </c>
      <c r="N127" s="6" t="s">
        <v>24</v>
      </c>
      <c r="O127" s="8" t="s">
        <v>514</v>
      </c>
      <c r="P127" s="6" t="str">
        <f>HYPERLINK("https://docs.wto.org/imrd/directdoc.asp?DDFDocuments/t/G/TBTN25/MWI214.DOCX", "https://docs.wto.org/imrd/directdoc.asp?DDFDocuments/t/G/TBTN25/MWI214.DOCX")</f>
        <v>https://docs.wto.org/imrd/directdoc.asp?DDFDocuments/t/G/TBTN25/MWI214.DOCX</v>
      </c>
      <c r="Q127" s="6" t="str">
        <f>HYPERLINK("https://docs.wto.org/imrd/directdoc.asp?DDFDocuments/u/G/TBTN25/MWI214.DOCX", "https://docs.wto.org/imrd/directdoc.asp?DDFDocuments/u/G/TBTN25/MWI214.DOCX")</f>
        <v>https://docs.wto.org/imrd/directdoc.asp?DDFDocuments/u/G/TBTN25/MWI214.DOCX</v>
      </c>
      <c r="R127" s="6" t="str">
        <f>HYPERLINK("https://docs.wto.org/imrd/directdoc.asp?DDFDocuments/v/G/TBTN25/MWI214.DOCX", "https://docs.wto.org/imrd/directdoc.asp?DDFDocuments/v/G/TBTN25/MWI214.DOCX")</f>
        <v>https://docs.wto.org/imrd/directdoc.asp?DDFDocuments/v/G/TBTN25/MWI214.DOCX</v>
      </c>
    </row>
    <row r="128" spans="1:18" ht="45" x14ac:dyDescent="0.25">
      <c r="A128" s="8" t="s">
        <v>452</v>
      </c>
      <c r="B128" s="6" t="s">
        <v>153</v>
      </c>
      <c r="C128" s="7">
        <v>45818</v>
      </c>
      <c r="D128" s="9" t="str">
        <f>HYPERLINK("https://www.epingalert.org/en/Search?viewData= G/TBT/N/BDI/610, G/TBT/N/KEN/1810, G/TBT/N/RWA/1209, G/TBT/N/TZA/1351, G/TBT/N/UGA/2165"," G/TBT/N/BDI/610, G/TBT/N/KEN/1810, G/TBT/N/RWA/1209, G/TBT/N/TZA/1351, G/TBT/N/UGA/2165")</f>
        <v xml:space="preserve"> G/TBT/N/BDI/610, G/TBT/N/KEN/1810, G/TBT/N/RWA/1209, G/TBT/N/TZA/1351, G/TBT/N/UGA/2165</v>
      </c>
      <c r="E128" s="8" t="s">
        <v>515</v>
      </c>
      <c r="F128" s="8" t="s">
        <v>516</v>
      </c>
      <c r="H128" s="8" t="s">
        <v>21</v>
      </c>
      <c r="I128" s="8" t="s">
        <v>144</v>
      </c>
      <c r="J128" s="8" t="s">
        <v>453</v>
      </c>
      <c r="K128" s="8" t="s">
        <v>54</v>
      </c>
      <c r="L128" s="6"/>
      <c r="M128" s="7">
        <v>45878</v>
      </c>
      <c r="N128" s="6" t="s">
        <v>24</v>
      </c>
      <c r="O128" s="8" t="s">
        <v>517</v>
      </c>
      <c r="P128" s="6" t="str">
        <f>HYPERLINK("https://docs.wto.org/imrd/directdoc.asp?DDFDocuments/t/G/TBTN25/BDI610.DOCX", "https://docs.wto.org/imrd/directdoc.asp?DDFDocuments/t/G/TBTN25/BDI610.DOCX")</f>
        <v>https://docs.wto.org/imrd/directdoc.asp?DDFDocuments/t/G/TBTN25/BDI610.DOCX</v>
      </c>
      <c r="Q128" s="6" t="str">
        <f>HYPERLINK("https://docs.wto.org/imrd/directdoc.asp?DDFDocuments/u/G/TBTN25/BDI610.DOCX", "https://docs.wto.org/imrd/directdoc.asp?DDFDocuments/u/G/TBTN25/BDI610.DOCX")</f>
        <v>https://docs.wto.org/imrd/directdoc.asp?DDFDocuments/u/G/TBTN25/BDI610.DOCX</v>
      </c>
      <c r="R128" s="6" t="str">
        <f>HYPERLINK("https://docs.wto.org/imrd/directdoc.asp?DDFDocuments/v/G/TBTN25/BDI610.DOCX", "https://docs.wto.org/imrd/directdoc.asp?DDFDocuments/v/G/TBTN25/BDI610.DOCX")</f>
        <v>https://docs.wto.org/imrd/directdoc.asp?DDFDocuments/v/G/TBTN25/BDI610.DOCX</v>
      </c>
    </row>
    <row r="129" spans="1:18" ht="45" x14ac:dyDescent="0.25">
      <c r="A129" s="8" t="s">
        <v>520</v>
      </c>
      <c r="B129" s="6" t="s">
        <v>198</v>
      </c>
      <c r="C129" s="7">
        <v>45818</v>
      </c>
      <c r="D129" s="9" t="str">
        <f>HYPERLINK("https://www.epingalert.org/en/Search?viewData= G/TBT/N/CHN/2069"," G/TBT/N/CHN/2069")</f>
        <v xml:space="preserve"> G/TBT/N/CHN/2069</v>
      </c>
      <c r="E129" s="8" t="s">
        <v>518</v>
      </c>
      <c r="F129" s="8" t="s">
        <v>519</v>
      </c>
      <c r="H129" s="8" t="s">
        <v>30</v>
      </c>
      <c r="I129" s="8" t="s">
        <v>521</v>
      </c>
      <c r="J129" s="8" t="s">
        <v>23</v>
      </c>
      <c r="K129" s="8" t="s">
        <v>21</v>
      </c>
      <c r="L129" s="6"/>
      <c r="M129" s="7">
        <v>45878</v>
      </c>
      <c r="N129" s="6" t="s">
        <v>24</v>
      </c>
      <c r="O129" s="8" t="s">
        <v>522</v>
      </c>
      <c r="P129" s="6" t="str">
        <f>HYPERLINK("https://docs.wto.org/imrd/directdoc.asp?DDFDocuments/t/G/TBTN25/CHN2069.DOCX", "https://docs.wto.org/imrd/directdoc.asp?DDFDocuments/t/G/TBTN25/CHN2069.DOCX")</f>
        <v>https://docs.wto.org/imrd/directdoc.asp?DDFDocuments/t/G/TBTN25/CHN2069.DOCX</v>
      </c>
      <c r="Q129" s="6" t="str">
        <f>HYPERLINK("https://docs.wto.org/imrd/directdoc.asp?DDFDocuments/u/G/TBTN25/CHN2069.DOCX", "https://docs.wto.org/imrd/directdoc.asp?DDFDocuments/u/G/TBTN25/CHN2069.DOCX")</f>
        <v>https://docs.wto.org/imrd/directdoc.asp?DDFDocuments/u/G/TBTN25/CHN2069.DOCX</v>
      </c>
      <c r="R129" s="6" t="str">
        <f>HYPERLINK("https://docs.wto.org/imrd/directdoc.asp?DDFDocuments/v/G/TBTN25/CHN2069.DOCX", "https://docs.wto.org/imrd/directdoc.asp?DDFDocuments/v/G/TBTN25/CHN2069.DOCX")</f>
        <v>https://docs.wto.org/imrd/directdoc.asp?DDFDocuments/v/G/TBTN25/CHN2069.DOCX</v>
      </c>
    </row>
    <row r="130" spans="1:18" ht="45" x14ac:dyDescent="0.25">
      <c r="A130" s="8" t="s">
        <v>452</v>
      </c>
      <c r="B130" s="6" t="s">
        <v>167</v>
      </c>
      <c r="C130" s="7">
        <v>45818</v>
      </c>
      <c r="D130" s="9" t="str">
        <f>HYPERLINK("https://www.epingalert.org/en/Search?viewData= G/TBT/N/BDI/610, G/TBT/N/KEN/1810, G/TBT/N/RWA/1209, G/TBT/N/TZA/1351, G/TBT/N/UGA/2165"," G/TBT/N/BDI/610, G/TBT/N/KEN/1810, G/TBT/N/RWA/1209, G/TBT/N/TZA/1351, G/TBT/N/UGA/2165")</f>
        <v xml:space="preserve"> G/TBT/N/BDI/610, G/TBT/N/KEN/1810, G/TBT/N/RWA/1209, G/TBT/N/TZA/1351, G/TBT/N/UGA/2165</v>
      </c>
      <c r="E130" s="8" t="s">
        <v>515</v>
      </c>
      <c r="F130" s="8" t="s">
        <v>516</v>
      </c>
      <c r="H130" s="8" t="s">
        <v>21</v>
      </c>
      <c r="I130" s="8" t="s">
        <v>144</v>
      </c>
      <c r="J130" s="8" t="s">
        <v>453</v>
      </c>
      <c r="K130" s="8" t="s">
        <v>54</v>
      </c>
      <c r="L130" s="6"/>
      <c r="M130" s="7">
        <v>45878</v>
      </c>
      <c r="N130" s="6" t="s">
        <v>24</v>
      </c>
      <c r="O130" s="8" t="s">
        <v>517</v>
      </c>
      <c r="P130" s="6" t="str">
        <f>HYPERLINK("https://docs.wto.org/imrd/directdoc.asp?DDFDocuments/t/G/TBTN25/BDI610.DOCX", "https://docs.wto.org/imrd/directdoc.asp?DDFDocuments/t/G/TBTN25/BDI610.DOCX")</f>
        <v>https://docs.wto.org/imrd/directdoc.asp?DDFDocuments/t/G/TBTN25/BDI610.DOCX</v>
      </c>
      <c r="Q130" s="6" t="str">
        <f>HYPERLINK("https://docs.wto.org/imrd/directdoc.asp?DDFDocuments/u/G/TBTN25/BDI610.DOCX", "https://docs.wto.org/imrd/directdoc.asp?DDFDocuments/u/G/TBTN25/BDI610.DOCX")</f>
        <v>https://docs.wto.org/imrd/directdoc.asp?DDFDocuments/u/G/TBTN25/BDI610.DOCX</v>
      </c>
      <c r="R130" s="6" t="str">
        <f>HYPERLINK("https://docs.wto.org/imrd/directdoc.asp?DDFDocuments/v/G/TBTN25/BDI610.DOCX", "https://docs.wto.org/imrd/directdoc.asp?DDFDocuments/v/G/TBTN25/BDI610.DOCX")</f>
        <v>https://docs.wto.org/imrd/directdoc.asp?DDFDocuments/v/G/TBTN25/BDI610.DOCX</v>
      </c>
    </row>
    <row r="131" spans="1:18" ht="60" x14ac:dyDescent="0.25">
      <c r="A131" s="8" t="s">
        <v>525</v>
      </c>
      <c r="B131" s="6" t="s">
        <v>464</v>
      </c>
      <c r="C131" s="7">
        <v>45818</v>
      </c>
      <c r="D131" s="9" t="str">
        <f>HYPERLINK("https://www.epingalert.org/en/Search?viewData= G/TBT/N/MWI/190"," G/TBT/N/MWI/190")</f>
        <v xml:space="preserve"> G/TBT/N/MWI/190</v>
      </c>
      <c r="E131" s="8" t="s">
        <v>523</v>
      </c>
      <c r="F131" s="8" t="s">
        <v>524</v>
      </c>
      <c r="H131" s="8" t="s">
        <v>526</v>
      </c>
      <c r="I131" s="8" t="s">
        <v>469</v>
      </c>
      <c r="J131" s="8" t="s">
        <v>470</v>
      </c>
      <c r="K131" s="8" t="s">
        <v>21</v>
      </c>
      <c r="L131" s="6"/>
      <c r="M131" s="7">
        <v>45878</v>
      </c>
      <c r="N131" s="6" t="s">
        <v>24</v>
      </c>
      <c r="O131" s="8" t="s">
        <v>527</v>
      </c>
      <c r="P131" s="6" t="str">
        <f>HYPERLINK("https://docs.wto.org/imrd/directdoc.asp?DDFDocuments/t/G/TBTN25/MWI190.DOCX", "https://docs.wto.org/imrd/directdoc.asp?DDFDocuments/t/G/TBTN25/MWI190.DOCX")</f>
        <v>https://docs.wto.org/imrd/directdoc.asp?DDFDocuments/t/G/TBTN25/MWI190.DOCX</v>
      </c>
      <c r="Q131" s="6" t="str">
        <f>HYPERLINK("https://docs.wto.org/imrd/directdoc.asp?DDFDocuments/u/G/TBTN25/MWI190.DOCX", "https://docs.wto.org/imrd/directdoc.asp?DDFDocuments/u/G/TBTN25/MWI190.DOCX")</f>
        <v>https://docs.wto.org/imrd/directdoc.asp?DDFDocuments/u/G/TBTN25/MWI190.DOCX</v>
      </c>
      <c r="R131" s="6" t="str">
        <f>HYPERLINK("https://docs.wto.org/imrd/directdoc.asp?DDFDocuments/v/G/TBTN25/MWI190.DOCX", "https://docs.wto.org/imrd/directdoc.asp?DDFDocuments/v/G/TBTN25/MWI190.DOCX")</f>
        <v>https://docs.wto.org/imrd/directdoc.asp?DDFDocuments/v/G/TBTN25/MWI190.DOCX</v>
      </c>
    </row>
    <row r="132" spans="1:18" ht="60" x14ac:dyDescent="0.25">
      <c r="A132" s="8" t="s">
        <v>530</v>
      </c>
      <c r="B132" s="6" t="s">
        <v>464</v>
      </c>
      <c r="C132" s="7">
        <v>45818</v>
      </c>
      <c r="D132" s="9" t="str">
        <f>HYPERLINK("https://www.epingalert.org/en/Search?viewData= G/TBT/N/MWI/202"," G/TBT/N/MWI/202")</f>
        <v xml:space="preserve"> G/TBT/N/MWI/202</v>
      </c>
      <c r="E132" s="8" t="s">
        <v>528</v>
      </c>
      <c r="F132" s="8" t="s">
        <v>529</v>
      </c>
      <c r="H132" s="8" t="s">
        <v>531</v>
      </c>
      <c r="I132" s="8" t="s">
        <v>491</v>
      </c>
      <c r="J132" s="8" t="s">
        <v>470</v>
      </c>
      <c r="K132" s="8" t="s">
        <v>21</v>
      </c>
      <c r="L132" s="6"/>
      <c r="M132" s="7">
        <v>45878</v>
      </c>
      <c r="N132" s="6" t="s">
        <v>24</v>
      </c>
      <c r="O132" s="8" t="s">
        <v>532</v>
      </c>
      <c r="P132" s="6" t="str">
        <f>HYPERLINK("https://docs.wto.org/imrd/directdoc.asp?DDFDocuments/t/G/TBTN25/MWI202.DOCX", "https://docs.wto.org/imrd/directdoc.asp?DDFDocuments/t/G/TBTN25/MWI202.DOCX")</f>
        <v>https://docs.wto.org/imrd/directdoc.asp?DDFDocuments/t/G/TBTN25/MWI202.DOCX</v>
      </c>
      <c r="Q132" s="6" t="str">
        <f>HYPERLINK("https://docs.wto.org/imrd/directdoc.asp?DDFDocuments/u/G/TBTN25/MWI202.DOCX", "https://docs.wto.org/imrd/directdoc.asp?DDFDocuments/u/G/TBTN25/MWI202.DOCX")</f>
        <v>https://docs.wto.org/imrd/directdoc.asp?DDFDocuments/u/G/TBTN25/MWI202.DOCX</v>
      </c>
      <c r="R132" s="6" t="str">
        <f>HYPERLINK("https://docs.wto.org/imrd/directdoc.asp?DDFDocuments/v/G/TBTN25/MWI202.DOCX", "https://docs.wto.org/imrd/directdoc.asp?DDFDocuments/v/G/TBTN25/MWI202.DOCX")</f>
        <v>https://docs.wto.org/imrd/directdoc.asp?DDFDocuments/v/G/TBTN25/MWI202.DOCX</v>
      </c>
    </row>
    <row r="133" spans="1:18" ht="120" x14ac:dyDescent="0.25">
      <c r="A133" s="8" t="s">
        <v>535</v>
      </c>
      <c r="B133" s="6" t="s">
        <v>198</v>
      </c>
      <c r="C133" s="7">
        <v>45818</v>
      </c>
      <c r="D133" s="9" t="str">
        <f>HYPERLINK("https://www.epingalert.org/en/Search?viewData= G/TBT/N/CHN/2060"," G/TBT/N/CHN/2060")</f>
        <v xml:space="preserve"> G/TBT/N/CHN/2060</v>
      </c>
      <c r="E133" s="8" t="s">
        <v>533</v>
      </c>
      <c r="F133" s="8" t="s">
        <v>534</v>
      </c>
      <c r="H133" s="8" t="s">
        <v>536</v>
      </c>
      <c r="I133" s="8" t="s">
        <v>537</v>
      </c>
      <c r="J133" s="8" t="s">
        <v>23</v>
      </c>
      <c r="K133" s="8" t="s">
        <v>21</v>
      </c>
      <c r="L133" s="6"/>
      <c r="M133" s="7">
        <v>45878</v>
      </c>
      <c r="N133" s="6" t="s">
        <v>24</v>
      </c>
      <c r="O133" s="8" t="s">
        <v>538</v>
      </c>
      <c r="P133" s="6" t="str">
        <f>HYPERLINK("https://docs.wto.org/imrd/directdoc.asp?DDFDocuments/t/G/TBTN25/CHN2060.DOCX", "https://docs.wto.org/imrd/directdoc.asp?DDFDocuments/t/G/TBTN25/CHN2060.DOCX")</f>
        <v>https://docs.wto.org/imrd/directdoc.asp?DDFDocuments/t/G/TBTN25/CHN2060.DOCX</v>
      </c>
      <c r="Q133" s="6" t="str">
        <f>HYPERLINK("https://docs.wto.org/imrd/directdoc.asp?DDFDocuments/u/G/TBTN25/CHN2060.DOCX", "https://docs.wto.org/imrd/directdoc.asp?DDFDocuments/u/G/TBTN25/CHN2060.DOCX")</f>
        <v>https://docs.wto.org/imrd/directdoc.asp?DDFDocuments/u/G/TBTN25/CHN2060.DOCX</v>
      </c>
      <c r="R133" s="6" t="str">
        <f>HYPERLINK("https://docs.wto.org/imrd/directdoc.asp?DDFDocuments/v/G/TBTN25/CHN2060.DOCX", "https://docs.wto.org/imrd/directdoc.asp?DDFDocuments/v/G/TBTN25/CHN2060.DOCX")</f>
        <v>https://docs.wto.org/imrd/directdoc.asp?DDFDocuments/v/G/TBTN25/CHN2060.DOCX</v>
      </c>
    </row>
    <row r="134" spans="1:18" ht="60" x14ac:dyDescent="0.25">
      <c r="A134" s="8" t="s">
        <v>418</v>
      </c>
      <c r="B134" s="6" t="s">
        <v>269</v>
      </c>
      <c r="C134" s="7">
        <v>45818</v>
      </c>
      <c r="D134" s="9" t="str">
        <f>HYPERLINK("https://www.epingalert.org/en/Search?viewData= G/TBT/N/IND/366"," G/TBT/N/IND/366")</f>
        <v xml:space="preserve"> G/TBT/N/IND/366</v>
      </c>
      <c r="E134" s="8" t="s">
        <v>539</v>
      </c>
      <c r="F134" s="8" t="s">
        <v>540</v>
      </c>
      <c r="H134" s="8" t="s">
        <v>409</v>
      </c>
      <c r="I134" s="8" t="s">
        <v>541</v>
      </c>
      <c r="J134" s="8" t="s">
        <v>131</v>
      </c>
      <c r="K134" s="8" t="s">
        <v>21</v>
      </c>
      <c r="L134" s="6"/>
      <c r="M134" s="7">
        <v>45878</v>
      </c>
      <c r="N134" s="6" t="s">
        <v>24</v>
      </c>
      <c r="O134" s="8" t="s">
        <v>542</v>
      </c>
      <c r="P134" s="6" t="str">
        <f>HYPERLINK("https://docs.wto.org/imrd/directdoc.asp?DDFDocuments/t/G/TBTN25/IND366.DOCX", "https://docs.wto.org/imrd/directdoc.asp?DDFDocuments/t/G/TBTN25/IND366.DOCX")</f>
        <v>https://docs.wto.org/imrd/directdoc.asp?DDFDocuments/t/G/TBTN25/IND366.DOCX</v>
      </c>
      <c r="Q134" s="6" t="str">
        <f>HYPERLINK("https://docs.wto.org/imrd/directdoc.asp?DDFDocuments/u/G/TBTN25/IND366.DOCX", "https://docs.wto.org/imrd/directdoc.asp?DDFDocuments/u/G/TBTN25/IND366.DOCX")</f>
        <v>https://docs.wto.org/imrd/directdoc.asp?DDFDocuments/u/G/TBTN25/IND366.DOCX</v>
      </c>
      <c r="R134" s="6" t="str">
        <f>HYPERLINK("https://docs.wto.org/imrd/directdoc.asp?DDFDocuments/v/G/TBTN25/IND366.DOCX", "https://docs.wto.org/imrd/directdoc.asp?DDFDocuments/v/G/TBTN25/IND366.DOCX")</f>
        <v>https://docs.wto.org/imrd/directdoc.asp?DDFDocuments/v/G/TBTN25/IND366.DOCX</v>
      </c>
    </row>
    <row r="135" spans="1:18" ht="45" x14ac:dyDescent="0.25">
      <c r="A135" s="8" t="s">
        <v>545</v>
      </c>
      <c r="B135" s="6" t="s">
        <v>198</v>
      </c>
      <c r="C135" s="7">
        <v>45818</v>
      </c>
      <c r="D135" s="9" t="str">
        <f>HYPERLINK("https://www.epingalert.org/en/Search?viewData= G/TBT/N/CHN/2059"," G/TBT/N/CHN/2059")</f>
        <v xml:space="preserve"> G/TBT/N/CHN/2059</v>
      </c>
      <c r="E135" s="8" t="s">
        <v>543</v>
      </c>
      <c r="F135" s="8" t="s">
        <v>544</v>
      </c>
      <c r="H135" s="8" t="s">
        <v>546</v>
      </c>
      <c r="I135" s="8" t="s">
        <v>547</v>
      </c>
      <c r="J135" s="8" t="s">
        <v>548</v>
      </c>
      <c r="K135" s="8" t="s">
        <v>21</v>
      </c>
      <c r="L135" s="6"/>
      <c r="M135" s="7">
        <v>45878</v>
      </c>
      <c r="N135" s="6" t="s">
        <v>24</v>
      </c>
      <c r="O135" s="8" t="s">
        <v>549</v>
      </c>
      <c r="P135" s="6" t="str">
        <f>HYPERLINK("https://docs.wto.org/imrd/directdoc.asp?DDFDocuments/t/G/TBTN25/CHN2059.DOCX", "https://docs.wto.org/imrd/directdoc.asp?DDFDocuments/t/G/TBTN25/CHN2059.DOCX")</f>
        <v>https://docs.wto.org/imrd/directdoc.asp?DDFDocuments/t/G/TBTN25/CHN2059.DOCX</v>
      </c>
      <c r="Q135" s="6" t="str">
        <f>HYPERLINK("https://docs.wto.org/imrd/directdoc.asp?DDFDocuments/u/G/TBTN25/CHN2059.DOCX", "https://docs.wto.org/imrd/directdoc.asp?DDFDocuments/u/G/TBTN25/CHN2059.DOCX")</f>
        <v>https://docs.wto.org/imrd/directdoc.asp?DDFDocuments/u/G/TBTN25/CHN2059.DOCX</v>
      </c>
      <c r="R135" s="6" t="str">
        <f>HYPERLINK("https://docs.wto.org/imrd/directdoc.asp?DDFDocuments/v/G/TBTN25/CHN2059.DOCX", "https://docs.wto.org/imrd/directdoc.asp?DDFDocuments/v/G/TBTN25/CHN2059.DOCX")</f>
        <v>https://docs.wto.org/imrd/directdoc.asp?DDFDocuments/v/G/TBTN25/CHN2059.DOCX</v>
      </c>
    </row>
    <row r="136" spans="1:18" ht="60" x14ac:dyDescent="0.25">
      <c r="A136" s="8" t="s">
        <v>452</v>
      </c>
      <c r="B136" s="6" t="s">
        <v>168</v>
      </c>
      <c r="C136" s="7">
        <v>45818</v>
      </c>
      <c r="D136" s="9" t="str">
        <f>HYPERLINK("https://www.epingalert.org/en/Search?viewData= G/TBT/N/BDI/608, G/TBT/N/KEN/1808, G/TBT/N/RWA/1207, G/TBT/N/TZA/1349, G/TBT/N/UGA/2163"," G/TBT/N/BDI/608, G/TBT/N/KEN/1808, G/TBT/N/RWA/1207, G/TBT/N/TZA/1349, G/TBT/N/UGA/2163")</f>
        <v xml:space="preserve"> G/TBT/N/BDI/608, G/TBT/N/KEN/1808, G/TBT/N/RWA/1207, G/TBT/N/TZA/1349, G/TBT/N/UGA/2163</v>
      </c>
      <c r="E136" s="8" t="s">
        <v>450</v>
      </c>
      <c r="F136" s="8" t="s">
        <v>451</v>
      </c>
      <c r="H136" s="8" t="s">
        <v>21</v>
      </c>
      <c r="I136" s="8" t="s">
        <v>144</v>
      </c>
      <c r="J136" s="8" t="s">
        <v>453</v>
      </c>
      <c r="K136" s="8" t="s">
        <v>54</v>
      </c>
      <c r="L136" s="6"/>
      <c r="M136" s="7">
        <v>45878</v>
      </c>
      <c r="N136" s="6" t="s">
        <v>24</v>
      </c>
      <c r="O136" s="8" t="s">
        <v>454</v>
      </c>
      <c r="P136" s="6" t="str">
        <f>HYPERLINK("https://docs.wto.org/imrd/directdoc.asp?DDFDocuments/t/G/TBTN25/BDI608.DOCX", "https://docs.wto.org/imrd/directdoc.asp?DDFDocuments/t/G/TBTN25/BDI608.DOCX")</f>
        <v>https://docs.wto.org/imrd/directdoc.asp?DDFDocuments/t/G/TBTN25/BDI608.DOCX</v>
      </c>
      <c r="Q136" s="6" t="str">
        <f>HYPERLINK("https://docs.wto.org/imrd/directdoc.asp?DDFDocuments/u/G/TBTN25/BDI608.DOCX", "https://docs.wto.org/imrd/directdoc.asp?DDFDocuments/u/G/TBTN25/BDI608.DOCX")</f>
        <v>https://docs.wto.org/imrd/directdoc.asp?DDFDocuments/u/G/TBTN25/BDI608.DOCX</v>
      </c>
      <c r="R136" s="6" t="str">
        <f>HYPERLINK("https://docs.wto.org/imrd/directdoc.asp?DDFDocuments/v/G/TBTN25/BDI608.DOCX", "https://docs.wto.org/imrd/directdoc.asp?DDFDocuments/v/G/TBTN25/BDI608.DOCX")</f>
        <v>https://docs.wto.org/imrd/directdoc.asp?DDFDocuments/v/G/TBTN25/BDI608.DOCX</v>
      </c>
    </row>
    <row r="137" spans="1:18" ht="45" x14ac:dyDescent="0.25">
      <c r="A137" s="8" t="s">
        <v>452</v>
      </c>
      <c r="B137" s="6" t="s">
        <v>168</v>
      </c>
      <c r="C137" s="7">
        <v>45818</v>
      </c>
      <c r="D137" s="9" t="str">
        <f>HYPERLINK("https://www.epingalert.org/en/Search?viewData= G/TBT/N/BDI/610, G/TBT/N/KEN/1810, G/TBT/N/RWA/1209, G/TBT/N/TZA/1351, G/TBT/N/UGA/2165"," G/TBT/N/BDI/610, G/TBT/N/KEN/1810, G/TBT/N/RWA/1209, G/TBT/N/TZA/1351, G/TBT/N/UGA/2165")</f>
        <v xml:space="preserve"> G/TBT/N/BDI/610, G/TBT/N/KEN/1810, G/TBT/N/RWA/1209, G/TBT/N/TZA/1351, G/TBT/N/UGA/2165</v>
      </c>
      <c r="E137" s="8" t="s">
        <v>515</v>
      </c>
      <c r="F137" s="8" t="s">
        <v>516</v>
      </c>
      <c r="H137" s="8" t="s">
        <v>21</v>
      </c>
      <c r="I137" s="8" t="s">
        <v>144</v>
      </c>
      <c r="J137" s="8" t="s">
        <v>453</v>
      </c>
      <c r="K137" s="8" t="s">
        <v>54</v>
      </c>
      <c r="L137" s="6"/>
      <c r="M137" s="7">
        <v>45878</v>
      </c>
      <c r="N137" s="6" t="s">
        <v>24</v>
      </c>
      <c r="O137" s="8" t="s">
        <v>517</v>
      </c>
      <c r="P137" s="6" t="str">
        <f>HYPERLINK("https://docs.wto.org/imrd/directdoc.asp?DDFDocuments/t/G/TBTN25/BDI610.DOCX", "https://docs.wto.org/imrd/directdoc.asp?DDFDocuments/t/G/TBTN25/BDI610.DOCX")</f>
        <v>https://docs.wto.org/imrd/directdoc.asp?DDFDocuments/t/G/TBTN25/BDI610.DOCX</v>
      </c>
      <c r="Q137" s="6" t="str">
        <f>HYPERLINK("https://docs.wto.org/imrd/directdoc.asp?DDFDocuments/u/G/TBTN25/BDI610.DOCX", "https://docs.wto.org/imrd/directdoc.asp?DDFDocuments/u/G/TBTN25/BDI610.DOCX")</f>
        <v>https://docs.wto.org/imrd/directdoc.asp?DDFDocuments/u/G/TBTN25/BDI610.DOCX</v>
      </c>
      <c r="R137" s="6" t="str">
        <f>HYPERLINK("https://docs.wto.org/imrd/directdoc.asp?DDFDocuments/v/G/TBTN25/BDI610.DOCX", "https://docs.wto.org/imrd/directdoc.asp?DDFDocuments/v/G/TBTN25/BDI610.DOCX")</f>
        <v>https://docs.wto.org/imrd/directdoc.asp?DDFDocuments/v/G/TBTN25/BDI610.DOCX</v>
      </c>
    </row>
    <row r="138" spans="1:18" ht="60" x14ac:dyDescent="0.25">
      <c r="A138" s="8" t="s">
        <v>551</v>
      </c>
      <c r="B138" s="6" t="s">
        <v>168</v>
      </c>
      <c r="C138" s="7">
        <v>45818</v>
      </c>
      <c r="D138" s="9" t="str">
        <f>HYPERLINK("https://www.epingalert.org/en/Search?viewData= G/TBT/N/BDI/611, G/TBT/N/KEN/1811, G/TBT/N/RWA/1210, G/TBT/N/TZA/1352, G/TBT/N/UGA/2166"," G/TBT/N/BDI/611, G/TBT/N/KEN/1811, G/TBT/N/RWA/1210, G/TBT/N/TZA/1352, G/TBT/N/UGA/2166")</f>
        <v xml:space="preserve"> G/TBT/N/BDI/611, G/TBT/N/KEN/1811, G/TBT/N/RWA/1210, G/TBT/N/TZA/1352, G/TBT/N/UGA/2166</v>
      </c>
      <c r="E138" s="8" t="s">
        <v>461</v>
      </c>
      <c r="F138" s="8" t="s">
        <v>550</v>
      </c>
      <c r="H138" s="8" t="s">
        <v>21</v>
      </c>
      <c r="I138" s="8" t="s">
        <v>552</v>
      </c>
      <c r="J138" s="8" t="s">
        <v>453</v>
      </c>
      <c r="K138" s="8" t="s">
        <v>21</v>
      </c>
      <c r="L138" s="6"/>
      <c r="M138" s="7">
        <v>45878</v>
      </c>
      <c r="N138" s="6" t="s">
        <v>24</v>
      </c>
      <c r="O138" s="6"/>
      <c r="P138" s="6" t="str">
        <f>HYPERLINK("https://docs.wto.org/imrd/directdoc.asp?DDFDocuments/t/G/TBTN25/BDI611.DOCX", "https://docs.wto.org/imrd/directdoc.asp?DDFDocuments/t/G/TBTN25/BDI611.DOCX")</f>
        <v>https://docs.wto.org/imrd/directdoc.asp?DDFDocuments/t/G/TBTN25/BDI611.DOCX</v>
      </c>
      <c r="Q138" s="6" t="str">
        <f>HYPERLINK("https://docs.wto.org/imrd/directdoc.asp?DDFDocuments/u/G/TBTN25/BDI611.DOCX", "https://docs.wto.org/imrd/directdoc.asp?DDFDocuments/u/G/TBTN25/BDI611.DOCX")</f>
        <v>https://docs.wto.org/imrd/directdoc.asp?DDFDocuments/u/G/TBTN25/BDI611.DOCX</v>
      </c>
      <c r="R138" s="6" t="str">
        <f>HYPERLINK("https://docs.wto.org/imrd/directdoc.asp?DDFDocuments/v/G/TBTN25/BDI611.DOCX", "https://docs.wto.org/imrd/directdoc.asp?DDFDocuments/v/G/TBTN25/BDI611.DOCX")</f>
        <v>https://docs.wto.org/imrd/directdoc.asp?DDFDocuments/v/G/TBTN25/BDI611.DOCX</v>
      </c>
    </row>
    <row r="139" spans="1:18" ht="240" x14ac:dyDescent="0.25">
      <c r="A139" s="8" t="s">
        <v>555</v>
      </c>
      <c r="B139" s="6" t="s">
        <v>198</v>
      </c>
      <c r="C139" s="7">
        <v>45818</v>
      </c>
      <c r="D139" s="9" t="str">
        <f>HYPERLINK("https://www.epingalert.org/en/Search?viewData= G/TBT/N/CHN/2064"," G/TBT/N/CHN/2064")</f>
        <v xml:space="preserve"> G/TBT/N/CHN/2064</v>
      </c>
      <c r="E139" s="8" t="s">
        <v>553</v>
      </c>
      <c r="F139" s="8" t="s">
        <v>554</v>
      </c>
      <c r="H139" s="8" t="s">
        <v>556</v>
      </c>
      <c r="I139" s="8" t="s">
        <v>557</v>
      </c>
      <c r="J139" s="8" t="s">
        <v>558</v>
      </c>
      <c r="K139" s="8" t="s">
        <v>21</v>
      </c>
      <c r="L139" s="6"/>
      <c r="M139" s="7">
        <v>45878</v>
      </c>
      <c r="N139" s="6" t="s">
        <v>24</v>
      </c>
      <c r="O139" s="8" t="s">
        <v>559</v>
      </c>
      <c r="P139" s="6" t="str">
        <f>HYPERLINK("https://docs.wto.org/imrd/directdoc.asp?DDFDocuments/t/G/TBTN25/CHN2064.DOCX", "https://docs.wto.org/imrd/directdoc.asp?DDFDocuments/t/G/TBTN25/CHN2064.DOCX")</f>
        <v>https://docs.wto.org/imrd/directdoc.asp?DDFDocuments/t/G/TBTN25/CHN2064.DOCX</v>
      </c>
      <c r="Q139" s="6" t="str">
        <f>HYPERLINK("https://docs.wto.org/imrd/directdoc.asp?DDFDocuments/u/G/TBTN25/CHN2064.DOCX", "https://docs.wto.org/imrd/directdoc.asp?DDFDocuments/u/G/TBTN25/CHN2064.DOCX")</f>
        <v>https://docs.wto.org/imrd/directdoc.asp?DDFDocuments/u/G/TBTN25/CHN2064.DOCX</v>
      </c>
      <c r="R139" s="6" t="str">
        <f>HYPERLINK("https://docs.wto.org/imrd/directdoc.asp?DDFDocuments/v/G/TBTN25/CHN2064.DOCX", "https://docs.wto.org/imrd/directdoc.asp?DDFDocuments/v/G/TBTN25/CHN2064.DOCX")</f>
        <v>https://docs.wto.org/imrd/directdoc.asp?DDFDocuments/v/G/TBTN25/CHN2064.DOCX</v>
      </c>
    </row>
    <row r="140" spans="1:18" ht="120" x14ac:dyDescent="0.25">
      <c r="A140" s="8" t="s">
        <v>562</v>
      </c>
      <c r="B140" s="6" t="s">
        <v>198</v>
      </c>
      <c r="C140" s="7">
        <v>45818</v>
      </c>
      <c r="D140" s="9" t="str">
        <f>HYPERLINK("https://www.epingalert.org/en/Search?viewData= G/TBT/N/CHN/2063"," G/TBT/N/CHN/2063")</f>
        <v xml:space="preserve"> G/TBT/N/CHN/2063</v>
      </c>
      <c r="E140" s="8" t="s">
        <v>560</v>
      </c>
      <c r="F140" s="8" t="s">
        <v>561</v>
      </c>
      <c r="H140" s="8" t="s">
        <v>563</v>
      </c>
      <c r="I140" s="8" t="s">
        <v>564</v>
      </c>
      <c r="J140" s="8" t="s">
        <v>565</v>
      </c>
      <c r="K140" s="8" t="s">
        <v>21</v>
      </c>
      <c r="L140" s="6"/>
      <c r="M140" s="7">
        <v>45878</v>
      </c>
      <c r="N140" s="6" t="s">
        <v>24</v>
      </c>
      <c r="O140" s="8" t="s">
        <v>566</v>
      </c>
      <c r="P140" s="6" t="str">
        <f>HYPERLINK("https://docs.wto.org/imrd/directdoc.asp?DDFDocuments/t/G/TBTN25/CHN2063.DOCX", "https://docs.wto.org/imrd/directdoc.asp?DDFDocuments/t/G/TBTN25/CHN2063.DOCX")</f>
        <v>https://docs.wto.org/imrd/directdoc.asp?DDFDocuments/t/G/TBTN25/CHN2063.DOCX</v>
      </c>
      <c r="Q140" s="6" t="str">
        <f>HYPERLINK("https://docs.wto.org/imrd/directdoc.asp?DDFDocuments/u/G/TBTN25/CHN2063.DOCX", "https://docs.wto.org/imrd/directdoc.asp?DDFDocuments/u/G/TBTN25/CHN2063.DOCX")</f>
        <v>https://docs.wto.org/imrd/directdoc.asp?DDFDocuments/u/G/TBTN25/CHN2063.DOCX</v>
      </c>
      <c r="R140" s="6" t="str">
        <f>HYPERLINK("https://docs.wto.org/imrd/directdoc.asp?DDFDocuments/v/G/TBTN25/CHN2063.DOCX", "https://docs.wto.org/imrd/directdoc.asp?DDFDocuments/v/G/TBTN25/CHN2063.DOCX")</f>
        <v>https://docs.wto.org/imrd/directdoc.asp?DDFDocuments/v/G/TBTN25/CHN2063.DOCX</v>
      </c>
    </row>
    <row r="141" spans="1:18" ht="60" x14ac:dyDescent="0.25">
      <c r="A141" s="8" t="s">
        <v>569</v>
      </c>
      <c r="B141" s="6" t="s">
        <v>198</v>
      </c>
      <c r="C141" s="7">
        <v>45818</v>
      </c>
      <c r="D141" s="9" t="str">
        <f>HYPERLINK("https://www.epingalert.org/en/Search?viewData= G/TBT/N/CHN/2070"," G/TBT/N/CHN/2070")</f>
        <v xml:space="preserve"> G/TBT/N/CHN/2070</v>
      </c>
      <c r="E141" s="8" t="s">
        <v>567</v>
      </c>
      <c r="F141" s="8" t="s">
        <v>568</v>
      </c>
      <c r="H141" s="8" t="s">
        <v>497</v>
      </c>
      <c r="I141" s="8" t="s">
        <v>498</v>
      </c>
      <c r="J141" s="8" t="s">
        <v>123</v>
      </c>
      <c r="K141" s="8" t="s">
        <v>21</v>
      </c>
      <c r="L141" s="6"/>
      <c r="M141" s="7">
        <v>45878</v>
      </c>
      <c r="N141" s="6" t="s">
        <v>24</v>
      </c>
      <c r="O141" s="8" t="s">
        <v>570</v>
      </c>
      <c r="P141" s="6" t="str">
        <f>HYPERLINK("https://docs.wto.org/imrd/directdoc.asp?DDFDocuments/t/G/TBTN25/CHN2070.DOCX", "https://docs.wto.org/imrd/directdoc.asp?DDFDocuments/t/G/TBTN25/CHN2070.DOCX")</f>
        <v>https://docs.wto.org/imrd/directdoc.asp?DDFDocuments/t/G/TBTN25/CHN2070.DOCX</v>
      </c>
      <c r="Q141" s="6" t="str">
        <f>HYPERLINK("https://docs.wto.org/imrd/directdoc.asp?DDFDocuments/u/G/TBTN25/CHN2070.DOCX", "https://docs.wto.org/imrd/directdoc.asp?DDFDocuments/u/G/TBTN25/CHN2070.DOCX")</f>
        <v>https://docs.wto.org/imrd/directdoc.asp?DDFDocuments/u/G/TBTN25/CHN2070.DOCX</v>
      </c>
      <c r="R141" s="6" t="str">
        <f>HYPERLINK("https://docs.wto.org/imrd/directdoc.asp?DDFDocuments/v/G/TBTN25/CHN2070.DOCX", "https://docs.wto.org/imrd/directdoc.asp?DDFDocuments/v/G/TBTN25/CHN2070.DOCX")</f>
        <v>https://docs.wto.org/imrd/directdoc.asp?DDFDocuments/v/G/TBTN25/CHN2070.DOCX</v>
      </c>
    </row>
    <row r="142" spans="1:18" ht="45" x14ac:dyDescent="0.25">
      <c r="A142" s="8" t="s">
        <v>573</v>
      </c>
      <c r="B142" s="6" t="s">
        <v>464</v>
      </c>
      <c r="C142" s="7">
        <v>45818</v>
      </c>
      <c r="D142" s="9" t="str">
        <f>HYPERLINK("https://www.epingalert.org/en/Search?viewData= G/TBT/N/MWI/188"," G/TBT/N/MWI/188")</f>
        <v xml:space="preserve"> G/TBT/N/MWI/188</v>
      </c>
      <c r="E142" s="8" t="s">
        <v>571</v>
      </c>
      <c r="F142" s="8" t="s">
        <v>572</v>
      </c>
      <c r="H142" s="8" t="s">
        <v>574</v>
      </c>
      <c r="I142" s="8" t="s">
        <v>469</v>
      </c>
      <c r="J142" s="8" t="s">
        <v>470</v>
      </c>
      <c r="K142" s="8" t="s">
        <v>21</v>
      </c>
      <c r="L142" s="6"/>
      <c r="M142" s="7">
        <v>45878</v>
      </c>
      <c r="N142" s="6" t="s">
        <v>24</v>
      </c>
      <c r="O142" s="8" t="s">
        <v>575</v>
      </c>
      <c r="P142" s="6" t="str">
        <f>HYPERLINK("https://docs.wto.org/imrd/directdoc.asp?DDFDocuments/t/G/TBTN25/MWI188.DOCX", "https://docs.wto.org/imrd/directdoc.asp?DDFDocuments/t/G/TBTN25/MWI188.DOCX")</f>
        <v>https://docs.wto.org/imrd/directdoc.asp?DDFDocuments/t/G/TBTN25/MWI188.DOCX</v>
      </c>
      <c r="Q142" s="6" t="str">
        <f>HYPERLINK("https://docs.wto.org/imrd/directdoc.asp?DDFDocuments/u/G/TBTN25/MWI188.DOCX", "https://docs.wto.org/imrd/directdoc.asp?DDFDocuments/u/G/TBTN25/MWI188.DOCX")</f>
        <v>https://docs.wto.org/imrd/directdoc.asp?DDFDocuments/u/G/TBTN25/MWI188.DOCX</v>
      </c>
      <c r="R142" s="6" t="str">
        <f>HYPERLINK("https://docs.wto.org/imrd/directdoc.asp?DDFDocuments/v/G/TBTN25/MWI188.DOCX", "https://docs.wto.org/imrd/directdoc.asp?DDFDocuments/v/G/TBTN25/MWI188.DOCX")</f>
        <v>https://docs.wto.org/imrd/directdoc.asp?DDFDocuments/v/G/TBTN25/MWI188.DOCX</v>
      </c>
    </row>
    <row r="143" spans="1:18" ht="60" x14ac:dyDescent="0.25">
      <c r="A143" s="8" t="s">
        <v>578</v>
      </c>
      <c r="B143" s="6" t="s">
        <v>464</v>
      </c>
      <c r="C143" s="7">
        <v>45818</v>
      </c>
      <c r="D143" s="9" t="str">
        <f>HYPERLINK("https://www.epingalert.org/en/Search?viewData= G/TBT/N/MWI/198"," G/TBT/N/MWI/198")</f>
        <v xml:space="preserve"> G/TBT/N/MWI/198</v>
      </c>
      <c r="E143" s="8" t="s">
        <v>576</v>
      </c>
      <c r="F143" s="8" t="s">
        <v>577</v>
      </c>
      <c r="H143" s="8" t="s">
        <v>579</v>
      </c>
      <c r="I143" s="8" t="s">
        <v>469</v>
      </c>
      <c r="J143" s="8" t="s">
        <v>313</v>
      </c>
      <c r="K143" s="8" t="s">
        <v>21</v>
      </c>
      <c r="L143" s="6"/>
      <c r="M143" s="7">
        <v>45878</v>
      </c>
      <c r="N143" s="6" t="s">
        <v>24</v>
      </c>
      <c r="O143" s="8" t="s">
        <v>580</v>
      </c>
      <c r="P143" s="6" t="str">
        <f>HYPERLINK("https://docs.wto.org/imrd/directdoc.asp?DDFDocuments/t/G/TBTN25/MWI198.DOCX", "https://docs.wto.org/imrd/directdoc.asp?DDFDocuments/t/G/TBTN25/MWI198.DOCX")</f>
        <v>https://docs.wto.org/imrd/directdoc.asp?DDFDocuments/t/G/TBTN25/MWI198.DOCX</v>
      </c>
      <c r="Q143" s="6" t="str">
        <f>HYPERLINK("https://docs.wto.org/imrd/directdoc.asp?DDFDocuments/u/G/TBTN25/MWI198.DOCX", "https://docs.wto.org/imrd/directdoc.asp?DDFDocuments/u/G/TBTN25/MWI198.DOCX")</f>
        <v>https://docs.wto.org/imrd/directdoc.asp?DDFDocuments/u/G/TBTN25/MWI198.DOCX</v>
      </c>
      <c r="R143" s="6" t="str">
        <f>HYPERLINK("https://docs.wto.org/imrd/directdoc.asp?DDFDocuments/v/G/TBTN25/MWI198.DOCX", "https://docs.wto.org/imrd/directdoc.asp?DDFDocuments/v/G/TBTN25/MWI198.DOCX")</f>
        <v>https://docs.wto.org/imrd/directdoc.asp?DDFDocuments/v/G/TBTN25/MWI198.DOCX</v>
      </c>
    </row>
    <row r="144" spans="1:18" ht="45" x14ac:dyDescent="0.25">
      <c r="A144" s="8" t="s">
        <v>583</v>
      </c>
      <c r="B144" s="6" t="s">
        <v>464</v>
      </c>
      <c r="C144" s="7">
        <v>45818</v>
      </c>
      <c r="D144" s="9" t="str">
        <f>HYPERLINK("https://www.epingalert.org/en/Search?viewData= G/TBT/N/MWI/199"," G/TBT/N/MWI/199")</f>
        <v xml:space="preserve"> G/TBT/N/MWI/199</v>
      </c>
      <c r="E144" s="8" t="s">
        <v>581</v>
      </c>
      <c r="F144" s="8" t="s">
        <v>582</v>
      </c>
      <c r="H144" s="8" t="s">
        <v>584</v>
      </c>
      <c r="I144" s="8" t="s">
        <v>469</v>
      </c>
      <c r="J144" s="8" t="s">
        <v>470</v>
      </c>
      <c r="K144" s="8" t="s">
        <v>21</v>
      </c>
      <c r="L144" s="6"/>
      <c r="M144" s="7">
        <v>45878</v>
      </c>
      <c r="N144" s="6" t="s">
        <v>24</v>
      </c>
      <c r="O144" s="8" t="s">
        <v>585</v>
      </c>
      <c r="P144" s="6" t="str">
        <f>HYPERLINK("https://docs.wto.org/imrd/directdoc.asp?DDFDocuments/t/G/TBTN25/MWI199.DOCX", "https://docs.wto.org/imrd/directdoc.asp?DDFDocuments/t/G/TBTN25/MWI199.DOCX")</f>
        <v>https://docs.wto.org/imrd/directdoc.asp?DDFDocuments/t/G/TBTN25/MWI199.DOCX</v>
      </c>
      <c r="Q144" s="6" t="str">
        <f>HYPERLINK("https://docs.wto.org/imrd/directdoc.asp?DDFDocuments/u/G/TBTN25/MWI199.DOCX", "https://docs.wto.org/imrd/directdoc.asp?DDFDocuments/u/G/TBTN25/MWI199.DOCX")</f>
        <v>https://docs.wto.org/imrd/directdoc.asp?DDFDocuments/u/G/TBTN25/MWI199.DOCX</v>
      </c>
      <c r="R144" s="6" t="str">
        <f>HYPERLINK("https://docs.wto.org/imrd/directdoc.asp?DDFDocuments/v/G/TBTN25/MWI199.DOCX", "https://docs.wto.org/imrd/directdoc.asp?DDFDocuments/v/G/TBTN25/MWI199.DOCX")</f>
        <v>https://docs.wto.org/imrd/directdoc.asp?DDFDocuments/v/G/TBTN25/MWI199.DOCX</v>
      </c>
    </row>
    <row r="145" spans="1:18" ht="75" x14ac:dyDescent="0.25">
      <c r="A145" s="8" t="s">
        <v>588</v>
      </c>
      <c r="B145" s="6" t="s">
        <v>464</v>
      </c>
      <c r="C145" s="7">
        <v>45818</v>
      </c>
      <c r="D145" s="9" t="str">
        <f>HYPERLINK("https://www.epingalert.org/en/Search?viewData= G/TBT/N/MWI/208"," G/TBT/N/MWI/208")</f>
        <v xml:space="preserve"> G/TBT/N/MWI/208</v>
      </c>
      <c r="E145" s="8" t="s">
        <v>586</v>
      </c>
      <c r="F145" s="8" t="s">
        <v>587</v>
      </c>
      <c r="H145" s="8" t="s">
        <v>589</v>
      </c>
      <c r="I145" s="8" t="s">
        <v>491</v>
      </c>
      <c r="J145" s="8" t="s">
        <v>470</v>
      </c>
      <c r="K145" s="8" t="s">
        <v>21</v>
      </c>
      <c r="L145" s="6"/>
      <c r="M145" s="7">
        <v>45878</v>
      </c>
      <c r="N145" s="6" t="s">
        <v>24</v>
      </c>
      <c r="O145" s="8" t="s">
        <v>590</v>
      </c>
      <c r="P145" s="6" t="str">
        <f>HYPERLINK("https://docs.wto.org/imrd/directdoc.asp?DDFDocuments/t/G/TBTN25/MWI208.DOCX", "https://docs.wto.org/imrd/directdoc.asp?DDFDocuments/t/G/TBTN25/MWI208.DOCX")</f>
        <v>https://docs.wto.org/imrd/directdoc.asp?DDFDocuments/t/G/TBTN25/MWI208.DOCX</v>
      </c>
      <c r="Q145" s="6" t="str">
        <f>HYPERLINK("https://docs.wto.org/imrd/directdoc.asp?DDFDocuments/u/G/TBTN25/MWI208.DOCX", "https://docs.wto.org/imrd/directdoc.asp?DDFDocuments/u/G/TBTN25/MWI208.DOCX")</f>
        <v>https://docs.wto.org/imrd/directdoc.asp?DDFDocuments/u/G/TBTN25/MWI208.DOCX</v>
      </c>
      <c r="R145" s="6" t="str">
        <f>HYPERLINK("https://docs.wto.org/imrd/directdoc.asp?DDFDocuments/v/G/TBTN25/MWI208.DOCX", "https://docs.wto.org/imrd/directdoc.asp?DDFDocuments/v/G/TBTN25/MWI208.DOCX")</f>
        <v>https://docs.wto.org/imrd/directdoc.asp?DDFDocuments/v/G/TBTN25/MWI208.DOCX</v>
      </c>
    </row>
    <row r="146" spans="1:18" ht="45" x14ac:dyDescent="0.25">
      <c r="A146" s="8" t="s">
        <v>593</v>
      </c>
      <c r="B146" s="6" t="s">
        <v>464</v>
      </c>
      <c r="C146" s="7">
        <v>45818</v>
      </c>
      <c r="D146" s="9" t="str">
        <f>HYPERLINK("https://www.epingalert.org/en/Search?viewData= G/TBT/N/MWI/213"," G/TBT/N/MWI/213")</f>
        <v xml:space="preserve"> G/TBT/N/MWI/213</v>
      </c>
      <c r="E146" s="8" t="s">
        <v>591</v>
      </c>
      <c r="F146" s="8" t="s">
        <v>592</v>
      </c>
      <c r="H146" s="8" t="s">
        <v>594</v>
      </c>
      <c r="I146" s="8" t="s">
        <v>491</v>
      </c>
      <c r="J146" s="8" t="s">
        <v>492</v>
      </c>
      <c r="K146" s="8" t="s">
        <v>21</v>
      </c>
      <c r="L146" s="6"/>
      <c r="M146" s="7">
        <v>45878</v>
      </c>
      <c r="N146" s="6" t="s">
        <v>24</v>
      </c>
      <c r="O146" s="8" t="s">
        <v>595</v>
      </c>
      <c r="P146" s="6" t="str">
        <f>HYPERLINK("https://docs.wto.org/imrd/directdoc.asp?DDFDocuments/t/G/TBTN25/MWI213.DOCX", "https://docs.wto.org/imrd/directdoc.asp?DDFDocuments/t/G/TBTN25/MWI213.DOCX")</f>
        <v>https://docs.wto.org/imrd/directdoc.asp?DDFDocuments/t/G/TBTN25/MWI213.DOCX</v>
      </c>
      <c r="Q146" s="6" t="str">
        <f>HYPERLINK("https://docs.wto.org/imrd/directdoc.asp?DDFDocuments/u/G/TBTN25/MWI213.DOCX", "https://docs.wto.org/imrd/directdoc.asp?DDFDocuments/u/G/TBTN25/MWI213.DOCX")</f>
        <v>https://docs.wto.org/imrd/directdoc.asp?DDFDocuments/u/G/TBTN25/MWI213.DOCX</v>
      </c>
      <c r="R146" s="6" t="str">
        <f>HYPERLINK("https://docs.wto.org/imrd/directdoc.asp?DDFDocuments/v/G/TBTN25/MWI213.DOCX", "https://docs.wto.org/imrd/directdoc.asp?DDFDocuments/v/G/TBTN25/MWI213.DOCX")</f>
        <v>https://docs.wto.org/imrd/directdoc.asp?DDFDocuments/v/G/TBTN25/MWI213.DOCX</v>
      </c>
    </row>
    <row r="147" spans="1:18" ht="30" x14ac:dyDescent="0.25">
      <c r="A147" s="8" t="s">
        <v>598</v>
      </c>
      <c r="B147" s="6" t="s">
        <v>464</v>
      </c>
      <c r="C147" s="7">
        <v>45818</v>
      </c>
      <c r="D147" s="9" t="str">
        <f>HYPERLINK("https://www.epingalert.org/en/Search?viewData= G/TBT/N/MWI/182"," G/TBT/N/MWI/182")</f>
        <v xml:space="preserve"> G/TBT/N/MWI/182</v>
      </c>
      <c r="E147" s="8" t="s">
        <v>596</v>
      </c>
      <c r="F147" s="8" t="s">
        <v>597</v>
      </c>
      <c r="H147" s="8" t="s">
        <v>599</v>
      </c>
      <c r="I147" s="8" t="s">
        <v>469</v>
      </c>
      <c r="J147" s="8" t="s">
        <v>470</v>
      </c>
      <c r="K147" s="8" t="s">
        <v>21</v>
      </c>
      <c r="L147" s="6"/>
      <c r="M147" s="7">
        <v>45878</v>
      </c>
      <c r="N147" s="6" t="s">
        <v>24</v>
      </c>
      <c r="O147" s="8" t="s">
        <v>600</v>
      </c>
      <c r="P147" s="6" t="str">
        <f>HYPERLINK("https://docs.wto.org/imrd/directdoc.asp?DDFDocuments/t/G/TBTN25/MWI182.DOCX", "https://docs.wto.org/imrd/directdoc.asp?DDFDocuments/t/G/TBTN25/MWI182.DOCX")</f>
        <v>https://docs.wto.org/imrd/directdoc.asp?DDFDocuments/t/G/TBTN25/MWI182.DOCX</v>
      </c>
      <c r="Q147" s="6" t="str">
        <f>HYPERLINK("https://docs.wto.org/imrd/directdoc.asp?DDFDocuments/u/G/TBTN25/MWI182.DOCX", "https://docs.wto.org/imrd/directdoc.asp?DDFDocuments/u/G/TBTN25/MWI182.DOCX")</f>
        <v>https://docs.wto.org/imrd/directdoc.asp?DDFDocuments/u/G/TBTN25/MWI182.DOCX</v>
      </c>
      <c r="R147" s="6" t="str">
        <f>HYPERLINK("https://docs.wto.org/imrd/directdoc.asp?DDFDocuments/v/G/TBTN25/MWI182.DOCX", "https://docs.wto.org/imrd/directdoc.asp?DDFDocuments/v/G/TBTN25/MWI182.DOCX")</f>
        <v>https://docs.wto.org/imrd/directdoc.asp?DDFDocuments/v/G/TBTN25/MWI182.DOCX</v>
      </c>
    </row>
    <row r="148" spans="1:18" ht="60" x14ac:dyDescent="0.25">
      <c r="A148" s="8" t="s">
        <v>603</v>
      </c>
      <c r="B148" s="6" t="s">
        <v>464</v>
      </c>
      <c r="C148" s="7">
        <v>45818</v>
      </c>
      <c r="D148" s="9" t="str">
        <f>HYPERLINK("https://www.epingalert.org/en/Search?viewData= G/TBT/N/MWI/205"," G/TBT/N/MWI/205")</f>
        <v xml:space="preserve"> G/TBT/N/MWI/205</v>
      </c>
      <c r="E148" s="8" t="s">
        <v>601</v>
      </c>
      <c r="F148" s="8" t="s">
        <v>602</v>
      </c>
      <c r="H148" s="8" t="s">
        <v>604</v>
      </c>
      <c r="I148" s="8" t="s">
        <v>491</v>
      </c>
      <c r="J148" s="8" t="s">
        <v>470</v>
      </c>
      <c r="K148" s="8" t="s">
        <v>21</v>
      </c>
      <c r="L148" s="6"/>
      <c r="M148" s="7">
        <v>45878</v>
      </c>
      <c r="N148" s="6" t="s">
        <v>24</v>
      </c>
      <c r="O148" s="8" t="s">
        <v>605</v>
      </c>
      <c r="P148" s="6" t="str">
        <f>HYPERLINK("https://docs.wto.org/imrd/directdoc.asp?DDFDocuments/t/G/TBTN25/MWI205.DOCX", "https://docs.wto.org/imrd/directdoc.asp?DDFDocuments/t/G/TBTN25/MWI205.DOCX")</f>
        <v>https://docs.wto.org/imrd/directdoc.asp?DDFDocuments/t/G/TBTN25/MWI205.DOCX</v>
      </c>
      <c r="Q148" s="6" t="str">
        <f>HYPERLINK("https://docs.wto.org/imrd/directdoc.asp?DDFDocuments/u/G/TBTN25/MWI205.DOCX", "https://docs.wto.org/imrd/directdoc.asp?DDFDocuments/u/G/TBTN25/MWI205.DOCX")</f>
        <v>https://docs.wto.org/imrd/directdoc.asp?DDFDocuments/u/G/TBTN25/MWI205.DOCX</v>
      </c>
      <c r="R148" s="6" t="str">
        <f>HYPERLINK("https://docs.wto.org/imrd/directdoc.asp?DDFDocuments/v/G/TBTN25/MWI205.DOCX", "https://docs.wto.org/imrd/directdoc.asp?DDFDocuments/v/G/TBTN25/MWI205.DOCX")</f>
        <v>https://docs.wto.org/imrd/directdoc.asp?DDFDocuments/v/G/TBTN25/MWI205.DOCX</v>
      </c>
    </row>
    <row r="149" spans="1:18" ht="409.5" x14ac:dyDescent="0.25">
      <c r="A149" s="8" t="s">
        <v>608</v>
      </c>
      <c r="B149" s="6" t="s">
        <v>86</v>
      </c>
      <c r="C149" s="7">
        <v>45818</v>
      </c>
      <c r="D149" s="9" t="str">
        <f>HYPERLINK("https://www.epingalert.org/en/Search?viewData= G/TBT/N/USA/2209"," G/TBT/N/USA/2209")</f>
        <v xml:space="preserve"> G/TBT/N/USA/2209</v>
      </c>
      <c r="E149" s="8" t="s">
        <v>606</v>
      </c>
      <c r="F149" s="8" t="s">
        <v>607</v>
      </c>
      <c r="H149" s="8" t="s">
        <v>21</v>
      </c>
      <c r="I149" s="8" t="s">
        <v>609</v>
      </c>
      <c r="J149" s="8" t="s">
        <v>610</v>
      </c>
      <c r="K149" s="8" t="s">
        <v>21</v>
      </c>
      <c r="L149" s="6"/>
      <c r="M149" s="7">
        <v>45887</v>
      </c>
      <c r="N149" s="6" t="s">
        <v>24</v>
      </c>
      <c r="O149" s="8" t="s">
        <v>611</v>
      </c>
      <c r="P149" s="6" t="str">
        <f>HYPERLINK("https://docs.wto.org/imrd/directdoc.asp?DDFDocuments/t/G/TBTN25/USA2209.DOCX", "https://docs.wto.org/imrd/directdoc.asp?DDFDocuments/t/G/TBTN25/USA2209.DOCX")</f>
        <v>https://docs.wto.org/imrd/directdoc.asp?DDFDocuments/t/G/TBTN25/USA2209.DOCX</v>
      </c>
      <c r="Q149" s="6" t="str">
        <f>HYPERLINK("https://docs.wto.org/imrd/directdoc.asp?DDFDocuments/u/G/TBTN25/USA2209.DOCX", "https://docs.wto.org/imrd/directdoc.asp?DDFDocuments/u/G/TBTN25/USA2209.DOCX")</f>
        <v>https://docs.wto.org/imrd/directdoc.asp?DDFDocuments/u/G/TBTN25/USA2209.DOCX</v>
      </c>
      <c r="R149" s="6" t="str">
        <f>HYPERLINK("https://docs.wto.org/imrd/directdoc.asp?DDFDocuments/v/G/TBTN25/USA2209.DOCX", "https://docs.wto.org/imrd/directdoc.asp?DDFDocuments/v/G/TBTN25/USA2209.DOCX")</f>
        <v>https://docs.wto.org/imrd/directdoc.asp?DDFDocuments/v/G/TBTN25/USA2209.DOCX</v>
      </c>
    </row>
    <row r="150" spans="1:18" ht="90" x14ac:dyDescent="0.25">
      <c r="A150" s="8" t="s">
        <v>588</v>
      </c>
      <c r="B150" s="6" t="s">
        <v>464</v>
      </c>
      <c r="C150" s="7">
        <v>45818</v>
      </c>
      <c r="D150" s="9" t="str">
        <f>HYPERLINK("https://www.epingalert.org/en/Search?viewData= G/TBT/N/MWI/206"," G/TBT/N/MWI/206")</f>
        <v xml:space="preserve"> G/TBT/N/MWI/206</v>
      </c>
      <c r="E150" s="8" t="s">
        <v>612</v>
      </c>
      <c r="F150" s="8" t="s">
        <v>613</v>
      </c>
      <c r="H150" s="8" t="s">
        <v>589</v>
      </c>
      <c r="I150" s="8" t="s">
        <v>491</v>
      </c>
      <c r="J150" s="8" t="s">
        <v>470</v>
      </c>
      <c r="K150" s="8" t="s">
        <v>21</v>
      </c>
      <c r="L150" s="6"/>
      <c r="M150" s="7">
        <v>45878</v>
      </c>
      <c r="N150" s="6" t="s">
        <v>24</v>
      </c>
      <c r="O150" s="8" t="s">
        <v>614</v>
      </c>
      <c r="P150" s="6" t="str">
        <f>HYPERLINK("https://docs.wto.org/imrd/directdoc.asp?DDFDocuments/t/G/TBTN25/MWI206.DOCX", "https://docs.wto.org/imrd/directdoc.asp?DDFDocuments/t/G/TBTN25/MWI206.DOCX")</f>
        <v>https://docs.wto.org/imrd/directdoc.asp?DDFDocuments/t/G/TBTN25/MWI206.DOCX</v>
      </c>
      <c r="Q150" s="6" t="str">
        <f>HYPERLINK("https://docs.wto.org/imrd/directdoc.asp?DDFDocuments/u/G/TBTN25/MWI206.DOCX", "https://docs.wto.org/imrd/directdoc.asp?DDFDocuments/u/G/TBTN25/MWI206.DOCX")</f>
        <v>https://docs.wto.org/imrd/directdoc.asp?DDFDocuments/u/G/TBTN25/MWI206.DOCX</v>
      </c>
      <c r="R150" s="6" t="str">
        <f>HYPERLINK("https://docs.wto.org/imrd/directdoc.asp?DDFDocuments/v/G/TBTN25/MWI206.DOCX", "https://docs.wto.org/imrd/directdoc.asp?DDFDocuments/v/G/TBTN25/MWI206.DOCX")</f>
        <v>https://docs.wto.org/imrd/directdoc.asp?DDFDocuments/v/G/TBTN25/MWI206.DOCX</v>
      </c>
    </row>
    <row r="151" spans="1:18" ht="90" x14ac:dyDescent="0.25">
      <c r="A151" s="8" t="s">
        <v>617</v>
      </c>
      <c r="B151" s="6" t="s">
        <v>464</v>
      </c>
      <c r="C151" s="7">
        <v>45818</v>
      </c>
      <c r="D151" s="9" t="str">
        <f>HYPERLINK("https://www.epingalert.org/en/Search?viewData= G/TBT/N/MWI/203"," G/TBT/N/MWI/203")</f>
        <v xml:space="preserve"> G/TBT/N/MWI/203</v>
      </c>
      <c r="E151" s="8" t="s">
        <v>615</v>
      </c>
      <c r="F151" s="8" t="s">
        <v>616</v>
      </c>
      <c r="H151" s="8" t="s">
        <v>618</v>
      </c>
      <c r="I151" s="8" t="s">
        <v>491</v>
      </c>
      <c r="J151" s="8" t="s">
        <v>470</v>
      </c>
      <c r="K151" s="8" t="s">
        <v>21</v>
      </c>
      <c r="L151" s="6"/>
      <c r="M151" s="7">
        <v>45878</v>
      </c>
      <c r="N151" s="6" t="s">
        <v>24</v>
      </c>
      <c r="O151" s="8" t="s">
        <v>619</v>
      </c>
      <c r="P151" s="6" t="str">
        <f>HYPERLINK("https://docs.wto.org/imrd/directdoc.asp?DDFDocuments/t/G/TBTN25/MWI203.DOCX", "https://docs.wto.org/imrd/directdoc.asp?DDFDocuments/t/G/TBTN25/MWI203.DOCX")</f>
        <v>https://docs.wto.org/imrd/directdoc.asp?DDFDocuments/t/G/TBTN25/MWI203.DOCX</v>
      </c>
      <c r="Q151" s="6" t="str">
        <f>HYPERLINK("https://docs.wto.org/imrd/directdoc.asp?DDFDocuments/u/G/TBTN25/MWI203.DOCX", "https://docs.wto.org/imrd/directdoc.asp?DDFDocuments/u/G/TBTN25/MWI203.DOCX")</f>
        <v>https://docs.wto.org/imrd/directdoc.asp?DDFDocuments/u/G/TBTN25/MWI203.DOCX</v>
      </c>
      <c r="R151" s="6" t="str">
        <f>HYPERLINK("https://docs.wto.org/imrd/directdoc.asp?DDFDocuments/v/G/TBTN25/MWI203.DOCX", "https://docs.wto.org/imrd/directdoc.asp?DDFDocuments/v/G/TBTN25/MWI203.DOCX")</f>
        <v>https://docs.wto.org/imrd/directdoc.asp?DDFDocuments/v/G/TBTN25/MWI203.DOCX</v>
      </c>
    </row>
    <row r="152" spans="1:18" ht="45" x14ac:dyDescent="0.25">
      <c r="A152" s="8" t="s">
        <v>622</v>
      </c>
      <c r="B152" s="6" t="s">
        <v>464</v>
      </c>
      <c r="C152" s="7">
        <v>45818</v>
      </c>
      <c r="D152" s="9" t="str">
        <f>HYPERLINK("https://www.epingalert.org/en/Search?viewData= G/TBT/N/MWI/209"," G/TBT/N/MWI/209")</f>
        <v xml:space="preserve"> G/TBT/N/MWI/209</v>
      </c>
      <c r="E152" s="8" t="s">
        <v>620</v>
      </c>
      <c r="F152" s="8" t="s">
        <v>621</v>
      </c>
      <c r="H152" s="8" t="s">
        <v>623</v>
      </c>
      <c r="I152" s="8" t="s">
        <v>624</v>
      </c>
      <c r="J152" s="8" t="s">
        <v>470</v>
      </c>
      <c r="K152" s="8" t="s">
        <v>21</v>
      </c>
      <c r="L152" s="6"/>
      <c r="M152" s="7">
        <v>45878</v>
      </c>
      <c r="N152" s="6" t="s">
        <v>24</v>
      </c>
      <c r="O152" s="8" t="s">
        <v>625</v>
      </c>
      <c r="P152" s="6" t="str">
        <f>HYPERLINK("https://docs.wto.org/imrd/directdoc.asp?DDFDocuments/t/G/TBTN25/MWI209.DOCX", "https://docs.wto.org/imrd/directdoc.asp?DDFDocuments/t/G/TBTN25/MWI209.DOCX")</f>
        <v>https://docs.wto.org/imrd/directdoc.asp?DDFDocuments/t/G/TBTN25/MWI209.DOCX</v>
      </c>
      <c r="Q152" s="6" t="str">
        <f>HYPERLINK("https://docs.wto.org/imrd/directdoc.asp?DDFDocuments/u/G/TBTN25/MWI209.DOCX", "https://docs.wto.org/imrd/directdoc.asp?DDFDocuments/u/G/TBTN25/MWI209.DOCX")</f>
        <v>https://docs.wto.org/imrd/directdoc.asp?DDFDocuments/u/G/TBTN25/MWI209.DOCX</v>
      </c>
      <c r="R152" s="6" t="str">
        <f>HYPERLINK("https://docs.wto.org/imrd/directdoc.asp?DDFDocuments/v/G/TBTN25/MWI209.DOCX", "https://docs.wto.org/imrd/directdoc.asp?DDFDocuments/v/G/TBTN25/MWI209.DOCX")</f>
        <v>https://docs.wto.org/imrd/directdoc.asp?DDFDocuments/v/G/TBTN25/MWI209.DOCX</v>
      </c>
    </row>
    <row r="153" spans="1:18" ht="30" x14ac:dyDescent="0.25">
      <c r="A153" s="8" t="s">
        <v>628</v>
      </c>
      <c r="B153" s="6" t="s">
        <v>464</v>
      </c>
      <c r="C153" s="7">
        <v>45818</v>
      </c>
      <c r="D153" s="9" t="str">
        <f>HYPERLINK("https://www.epingalert.org/en/Search?viewData= G/TBT/N/MWI/181"," G/TBT/N/MWI/181")</f>
        <v xml:space="preserve"> G/TBT/N/MWI/181</v>
      </c>
      <c r="E153" s="8" t="s">
        <v>626</v>
      </c>
      <c r="F153" s="8" t="s">
        <v>627</v>
      </c>
      <c r="H153" s="8" t="s">
        <v>629</v>
      </c>
      <c r="I153" s="8" t="s">
        <v>469</v>
      </c>
      <c r="J153" s="8" t="s">
        <v>470</v>
      </c>
      <c r="K153" s="8" t="s">
        <v>21</v>
      </c>
      <c r="L153" s="6"/>
      <c r="M153" s="7">
        <v>45878</v>
      </c>
      <c r="N153" s="6" t="s">
        <v>24</v>
      </c>
      <c r="O153" s="8" t="s">
        <v>630</v>
      </c>
      <c r="P153" s="6" t="str">
        <f>HYPERLINK("https://docs.wto.org/imrd/directdoc.asp?DDFDocuments/t/G/TBTN25/MWI181.DOCX", "https://docs.wto.org/imrd/directdoc.asp?DDFDocuments/t/G/TBTN25/MWI181.DOCX")</f>
        <v>https://docs.wto.org/imrd/directdoc.asp?DDFDocuments/t/G/TBTN25/MWI181.DOCX</v>
      </c>
      <c r="Q153" s="6" t="str">
        <f>HYPERLINK("https://docs.wto.org/imrd/directdoc.asp?DDFDocuments/u/G/TBTN25/MWI181.DOCX", "https://docs.wto.org/imrd/directdoc.asp?DDFDocuments/u/G/TBTN25/MWI181.DOCX")</f>
        <v>https://docs.wto.org/imrd/directdoc.asp?DDFDocuments/u/G/TBTN25/MWI181.DOCX</v>
      </c>
      <c r="R153" s="6" t="str">
        <f>HYPERLINK("https://docs.wto.org/imrd/directdoc.asp?DDFDocuments/v/G/TBTN25/MWI181.DOCX", "https://docs.wto.org/imrd/directdoc.asp?DDFDocuments/v/G/TBTN25/MWI181.DOCX")</f>
        <v>https://docs.wto.org/imrd/directdoc.asp?DDFDocuments/v/G/TBTN25/MWI181.DOCX</v>
      </c>
    </row>
    <row r="154" spans="1:18" ht="45" x14ac:dyDescent="0.25">
      <c r="A154" s="8" t="s">
        <v>633</v>
      </c>
      <c r="B154" s="6" t="s">
        <v>464</v>
      </c>
      <c r="C154" s="7">
        <v>45818</v>
      </c>
      <c r="D154" s="9" t="str">
        <f>HYPERLINK("https://www.epingalert.org/en/Search?viewData= G/TBT/N/MWI/201"," G/TBT/N/MWI/201")</f>
        <v xml:space="preserve"> G/TBT/N/MWI/201</v>
      </c>
      <c r="E154" s="8" t="s">
        <v>631</v>
      </c>
      <c r="F154" s="8" t="s">
        <v>632</v>
      </c>
      <c r="H154" s="8" t="s">
        <v>634</v>
      </c>
      <c r="I154" s="8" t="s">
        <v>469</v>
      </c>
      <c r="J154" s="8" t="s">
        <v>470</v>
      </c>
      <c r="K154" s="8" t="s">
        <v>21</v>
      </c>
      <c r="L154" s="6"/>
      <c r="M154" s="7">
        <v>45878</v>
      </c>
      <c r="N154" s="6" t="s">
        <v>24</v>
      </c>
      <c r="O154" s="8" t="s">
        <v>635</v>
      </c>
      <c r="P154" s="6" t="str">
        <f>HYPERLINK("https://docs.wto.org/imrd/directdoc.asp?DDFDocuments/t/G/TBTN25/MWI201.DOCX", "https://docs.wto.org/imrd/directdoc.asp?DDFDocuments/t/G/TBTN25/MWI201.DOCX")</f>
        <v>https://docs.wto.org/imrd/directdoc.asp?DDFDocuments/t/G/TBTN25/MWI201.DOCX</v>
      </c>
      <c r="Q154" s="6" t="str">
        <f>HYPERLINK("https://docs.wto.org/imrd/directdoc.asp?DDFDocuments/u/G/TBTN25/MWI201.DOCX", "https://docs.wto.org/imrd/directdoc.asp?DDFDocuments/u/G/TBTN25/MWI201.DOCX")</f>
        <v>https://docs.wto.org/imrd/directdoc.asp?DDFDocuments/u/G/TBTN25/MWI201.DOCX</v>
      </c>
      <c r="R154" s="6" t="str">
        <f>HYPERLINK("https://docs.wto.org/imrd/directdoc.asp?DDFDocuments/v/G/TBTN25/MWI201.DOCX", "https://docs.wto.org/imrd/directdoc.asp?DDFDocuments/v/G/TBTN25/MWI201.DOCX")</f>
        <v>https://docs.wto.org/imrd/directdoc.asp?DDFDocuments/v/G/TBTN25/MWI201.DOCX</v>
      </c>
    </row>
    <row r="155" spans="1:18" ht="30" x14ac:dyDescent="0.25">
      <c r="A155" s="8" t="s">
        <v>638</v>
      </c>
      <c r="B155" s="6" t="s">
        <v>464</v>
      </c>
      <c r="C155" s="7">
        <v>45818</v>
      </c>
      <c r="D155" s="9" t="str">
        <f>HYPERLINK("https://www.epingalert.org/en/Search?viewData= G/TBT/N/MWI/186"," G/TBT/N/MWI/186")</f>
        <v xml:space="preserve"> G/TBT/N/MWI/186</v>
      </c>
      <c r="E155" s="8" t="s">
        <v>636</v>
      </c>
      <c r="F155" s="8" t="s">
        <v>637</v>
      </c>
      <c r="H155" s="8" t="s">
        <v>599</v>
      </c>
      <c r="I155" s="8" t="s">
        <v>639</v>
      </c>
      <c r="J155" s="8" t="s">
        <v>470</v>
      </c>
      <c r="K155" s="8" t="s">
        <v>21</v>
      </c>
      <c r="L155" s="6"/>
      <c r="M155" s="7">
        <v>45878</v>
      </c>
      <c r="N155" s="6" t="s">
        <v>24</v>
      </c>
      <c r="O155" s="8" t="s">
        <v>640</v>
      </c>
      <c r="P155" s="6" t="str">
        <f>HYPERLINK("https://docs.wto.org/imrd/directdoc.asp?DDFDocuments/t/G/TBTN25/MWI186.DOCX", "https://docs.wto.org/imrd/directdoc.asp?DDFDocuments/t/G/TBTN25/MWI186.DOCX")</f>
        <v>https://docs.wto.org/imrd/directdoc.asp?DDFDocuments/t/G/TBTN25/MWI186.DOCX</v>
      </c>
      <c r="Q155" s="6" t="str">
        <f>HYPERLINK("https://docs.wto.org/imrd/directdoc.asp?DDFDocuments/u/G/TBTN25/MWI186.DOCX", "https://docs.wto.org/imrd/directdoc.asp?DDFDocuments/u/G/TBTN25/MWI186.DOCX")</f>
        <v>https://docs.wto.org/imrd/directdoc.asp?DDFDocuments/u/G/TBTN25/MWI186.DOCX</v>
      </c>
      <c r="R155" s="6" t="str">
        <f>HYPERLINK("https://docs.wto.org/imrd/directdoc.asp?DDFDocuments/v/G/TBTN25/MWI186.DOCX", "https://docs.wto.org/imrd/directdoc.asp?DDFDocuments/v/G/TBTN25/MWI186.DOCX")</f>
        <v>https://docs.wto.org/imrd/directdoc.asp?DDFDocuments/v/G/TBTN25/MWI186.DOCX</v>
      </c>
    </row>
    <row r="156" spans="1:18" ht="60" x14ac:dyDescent="0.25">
      <c r="A156" s="8" t="s">
        <v>525</v>
      </c>
      <c r="B156" s="6" t="s">
        <v>464</v>
      </c>
      <c r="C156" s="7">
        <v>45818</v>
      </c>
      <c r="D156" s="9" t="str">
        <f>HYPERLINK("https://www.epingalert.org/en/Search?viewData= G/TBT/N/MWI/193"," G/TBT/N/MWI/193")</f>
        <v xml:space="preserve"> G/TBT/N/MWI/193</v>
      </c>
      <c r="E156" s="8" t="s">
        <v>641</v>
      </c>
      <c r="F156" s="8" t="s">
        <v>642</v>
      </c>
      <c r="H156" s="8" t="s">
        <v>526</v>
      </c>
      <c r="I156" s="8" t="s">
        <v>469</v>
      </c>
      <c r="J156" s="8" t="s">
        <v>470</v>
      </c>
      <c r="K156" s="8" t="s">
        <v>21</v>
      </c>
      <c r="L156" s="6"/>
      <c r="M156" s="7">
        <v>45878</v>
      </c>
      <c r="N156" s="6" t="s">
        <v>24</v>
      </c>
      <c r="O156" s="8" t="s">
        <v>643</v>
      </c>
      <c r="P156" s="6" t="str">
        <f>HYPERLINK("https://docs.wto.org/imrd/directdoc.asp?DDFDocuments/t/G/TBTN25/MWI193.DOCX", "https://docs.wto.org/imrd/directdoc.asp?DDFDocuments/t/G/TBTN25/MWI193.DOCX")</f>
        <v>https://docs.wto.org/imrd/directdoc.asp?DDFDocuments/t/G/TBTN25/MWI193.DOCX</v>
      </c>
      <c r="Q156" s="6" t="str">
        <f>HYPERLINK("https://docs.wto.org/imrd/directdoc.asp?DDFDocuments/u/G/TBTN25/MWI193.DOCX", "https://docs.wto.org/imrd/directdoc.asp?DDFDocuments/u/G/TBTN25/MWI193.DOCX")</f>
        <v>https://docs.wto.org/imrd/directdoc.asp?DDFDocuments/u/G/TBTN25/MWI193.DOCX</v>
      </c>
      <c r="R156" s="6" t="str">
        <f>HYPERLINK("https://docs.wto.org/imrd/directdoc.asp?DDFDocuments/v/G/TBTN25/MWI193.DOCX", "https://docs.wto.org/imrd/directdoc.asp?DDFDocuments/v/G/TBTN25/MWI193.DOCX")</f>
        <v>https://docs.wto.org/imrd/directdoc.asp?DDFDocuments/v/G/TBTN25/MWI193.DOCX</v>
      </c>
    </row>
    <row r="157" spans="1:18" ht="60" x14ac:dyDescent="0.25">
      <c r="A157" s="8" t="s">
        <v>452</v>
      </c>
      <c r="B157" s="6" t="s">
        <v>147</v>
      </c>
      <c r="C157" s="7">
        <v>45818</v>
      </c>
      <c r="D157" s="9" t="str">
        <f>HYPERLINK("https://www.epingalert.org/en/Search?viewData= G/TBT/N/BDI/608, G/TBT/N/KEN/1808, G/TBT/N/RWA/1207, G/TBT/N/TZA/1349, G/TBT/N/UGA/2163"," G/TBT/N/BDI/608, G/TBT/N/KEN/1808, G/TBT/N/RWA/1207, G/TBT/N/TZA/1349, G/TBT/N/UGA/2163")</f>
        <v xml:space="preserve"> G/TBT/N/BDI/608, G/TBT/N/KEN/1808, G/TBT/N/RWA/1207, G/TBT/N/TZA/1349, G/TBT/N/UGA/2163</v>
      </c>
      <c r="E157" s="8" t="s">
        <v>450</v>
      </c>
      <c r="F157" s="8" t="s">
        <v>451</v>
      </c>
      <c r="H157" s="8" t="s">
        <v>21</v>
      </c>
      <c r="I157" s="8" t="s">
        <v>144</v>
      </c>
      <c r="J157" s="8" t="s">
        <v>453</v>
      </c>
      <c r="K157" s="8" t="s">
        <v>54</v>
      </c>
      <c r="L157" s="6"/>
      <c r="M157" s="7">
        <v>45878</v>
      </c>
      <c r="N157" s="6" t="s">
        <v>24</v>
      </c>
      <c r="O157" s="8" t="s">
        <v>454</v>
      </c>
      <c r="P157" s="6" t="str">
        <f>HYPERLINK("https://docs.wto.org/imrd/directdoc.asp?DDFDocuments/t/G/TBTN25/BDI608.DOCX", "https://docs.wto.org/imrd/directdoc.asp?DDFDocuments/t/G/TBTN25/BDI608.DOCX")</f>
        <v>https://docs.wto.org/imrd/directdoc.asp?DDFDocuments/t/G/TBTN25/BDI608.DOCX</v>
      </c>
      <c r="Q157" s="6" t="str">
        <f>HYPERLINK("https://docs.wto.org/imrd/directdoc.asp?DDFDocuments/u/G/TBTN25/BDI608.DOCX", "https://docs.wto.org/imrd/directdoc.asp?DDFDocuments/u/G/TBTN25/BDI608.DOCX")</f>
        <v>https://docs.wto.org/imrd/directdoc.asp?DDFDocuments/u/G/TBTN25/BDI608.DOCX</v>
      </c>
      <c r="R157" s="6" t="str">
        <f>HYPERLINK("https://docs.wto.org/imrd/directdoc.asp?DDFDocuments/v/G/TBTN25/BDI608.DOCX", "https://docs.wto.org/imrd/directdoc.asp?DDFDocuments/v/G/TBTN25/BDI608.DOCX")</f>
        <v>https://docs.wto.org/imrd/directdoc.asp?DDFDocuments/v/G/TBTN25/BDI608.DOCX</v>
      </c>
    </row>
    <row r="158" spans="1:18" ht="45" x14ac:dyDescent="0.25">
      <c r="A158" s="8" t="s">
        <v>452</v>
      </c>
      <c r="B158" s="6" t="s">
        <v>167</v>
      </c>
      <c r="C158" s="7">
        <v>45818</v>
      </c>
      <c r="D158" s="9" t="str">
        <f>HYPERLINK("https://www.epingalert.org/en/Search?viewData= G/TBT/N/BDI/609, G/TBT/N/KEN/1809, G/TBT/N/RWA/1208, G/TBT/N/TZA/1350, G/TBT/N/UGA/2164"," G/TBT/N/BDI/609, G/TBT/N/KEN/1809, G/TBT/N/RWA/1208, G/TBT/N/TZA/1350, G/TBT/N/UGA/2164")</f>
        <v xml:space="preserve"> G/TBT/N/BDI/609, G/TBT/N/KEN/1809, G/TBT/N/RWA/1208, G/TBT/N/TZA/1350, G/TBT/N/UGA/2164</v>
      </c>
      <c r="E158" s="8" t="s">
        <v>461</v>
      </c>
      <c r="F158" s="8" t="s">
        <v>462</v>
      </c>
      <c r="H158" s="8" t="s">
        <v>21</v>
      </c>
      <c r="I158" s="8" t="s">
        <v>144</v>
      </c>
      <c r="J158" s="8" t="s">
        <v>453</v>
      </c>
      <c r="K158" s="8" t="s">
        <v>54</v>
      </c>
      <c r="L158" s="6"/>
      <c r="M158" s="7">
        <v>45878</v>
      </c>
      <c r="N158" s="6" t="s">
        <v>24</v>
      </c>
      <c r="O158" s="8" t="s">
        <v>463</v>
      </c>
      <c r="P158" s="6" t="str">
        <f>HYPERLINK("https://docs.wto.org/imrd/directdoc.asp?DDFDocuments/t/G/TBTN25/BDI609.DOCX", "https://docs.wto.org/imrd/directdoc.asp?DDFDocuments/t/G/TBTN25/BDI609.DOCX")</f>
        <v>https://docs.wto.org/imrd/directdoc.asp?DDFDocuments/t/G/TBTN25/BDI609.DOCX</v>
      </c>
      <c r="Q158" s="6" t="str">
        <f>HYPERLINK("https://docs.wto.org/imrd/directdoc.asp?DDFDocuments/u/G/TBTN25/BDI609.DOCX", "https://docs.wto.org/imrd/directdoc.asp?DDFDocuments/u/G/TBTN25/BDI609.DOCX")</f>
        <v>https://docs.wto.org/imrd/directdoc.asp?DDFDocuments/u/G/TBTN25/BDI609.DOCX</v>
      </c>
      <c r="R158" s="6" t="str">
        <f>HYPERLINK("https://docs.wto.org/imrd/directdoc.asp?DDFDocuments/v/G/TBTN25/BDI609.DOCX", "https://docs.wto.org/imrd/directdoc.asp?DDFDocuments/v/G/TBTN25/BDI609.DOCX")</f>
        <v>https://docs.wto.org/imrd/directdoc.asp?DDFDocuments/v/G/TBTN25/BDI609.DOCX</v>
      </c>
    </row>
    <row r="159" spans="1:18" ht="45" x14ac:dyDescent="0.25">
      <c r="A159" s="8" t="s">
        <v>452</v>
      </c>
      <c r="B159" s="6" t="s">
        <v>147</v>
      </c>
      <c r="C159" s="7">
        <v>45818</v>
      </c>
      <c r="D159" s="9" t="str">
        <f>HYPERLINK("https://www.epingalert.org/en/Search?viewData= G/TBT/N/BDI/610, G/TBT/N/KEN/1810, G/TBT/N/RWA/1209, G/TBT/N/TZA/1351, G/TBT/N/UGA/2165"," G/TBT/N/BDI/610, G/TBT/N/KEN/1810, G/TBT/N/RWA/1209, G/TBT/N/TZA/1351, G/TBT/N/UGA/2165")</f>
        <v xml:space="preserve"> G/TBT/N/BDI/610, G/TBT/N/KEN/1810, G/TBT/N/RWA/1209, G/TBT/N/TZA/1351, G/TBT/N/UGA/2165</v>
      </c>
      <c r="E159" s="8" t="s">
        <v>515</v>
      </c>
      <c r="F159" s="8" t="s">
        <v>516</v>
      </c>
      <c r="H159" s="8" t="s">
        <v>21</v>
      </c>
      <c r="I159" s="8" t="s">
        <v>144</v>
      </c>
      <c r="J159" s="8" t="s">
        <v>453</v>
      </c>
      <c r="K159" s="8" t="s">
        <v>54</v>
      </c>
      <c r="L159" s="6"/>
      <c r="M159" s="7">
        <v>45878</v>
      </c>
      <c r="N159" s="6" t="s">
        <v>24</v>
      </c>
      <c r="O159" s="8" t="s">
        <v>517</v>
      </c>
      <c r="P159" s="6" t="str">
        <f>HYPERLINK("https://docs.wto.org/imrd/directdoc.asp?DDFDocuments/t/G/TBTN25/BDI610.DOCX", "https://docs.wto.org/imrd/directdoc.asp?DDFDocuments/t/G/TBTN25/BDI610.DOCX")</f>
        <v>https://docs.wto.org/imrd/directdoc.asp?DDFDocuments/t/G/TBTN25/BDI610.DOCX</v>
      </c>
      <c r="Q159" s="6" t="str">
        <f>HYPERLINK("https://docs.wto.org/imrd/directdoc.asp?DDFDocuments/u/G/TBTN25/BDI610.DOCX", "https://docs.wto.org/imrd/directdoc.asp?DDFDocuments/u/G/TBTN25/BDI610.DOCX")</f>
        <v>https://docs.wto.org/imrd/directdoc.asp?DDFDocuments/u/G/TBTN25/BDI610.DOCX</v>
      </c>
      <c r="R159" s="6" t="str">
        <f>HYPERLINK("https://docs.wto.org/imrd/directdoc.asp?DDFDocuments/v/G/TBTN25/BDI610.DOCX", "https://docs.wto.org/imrd/directdoc.asp?DDFDocuments/v/G/TBTN25/BDI610.DOCX")</f>
        <v>https://docs.wto.org/imrd/directdoc.asp?DDFDocuments/v/G/TBTN25/BDI610.DOCX</v>
      </c>
    </row>
    <row r="160" spans="1:18" ht="90" x14ac:dyDescent="0.25">
      <c r="A160" s="8" t="s">
        <v>646</v>
      </c>
      <c r="B160" s="6" t="s">
        <v>198</v>
      </c>
      <c r="C160" s="7">
        <v>45818</v>
      </c>
      <c r="D160" s="9" t="str">
        <f>HYPERLINK("https://www.epingalert.org/en/Search?viewData= G/TBT/N/CHN/2058"," G/TBT/N/CHN/2058")</f>
        <v xml:space="preserve"> G/TBT/N/CHN/2058</v>
      </c>
      <c r="E160" s="8" t="s">
        <v>644</v>
      </c>
      <c r="F160" s="8" t="s">
        <v>645</v>
      </c>
      <c r="H160" s="8" t="s">
        <v>647</v>
      </c>
      <c r="I160" s="8" t="s">
        <v>648</v>
      </c>
      <c r="J160" s="8" t="s">
        <v>23</v>
      </c>
      <c r="K160" s="8" t="s">
        <v>21</v>
      </c>
      <c r="L160" s="6"/>
      <c r="M160" s="7">
        <v>45878</v>
      </c>
      <c r="N160" s="6" t="s">
        <v>24</v>
      </c>
      <c r="O160" s="8" t="s">
        <v>649</v>
      </c>
      <c r="P160" s="6" t="str">
        <f>HYPERLINK("https://docs.wto.org/imrd/directdoc.asp?DDFDocuments/t/G/TBTN25/CHN2058.DOCX", "https://docs.wto.org/imrd/directdoc.asp?DDFDocuments/t/G/TBTN25/CHN2058.DOCX")</f>
        <v>https://docs.wto.org/imrd/directdoc.asp?DDFDocuments/t/G/TBTN25/CHN2058.DOCX</v>
      </c>
      <c r="Q160" s="6" t="str">
        <f>HYPERLINK("https://docs.wto.org/imrd/directdoc.asp?DDFDocuments/u/G/TBTN25/CHN2058.DOCX", "https://docs.wto.org/imrd/directdoc.asp?DDFDocuments/u/G/TBTN25/CHN2058.DOCX")</f>
        <v>https://docs.wto.org/imrd/directdoc.asp?DDFDocuments/u/G/TBTN25/CHN2058.DOCX</v>
      </c>
      <c r="R160" s="6" t="str">
        <f>HYPERLINK("https://docs.wto.org/imrd/directdoc.asp?DDFDocuments/v/G/TBTN25/CHN2058.DOCX", "https://docs.wto.org/imrd/directdoc.asp?DDFDocuments/v/G/TBTN25/CHN2058.DOCX")</f>
        <v>https://docs.wto.org/imrd/directdoc.asp?DDFDocuments/v/G/TBTN25/CHN2058.DOCX</v>
      </c>
    </row>
    <row r="161" spans="1:18" ht="45" x14ac:dyDescent="0.25">
      <c r="A161" s="8" t="s">
        <v>652</v>
      </c>
      <c r="B161" s="6" t="s">
        <v>464</v>
      </c>
      <c r="C161" s="7">
        <v>45818</v>
      </c>
      <c r="D161" s="9" t="str">
        <f>HYPERLINK("https://www.epingalert.org/en/Search?viewData= G/TBT/N/MWI/192"," G/TBT/N/MWI/192")</f>
        <v xml:space="preserve"> G/TBT/N/MWI/192</v>
      </c>
      <c r="E161" s="8" t="s">
        <v>650</v>
      </c>
      <c r="F161" s="8" t="s">
        <v>651</v>
      </c>
      <c r="H161" s="8" t="s">
        <v>653</v>
      </c>
      <c r="I161" s="8" t="s">
        <v>469</v>
      </c>
      <c r="J161" s="8" t="s">
        <v>470</v>
      </c>
      <c r="K161" s="8" t="s">
        <v>21</v>
      </c>
      <c r="L161" s="6"/>
      <c r="M161" s="7">
        <v>45878</v>
      </c>
      <c r="N161" s="6" t="s">
        <v>24</v>
      </c>
      <c r="O161" s="8" t="s">
        <v>654</v>
      </c>
      <c r="P161" s="6" t="str">
        <f>HYPERLINK("https://docs.wto.org/imrd/directdoc.asp?DDFDocuments/t/G/TBTN25/MWI192.DOCX", "https://docs.wto.org/imrd/directdoc.asp?DDFDocuments/t/G/TBTN25/MWI192.DOCX")</f>
        <v>https://docs.wto.org/imrd/directdoc.asp?DDFDocuments/t/G/TBTN25/MWI192.DOCX</v>
      </c>
      <c r="Q161" s="6" t="str">
        <f>HYPERLINK("https://docs.wto.org/imrd/directdoc.asp?DDFDocuments/u/G/TBTN25/MWI192.DOCX", "https://docs.wto.org/imrd/directdoc.asp?DDFDocuments/u/G/TBTN25/MWI192.DOCX")</f>
        <v>https://docs.wto.org/imrd/directdoc.asp?DDFDocuments/u/G/TBTN25/MWI192.DOCX</v>
      </c>
      <c r="R161" s="6" t="str">
        <f>HYPERLINK("https://docs.wto.org/imrd/directdoc.asp?DDFDocuments/v/G/TBTN25/MWI192.DOCX", "https://docs.wto.org/imrd/directdoc.asp?DDFDocuments/v/G/TBTN25/MWI192.DOCX")</f>
        <v>https://docs.wto.org/imrd/directdoc.asp?DDFDocuments/v/G/TBTN25/MWI192.DOCX</v>
      </c>
    </row>
    <row r="162" spans="1:18" ht="30" x14ac:dyDescent="0.25">
      <c r="A162" s="8" t="s">
        <v>657</v>
      </c>
      <c r="B162" s="6" t="s">
        <v>464</v>
      </c>
      <c r="C162" s="7">
        <v>45818</v>
      </c>
      <c r="D162" s="9" t="str">
        <f>HYPERLINK("https://www.epingalert.org/en/Search?viewData= G/TBT/N/MWI/197"," G/TBT/N/MWI/197")</f>
        <v xml:space="preserve"> G/TBT/N/MWI/197</v>
      </c>
      <c r="E162" s="8" t="s">
        <v>655</v>
      </c>
      <c r="F162" s="8" t="s">
        <v>656</v>
      </c>
      <c r="H162" s="8" t="s">
        <v>658</v>
      </c>
      <c r="I162" s="8" t="s">
        <v>469</v>
      </c>
      <c r="J162" s="8" t="s">
        <v>470</v>
      </c>
      <c r="K162" s="8" t="s">
        <v>21</v>
      </c>
      <c r="L162" s="6"/>
      <c r="M162" s="7">
        <v>45878</v>
      </c>
      <c r="N162" s="6" t="s">
        <v>24</v>
      </c>
      <c r="O162" s="8" t="s">
        <v>659</v>
      </c>
      <c r="P162" s="6" t="str">
        <f>HYPERLINK("https://docs.wto.org/imrd/directdoc.asp?DDFDocuments/t/G/TBTN25/MWI197.DOCX", "https://docs.wto.org/imrd/directdoc.asp?DDFDocuments/t/G/TBTN25/MWI197.DOCX")</f>
        <v>https://docs.wto.org/imrd/directdoc.asp?DDFDocuments/t/G/TBTN25/MWI197.DOCX</v>
      </c>
      <c r="Q162" s="6" t="str">
        <f>HYPERLINK("https://docs.wto.org/imrd/directdoc.asp?DDFDocuments/u/G/TBTN25/MWI197.DOCX", "https://docs.wto.org/imrd/directdoc.asp?DDFDocuments/u/G/TBTN25/MWI197.DOCX")</f>
        <v>https://docs.wto.org/imrd/directdoc.asp?DDFDocuments/u/G/TBTN25/MWI197.DOCX</v>
      </c>
      <c r="R162" s="6" t="str">
        <f>HYPERLINK("https://docs.wto.org/imrd/directdoc.asp?DDFDocuments/v/G/TBTN25/MWI197.DOCX", "https://docs.wto.org/imrd/directdoc.asp?DDFDocuments/v/G/TBTN25/MWI197.DOCX")</f>
        <v>https://docs.wto.org/imrd/directdoc.asp?DDFDocuments/v/G/TBTN25/MWI197.DOCX</v>
      </c>
    </row>
    <row r="163" spans="1:18" ht="60" x14ac:dyDescent="0.25">
      <c r="A163" s="8" t="s">
        <v>662</v>
      </c>
      <c r="B163" s="6" t="s">
        <v>464</v>
      </c>
      <c r="C163" s="7">
        <v>45818</v>
      </c>
      <c r="D163" s="9" t="str">
        <f>HYPERLINK("https://www.epingalert.org/en/Search?viewData= G/TBT/N/MWI/207"," G/TBT/N/MWI/207")</f>
        <v xml:space="preserve"> G/TBT/N/MWI/207</v>
      </c>
      <c r="E163" s="8" t="s">
        <v>660</v>
      </c>
      <c r="F163" s="8" t="s">
        <v>661</v>
      </c>
      <c r="H163" s="8" t="s">
        <v>663</v>
      </c>
      <c r="I163" s="8" t="s">
        <v>491</v>
      </c>
      <c r="J163" s="8" t="s">
        <v>470</v>
      </c>
      <c r="K163" s="8" t="s">
        <v>21</v>
      </c>
      <c r="L163" s="6"/>
      <c r="M163" s="7">
        <v>45878</v>
      </c>
      <c r="N163" s="6" t="s">
        <v>24</v>
      </c>
      <c r="O163" s="8" t="s">
        <v>664</v>
      </c>
      <c r="P163" s="6" t="str">
        <f>HYPERLINK("https://docs.wto.org/imrd/directdoc.asp?DDFDocuments/t/G/TBTN25/MWI207.DOCX", "https://docs.wto.org/imrd/directdoc.asp?DDFDocuments/t/G/TBTN25/MWI207.DOCX")</f>
        <v>https://docs.wto.org/imrd/directdoc.asp?DDFDocuments/t/G/TBTN25/MWI207.DOCX</v>
      </c>
      <c r="Q163" s="6" t="str">
        <f>HYPERLINK("https://docs.wto.org/imrd/directdoc.asp?DDFDocuments/u/G/TBTN25/MWI207.DOCX", "https://docs.wto.org/imrd/directdoc.asp?DDFDocuments/u/G/TBTN25/MWI207.DOCX")</f>
        <v>https://docs.wto.org/imrd/directdoc.asp?DDFDocuments/u/G/TBTN25/MWI207.DOCX</v>
      </c>
      <c r="R163" s="6" t="str">
        <f>HYPERLINK("https://docs.wto.org/imrd/directdoc.asp?DDFDocuments/v/G/TBTN25/MWI207.DOCX", "https://docs.wto.org/imrd/directdoc.asp?DDFDocuments/v/G/TBTN25/MWI207.DOCX")</f>
        <v>https://docs.wto.org/imrd/directdoc.asp?DDFDocuments/v/G/TBTN25/MWI207.DOCX</v>
      </c>
    </row>
    <row r="164" spans="1:18" ht="75" x14ac:dyDescent="0.25">
      <c r="A164" s="8" t="s">
        <v>667</v>
      </c>
      <c r="B164" s="6" t="s">
        <v>198</v>
      </c>
      <c r="C164" s="7">
        <v>45818</v>
      </c>
      <c r="D164" s="9" t="str">
        <f>HYPERLINK("https://www.epingalert.org/en/Search?viewData= G/TBT/N/CHN/2068"," G/TBT/N/CHN/2068")</f>
        <v xml:space="preserve"> G/TBT/N/CHN/2068</v>
      </c>
      <c r="E164" s="8" t="s">
        <v>665</v>
      </c>
      <c r="F164" s="8" t="s">
        <v>666</v>
      </c>
      <c r="H164" s="8" t="s">
        <v>668</v>
      </c>
      <c r="I164" s="8" t="s">
        <v>669</v>
      </c>
      <c r="J164" s="8" t="s">
        <v>23</v>
      </c>
      <c r="K164" s="8" t="s">
        <v>21</v>
      </c>
      <c r="L164" s="6"/>
      <c r="M164" s="7">
        <v>45878</v>
      </c>
      <c r="N164" s="6" t="s">
        <v>24</v>
      </c>
      <c r="O164" s="8" t="s">
        <v>670</v>
      </c>
      <c r="P164" s="6" t="str">
        <f>HYPERLINK("https://docs.wto.org/imrd/directdoc.asp?DDFDocuments/t/G/TBTN25/CHN2068.DOCX", "https://docs.wto.org/imrd/directdoc.asp?DDFDocuments/t/G/TBTN25/CHN2068.DOCX")</f>
        <v>https://docs.wto.org/imrd/directdoc.asp?DDFDocuments/t/G/TBTN25/CHN2068.DOCX</v>
      </c>
      <c r="Q164" s="6" t="str">
        <f>HYPERLINK("https://docs.wto.org/imrd/directdoc.asp?DDFDocuments/u/G/TBTN25/CHN2068.DOCX", "https://docs.wto.org/imrd/directdoc.asp?DDFDocuments/u/G/TBTN25/CHN2068.DOCX")</f>
        <v>https://docs.wto.org/imrd/directdoc.asp?DDFDocuments/u/G/TBTN25/CHN2068.DOCX</v>
      </c>
      <c r="R164" s="6" t="str">
        <f>HYPERLINK("https://docs.wto.org/imrd/directdoc.asp?DDFDocuments/v/G/TBTN25/CHN2068.DOCX", "https://docs.wto.org/imrd/directdoc.asp?DDFDocuments/v/G/TBTN25/CHN2068.DOCX")</f>
        <v>https://docs.wto.org/imrd/directdoc.asp?DDFDocuments/v/G/TBTN25/CHN2068.DOCX</v>
      </c>
    </row>
    <row r="165" spans="1:18" ht="135" x14ac:dyDescent="0.25">
      <c r="A165" s="8" t="s">
        <v>673</v>
      </c>
      <c r="B165" s="6" t="s">
        <v>48</v>
      </c>
      <c r="C165" s="7">
        <v>45818</v>
      </c>
      <c r="D165" s="9" t="str">
        <f>HYPERLINK("https://www.epingalert.org/en/Search?viewData= G/TBT/N/UKR/344"," G/TBT/N/UKR/344")</f>
        <v xml:space="preserve"> G/TBT/N/UKR/344</v>
      </c>
      <c r="E165" s="8" t="s">
        <v>671</v>
      </c>
      <c r="F165" s="8" t="s">
        <v>672</v>
      </c>
      <c r="H165" s="8" t="s">
        <v>674</v>
      </c>
      <c r="I165" s="8" t="s">
        <v>675</v>
      </c>
      <c r="J165" s="8" t="s">
        <v>676</v>
      </c>
      <c r="K165" s="8" t="s">
        <v>54</v>
      </c>
      <c r="L165" s="6"/>
      <c r="M165" s="7">
        <v>45878</v>
      </c>
      <c r="N165" s="6" t="s">
        <v>24</v>
      </c>
      <c r="O165" s="8" t="s">
        <v>677</v>
      </c>
      <c r="P165" s="6" t="str">
        <f>HYPERLINK("https://docs.wto.org/imrd/directdoc.asp?DDFDocuments/t/G/TBTN25/UKR344.DOCX", "https://docs.wto.org/imrd/directdoc.asp?DDFDocuments/t/G/TBTN25/UKR344.DOCX")</f>
        <v>https://docs.wto.org/imrd/directdoc.asp?DDFDocuments/t/G/TBTN25/UKR344.DOCX</v>
      </c>
      <c r="Q165" s="6" t="str">
        <f>HYPERLINK("https://docs.wto.org/imrd/directdoc.asp?DDFDocuments/u/G/TBTN25/UKR344.DOCX", "https://docs.wto.org/imrd/directdoc.asp?DDFDocuments/u/G/TBTN25/UKR344.DOCX")</f>
        <v>https://docs.wto.org/imrd/directdoc.asp?DDFDocuments/u/G/TBTN25/UKR344.DOCX</v>
      </c>
      <c r="R165" s="6" t="str">
        <f>HYPERLINK("https://docs.wto.org/imrd/directdoc.asp?DDFDocuments/v/G/TBTN25/UKR344.DOCX", "https://docs.wto.org/imrd/directdoc.asp?DDFDocuments/v/G/TBTN25/UKR344.DOCX")</f>
        <v>https://docs.wto.org/imrd/directdoc.asp?DDFDocuments/v/G/TBTN25/UKR344.DOCX</v>
      </c>
    </row>
    <row r="166" spans="1:18" ht="45" x14ac:dyDescent="0.25">
      <c r="A166" s="8" t="s">
        <v>680</v>
      </c>
      <c r="B166" s="6" t="s">
        <v>464</v>
      </c>
      <c r="C166" s="7">
        <v>45818</v>
      </c>
      <c r="D166" s="9" t="str">
        <f>HYPERLINK("https://www.epingalert.org/en/Search?viewData= G/TBT/N/MWI/212"," G/TBT/N/MWI/212")</f>
        <v xml:space="preserve"> G/TBT/N/MWI/212</v>
      </c>
      <c r="E166" s="8" t="s">
        <v>678</v>
      </c>
      <c r="F166" s="8" t="s">
        <v>679</v>
      </c>
      <c r="H166" s="8" t="s">
        <v>681</v>
      </c>
      <c r="I166" s="8" t="s">
        <v>491</v>
      </c>
      <c r="J166" s="8" t="s">
        <v>492</v>
      </c>
      <c r="K166" s="8" t="s">
        <v>21</v>
      </c>
      <c r="L166" s="6"/>
      <c r="M166" s="7">
        <v>45878</v>
      </c>
      <c r="N166" s="6" t="s">
        <v>24</v>
      </c>
      <c r="O166" s="8" t="s">
        <v>682</v>
      </c>
      <c r="P166" s="6" t="str">
        <f>HYPERLINK("https://docs.wto.org/imrd/directdoc.asp?DDFDocuments/t/G/TBTN25/MWI212.DOCX", "https://docs.wto.org/imrd/directdoc.asp?DDFDocuments/t/G/TBTN25/MWI212.DOCX")</f>
        <v>https://docs.wto.org/imrd/directdoc.asp?DDFDocuments/t/G/TBTN25/MWI212.DOCX</v>
      </c>
      <c r="Q166" s="6" t="str">
        <f>HYPERLINK("https://docs.wto.org/imrd/directdoc.asp?DDFDocuments/u/G/TBTN25/MWI212.DOCX", "https://docs.wto.org/imrd/directdoc.asp?DDFDocuments/u/G/TBTN25/MWI212.DOCX")</f>
        <v>https://docs.wto.org/imrd/directdoc.asp?DDFDocuments/u/G/TBTN25/MWI212.DOCX</v>
      </c>
      <c r="R166" s="6" t="str">
        <f>HYPERLINK("https://docs.wto.org/imrd/directdoc.asp?DDFDocuments/v/G/TBTN25/MWI212.DOCX", "https://docs.wto.org/imrd/directdoc.asp?DDFDocuments/v/G/TBTN25/MWI212.DOCX")</f>
        <v>https://docs.wto.org/imrd/directdoc.asp?DDFDocuments/v/G/TBTN25/MWI212.DOCX</v>
      </c>
    </row>
    <row r="167" spans="1:18" ht="165" x14ac:dyDescent="0.25">
      <c r="A167" s="8" t="s">
        <v>685</v>
      </c>
      <c r="B167" s="6" t="s">
        <v>86</v>
      </c>
      <c r="C167" s="7">
        <v>45818</v>
      </c>
      <c r="D167" s="9" t="str">
        <f>HYPERLINK("https://www.epingalert.org/en/Search?viewData= G/TBT/N/USA/2208"," G/TBT/N/USA/2208")</f>
        <v xml:space="preserve"> G/TBT/N/USA/2208</v>
      </c>
      <c r="E167" s="8" t="s">
        <v>683</v>
      </c>
      <c r="F167" s="8" t="s">
        <v>684</v>
      </c>
      <c r="H167" s="8" t="s">
        <v>21</v>
      </c>
      <c r="I167" s="8" t="s">
        <v>686</v>
      </c>
      <c r="J167" s="8" t="s">
        <v>448</v>
      </c>
      <c r="K167" s="8" t="s">
        <v>21</v>
      </c>
      <c r="L167" s="6"/>
      <c r="M167" s="7">
        <v>45873</v>
      </c>
      <c r="N167" s="6" t="s">
        <v>24</v>
      </c>
      <c r="O167" s="8" t="s">
        <v>687</v>
      </c>
      <c r="P167" s="6" t="str">
        <f>HYPERLINK("https://docs.wto.org/imrd/directdoc.asp?DDFDocuments/t/G/TBTN25/USA2208.DOCX", "https://docs.wto.org/imrd/directdoc.asp?DDFDocuments/t/G/TBTN25/USA2208.DOCX")</f>
        <v>https://docs.wto.org/imrd/directdoc.asp?DDFDocuments/t/G/TBTN25/USA2208.DOCX</v>
      </c>
      <c r="Q167" s="6" t="str">
        <f>HYPERLINK("https://docs.wto.org/imrd/directdoc.asp?DDFDocuments/u/G/TBTN25/USA2208.DOCX", "https://docs.wto.org/imrd/directdoc.asp?DDFDocuments/u/G/TBTN25/USA2208.DOCX")</f>
        <v>https://docs.wto.org/imrd/directdoc.asp?DDFDocuments/u/G/TBTN25/USA2208.DOCX</v>
      </c>
      <c r="R167" s="6" t="str">
        <f>HYPERLINK("https://docs.wto.org/imrd/directdoc.asp?DDFDocuments/v/G/TBTN25/USA2208.DOCX", "https://docs.wto.org/imrd/directdoc.asp?DDFDocuments/v/G/TBTN25/USA2208.DOCX")</f>
        <v>https://docs.wto.org/imrd/directdoc.asp?DDFDocuments/v/G/TBTN25/USA2208.DOCX</v>
      </c>
    </row>
    <row r="168" spans="1:18" ht="45" x14ac:dyDescent="0.25">
      <c r="A168" s="8" t="s">
        <v>452</v>
      </c>
      <c r="B168" s="6" t="s">
        <v>139</v>
      </c>
      <c r="C168" s="7">
        <v>45818</v>
      </c>
      <c r="D168" s="9" t="str">
        <f>HYPERLINK("https://www.epingalert.org/en/Search?viewData= G/TBT/N/BDI/609, G/TBT/N/KEN/1809, G/TBT/N/RWA/1208, G/TBT/N/TZA/1350, G/TBT/N/UGA/2164"," G/TBT/N/BDI/609, G/TBT/N/KEN/1809, G/TBT/N/RWA/1208, G/TBT/N/TZA/1350, G/TBT/N/UGA/2164")</f>
        <v xml:space="preserve"> G/TBT/N/BDI/609, G/TBT/N/KEN/1809, G/TBT/N/RWA/1208, G/TBT/N/TZA/1350, G/TBT/N/UGA/2164</v>
      </c>
      <c r="E168" s="8" t="s">
        <v>461</v>
      </c>
      <c r="F168" s="8" t="s">
        <v>462</v>
      </c>
      <c r="H168" s="8" t="s">
        <v>21</v>
      </c>
      <c r="I168" s="8" t="s">
        <v>144</v>
      </c>
      <c r="J168" s="8" t="s">
        <v>453</v>
      </c>
      <c r="K168" s="8" t="s">
        <v>54</v>
      </c>
      <c r="L168" s="6"/>
      <c r="M168" s="7">
        <v>45878</v>
      </c>
      <c r="N168" s="6" t="s">
        <v>24</v>
      </c>
      <c r="O168" s="8" t="s">
        <v>463</v>
      </c>
      <c r="P168" s="6" t="str">
        <f>HYPERLINK("https://docs.wto.org/imrd/directdoc.asp?DDFDocuments/t/G/TBTN25/BDI609.DOCX", "https://docs.wto.org/imrd/directdoc.asp?DDFDocuments/t/G/TBTN25/BDI609.DOCX")</f>
        <v>https://docs.wto.org/imrd/directdoc.asp?DDFDocuments/t/G/TBTN25/BDI609.DOCX</v>
      </c>
      <c r="Q168" s="6" t="str">
        <f>HYPERLINK("https://docs.wto.org/imrd/directdoc.asp?DDFDocuments/u/G/TBTN25/BDI609.DOCX", "https://docs.wto.org/imrd/directdoc.asp?DDFDocuments/u/G/TBTN25/BDI609.DOCX")</f>
        <v>https://docs.wto.org/imrd/directdoc.asp?DDFDocuments/u/G/TBTN25/BDI609.DOCX</v>
      </c>
      <c r="R168" s="6" t="str">
        <f>HYPERLINK("https://docs.wto.org/imrd/directdoc.asp?DDFDocuments/v/G/TBTN25/BDI609.DOCX", "https://docs.wto.org/imrd/directdoc.asp?DDFDocuments/v/G/TBTN25/BDI609.DOCX")</f>
        <v>https://docs.wto.org/imrd/directdoc.asp?DDFDocuments/v/G/TBTN25/BDI609.DOCX</v>
      </c>
    </row>
    <row r="169" spans="1:18" ht="45" x14ac:dyDescent="0.25">
      <c r="A169" s="8" t="s">
        <v>452</v>
      </c>
      <c r="B169" s="6" t="s">
        <v>153</v>
      </c>
      <c r="C169" s="7">
        <v>45818</v>
      </c>
      <c r="D169" s="9" t="str">
        <f>HYPERLINK("https://www.epingalert.org/en/Search?viewData= G/TBT/N/BDI/609, G/TBT/N/KEN/1809, G/TBT/N/RWA/1208, G/TBT/N/TZA/1350, G/TBT/N/UGA/2164"," G/TBT/N/BDI/609, G/TBT/N/KEN/1809, G/TBT/N/RWA/1208, G/TBT/N/TZA/1350, G/TBT/N/UGA/2164")</f>
        <v xml:space="preserve"> G/TBT/N/BDI/609, G/TBT/N/KEN/1809, G/TBT/N/RWA/1208, G/TBT/N/TZA/1350, G/TBT/N/UGA/2164</v>
      </c>
      <c r="E169" s="8" t="s">
        <v>461</v>
      </c>
      <c r="F169" s="8" t="s">
        <v>462</v>
      </c>
      <c r="H169" s="8" t="s">
        <v>21</v>
      </c>
      <c r="I169" s="8" t="s">
        <v>144</v>
      </c>
      <c r="J169" s="8" t="s">
        <v>453</v>
      </c>
      <c r="K169" s="8" t="s">
        <v>54</v>
      </c>
      <c r="L169" s="6"/>
      <c r="M169" s="7">
        <v>45878</v>
      </c>
      <c r="N169" s="6" t="s">
        <v>24</v>
      </c>
      <c r="O169" s="8" t="s">
        <v>463</v>
      </c>
      <c r="P169" s="6" t="str">
        <f>HYPERLINK("https://docs.wto.org/imrd/directdoc.asp?DDFDocuments/t/G/TBTN25/BDI609.DOCX", "https://docs.wto.org/imrd/directdoc.asp?DDFDocuments/t/G/TBTN25/BDI609.DOCX")</f>
        <v>https://docs.wto.org/imrd/directdoc.asp?DDFDocuments/t/G/TBTN25/BDI609.DOCX</v>
      </c>
      <c r="Q169" s="6" t="str">
        <f>HYPERLINK("https://docs.wto.org/imrd/directdoc.asp?DDFDocuments/u/G/TBTN25/BDI609.DOCX", "https://docs.wto.org/imrd/directdoc.asp?DDFDocuments/u/G/TBTN25/BDI609.DOCX")</f>
        <v>https://docs.wto.org/imrd/directdoc.asp?DDFDocuments/u/G/TBTN25/BDI609.DOCX</v>
      </c>
      <c r="R169" s="6" t="str">
        <f>HYPERLINK("https://docs.wto.org/imrd/directdoc.asp?DDFDocuments/v/G/TBTN25/BDI609.DOCX", "https://docs.wto.org/imrd/directdoc.asp?DDFDocuments/v/G/TBTN25/BDI609.DOCX")</f>
        <v>https://docs.wto.org/imrd/directdoc.asp?DDFDocuments/v/G/TBTN25/BDI609.DOCX</v>
      </c>
    </row>
    <row r="170" spans="1:18" ht="60" x14ac:dyDescent="0.25">
      <c r="A170" s="8" t="s">
        <v>452</v>
      </c>
      <c r="B170" s="6" t="s">
        <v>139</v>
      </c>
      <c r="C170" s="7">
        <v>45818</v>
      </c>
      <c r="D170" s="9" t="str">
        <f>HYPERLINK("https://www.epingalert.org/en/Search?viewData= G/TBT/N/BDI/608, G/TBT/N/KEN/1808, G/TBT/N/RWA/1207, G/TBT/N/TZA/1349, G/TBT/N/UGA/2163"," G/TBT/N/BDI/608, G/TBT/N/KEN/1808, G/TBT/N/RWA/1207, G/TBT/N/TZA/1349, G/TBT/N/UGA/2163")</f>
        <v xml:space="preserve"> G/TBT/N/BDI/608, G/TBT/N/KEN/1808, G/TBT/N/RWA/1207, G/TBT/N/TZA/1349, G/TBT/N/UGA/2163</v>
      </c>
      <c r="E170" s="8" t="s">
        <v>450</v>
      </c>
      <c r="F170" s="8" t="s">
        <v>451</v>
      </c>
      <c r="H170" s="8" t="s">
        <v>21</v>
      </c>
      <c r="I170" s="8" t="s">
        <v>144</v>
      </c>
      <c r="J170" s="8" t="s">
        <v>453</v>
      </c>
      <c r="K170" s="8" t="s">
        <v>54</v>
      </c>
      <c r="L170" s="6"/>
      <c r="M170" s="7">
        <v>45878</v>
      </c>
      <c r="N170" s="6" t="s">
        <v>24</v>
      </c>
      <c r="O170" s="8" t="s">
        <v>454</v>
      </c>
      <c r="P170" s="6" t="str">
        <f>HYPERLINK("https://docs.wto.org/imrd/directdoc.asp?DDFDocuments/t/G/TBTN25/BDI608.DOCX", "https://docs.wto.org/imrd/directdoc.asp?DDFDocuments/t/G/TBTN25/BDI608.DOCX")</f>
        <v>https://docs.wto.org/imrd/directdoc.asp?DDFDocuments/t/G/TBTN25/BDI608.DOCX</v>
      </c>
      <c r="Q170" s="6" t="str">
        <f>HYPERLINK("https://docs.wto.org/imrd/directdoc.asp?DDFDocuments/u/G/TBTN25/BDI608.DOCX", "https://docs.wto.org/imrd/directdoc.asp?DDFDocuments/u/G/TBTN25/BDI608.DOCX")</f>
        <v>https://docs.wto.org/imrd/directdoc.asp?DDFDocuments/u/G/TBTN25/BDI608.DOCX</v>
      </c>
      <c r="R170" s="6" t="str">
        <f>HYPERLINK("https://docs.wto.org/imrd/directdoc.asp?DDFDocuments/v/G/TBTN25/BDI608.DOCX", "https://docs.wto.org/imrd/directdoc.asp?DDFDocuments/v/G/TBTN25/BDI608.DOCX")</f>
        <v>https://docs.wto.org/imrd/directdoc.asp?DDFDocuments/v/G/TBTN25/BDI608.DOCX</v>
      </c>
    </row>
    <row r="171" spans="1:18" ht="30" x14ac:dyDescent="0.25">
      <c r="A171" s="8" t="s">
        <v>598</v>
      </c>
      <c r="B171" s="6" t="s">
        <v>464</v>
      </c>
      <c r="C171" s="7">
        <v>45818</v>
      </c>
      <c r="D171" s="9" t="str">
        <f>HYPERLINK("https://www.epingalert.org/en/Search?viewData= G/TBT/N/MWI/183"," G/TBT/N/MWI/183")</f>
        <v xml:space="preserve"> G/TBT/N/MWI/183</v>
      </c>
      <c r="E171" s="8" t="s">
        <v>688</v>
      </c>
      <c r="F171" s="8" t="s">
        <v>689</v>
      </c>
      <c r="H171" s="8" t="s">
        <v>599</v>
      </c>
      <c r="I171" s="8" t="s">
        <v>469</v>
      </c>
      <c r="J171" s="8" t="s">
        <v>470</v>
      </c>
      <c r="K171" s="8" t="s">
        <v>21</v>
      </c>
      <c r="L171" s="6"/>
      <c r="M171" s="7">
        <v>45878</v>
      </c>
      <c r="N171" s="6" t="s">
        <v>24</v>
      </c>
      <c r="O171" s="8" t="s">
        <v>690</v>
      </c>
      <c r="P171" s="6" t="str">
        <f>HYPERLINK("https://docs.wto.org/imrd/directdoc.asp?DDFDocuments/t/G/TBTN25/MWI183.DOCX", "https://docs.wto.org/imrd/directdoc.asp?DDFDocuments/t/G/TBTN25/MWI183.DOCX")</f>
        <v>https://docs.wto.org/imrd/directdoc.asp?DDFDocuments/t/G/TBTN25/MWI183.DOCX</v>
      </c>
      <c r="Q171" s="6" t="str">
        <f>HYPERLINK("https://docs.wto.org/imrd/directdoc.asp?DDFDocuments/u/G/TBTN25/MWI183.DOCX", "https://docs.wto.org/imrd/directdoc.asp?DDFDocuments/u/G/TBTN25/MWI183.DOCX")</f>
        <v>https://docs.wto.org/imrd/directdoc.asp?DDFDocuments/u/G/TBTN25/MWI183.DOCX</v>
      </c>
      <c r="R171" s="6" t="str">
        <f>HYPERLINK("https://docs.wto.org/imrd/directdoc.asp?DDFDocuments/v/G/TBTN25/MWI183.DOCX", "https://docs.wto.org/imrd/directdoc.asp?DDFDocuments/v/G/TBTN25/MWI183.DOCX")</f>
        <v>https://docs.wto.org/imrd/directdoc.asp?DDFDocuments/v/G/TBTN25/MWI183.DOCX</v>
      </c>
    </row>
    <row r="172" spans="1:18" ht="45" x14ac:dyDescent="0.25">
      <c r="A172" s="8" t="s">
        <v>693</v>
      </c>
      <c r="B172" s="6" t="s">
        <v>198</v>
      </c>
      <c r="C172" s="7">
        <v>45818</v>
      </c>
      <c r="D172" s="9" t="str">
        <f>HYPERLINK("https://www.epingalert.org/en/Search?viewData= G/TBT/N/CHN/2066"," G/TBT/N/CHN/2066")</f>
        <v xml:space="preserve"> G/TBT/N/CHN/2066</v>
      </c>
      <c r="E172" s="8" t="s">
        <v>691</v>
      </c>
      <c r="F172" s="8" t="s">
        <v>692</v>
      </c>
      <c r="H172" s="8" t="s">
        <v>30</v>
      </c>
      <c r="I172" s="8" t="s">
        <v>694</v>
      </c>
      <c r="J172" s="8" t="s">
        <v>23</v>
      </c>
      <c r="K172" s="8" t="s">
        <v>21</v>
      </c>
      <c r="L172" s="6"/>
      <c r="M172" s="7">
        <v>45878</v>
      </c>
      <c r="N172" s="6" t="s">
        <v>24</v>
      </c>
      <c r="O172" s="8" t="s">
        <v>695</v>
      </c>
      <c r="P172" s="6" t="str">
        <f>HYPERLINK("https://docs.wto.org/imrd/directdoc.asp?DDFDocuments/t/G/TBTN25/CHN2066.DOCX", "https://docs.wto.org/imrd/directdoc.asp?DDFDocuments/t/G/TBTN25/CHN2066.DOCX")</f>
        <v>https://docs.wto.org/imrd/directdoc.asp?DDFDocuments/t/G/TBTN25/CHN2066.DOCX</v>
      </c>
      <c r="Q172" s="6" t="str">
        <f>HYPERLINK("https://docs.wto.org/imrd/directdoc.asp?DDFDocuments/u/G/TBTN25/CHN2066.DOCX", "https://docs.wto.org/imrd/directdoc.asp?DDFDocuments/u/G/TBTN25/CHN2066.DOCX")</f>
        <v>https://docs.wto.org/imrd/directdoc.asp?DDFDocuments/u/G/TBTN25/CHN2066.DOCX</v>
      </c>
      <c r="R172" s="6" t="str">
        <f>HYPERLINK("https://docs.wto.org/imrd/directdoc.asp?DDFDocuments/v/G/TBTN25/CHN2066.DOCX", "https://docs.wto.org/imrd/directdoc.asp?DDFDocuments/v/G/TBTN25/CHN2066.DOCX")</f>
        <v>https://docs.wto.org/imrd/directdoc.asp?DDFDocuments/v/G/TBTN25/CHN2066.DOCX</v>
      </c>
    </row>
    <row r="173" spans="1:18" ht="60" x14ac:dyDescent="0.25">
      <c r="A173" s="8" t="s">
        <v>418</v>
      </c>
      <c r="B173" s="6" t="s">
        <v>269</v>
      </c>
      <c r="C173" s="7">
        <v>45818</v>
      </c>
      <c r="D173" s="9" t="str">
        <f>HYPERLINK("https://www.epingalert.org/en/Search?viewData= G/TBT/N/IND/365"," G/TBT/N/IND/365")</f>
        <v xml:space="preserve"> G/TBT/N/IND/365</v>
      </c>
      <c r="E173" s="8" t="s">
        <v>696</v>
      </c>
      <c r="F173" s="8" t="s">
        <v>697</v>
      </c>
      <c r="H173" s="8" t="s">
        <v>409</v>
      </c>
      <c r="I173" s="8" t="s">
        <v>698</v>
      </c>
      <c r="J173" s="8" t="s">
        <v>131</v>
      </c>
      <c r="K173" s="8" t="s">
        <v>21</v>
      </c>
      <c r="L173" s="6"/>
      <c r="M173" s="7">
        <v>45878</v>
      </c>
      <c r="N173" s="6" t="s">
        <v>24</v>
      </c>
      <c r="O173" s="8" t="s">
        <v>699</v>
      </c>
      <c r="P173" s="6" t="str">
        <f>HYPERLINK("https://docs.wto.org/imrd/directdoc.asp?DDFDocuments/t/G/TBTN25/IND365.DOCX", "https://docs.wto.org/imrd/directdoc.asp?DDFDocuments/t/G/TBTN25/IND365.DOCX")</f>
        <v>https://docs.wto.org/imrd/directdoc.asp?DDFDocuments/t/G/TBTN25/IND365.DOCX</v>
      </c>
      <c r="Q173" s="6" t="str">
        <f>HYPERLINK("https://docs.wto.org/imrd/directdoc.asp?DDFDocuments/u/G/TBTN25/IND365.DOCX", "https://docs.wto.org/imrd/directdoc.asp?DDFDocuments/u/G/TBTN25/IND365.DOCX")</f>
        <v>https://docs.wto.org/imrd/directdoc.asp?DDFDocuments/u/G/TBTN25/IND365.DOCX</v>
      </c>
      <c r="R173" s="6" t="str">
        <f>HYPERLINK("https://docs.wto.org/imrd/directdoc.asp?DDFDocuments/v/G/TBTN25/IND365.DOCX", "https://docs.wto.org/imrd/directdoc.asp?DDFDocuments/v/G/TBTN25/IND365.DOCX")</f>
        <v>https://docs.wto.org/imrd/directdoc.asp?DDFDocuments/v/G/TBTN25/IND365.DOCX</v>
      </c>
    </row>
    <row r="174" spans="1:18" ht="60" x14ac:dyDescent="0.25">
      <c r="A174" s="8" t="s">
        <v>551</v>
      </c>
      <c r="B174" s="6" t="s">
        <v>147</v>
      </c>
      <c r="C174" s="7">
        <v>45818</v>
      </c>
      <c r="D174" s="9" t="str">
        <f>HYPERLINK("https://www.epingalert.org/en/Search?viewData= G/TBT/N/BDI/611, G/TBT/N/KEN/1811, G/TBT/N/RWA/1210, G/TBT/N/TZA/1352, G/TBT/N/UGA/2166"," G/TBT/N/BDI/611, G/TBT/N/KEN/1811, G/TBT/N/RWA/1210, G/TBT/N/TZA/1352, G/TBT/N/UGA/2166")</f>
        <v xml:space="preserve"> G/TBT/N/BDI/611, G/TBT/N/KEN/1811, G/TBT/N/RWA/1210, G/TBT/N/TZA/1352, G/TBT/N/UGA/2166</v>
      </c>
      <c r="E174" s="8" t="s">
        <v>461</v>
      </c>
      <c r="F174" s="8" t="s">
        <v>550</v>
      </c>
      <c r="H174" s="8" t="s">
        <v>21</v>
      </c>
      <c r="I174" s="8" t="s">
        <v>552</v>
      </c>
      <c r="J174" s="8" t="s">
        <v>453</v>
      </c>
      <c r="K174" s="8" t="s">
        <v>21</v>
      </c>
      <c r="L174" s="6"/>
      <c r="M174" s="7">
        <v>45878</v>
      </c>
      <c r="N174" s="6" t="s">
        <v>24</v>
      </c>
      <c r="O174" s="6"/>
      <c r="P174" s="6" t="str">
        <f>HYPERLINK("https://docs.wto.org/imrd/directdoc.asp?DDFDocuments/t/G/TBTN25/BDI611.DOCX", "https://docs.wto.org/imrd/directdoc.asp?DDFDocuments/t/G/TBTN25/BDI611.DOCX")</f>
        <v>https://docs.wto.org/imrd/directdoc.asp?DDFDocuments/t/G/TBTN25/BDI611.DOCX</v>
      </c>
      <c r="Q174" s="6" t="str">
        <f>HYPERLINK("https://docs.wto.org/imrd/directdoc.asp?DDFDocuments/u/G/TBTN25/BDI611.DOCX", "https://docs.wto.org/imrd/directdoc.asp?DDFDocuments/u/G/TBTN25/BDI611.DOCX")</f>
        <v>https://docs.wto.org/imrd/directdoc.asp?DDFDocuments/u/G/TBTN25/BDI611.DOCX</v>
      </c>
      <c r="R174" s="6" t="str">
        <f>HYPERLINK("https://docs.wto.org/imrd/directdoc.asp?DDFDocuments/v/G/TBTN25/BDI611.DOCX", "https://docs.wto.org/imrd/directdoc.asp?DDFDocuments/v/G/TBTN25/BDI611.DOCX")</f>
        <v>https://docs.wto.org/imrd/directdoc.asp?DDFDocuments/v/G/TBTN25/BDI611.DOCX</v>
      </c>
    </row>
    <row r="175" spans="1:18" ht="60" x14ac:dyDescent="0.25">
      <c r="A175" s="8" t="s">
        <v>551</v>
      </c>
      <c r="B175" s="6" t="s">
        <v>167</v>
      </c>
      <c r="C175" s="7">
        <v>45818</v>
      </c>
      <c r="D175" s="9" t="str">
        <f>HYPERLINK("https://www.epingalert.org/en/Search?viewData= G/TBT/N/BDI/611, G/TBT/N/KEN/1811, G/TBT/N/RWA/1210, G/TBT/N/TZA/1352, G/TBT/N/UGA/2166"," G/TBT/N/BDI/611, G/TBT/N/KEN/1811, G/TBT/N/RWA/1210, G/TBT/N/TZA/1352, G/TBT/N/UGA/2166")</f>
        <v xml:space="preserve"> G/TBT/N/BDI/611, G/TBT/N/KEN/1811, G/TBT/N/RWA/1210, G/TBT/N/TZA/1352, G/TBT/N/UGA/2166</v>
      </c>
      <c r="E175" s="8" t="s">
        <v>461</v>
      </c>
      <c r="F175" s="8" t="s">
        <v>550</v>
      </c>
      <c r="H175" s="8" t="s">
        <v>21</v>
      </c>
      <c r="I175" s="8" t="s">
        <v>552</v>
      </c>
      <c r="J175" s="8" t="s">
        <v>453</v>
      </c>
      <c r="K175" s="8" t="s">
        <v>21</v>
      </c>
      <c r="L175" s="6"/>
      <c r="M175" s="7">
        <v>45878</v>
      </c>
      <c r="N175" s="6" t="s">
        <v>24</v>
      </c>
      <c r="O175" s="6"/>
      <c r="P175" s="6" t="str">
        <f>HYPERLINK("https://docs.wto.org/imrd/directdoc.asp?DDFDocuments/t/G/TBTN25/BDI611.DOCX", "https://docs.wto.org/imrd/directdoc.asp?DDFDocuments/t/G/TBTN25/BDI611.DOCX")</f>
        <v>https://docs.wto.org/imrd/directdoc.asp?DDFDocuments/t/G/TBTN25/BDI611.DOCX</v>
      </c>
      <c r="Q175" s="6" t="str">
        <f>HYPERLINK("https://docs.wto.org/imrd/directdoc.asp?DDFDocuments/u/G/TBTN25/BDI611.DOCX", "https://docs.wto.org/imrd/directdoc.asp?DDFDocuments/u/G/TBTN25/BDI611.DOCX")</f>
        <v>https://docs.wto.org/imrd/directdoc.asp?DDFDocuments/u/G/TBTN25/BDI611.DOCX</v>
      </c>
      <c r="R175" s="6" t="str">
        <f>HYPERLINK("https://docs.wto.org/imrd/directdoc.asp?DDFDocuments/v/G/TBTN25/BDI611.DOCX", "https://docs.wto.org/imrd/directdoc.asp?DDFDocuments/v/G/TBTN25/BDI611.DOCX")</f>
        <v>https://docs.wto.org/imrd/directdoc.asp?DDFDocuments/v/G/TBTN25/BDI611.DOCX</v>
      </c>
    </row>
    <row r="176" spans="1:18" ht="60" x14ac:dyDescent="0.25">
      <c r="A176" s="8" t="s">
        <v>578</v>
      </c>
      <c r="B176" s="6" t="s">
        <v>464</v>
      </c>
      <c r="C176" s="7">
        <v>45818</v>
      </c>
      <c r="D176" s="9" t="str">
        <f>HYPERLINK("https://www.epingalert.org/en/Search?viewData= G/TBT/N/MWI/185"," G/TBT/N/MWI/185")</f>
        <v xml:space="preserve"> G/TBT/N/MWI/185</v>
      </c>
      <c r="E176" s="8" t="s">
        <v>700</v>
      </c>
      <c r="F176" s="8" t="s">
        <v>701</v>
      </c>
      <c r="H176" s="8" t="s">
        <v>579</v>
      </c>
      <c r="I176" s="8" t="s">
        <v>469</v>
      </c>
      <c r="J176" s="8" t="s">
        <v>470</v>
      </c>
      <c r="K176" s="8" t="s">
        <v>21</v>
      </c>
      <c r="L176" s="6"/>
      <c r="M176" s="7">
        <v>45878</v>
      </c>
      <c r="N176" s="6" t="s">
        <v>24</v>
      </c>
      <c r="O176" s="8" t="s">
        <v>702</v>
      </c>
      <c r="P176" s="6" t="str">
        <f>HYPERLINK("https://docs.wto.org/imrd/directdoc.asp?DDFDocuments/t/G/TBTN25/MWI185.DOCX", "https://docs.wto.org/imrd/directdoc.asp?DDFDocuments/t/G/TBTN25/MWI185.DOCX")</f>
        <v>https://docs.wto.org/imrd/directdoc.asp?DDFDocuments/t/G/TBTN25/MWI185.DOCX</v>
      </c>
      <c r="Q176" s="6" t="str">
        <f>HYPERLINK("https://docs.wto.org/imrd/directdoc.asp?DDFDocuments/u/G/TBTN25/MWI185.DOCX", "https://docs.wto.org/imrd/directdoc.asp?DDFDocuments/u/G/TBTN25/MWI185.DOCX")</f>
        <v>https://docs.wto.org/imrd/directdoc.asp?DDFDocuments/u/G/TBTN25/MWI185.DOCX</v>
      </c>
      <c r="R176" s="6" t="str">
        <f>HYPERLINK("https://docs.wto.org/imrd/directdoc.asp?DDFDocuments/v/G/TBTN25/MWI185.DOCX", "https://docs.wto.org/imrd/directdoc.asp?DDFDocuments/v/G/TBTN25/MWI185.DOCX")</f>
        <v>https://docs.wto.org/imrd/directdoc.asp?DDFDocuments/v/G/TBTN25/MWI185.DOCX</v>
      </c>
    </row>
    <row r="177" spans="1:18" ht="45" x14ac:dyDescent="0.25">
      <c r="A177" s="8" t="s">
        <v>705</v>
      </c>
      <c r="B177" s="6" t="s">
        <v>464</v>
      </c>
      <c r="C177" s="7">
        <v>45818</v>
      </c>
      <c r="D177" s="9" t="str">
        <f>HYPERLINK("https://www.epingalert.org/en/Search?viewData= G/TBT/N/MWI/191"," G/TBT/N/MWI/191")</f>
        <v xml:space="preserve"> G/TBT/N/MWI/191</v>
      </c>
      <c r="E177" s="8" t="s">
        <v>703</v>
      </c>
      <c r="F177" s="8" t="s">
        <v>704</v>
      </c>
      <c r="H177" s="8" t="s">
        <v>21</v>
      </c>
      <c r="I177" s="8" t="s">
        <v>469</v>
      </c>
      <c r="J177" s="8" t="s">
        <v>470</v>
      </c>
      <c r="K177" s="8" t="s">
        <v>21</v>
      </c>
      <c r="L177" s="6"/>
      <c r="M177" s="7">
        <v>45878</v>
      </c>
      <c r="N177" s="6" t="s">
        <v>24</v>
      </c>
      <c r="O177" s="8" t="s">
        <v>706</v>
      </c>
      <c r="P177" s="6" t="str">
        <f>HYPERLINK("https://docs.wto.org/imrd/directdoc.asp?DDFDocuments/t/G/TBTN25/MWI191.DOCX", "https://docs.wto.org/imrd/directdoc.asp?DDFDocuments/t/G/TBTN25/MWI191.DOCX")</f>
        <v>https://docs.wto.org/imrd/directdoc.asp?DDFDocuments/t/G/TBTN25/MWI191.DOCX</v>
      </c>
      <c r="Q177" s="6" t="str">
        <f>HYPERLINK("https://docs.wto.org/imrd/directdoc.asp?DDFDocuments/u/G/TBTN25/MWI191.DOCX", "https://docs.wto.org/imrd/directdoc.asp?DDFDocuments/u/G/TBTN25/MWI191.DOCX")</f>
        <v>https://docs.wto.org/imrd/directdoc.asp?DDFDocuments/u/G/TBTN25/MWI191.DOCX</v>
      </c>
      <c r="R177" s="6" t="str">
        <f>HYPERLINK("https://docs.wto.org/imrd/directdoc.asp?DDFDocuments/v/G/TBTN25/MWI191.DOCX", "https://docs.wto.org/imrd/directdoc.asp?DDFDocuments/v/G/TBTN25/MWI191.DOCX")</f>
        <v>https://docs.wto.org/imrd/directdoc.asp?DDFDocuments/v/G/TBTN25/MWI191.DOCX</v>
      </c>
    </row>
    <row r="178" spans="1:18" ht="30" x14ac:dyDescent="0.25">
      <c r="A178" s="8" t="s">
        <v>709</v>
      </c>
      <c r="B178" s="6" t="s">
        <v>464</v>
      </c>
      <c r="C178" s="7">
        <v>45818</v>
      </c>
      <c r="D178" s="9" t="str">
        <f>HYPERLINK("https://www.epingalert.org/en/Search?viewData= G/TBT/N/MWI/195"," G/TBT/N/MWI/195")</f>
        <v xml:space="preserve"> G/TBT/N/MWI/195</v>
      </c>
      <c r="E178" s="8" t="s">
        <v>707</v>
      </c>
      <c r="F178" s="8" t="s">
        <v>708</v>
      </c>
      <c r="H178" s="8" t="s">
        <v>710</v>
      </c>
      <c r="I178" s="8" t="s">
        <v>469</v>
      </c>
      <c r="J178" s="8" t="s">
        <v>470</v>
      </c>
      <c r="K178" s="8" t="s">
        <v>21</v>
      </c>
      <c r="L178" s="6"/>
      <c r="M178" s="7">
        <v>45878</v>
      </c>
      <c r="N178" s="6" t="s">
        <v>24</v>
      </c>
      <c r="O178" s="8" t="s">
        <v>711</v>
      </c>
      <c r="P178" s="6" t="str">
        <f>HYPERLINK("https://docs.wto.org/imrd/directdoc.asp?DDFDocuments/t/G/TBTN25/MWI195.DOCX", "https://docs.wto.org/imrd/directdoc.asp?DDFDocuments/t/G/TBTN25/MWI195.DOCX")</f>
        <v>https://docs.wto.org/imrd/directdoc.asp?DDFDocuments/t/G/TBTN25/MWI195.DOCX</v>
      </c>
      <c r="Q178" s="6" t="str">
        <f>HYPERLINK("https://docs.wto.org/imrd/directdoc.asp?DDFDocuments/u/G/TBTN25/MWI195.DOCX", "https://docs.wto.org/imrd/directdoc.asp?DDFDocuments/u/G/TBTN25/MWI195.DOCX")</f>
        <v>https://docs.wto.org/imrd/directdoc.asp?DDFDocuments/u/G/TBTN25/MWI195.DOCX</v>
      </c>
      <c r="R178" s="6" t="str">
        <f>HYPERLINK("https://docs.wto.org/imrd/directdoc.asp?DDFDocuments/v/G/TBTN25/MWI195.DOCX", "https://docs.wto.org/imrd/directdoc.asp?DDFDocuments/v/G/TBTN25/MWI195.DOCX")</f>
        <v>https://docs.wto.org/imrd/directdoc.asp?DDFDocuments/v/G/TBTN25/MWI195.DOCX</v>
      </c>
    </row>
    <row r="179" spans="1:18" ht="105" x14ac:dyDescent="0.25">
      <c r="A179" s="8" t="s">
        <v>714</v>
      </c>
      <c r="B179" s="6" t="s">
        <v>198</v>
      </c>
      <c r="C179" s="7">
        <v>45818</v>
      </c>
      <c r="D179" s="9" t="str">
        <f>HYPERLINK("https://www.epingalert.org/en/Search?viewData= G/TBT/N/CHN/2061"," G/TBT/N/CHN/2061")</f>
        <v xml:space="preserve"> G/TBT/N/CHN/2061</v>
      </c>
      <c r="E179" s="8" t="s">
        <v>712</v>
      </c>
      <c r="F179" s="8" t="s">
        <v>713</v>
      </c>
      <c r="H179" s="8" t="s">
        <v>536</v>
      </c>
      <c r="I179" s="8" t="s">
        <v>537</v>
      </c>
      <c r="J179" s="8" t="s">
        <v>23</v>
      </c>
      <c r="K179" s="8" t="s">
        <v>21</v>
      </c>
      <c r="L179" s="6"/>
      <c r="M179" s="7">
        <v>45878</v>
      </c>
      <c r="N179" s="6" t="s">
        <v>24</v>
      </c>
      <c r="O179" s="8" t="s">
        <v>715</v>
      </c>
      <c r="P179" s="6" t="str">
        <f>HYPERLINK("https://docs.wto.org/imrd/directdoc.asp?DDFDocuments/t/G/TBTN25/CHN2061.DOCX", "https://docs.wto.org/imrd/directdoc.asp?DDFDocuments/t/G/TBTN25/CHN2061.DOCX")</f>
        <v>https://docs.wto.org/imrd/directdoc.asp?DDFDocuments/t/G/TBTN25/CHN2061.DOCX</v>
      </c>
      <c r="Q179" s="6" t="str">
        <f>HYPERLINK("https://docs.wto.org/imrd/directdoc.asp?DDFDocuments/u/G/TBTN25/CHN2061.DOCX", "https://docs.wto.org/imrd/directdoc.asp?DDFDocuments/u/G/TBTN25/CHN2061.DOCX")</f>
        <v>https://docs.wto.org/imrd/directdoc.asp?DDFDocuments/u/G/TBTN25/CHN2061.DOCX</v>
      </c>
      <c r="R179" s="6" t="str">
        <f>HYPERLINK("https://docs.wto.org/imrd/directdoc.asp?DDFDocuments/v/G/TBTN25/CHN2061.DOCX", "https://docs.wto.org/imrd/directdoc.asp?DDFDocuments/v/G/TBTN25/CHN2061.DOCX")</f>
        <v>https://docs.wto.org/imrd/directdoc.asp?DDFDocuments/v/G/TBTN25/CHN2061.DOCX</v>
      </c>
    </row>
    <row r="180" spans="1:18" ht="90" x14ac:dyDescent="0.25">
      <c r="A180" s="8" t="s">
        <v>718</v>
      </c>
      <c r="B180" s="6" t="s">
        <v>198</v>
      </c>
      <c r="C180" s="7">
        <v>45818</v>
      </c>
      <c r="D180" s="9" t="str">
        <f>HYPERLINK("https://www.epingalert.org/en/Search?viewData= G/TBT/N/CHN/2062"," G/TBT/N/CHN/2062")</f>
        <v xml:space="preserve"> G/TBT/N/CHN/2062</v>
      </c>
      <c r="E180" s="8" t="s">
        <v>716</v>
      </c>
      <c r="F180" s="8" t="s">
        <v>717</v>
      </c>
      <c r="H180" s="8" t="s">
        <v>719</v>
      </c>
      <c r="I180" s="8" t="s">
        <v>537</v>
      </c>
      <c r="J180" s="8" t="s">
        <v>23</v>
      </c>
      <c r="K180" s="8" t="s">
        <v>21</v>
      </c>
      <c r="L180" s="6"/>
      <c r="M180" s="7">
        <v>45878</v>
      </c>
      <c r="N180" s="6" t="s">
        <v>24</v>
      </c>
      <c r="O180" s="8" t="s">
        <v>720</v>
      </c>
      <c r="P180" s="6" t="str">
        <f>HYPERLINK("https://docs.wto.org/imrd/directdoc.asp?DDFDocuments/t/G/TBTN25/CHN2062.DOCX", "https://docs.wto.org/imrd/directdoc.asp?DDFDocuments/t/G/TBTN25/CHN2062.DOCX")</f>
        <v>https://docs.wto.org/imrd/directdoc.asp?DDFDocuments/t/G/TBTN25/CHN2062.DOCX</v>
      </c>
      <c r="Q180" s="6" t="str">
        <f>HYPERLINK("https://docs.wto.org/imrd/directdoc.asp?DDFDocuments/u/G/TBTN25/CHN2062.DOCX", "https://docs.wto.org/imrd/directdoc.asp?DDFDocuments/u/G/TBTN25/CHN2062.DOCX")</f>
        <v>https://docs.wto.org/imrd/directdoc.asp?DDFDocuments/u/G/TBTN25/CHN2062.DOCX</v>
      </c>
      <c r="R180" s="6" t="str">
        <f>HYPERLINK("https://docs.wto.org/imrd/directdoc.asp?DDFDocuments/v/G/TBTN25/CHN2062.DOCX", "https://docs.wto.org/imrd/directdoc.asp?DDFDocuments/v/G/TBTN25/CHN2062.DOCX")</f>
        <v>https://docs.wto.org/imrd/directdoc.asp?DDFDocuments/v/G/TBTN25/CHN2062.DOCX</v>
      </c>
    </row>
    <row r="181" spans="1:18" ht="30" x14ac:dyDescent="0.25">
      <c r="A181" s="8" t="s">
        <v>598</v>
      </c>
      <c r="B181" s="6" t="s">
        <v>464</v>
      </c>
      <c r="C181" s="7">
        <v>45818</v>
      </c>
      <c r="D181" s="9" t="str">
        <f>HYPERLINK("https://www.epingalert.org/en/Search?viewData= G/TBT/N/MWI/184"," G/TBT/N/MWI/184")</f>
        <v xml:space="preserve"> G/TBT/N/MWI/184</v>
      </c>
      <c r="E181" s="8" t="s">
        <v>721</v>
      </c>
      <c r="F181" s="8" t="s">
        <v>722</v>
      </c>
      <c r="H181" s="8" t="s">
        <v>599</v>
      </c>
      <c r="I181" s="8" t="s">
        <v>469</v>
      </c>
      <c r="J181" s="8" t="s">
        <v>470</v>
      </c>
      <c r="K181" s="8" t="s">
        <v>21</v>
      </c>
      <c r="L181" s="6"/>
      <c r="M181" s="7">
        <v>45878</v>
      </c>
      <c r="N181" s="6" t="s">
        <v>24</v>
      </c>
      <c r="O181" s="8" t="s">
        <v>723</v>
      </c>
      <c r="P181" s="6" t="str">
        <f>HYPERLINK("https://docs.wto.org/imrd/directdoc.asp?DDFDocuments/t/G/TBTN25/MWI184.DOCX", "https://docs.wto.org/imrd/directdoc.asp?DDFDocuments/t/G/TBTN25/MWI184.DOCX")</f>
        <v>https://docs.wto.org/imrd/directdoc.asp?DDFDocuments/t/G/TBTN25/MWI184.DOCX</v>
      </c>
      <c r="Q181" s="6" t="str">
        <f>HYPERLINK("https://docs.wto.org/imrd/directdoc.asp?DDFDocuments/u/G/TBTN25/MWI184.DOCX", "https://docs.wto.org/imrd/directdoc.asp?DDFDocuments/u/G/TBTN25/MWI184.DOCX")</f>
        <v>https://docs.wto.org/imrd/directdoc.asp?DDFDocuments/u/G/TBTN25/MWI184.DOCX</v>
      </c>
      <c r="R181" s="6" t="str">
        <f>HYPERLINK("https://docs.wto.org/imrd/directdoc.asp?DDFDocuments/v/G/TBTN25/MWI184.DOCX", "https://docs.wto.org/imrd/directdoc.asp?DDFDocuments/v/G/TBTN25/MWI184.DOCX")</f>
        <v>https://docs.wto.org/imrd/directdoc.asp?DDFDocuments/v/G/TBTN25/MWI184.DOCX</v>
      </c>
    </row>
    <row r="182" spans="1:18" ht="45" x14ac:dyDescent="0.25">
      <c r="A182" s="8" t="s">
        <v>726</v>
      </c>
      <c r="B182" s="6" t="s">
        <v>464</v>
      </c>
      <c r="C182" s="7">
        <v>45818</v>
      </c>
      <c r="D182" s="9" t="str">
        <f>HYPERLINK("https://www.epingalert.org/en/Search?viewData= G/TBT/N/MWI/215"," G/TBT/N/MWI/215")</f>
        <v xml:space="preserve"> G/TBT/N/MWI/215</v>
      </c>
      <c r="E182" s="8" t="s">
        <v>724</v>
      </c>
      <c r="F182" s="8" t="s">
        <v>725</v>
      </c>
      <c r="H182" s="8" t="s">
        <v>727</v>
      </c>
      <c r="I182" s="8" t="s">
        <v>491</v>
      </c>
      <c r="J182" s="8" t="s">
        <v>470</v>
      </c>
      <c r="K182" s="8" t="s">
        <v>21</v>
      </c>
      <c r="L182" s="6"/>
      <c r="M182" s="7">
        <v>45878</v>
      </c>
      <c r="N182" s="6" t="s">
        <v>24</v>
      </c>
      <c r="O182" s="8" t="s">
        <v>728</v>
      </c>
      <c r="P182" s="6" t="str">
        <f>HYPERLINK("https://docs.wto.org/imrd/directdoc.asp?DDFDocuments/t/G/TBTN25/MWI215.DOCX", "https://docs.wto.org/imrd/directdoc.asp?DDFDocuments/t/G/TBTN25/MWI215.DOCX")</f>
        <v>https://docs.wto.org/imrd/directdoc.asp?DDFDocuments/t/G/TBTN25/MWI215.DOCX</v>
      </c>
      <c r="Q182" s="6" t="str">
        <f>HYPERLINK("https://docs.wto.org/imrd/directdoc.asp?DDFDocuments/u/G/TBTN25/MWI215.DOCX", "https://docs.wto.org/imrd/directdoc.asp?DDFDocuments/u/G/TBTN25/MWI215.DOCX")</f>
        <v>https://docs.wto.org/imrd/directdoc.asp?DDFDocuments/u/G/TBTN25/MWI215.DOCX</v>
      </c>
      <c r="R182" s="6" t="str">
        <f>HYPERLINK("https://docs.wto.org/imrd/directdoc.asp?DDFDocuments/v/G/TBTN25/MWI215.DOCX", "https://docs.wto.org/imrd/directdoc.asp?DDFDocuments/v/G/TBTN25/MWI215.DOCX")</f>
        <v>https://docs.wto.org/imrd/directdoc.asp?DDFDocuments/v/G/TBTN25/MWI215.DOCX</v>
      </c>
    </row>
    <row r="183" spans="1:18" ht="45" x14ac:dyDescent="0.25">
      <c r="A183" s="8" t="s">
        <v>731</v>
      </c>
      <c r="B183" s="6" t="s">
        <v>464</v>
      </c>
      <c r="C183" s="7">
        <v>45818</v>
      </c>
      <c r="D183" s="9" t="str">
        <f>HYPERLINK("https://www.epingalert.org/en/Search?viewData= G/TBT/N/MWI/180"," G/TBT/N/MWI/180")</f>
        <v xml:space="preserve"> G/TBT/N/MWI/180</v>
      </c>
      <c r="E183" s="8" t="s">
        <v>729</v>
      </c>
      <c r="F183" s="8" t="s">
        <v>730</v>
      </c>
      <c r="H183" s="8" t="s">
        <v>732</v>
      </c>
      <c r="I183" s="8" t="s">
        <v>491</v>
      </c>
      <c r="J183" s="8" t="s">
        <v>492</v>
      </c>
      <c r="K183" s="8" t="s">
        <v>124</v>
      </c>
      <c r="L183" s="6"/>
      <c r="M183" s="7">
        <v>45878</v>
      </c>
      <c r="N183" s="6" t="s">
        <v>24</v>
      </c>
      <c r="O183" s="8" t="s">
        <v>733</v>
      </c>
      <c r="P183" s="6" t="str">
        <f>HYPERLINK("https://docs.wto.org/imrd/directdoc.asp?DDFDocuments/t/G/TBTN25/MWI180.DOCX", "https://docs.wto.org/imrd/directdoc.asp?DDFDocuments/t/G/TBTN25/MWI180.DOCX")</f>
        <v>https://docs.wto.org/imrd/directdoc.asp?DDFDocuments/t/G/TBTN25/MWI180.DOCX</v>
      </c>
      <c r="Q183" s="6" t="str">
        <f>HYPERLINK("https://docs.wto.org/imrd/directdoc.asp?DDFDocuments/u/G/TBTN25/MWI180.DOCX", "https://docs.wto.org/imrd/directdoc.asp?DDFDocuments/u/G/TBTN25/MWI180.DOCX")</f>
        <v>https://docs.wto.org/imrd/directdoc.asp?DDFDocuments/u/G/TBTN25/MWI180.DOCX</v>
      </c>
      <c r="R183" s="6" t="str">
        <f>HYPERLINK("https://docs.wto.org/imrd/directdoc.asp?DDFDocuments/v/G/TBTN25/MWI180.DOCX", "https://docs.wto.org/imrd/directdoc.asp?DDFDocuments/v/G/TBTN25/MWI180.DOCX")</f>
        <v>https://docs.wto.org/imrd/directdoc.asp?DDFDocuments/v/G/TBTN25/MWI180.DOCX</v>
      </c>
    </row>
    <row r="184" spans="1:18" ht="60" x14ac:dyDescent="0.25">
      <c r="A184" s="8" t="s">
        <v>736</v>
      </c>
      <c r="B184" s="6" t="s">
        <v>464</v>
      </c>
      <c r="C184" s="7">
        <v>45818</v>
      </c>
      <c r="D184" s="9" t="str">
        <f>HYPERLINK("https://www.epingalert.org/en/Search?viewData= G/TBT/N/MWI/204"," G/TBT/N/MWI/204")</f>
        <v xml:space="preserve"> G/TBT/N/MWI/204</v>
      </c>
      <c r="E184" s="8" t="s">
        <v>734</v>
      </c>
      <c r="F184" s="8" t="s">
        <v>735</v>
      </c>
      <c r="H184" s="8" t="s">
        <v>737</v>
      </c>
      <c r="I184" s="8" t="s">
        <v>491</v>
      </c>
      <c r="J184" s="8" t="s">
        <v>470</v>
      </c>
      <c r="K184" s="8" t="s">
        <v>21</v>
      </c>
      <c r="L184" s="6"/>
      <c r="M184" s="7">
        <v>45878</v>
      </c>
      <c r="N184" s="6" t="s">
        <v>24</v>
      </c>
      <c r="O184" s="8" t="s">
        <v>738</v>
      </c>
      <c r="P184" s="6" t="str">
        <f>HYPERLINK("https://docs.wto.org/imrd/directdoc.asp?DDFDocuments/t/G/TBTN25/MWI204.DOCX", "https://docs.wto.org/imrd/directdoc.asp?DDFDocuments/t/G/TBTN25/MWI204.DOCX")</f>
        <v>https://docs.wto.org/imrd/directdoc.asp?DDFDocuments/t/G/TBTN25/MWI204.DOCX</v>
      </c>
      <c r="Q184" s="6" t="str">
        <f>HYPERLINK("https://docs.wto.org/imrd/directdoc.asp?DDFDocuments/u/G/TBTN25/MWI204.DOCX", "https://docs.wto.org/imrd/directdoc.asp?DDFDocuments/u/G/TBTN25/MWI204.DOCX")</f>
        <v>https://docs.wto.org/imrd/directdoc.asp?DDFDocuments/u/G/TBTN25/MWI204.DOCX</v>
      </c>
      <c r="R184" s="6" t="str">
        <f>HYPERLINK("https://docs.wto.org/imrd/directdoc.asp?DDFDocuments/v/G/TBTN25/MWI204.DOCX", "https://docs.wto.org/imrd/directdoc.asp?DDFDocuments/v/G/TBTN25/MWI204.DOCX")</f>
        <v>https://docs.wto.org/imrd/directdoc.asp?DDFDocuments/v/G/TBTN25/MWI204.DOCX</v>
      </c>
    </row>
    <row r="185" spans="1:18" ht="60" x14ac:dyDescent="0.25">
      <c r="A185" s="8" t="s">
        <v>551</v>
      </c>
      <c r="B185" s="6" t="s">
        <v>153</v>
      </c>
      <c r="C185" s="7">
        <v>45818</v>
      </c>
      <c r="D185" s="9" t="str">
        <f>HYPERLINK("https://www.epingalert.org/en/Search?viewData= G/TBT/N/BDI/611, G/TBT/N/KEN/1811, G/TBT/N/RWA/1210, G/TBT/N/TZA/1352, G/TBT/N/UGA/2166"," G/TBT/N/BDI/611, G/TBT/N/KEN/1811, G/TBT/N/RWA/1210, G/TBT/N/TZA/1352, G/TBT/N/UGA/2166")</f>
        <v xml:space="preserve"> G/TBT/N/BDI/611, G/TBT/N/KEN/1811, G/TBT/N/RWA/1210, G/TBT/N/TZA/1352, G/TBT/N/UGA/2166</v>
      </c>
      <c r="E185" s="8" t="s">
        <v>461</v>
      </c>
      <c r="F185" s="8" t="s">
        <v>550</v>
      </c>
      <c r="H185" s="8" t="s">
        <v>21</v>
      </c>
      <c r="I185" s="8" t="s">
        <v>552</v>
      </c>
      <c r="J185" s="8" t="s">
        <v>453</v>
      </c>
      <c r="K185" s="8" t="s">
        <v>21</v>
      </c>
      <c r="L185" s="6"/>
      <c r="M185" s="7">
        <v>45878</v>
      </c>
      <c r="N185" s="6" t="s">
        <v>24</v>
      </c>
      <c r="O185" s="6"/>
      <c r="P185" s="6" t="str">
        <f>HYPERLINK("https://docs.wto.org/imrd/directdoc.asp?DDFDocuments/t/G/TBTN25/BDI611.DOCX", "https://docs.wto.org/imrd/directdoc.asp?DDFDocuments/t/G/TBTN25/BDI611.DOCX")</f>
        <v>https://docs.wto.org/imrd/directdoc.asp?DDFDocuments/t/G/TBTN25/BDI611.DOCX</v>
      </c>
      <c r="Q185" s="6" t="str">
        <f>HYPERLINK("https://docs.wto.org/imrd/directdoc.asp?DDFDocuments/u/G/TBTN25/BDI611.DOCX", "https://docs.wto.org/imrd/directdoc.asp?DDFDocuments/u/G/TBTN25/BDI611.DOCX")</f>
        <v>https://docs.wto.org/imrd/directdoc.asp?DDFDocuments/u/G/TBTN25/BDI611.DOCX</v>
      </c>
      <c r="R185" s="6" t="str">
        <f>HYPERLINK("https://docs.wto.org/imrd/directdoc.asp?DDFDocuments/v/G/TBTN25/BDI611.DOCX", "https://docs.wto.org/imrd/directdoc.asp?DDFDocuments/v/G/TBTN25/BDI611.DOCX")</f>
        <v>https://docs.wto.org/imrd/directdoc.asp?DDFDocuments/v/G/TBTN25/BDI611.DOCX</v>
      </c>
    </row>
    <row r="186" spans="1:18" ht="60" x14ac:dyDescent="0.25">
      <c r="A186" s="8" t="s">
        <v>551</v>
      </c>
      <c r="B186" s="6" t="s">
        <v>139</v>
      </c>
      <c r="C186" s="7">
        <v>45818</v>
      </c>
      <c r="D186" s="9" t="str">
        <f>HYPERLINK("https://www.epingalert.org/en/Search?viewData= G/TBT/N/BDI/611, G/TBT/N/KEN/1811, G/TBT/N/RWA/1210, G/TBT/N/TZA/1352, G/TBT/N/UGA/2166"," G/TBT/N/BDI/611, G/TBT/N/KEN/1811, G/TBT/N/RWA/1210, G/TBT/N/TZA/1352, G/TBT/N/UGA/2166")</f>
        <v xml:space="preserve"> G/TBT/N/BDI/611, G/TBT/N/KEN/1811, G/TBT/N/RWA/1210, G/TBT/N/TZA/1352, G/TBT/N/UGA/2166</v>
      </c>
      <c r="E186" s="8" t="s">
        <v>461</v>
      </c>
      <c r="F186" s="8" t="s">
        <v>550</v>
      </c>
      <c r="H186" s="8" t="s">
        <v>21</v>
      </c>
      <c r="I186" s="8" t="s">
        <v>552</v>
      </c>
      <c r="J186" s="8" t="s">
        <v>453</v>
      </c>
      <c r="K186" s="8" t="s">
        <v>21</v>
      </c>
      <c r="L186" s="6"/>
      <c r="M186" s="7">
        <v>45878</v>
      </c>
      <c r="N186" s="6" t="s">
        <v>24</v>
      </c>
      <c r="O186" s="6"/>
      <c r="P186" s="6" t="str">
        <f>HYPERLINK("https://docs.wto.org/imrd/directdoc.asp?DDFDocuments/t/G/TBTN25/BDI611.DOCX", "https://docs.wto.org/imrd/directdoc.asp?DDFDocuments/t/G/TBTN25/BDI611.DOCX")</f>
        <v>https://docs.wto.org/imrd/directdoc.asp?DDFDocuments/t/G/TBTN25/BDI611.DOCX</v>
      </c>
      <c r="Q186" s="6" t="str">
        <f>HYPERLINK("https://docs.wto.org/imrd/directdoc.asp?DDFDocuments/u/G/TBTN25/BDI611.DOCX", "https://docs.wto.org/imrd/directdoc.asp?DDFDocuments/u/G/TBTN25/BDI611.DOCX")</f>
        <v>https://docs.wto.org/imrd/directdoc.asp?DDFDocuments/u/G/TBTN25/BDI611.DOCX</v>
      </c>
      <c r="R186" s="6" t="str">
        <f>HYPERLINK("https://docs.wto.org/imrd/directdoc.asp?DDFDocuments/v/G/TBTN25/BDI611.DOCX", "https://docs.wto.org/imrd/directdoc.asp?DDFDocuments/v/G/TBTN25/BDI611.DOCX")</f>
        <v>https://docs.wto.org/imrd/directdoc.asp?DDFDocuments/v/G/TBTN25/BDI611.DOCX</v>
      </c>
    </row>
    <row r="187" spans="1:18" ht="60" x14ac:dyDescent="0.25">
      <c r="A187" s="8" t="s">
        <v>741</v>
      </c>
      <c r="B187" s="6" t="s">
        <v>464</v>
      </c>
      <c r="C187" s="7">
        <v>45818</v>
      </c>
      <c r="D187" s="9" t="str">
        <f>HYPERLINK("https://www.epingalert.org/en/Search?viewData= G/TBT/N/MWI/210"," G/TBT/N/MWI/210")</f>
        <v xml:space="preserve"> G/TBT/N/MWI/210</v>
      </c>
      <c r="E187" s="8" t="s">
        <v>739</v>
      </c>
      <c r="F187" s="8" t="s">
        <v>740</v>
      </c>
      <c r="H187" s="8" t="s">
        <v>742</v>
      </c>
      <c r="I187" s="8" t="s">
        <v>491</v>
      </c>
      <c r="J187" s="8" t="s">
        <v>492</v>
      </c>
      <c r="K187" s="8" t="s">
        <v>21</v>
      </c>
      <c r="L187" s="6"/>
      <c r="M187" s="7">
        <v>45878</v>
      </c>
      <c r="N187" s="6" t="s">
        <v>24</v>
      </c>
      <c r="O187" s="8" t="s">
        <v>743</v>
      </c>
      <c r="P187" s="6" t="str">
        <f>HYPERLINK("https://docs.wto.org/imrd/directdoc.asp?DDFDocuments/t/G/TBTN25/MWI210.DOCX", "https://docs.wto.org/imrd/directdoc.asp?DDFDocuments/t/G/TBTN25/MWI210.DOCX")</f>
        <v>https://docs.wto.org/imrd/directdoc.asp?DDFDocuments/t/G/TBTN25/MWI210.DOCX</v>
      </c>
      <c r="Q187" s="6" t="str">
        <f>HYPERLINK("https://docs.wto.org/imrd/directdoc.asp?DDFDocuments/u/G/TBTN25/MWI210.DOCX", "https://docs.wto.org/imrd/directdoc.asp?DDFDocuments/u/G/TBTN25/MWI210.DOCX")</f>
        <v>https://docs.wto.org/imrd/directdoc.asp?DDFDocuments/u/G/TBTN25/MWI210.DOCX</v>
      </c>
      <c r="R187" s="6" t="str">
        <f>HYPERLINK("https://docs.wto.org/imrd/directdoc.asp?DDFDocuments/v/G/TBTN25/MWI210.DOCX", "https://docs.wto.org/imrd/directdoc.asp?DDFDocuments/v/G/TBTN25/MWI210.DOCX")</f>
        <v>https://docs.wto.org/imrd/directdoc.asp?DDFDocuments/v/G/TBTN25/MWI210.DOCX</v>
      </c>
    </row>
    <row r="188" spans="1:18" ht="45" x14ac:dyDescent="0.25">
      <c r="A188" s="8" t="s">
        <v>452</v>
      </c>
      <c r="B188" s="6" t="s">
        <v>139</v>
      </c>
      <c r="C188" s="7">
        <v>45818</v>
      </c>
      <c r="D188" s="9" t="str">
        <f>HYPERLINK("https://www.epingalert.org/en/Search?viewData= G/TBT/N/BDI/610, G/TBT/N/KEN/1810, G/TBT/N/RWA/1209, G/TBT/N/TZA/1351, G/TBT/N/UGA/2165"," G/TBT/N/BDI/610, G/TBT/N/KEN/1810, G/TBT/N/RWA/1209, G/TBT/N/TZA/1351, G/TBT/N/UGA/2165")</f>
        <v xml:space="preserve"> G/TBT/N/BDI/610, G/TBT/N/KEN/1810, G/TBT/N/RWA/1209, G/TBT/N/TZA/1351, G/TBT/N/UGA/2165</v>
      </c>
      <c r="E188" s="8" t="s">
        <v>515</v>
      </c>
      <c r="F188" s="8" t="s">
        <v>516</v>
      </c>
      <c r="H188" s="8" t="s">
        <v>21</v>
      </c>
      <c r="I188" s="8" t="s">
        <v>144</v>
      </c>
      <c r="J188" s="8" t="s">
        <v>453</v>
      </c>
      <c r="K188" s="8" t="s">
        <v>54</v>
      </c>
      <c r="L188" s="6"/>
      <c r="M188" s="7">
        <v>45878</v>
      </c>
      <c r="N188" s="6" t="s">
        <v>24</v>
      </c>
      <c r="O188" s="8" t="s">
        <v>517</v>
      </c>
      <c r="P188" s="6" t="str">
        <f>HYPERLINK("https://docs.wto.org/imrd/directdoc.asp?DDFDocuments/t/G/TBTN25/BDI610.DOCX", "https://docs.wto.org/imrd/directdoc.asp?DDFDocuments/t/G/TBTN25/BDI610.DOCX")</f>
        <v>https://docs.wto.org/imrd/directdoc.asp?DDFDocuments/t/G/TBTN25/BDI610.DOCX</v>
      </c>
      <c r="Q188" s="6" t="str">
        <f>HYPERLINK("https://docs.wto.org/imrd/directdoc.asp?DDFDocuments/u/G/TBTN25/BDI610.DOCX", "https://docs.wto.org/imrd/directdoc.asp?DDFDocuments/u/G/TBTN25/BDI610.DOCX")</f>
        <v>https://docs.wto.org/imrd/directdoc.asp?DDFDocuments/u/G/TBTN25/BDI610.DOCX</v>
      </c>
      <c r="R188" s="6" t="str">
        <f>HYPERLINK("https://docs.wto.org/imrd/directdoc.asp?DDFDocuments/v/G/TBTN25/BDI610.DOCX", "https://docs.wto.org/imrd/directdoc.asp?DDFDocuments/v/G/TBTN25/BDI610.DOCX")</f>
        <v>https://docs.wto.org/imrd/directdoc.asp?DDFDocuments/v/G/TBTN25/BDI610.DOCX</v>
      </c>
    </row>
    <row r="189" spans="1:18" ht="45" x14ac:dyDescent="0.25">
      <c r="A189" s="8" t="s">
        <v>746</v>
      </c>
      <c r="B189" s="6" t="s">
        <v>198</v>
      </c>
      <c r="C189" s="7">
        <v>45818</v>
      </c>
      <c r="D189" s="9" t="str">
        <f>HYPERLINK("https://www.epingalert.org/en/Search?viewData= G/TBT/N/CHN/2065"," G/TBT/N/CHN/2065")</f>
        <v xml:space="preserve"> G/TBT/N/CHN/2065</v>
      </c>
      <c r="E189" s="8" t="s">
        <v>744</v>
      </c>
      <c r="F189" s="8" t="s">
        <v>745</v>
      </c>
      <c r="H189" s="8" t="s">
        <v>747</v>
      </c>
      <c r="I189" s="8" t="s">
        <v>748</v>
      </c>
      <c r="J189" s="8" t="s">
        <v>749</v>
      </c>
      <c r="K189" s="8" t="s">
        <v>21</v>
      </c>
      <c r="L189" s="6"/>
      <c r="M189" s="7">
        <v>45878</v>
      </c>
      <c r="N189" s="6" t="s">
        <v>24</v>
      </c>
      <c r="O189" s="8" t="s">
        <v>750</v>
      </c>
      <c r="P189" s="6" t="str">
        <f>HYPERLINK("https://docs.wto.org/imrd/directdoc.asp?DDFDocuments/t/G/TBTN25/CHN2065.DOCX", "https://docs.wto.org/imrd/directdoc.asp?DDFDocuments/t/G/TBTN25/CHN2065.DOCX")</f>
        <v>https://docs.wto.org/imrd/directdoc.asp?DDFDocuments/t/G/TBTN25/CHN2065.DOCX</v>
      </c>
      <c r="Q189" s="6" t="str">
        <f>HYPERLINK("https://docs.wto.org/imrd/directdoc.asp?DDFDocuments/u/G/TBTN25/CHN2065.DOCX", "https://docs.wto.org/imrd/directdoc.asp?DDFDocuments/u/G/TBTN25/CHN2065.DOCX")</f>
        <v>https://docs.wto.org/imrd/directdoc.asp?DDFDocuments/u/G/TBTN25/CHN2065.DOCX</v>
      </c>
      <c r="R189" s="6" t="str">
        <f>HYPERLINK("https://docs.wto.org/imrd/directdoc.asp?DDFDocuments/v/G/TBTN25/CHN2065.DOCX", "https://docs.wto.org/imrd/directdoc.asp?DDFDocuments/v/G/TBTN25/CHN2065.DOCX")</f>
        <v>https://docs.wto.org/imrd/directdoc.asp?DDFDocuments/v/G/TBTN25/CHN2065.DOCX</v>
      </c>
    </row>
    <row r="190" spans="1:18" ht="45" x14ac:dyDescent="0.25">
      <c r="A190" s="8" t="s">
        <v>452</v>
      </c>
      <c r="B190" s="6" t="s">
        <v>168</v>
      </c>
      <c r="C190" s="7">
        <v>45818</v>
      </c>
      <c r="D190" s="9" t="str">
        <f>HYPERLINK("https://www.epingalert.org/en/Search?viewData= G/TBT/N/BDI/609, G/TBT/N/KEN/1809, G/TBT/N/RWA/1208, G/TBT/N/TZA/1350, G/TBT/N/UGA/2164"," G/TBT/N/BDI/609, G/TBT/N/KEN/1809, G/TBT/N/RWA/1208, G/TBT/N/TZA/1350, G/TBT/N/UGA/2164")</f>
        <v xml:space="preserve"> G/TBT/N/BDI/609, G/TBT/N/KEN/1809, G/TBT/N/RWA/1208, G/TBT/N/TZA/1350, G/TBT/N/UGA/2164</v>
      </c>
      <c r="E190" s="8" t="s">
        <v>461</v>
      </c>
      <c r="F190" s="8" t="s">
        <v>462</v>
      </c>
      <c r="H190" s="8" t="s">
        <v>21</v>
      </c>
      <c r="I190" s="8" t="s">
        <v>144</v>
      </c>
      <c r="J190" s="8" t="s">
        <v>453</v>
      </c>
      <c r="K190" s="8" t="s">
        <v>54</v>
      </c>
      <c r="L190" s="6"/>
      <c r="M190" s="7">
        <v>45878</v>
      </c>
      <c r="N190" s="6" t="s">
        <v>24</v>
      </c>
      <c r="O190" s="8" t="s">
        <v>463</v>
      </c>
      <c r="P190" s="6" t="str">
        <f>HYPERLINK("https://docs.wto.org/imrd/directdoc.asp?DDFDocuments/t/G/TBTN25/BDI609.DOCX", "https://docs.wto.org/imrd/directdoc.asp?DDFDocuments/t/G/TBTN25/BDI609.DOCX")</f>
        <v>https://docs.wto.org/imrd/directdoc.asp?DDFDocuments/t/G/TBTN25/BDI609.DOCX</v>
      </c>
      <c r="Q190" s="6" t="str">
        <f>HYPERLINK("https://docs.wto.org/imrd/directdoc.asp?DDFDocuments/u/G/TBTN25/BDI609.DOCX", "https://docs.wto.org/imrd/directdoc.asp?DDFDocuments/u/G/TBTN25/BDI609.DOCX")</f>
        <v>https://docs.wto.org/imrd/directdoc.asp?DDFDocuments/u/G/TBTN25/BDI609.DOCX</v>
      </c>
      <c r="R190" s="6" t="str">
        <f>HYPERLINK("https://docs.wto.org/imrd/directdoc.asp?DDFDocuments/v/G/TBTN25/BDI609.DOCX", "https://docs.wto.org/imrd/directdoc.asp?DDFDocuments/v/G/TBTN25/BDI609.DOCX")</f>
        <v>https://docs.wto.org/imrd/directdoc.asp?DDFDocuments/v/G/TBTN25/BDI609.DOCX</v>
      </c>
    </row>
    <row r="191" spans="1:18" ht="60" x14ac:dyDescent="0.25">
      <c r="A191" s="8" t="s">
        <v>753</v>
      </c>
      <c r="B191" s="6" t="s">
        <v>139</v>
      </c>
      <c r="C191" s="7">
        <v>45814</v>
      </c>
      <c r="D191" s="9" t="str">
        <f>HYPERLINK("https://www.epingalert.org/en/Search?viewData= G/TBT/N/BDI/606, G/TBT/N/KEN/1806, G/TBT/N/RWA/1205, G/TBT/N/TZA/1347, G/TBT/N/UGA/2161"," G/TBT/N/BDI/606, G/TBT/N/KEN/1806, G/TBT/N/RWA/1205, G/TBT/N/TZA/1347, G/TBT/N/UGA/2161")</f>
        <v xml:space="preserve"> G/TBT/N/BDI/606, G/TBT/N/KEN/1806, G/TBT/N/RWA/1205, G/TBT/N/TZA/1347, G/TBT/N/UGA/2161</v>
      </c>
      <c r="E191" s="8" t="s">
        <v>751</v>
      </c>
      <c r="F191" s="8" t="s">
        <v>752</v>
      </c>
      <c r="H191" s="8" t="s">
        <v>754</v>
      </c>
      <c r="I191" s="8" t="s">
        <v>755</v>
      </c>
      <c r="J191" s="8" t="s">
        <v>756</v>
      </c>
      <c r="K191" s="8" t="s">
        <v>21</v>
      </c>
      <c r="L191" s="6"/>
      <c r="M191" s="7">
        <v>45874</v>
      </c>
      <c r="N191" s="6" t="s">
        <v>24</v>
      </c>
      <c r="O191" s="8" t="s">
        <v>757</v>
      </c>
      <c r="P191" s="6" t="str">
        <f>HYPERLINK("https://docs.wto.org/imrd/directdoc.asp?DDFDocuments/t/G/TBTN25/BDI606.DOCX", "https://docs.wto.org/imrd/directdoc.asp?DDFDocuments/t/G/TBTN25/BDI606.DOCX")</f>
        <v>https://docs.wto.org/imrd/directdoc.asp?DDFDocuments/t/G/TBTN25/BDI606.DOCX</v>
      </c>
      <c r="Q191" s="6" t="str">
        <f>HYPERLINK("https://docs.wto.org/imrd/directdoc.asp?DDFDocuments/u/G/TBTN25/BDI606.DOCX", "https://docs.wto.org/imrd/directdoc.asp?DDFDocuments/u/G/TBTN25/BDI606.DOCX")</f>
        <v>https://docs.wto.org/imrd/directdoc.asp?DDFDocuments/u/G/TBTN25/BDI606.DOCX</v>
      </c>
      <c r="R191" s="6" t="str">
        <f>HYPERLINK("https://docs.wto.org/imrd/directdoc.asp?DDFDocuments/v/G/TBTN25/BDI606.DOCX", "https://docs.wto.org/imrd/directdoc.asp?DDFDocuments/v/G/TBTN25/BDI606.DOCX")</f>
        <v>https://docs.wto.org/imrd/directdoc.asp?DDFDocuments/v/G/TBTN25/BDI606.DOCX</v>
      </c>
    </row>
    <row r="192" spans="1:18" ht="45" x14ac:dyDescent="0.25">
      <c r="A192" s="8" t="s">
        <v>760</v>
      </c>
      <c r="B192" s="6" t="s">
        <v>167</v>
      </c>
      <c r="C192" s="7">
        <v>45814</v>
      </c>
      <c r="D192" s="9" t="str">
        <f>HYPERLINK("https://www.epingalert.org/en/Search?viewData= G/TBT/N/TZA/1344"," G/TBT/N/TZA/1344")</f>
        <v xml:space="preserve"> G/TBT/N/TZA/1344</v>
      </c>
      <c r="E192" s="8" t="s">
        <v>758</v>
      </c>
      <c r="F192" s="8" t="s">
        <v>759</v>
      </c>
      <c r="H192" s="8" t="s">
        <v>761</v>
      </c>
      <c r="I192" s="8" t="s">
        <v>762</v>
      </c>
      <c r="J192" s="8" t="s">
        <v>763</v>
      </c>
      <c r="K192" s="8" t="s">
        <v>21</v>
      </c>
      <c r="L192" s="6"/>
      <c r="M192" s="7">
        <v>45874</v>
      </c>
      <c r="N192" s="6" t="s">
        <v>24</v>
      </c>
      <c r="O192" s="8" t="s">
        <v>764</v>
      </c>
      <c r="P192" s="6" t="str">
        <f>HYPERLINK("https://docs.wto.org/imrd/directdoc.asp?DDFDocuments/t/G/TBTN25/TZA1344.DOCX", "https://docs.wto.org/imrd/directdoc.asp?DDFDocuments/t/G/TBTN25/TZA1344.DOCX")</f>
        <v>https://docs.wto.org/imrd/directdoc.asp?DDFDocuments/t/G/TBTN25/TZA1344.DOCX</v>
      </c>
      <c r="Q192" s="6" t="str">
        <f>HYPERLINK("https://docs.wto.org/imrd/directdoc.asp?DDFDocuments/u/G/TBTN25/TZA1344.DOCX", "https://docs.wto.org/imrd/directdoc.asp?DDFDocuments/u/G/TBTN25/TZA1344.DOCX")</f>
        <v>https://docs.wto.org/imrd/directdoc.asp?DDFDocuments/u/G/TBTN25/TZA1344.DOCX</v>
      </c>
      <c r="R192" s="6" t="str">
        <f>HYPERLINK("https://docs.wto.org/imrd/directdoc.asp?DDFDocuments/v/G/TBTN25/TZA1344.DOCX", "https://docs.wto.org/imrd/directdoc.asp?DDFDocuments/v/G/TBTN25/TZA1344.DOCX")</f>
        <v>https://docs.wto.org/imrd/directdoc.asp?DDFDocuments/v/G/TBTN25/TZA1344.DOCX</v>
      </c>
    </row>
    <row r="193" spans="1:18" ht="60" x14ac:dyDescent="0.25">
      <c r="A193" s="8" t="s">
        <v>753</v>
      </c>
      <c r="B193" s="6" t="s">
        <v>147</v>
      </c>
      <c r="C193" s="7">
        <v>45814</v>
      </c>
      <c r="D193" s="9" t="str">
        <f>HYPERLINK("https://www.epingalert.org/en/Search?viewData= G/TBT/N/BDI/605, G/TBT/N/KEN/1805, G/TBT/N/RWA/1204, G/TBT/N/TZA/1346, G/TBT/N/UGA/2160"," G/TBT/N/BDI/605, G/TBT/N/KEN/1805, G/TBT/N/RWA/1204, G/TBT/N/TZA/1346, G/TBT/N/UGA/2160")</f>
        <v xml:space="preserve"> G/TBT/N/BDI/605, G/TBT/N/KEN/1805, G/TBT/N/RWA/1204, G/TBT/N/TZA/1346, G/TBT/N/UGA/2160</v>
      </c>
      <c r="E193" s="8" t="s">
        <v>765</v>
      </c>
      <c r="F193" s="8" t="s">
        <v>766</v>
      </c>
      <c r="H193" s="8" t="s">
        <v>754</v>
      </c>
      <c r="I193" s="8" t="s">
        <v>755</v>
      </c>
      <c r="J193" s="8" t="s">
        <v>756</v>
      </c>
      <c r="K193" s="8" t="s">
        <v>21</v>
      </c>
      <c r="L193" s="6"/>
      <c r="M193" s="7">
        <v>45874</v>
      </c>
      <c r="N193" s="6" t="s">
        <v>24</v>
      </c>
      <c r="O193" s="8" t="s">
        <v>767</v>
      </c>
      <c r="P193" s="6" t="str">
        <f>HYPERLINK("https://docs.wto.org/imrd/directdoc.asp?DDFDocuments/t/G/TBTN25/BDI605.DOCX", "https://docs.wto.org/imrd/directdoc.asp?DDFDocuments/t/G/TBTN25/BDI605.DOCX")</f>
        <v>https://docs.wto.org/imrd/directdoc.asp?DDFDocuments/t/G/TBTN25/BDI605.DOCX</v>
      </c>
      <c r="Q193" s="6" t="str">
        <f>HYPERLINK("https://docs.wto.org/imrd/directdoc.asp?DDFDocuments/u/G/TBTN25/BDI605.DOCX", "https://docs.wto.org/imrd/directdoc.asp?DDFDocuments/u/G/TBTN25/BDI605.DOCX")</f>
        <v>https://docs.wto.org/imrd/directdoc.asp?DDFDocuments/u/G/TBTN25/BDI605.DOCX</v>
      </c>
      <c r="R193" s="6" t="str">
        <f>HYPERLINK("https://docs.wto.org/imrd/directdoc.asp?DDFDocuments/v/G/TBTN25/BDI605.DOCX", "https://docs.wto.org/imrd/directdoc.asp?DDFDocuments/v/G/TBTN25/BDI605.DOCX")</f>
        <v>https://docs.wto.org/imrd/directdoc.asp?DDFDocuments/v/G/TBTN25/BDI605.DOCX</v>
      </c>
    </row>
    <row r="194" spans="1:18" ht="60" x14ac:dyDescent="0.25">
      <c r="A194" s="8" t="s">
        <v>753</v>
      </c>
      <c r="B194" s="6" t="s">
        <v>153</v>
      </c>
      <c r="C194" s="7">
        <v>45814</v>
      </c>
      <c r="D194" s="9" t="str">
        <f>HYPERLINK("https://www.epingalert.org/en/Search?viewData= G/TBT/N/BDI/606, G/TBT/N/KEN/1806, G/TBT/N/RWA/1205, G/TBT/N/TZA/1347, G/TBT/N/UGA/2161"," G/TBT/N/BDI/606, G/TBT/N/KEN/1806, G/TBT/N/RWA/1205, G/TBT/N/TZA/1347, G/TBT/N/UGA/2161")</f>
        <v xml:space="preserve"> G/TBT/N/BDI/606, G/TBT/N/KEN/1806, G/TBT/N/RWA/1205, G/TBT/N/TZA/1347, G/TBT/N/UGA/2161</v>
      </c>
      <c r="E194" s="8" t="s">
        <v>751</v>
      </c>
      <c r="F194" s="8" t="s">
        <v>752</v>
      </c>
      <c r="H194" s="8" t="s">
        <v>754</v>
      </c>
      <c r="I194" s="8" t="s">
        <v>755</v>
      </c>
      <c r="J194" s="8" t="s">
        <v>756</v>
      </c>
      <c r="K194" s="8" t="s">
        <v>21</v>
      </c>
      <c r="L194" s="6"/>
      <c r="M194" s="7">
        <v>45874</v>
      </c>
      <c r="N194" s="6" t="s">
        <v>24</v>
      </c>
      <c r="O194" s="8" t="s">
        <v>757</v>
      </c>
      <c r="P194" s="6" t="str">
        <f>HYPERLINK("https://docs.wto.org/imrd/directdoc.asp?DDFDocuments/t/G/TBTN25/BDI606.DOCX", "https://docs.wto.org/imrd/directdoc.asp?DDFDocuments/t/G/TBTN25/BDI606.DOCX")</f>
        <v>https://docs.wto.org/imrd/directdoc.asp?DDFDocuments/t/G/TBTN25/BDI606.DOCX</v>
      </c>
      <c r="Q194" s="6" t="str">
        <f>HYPERLINK("https://docs.wto.org/imrd/directdoc.asp?DDFDocuments/u/G/TBTN25/BDI606.DOCX", "https://docs.wto.org/imrd/directdoc.asp?DDFDocuments/u/G/TBTN25/BDI606.DOCX")</f>
        <v>https://docs.wto.org/imrd/directdoc.asp?DDFDocuments/u/G/TBTN25/BDI606.DOCX</v>
      </c>
      <c r="R194" s="6" t="str">
        <f>HYPERLINK("https://docs.wto.org/imrd/directdoc.asp?DDFDocuments/v/G/TBTN25/BDI606.DOCX", "https://docs.wto.org/imrd/directdoc.asp?DDFDocuments/v/G/TBTN25/BDI606.DOCX")</f>
        <v>https://docs.wto.org/imrd/directdoc.asp?DDFDocuments/v/G/TBTN25/BDI606.DOCX</v>
      </c>
    </row>
    <row r="195" spans="1:18" ht="60" x14ac:dyDescent="0.25">
      <c r="A195" s="8" t="s">
        <v>753</v>
      </c>
      <c r="B195" s="6" t="s">
        <v>167</v>
      </c>
      <c r="C195" s="7">
        <v>45814</v>
      </c>
      <c r="D195" s="9" t="str">
        <f>HYPERLINK("https://www.epingalert.org/en/Search?viewData= G/TBT/N/BDI/606, G/TBT/N/KEN/1806, G/TBT/N/RWA/1205, G/TBT/N/TZA/1347, G/TBT/N/UGA/2161"," G/TBT/N/BDI/606, G/TBT/N/KEN/1806, G/TBT/N/RWA/1205, G/TBT/N/TZA/1347, G/TBT/N/UGA/2161")</f>
        <v xml:space="preserve"> G/TBT/N/BDI/606, G/TBT/N/KEN/1806, G/TBT/N/RWA/1205, G/TBT/N/TZA/1347, G/TBT/N/UGA/2161</v>
      </c>
      <c r="E195" s="8" t="s">
        <v>751</v>
      </c>
      <c r="F195" s="8" t="s">
        <v>752</v>
      </c>
      <c r="H195" s="8" t="s">
        <v>754</v>
      </c>
      <c r="I195" s="8" t="s">
        <v>755</v>
      </c>
      <c r="J195" s="8" t="s">
        <v>756</v>
      </c>
      <c r="K195" s="8" t="s">
        <v>21</v>
      </c>
      <c r="L195" s="6"/>
      <c r="M195" s="7">
        <v>45874</v>
      </c>
      <c r="N195" s="6" t="s">
        <v>24</v>
      </c>
      <c r="O195" s="8" t="s">
        <v>757</v>
      </c>
      <c r="P195" s="6" t="str">
        <f>HYPERLINK("https://docs.wto.org/imrd/directdoc.asp?DDFDocuments/t/G/TBTN25/BDI606.DOCX", "https://docs.wto.org/imrd/directdoc.asp?DDFDocuments/t/G/TBTN25/BDI606.DOCX")</f>
        <v>https://docs.wto.org/imrd/directdoc.asp?DDFDocuments/t/G/TBTN25/BDI606.DOCX</v>
      </c>
      <c r="Q195" s="6" t="str">
        <f>HYPERLINK("https://docs.wto.org/imrd/directdoc.asp?DDFDocuments/u/G/TBTN25/BDI606.DOCX", "https://docs.wto.org/imrd/directdoc.asp?DDFDocuments/u/G/TBTN25/BDI606.DOCX")</f>
        <v>https://docs.wto.org/imrd/directdoc.asp?DDFDocuments/u/G/TBTN25/BDI606.DOCX</v>
      </c>
      <c r="R195" s="6" t="str">
        <f>HYPERLINK("https://docs.wto.org/imrd/directdoc.asp?DDFDocuments/v/G/TBTN25/BDI606.DOCX", "https://docs.wto.org/imrd/directdoc.asp?DDFDocuments/v/G/TBTN25/BDI606.DOCX")</f>
        <v>https://docs.wto.org/imrd/directdoc.asp?DDFDocuments/v/G/TBTN25/BDI606.DOCX</v>
      </c>
    </row>
    <row r="196" spans="1:18" ht="60" x14ac:dyDescent="0.25">
      <c r="A196" s="8" t="s">
        <v>753</v>
      </c>
      <c r="B196" s="6" t="s">
        <v>167</v>
      </c>
      <c r="C196" s="7">
        <v>45814</v>
      </c>
      <c r="D196" s="9" t="str">
        <f>HYPERLINK("https://www.epingalert.org/en/Search?viewData= G/TBT/N/BDI/605, G/TBT/N/KEN/1805, G/TBT/N/RWA/1204, G/TBT/N/TZA/1346, G/TBT/N/UGA/2160"," G/TBT/N/BDI/605, G/TBT/N/KEN/1805, G/TBT/N/RWA/1204, G/TBT/N/TZA/1346, G/TBT/N/UGA/2160")</f>
        <v xml:space="preserve"> G/TBT/N/BDI/605, G/TBT/N/KEN/1805, G/TBT/N/RWA/1204, G/TBT/N/TZA/1346, G/TBT/N/UGA/2160</v>
      </c>
      <c r="E196" s="8" t="s">
        <v>765</v>
      </c>
      <c r="F196" s="8" t="s">
        <v>766</v>
      </c>
      <c r="H196" s="8" t="s">
        <v>754</v>
      </c>
      <c r="I196" s="8" t="s">
        <v>755</v>
      </c>
      <c r="J196" s="8" t="s">
        <v>756</v>
      </c>
      <c r="K196" s="8" t="s">
        <v>21</v>
      </c>
      <c r="L196" s="6"/>
      <c r="M196" s="7">
        <v>45874</v>
      </c>
      <c r="N196" s="6" t="s">
        <v>24</v>
      </c>
      <c r="O196" s="8" t="s">
        <v>767</v>
      </c>
      <c r="P196" s="6" t="str">
        <f>HYPERLINK("https://docs.wto.org/imrd/directdoc.asp?DDFDocuments/t/G/TBTN25/BDI605.DOCX", "https://docs.wto.org/imrd/directdoc.asp?DDFDocuments/t/G/TBTN25/BDI605.DOCX")</f>
        <v>https://docs.wto.org/imrd/directdoc.asp?DDFDocuments/t/G/TBTN25/BDI605.DOCX</v>
      </c>
      <c r="Q196" s="6" t="str">
        <f>HYPERLINK("https://docs.wto.org/imrd/directdoc.asp?DDFDocuments/u/G/TBTN25/BDI605.DOCX", "https://docs.wto.org/imrd/directdoc.asp?DDFDocuments/u/G/TBTN25/BDI605.DOCX")</f>
        <v>https://docs.wto.org/imrd/directdoc.asp?DDFDocuments/u/G/TBTN25/BDI605.DOCX</v>
      </c>
      <c r="R196" s="6" t="str">
        <f>HYPERLINK("https://docs.wto.org/imrd/directdoc.asp?DDFDocuments/v/G/TBTN25/BDI605.DOCX", "https://docs.wto.org/imrd/directdoc.asp?DDFDocuments/v/G/TBTN25/BDI605.DOCX")</f>
        <v>https://docs.wto.org/imrd/directdoc.asp?DDFDocuments/v/G/TBTN25/BDI605.DOCX</v>
      </c>
    </row>
    <row r="197" spans="1:18" ht="60" x14ac:dyDescent="0.25">
      <c r="A197" s="8" t="s">
        <v>753</v>
      </c>
      <c r="B197" s="6" t="s">
        <v>168</v>
      </c>
      <c r="C197" s="7">
        <v>45814</v>
      </c>
      <c r="D197" s="9" t="str">
        <f>HYPERLINK("https://www.epingalert.org/en/Search?viewData= G/TBT/N/BDI/605, G/TBT/N/KEN/1805, G/TBT/N/RWA/1204, G/TBT/N/TZA/1346, G/TBT/N/UGA/2160"," G/TBT/N/BDI/605, G/TBT/N/KEN/1805, G/TBT/N/RWA/1204, G/TBT/N/TZA/1346, G/TBT/N/UGA/2160")</f>
        <v xml:space="preserve"> G/TBT/N/BDI/605, G/TBT/N/KEN/1805, G/TBT/N/RWA/1204, G/TBT/N/TZA/1346, G/TBT/N/UGA/2160</v>
      </c>
      <c r="E197" s="8" t="s">
        <v>765</v>
      </c>
      <c r="F197" s="8" t="s">
        <v>766</v>
      </c>
      <c r="H197" s="8" t="s">
        <v>754</v>
      </c>
      <c r="I197" s="8" t="s">
        <v>755</v>
      </c>
      <c r="J197" s="8" t="s">
        <v>756</v>
      </c>
      <c r="K197" s="8" t="s">
        <v>21</v>
      </c>
      <c r="L197" s="6"/>
      <c r="M197" s="7">
        <v>45874</v>
      </c>
      <c r="N197" s="6" t="s">
        <v>24</v>
      </c>
      <c r="O197" s="8" t="s">
        <v>767</v>
      </c>
      <c r="P197" s="6" t="str">
        <f>HYPERLINK("https://docs.wto.org/imrd/directdoc.asp?DDFDocuments/t/G/TBTN25/BDI605.DOCX", "https://docs.wto.org/imrd/directdoc.asp?DDFDocuments/t/G/TBTN25/BDI605.DOCX")</f>
        <v>https://docs.wto.org/imrd/directdoc.asp?DDFDocuments/t/G/TBTN25/BDI605.DOCX</v>
      </c>
      <c r="Q197" s="6" t="str">
        <f>HYPERLINK("https://docs.wto.org/imrd/directdoc.asp?DDFDocuments/u/G/TBTN25/BDI605.DOCX", "https://docs.wto.org/imrd/directdoc.asp?DDFDocuments/u/G/TBTN25/BDI605.DOCX")</f>
        <v>https://docs.wto.org/imrd/directdoc.asp?DDFDocuments/u/G/TBTN25/BDI605.DOCX</v>
      </c>
      <c r="R197" s="6" t="str">
        <f>HYPERLINK("https://docs.wto.org/imrd/directdoc.asp?DDFDocuments/v/G/TBTN25/BDI605.DOCX", "https://docs.wto.org/imrd/directdoc.asp?DDFDocuments/v/G/TBTN25/BDI605.DOCX")</f>
        <v>https://docs.wto.org/imrd/directdoc.asp?DDFDocuments/v/G/TBTN25/BDI605.DOCX</v>
      </c>
    </row>
    <row r="198" spans="1:18" ht="60" x14ac:dyDescent="0.25">
      <c r="A198" s="8" t="s">
        <v>753</v>
      </c>
      <c r="B198" s="6" t="s">
        <v>139</v>
      </c>
      <c r="C198" s="7">
        <v>45814</v>
      </c>
      <c r="D198" s="9" t="str">
        <f>HYPERLINK("https://www.epingalert.org/en/Search?viewData= G/TBT/N/BDI/604, G/TBT/N/KEN/1804, G/TBT/N/RWA/1203, G/TBT/N/TZA/1345, G/TBT/N/UGA/2159"," G/TBT/N/BDI/604, G/TBT/N/KEN/1804, G/TBT/N/RWA/1203, G/TBT/N/TZA/1345, G/TBT/N/UGA/2159")</f>
        <v xml:space="preserve"> G/TBT/N/BDI/604, G/TBT/N/KEN/1804, G/TBT/N/RWA/1203, G/TBT/N/TZA/1345, G/TBT/N/UGA/2159</v>
      </c>
      <c r="E198" s="8" t="s">
        <v>768</v>
      </c>
      <c r="F198" s="8" t="s">
        <v>769</v>
      </c>
      <c r="H198" s="8" t="s">
        <v>754</v>
      </c>
      <c r="I198" s="8" t="s">
        <v>755</v>
      </c>
      <c r="J198" s="8" t="s">
        <v>756</v>
      </c>
      <c r="K198" s="8" t="s">
        <v>21</v>
      </c>
      <c r="L198" s="6"/>
      <c r="M198" s="7">
        <v>45874</v>
      </c>
      <c r="N198" s="6" t="s">
        <v>24</v>
      </c>
      <c r="O198" s="8" t="s">
        <v>770</v>
      </c>
      <c r="P198" s="6" t="str">
        <f>HYPERLINK("https://docs.wto.org/imrd/directdoc.asp?DDFDocuments/t/G/TBTN25/BDI604.DOCX", "https://docs.wto.org/imrd/directdoc.asp?DDFDocuments/t/G/TBTN25/BDI604.DOCX")</f>
        <v>https://docs.wto.org/imrd/directdoc.asp?DDFDocuments/t/G/TBTN25/BDI604.DOCX</v>
      </c>
      <c r="Q198" s="6" t="str">
        <f>HYPERLINK("https://docs.wto.org/imrd/directdoc.asp?DDFDocuments/u/G/TBTN25/BDI604.DOCX", "https://docs.wto.org/imrd/directdoc.asp?DDFDocuments/u/G/TBTN25/BDI604.DOCX")</f>
        <v>https://docs.wto.org/imrd/directdoc.asp?DDFDocuments/u/G/TBTN25/BDI604.DOCX</v>
      </c>
      <c r="R198" s="6" t="str">
        <f>HYPERLINK("https://docs.wto.org/imrd/directdoc.asp?DDFDocuments/v/G/TBTN25/BDI604.DOCX", "https://docs.wto.org/imrd/directdoc.asp?DDFDocuments/v/G/TBTN25/BDI604.DOCX")</f>
        <v>https://docs.wto.org/imrd/directdoc.asp?DDFDocuments/v/G/TBTN25/BDI604.DOCX</v>
      </c>
    </row>
    <row r="199" spans="1:18" ht="60" x14ac:dyDescent="0.25">
      <c r="A199" s="8" t="s">
        <v>753</v>
      </c>
      <c r="B199" s="6" t="s">
        <v>153</v>
      </c>
      <c r="C199" s="7">
        <v>45814</v>
      </c>
      <c r="D199" s="9" t="str">
        <f>HYPERLINK("https://www.epingalert.org/en/Search?viewData= G/TBT/N/BDI/604, G/TBT/N/KEN/1804, G/TBT/N/RWA/1203, G/TBT/N/TZA/1345, G/TBT/N/UGA/2159"," G/TBT/N/BDI/604, G/TBT/N/KEN/1804, G/TBT/N/RWA/1203, G/TBT/N/TZA/1345, G/TBT/N/UGA/2159")</f>
        <v xml:space="preserve"> G/TBT/N/BDI/604, G/TBT/N/KEN/1804, G/TBT/N/RWA/1203, G/TBT/N/TZA/1345, G/TBT/N/UGA/2159</v>
      </c>
      <c r="E199" s="8" t="s">
        <v>768</v>
      </c>
      <c r="F199" s="8" t="s">
        <v>769</v>
      </c>
      <c r="H199" s="8" t="s">
        <v>754</v>
      </c>
      <c r="I199" s="8" t="s">
        <v>755</v>
      </c>
      <c r="J199" s="8" t="s">
        <v>756</v>
      </c>
      <c r="K199" s="8" t="s">
        <v>21</v>
      </c>
      <c r="L199" s="6"/>
      <c r="M199" s="7">
        <v>45874</v>
      </c>
      <c r="N199" s="6" t="s">
        <v>24</v>
      </c>
      <c r="O199" s="8" t="s">
        <v>770</v>
      </c>
      <c r="P199" s="6" t="str">
        <f>HYPERLINK("https://docs.wto.org/imrd/directdoc.asp?DDFDocuments/t/G/TBTN25/BDI604.DOCX", "https://docs.wto.org/imrd/directdoc.asp?DDFDocuments/t/G/TBTN25/BDI604.DOCX")</f>
        <v>https://docs.wto.org/imrd/directdoc.asp?DDFDocuments/t/G/TBTN25/BDI604.DOCX</v>
      </c>
      <c r="Q199" s="6" t="str">
        <f>HYPERLINK("https://docs.wto.org/imrd/directdoc.asp?DDFDocuments/u/G/TBTN25/BDI604.DOCX", "https://docs.wto.org/imrd/directdoc.asp?DDFDocuments/u/G/TBTN25/BDI604.DOCX")</f>
        <v>https://docs.wto.org/imrd/directdoc.asp?DDFDocuments/u/G/TBTN25/BDI604.DOCX</v>
      </c>
      <c r="R199" s="6" t="str">
        <f>HYPERLINK("https://docs.wto.org/imrd/directdoc.asp?DDFDocuments/v/G/TBTN25/BDI604.DOCX", "https://docs.wto.org/imrd/directdoc.asp?DDFDocuments/v/G/TBTN25/BDI604.DOCX")</f>
        <v>https://docs.wto.org/imrd/directdoc.asp?DDFDocuments/v/G/TBTN25/BDI604.DOCX</v>
      </c>
    </row>
    <row r="200" spans="1:18" ht="60" x14ac:dyDescent="0.25">
      <c r="A200" s="8" t="s">
        <v>753</v>
      </c>
      <c r="B200" s="6" t="s">
        <v>167</v>
      </c>
      <c r="C200" s="7">
        <v>45814</v>
      </c>
      <c r="D200" s="9" t="str">
        <f>HYPERLINK("https://www.epingalert.org/en/Search?viewData= G/TBT/N/BDI/604, G/TBT/N/KEN/1804, G/TBT/N/RWA/1203, G/TBT/N/TZA/1345, G/TBT/N/UGA/2159"," G/TBT/N/BDI/604, G/TBT/N/KEN/1804, G/TBT/N/RWA/1203, G/TBT/N/TZA/1345, G/TBT/N/UGA/2159")</f>
        <v xml:space="preserve"> G/TBT/N/BDI/604, G/TBT/N/KEN/1804, G/TBT/N/RWA/1203, G/TBT/N/TZA/1345, G/TBT/N/UGA/2159</v>
      </c>
      <c r="E200" s="8" t="s">
        <v>768</v>
      </c>
      <c r="F200" s="8" t="s">
        <v>769</v>
      </c>
      <c r="H200" s="8" t="s">
        <v>754</v>
      </c>
      <c r="I200" s="8" t="s">
        <v>755</v>
      </c>
      <c r="J200" s="8" t="s">
        <v>756</v>
      </c>
      <c r="K200" s="8" t="s">
        <v>21</v>
      </c>
      <c r="L200" s="6"/>
      <c r="M200" s="7">
        <v>45874</v>
      </c>
      <c r="N200" s="6" t="s">
        <v>24</v>
      </c>
      <c r="O200" s="8" t="s">
        <v>770</v>
      </c>
      <c r="P200" s="6" t="str">
        <f>HYPERLINK("https://docs.wto.org/imrd/directdoc.asp?DDFDocuments/t/G/TBTN25/BDI604.DOCX", "https://docs.wto.org/imrd/directdoc.asp?DDFDocuments/t/G/TBTN25/BDI604.DOCX")</f>
        <v>https://docs.wto.org/imrd/directdoc.asp?DDFDocuments/t/G/TBTN25/BDI604.DOCX</v>
      </c>
      <c r="Q200" s="6" t="str">
        <f>HYPERLINK("https://docs.wto.org/imrd/directdoc.asp?DDFDocuments/u/G/TBTN25/BDI604.DOCX", "https://docs.wto.org/imrd/directdoc.asp?DDFDocuments/u/G/TBTN25/BDI604.DOCX")</f>
        <v>https://docs.wto.org/imrd/directdoc.asp?DDFDocuments/u/G/TBTN25/BDI604.DOCX</v>
      </c>
      <c r="R200" s="6" t="str">
        <f>HYPERLINK("https://docs.wto.org/imrd/directdoc.asp?DDFDocuments/v/G/TBTN25/BDI604.DOCX", "https://docs.wto.org/imrd/directdoc.asp?DDFDocuments/v/G/TBTN25/BDI604.DOCX")</f>
        <v>https://docs.wto.org/imrd/directdoc.asp?DDFDocuments/v/G/TBTN25/BDI604.DOCX</v>
      </c>
    </row>
    <row r="201" spans="1:18" ht="60" x14ac:dyDescent="0.25">
      <c r="A201" s="8" t="s">
        <v>753</v>
      </c>
      <c r="B201" s="6" t="s">
        <v>139</v>
      </c>
      <c r="C201" s="7">
        <v>45814</v>
      </c>
      <c r="D201" s="9" t="str">
        <f>HYPERLINK("https://www.epingalert.org/en/Search?viewData= G/TBT/N/BDI/605, G/TBT/N/KEN/1805, G/TBT/N/RWA/1204, G/TBT/N/TZA/1346, G/TBT/N/UGA/2160"," G/TBT/N/BDI/605, G/TBT/N/KEN/1805, G/TBT/N/RWA/1204, G/TBT/N/TZA/1346, G/TBT/N/UGA/2160")</f>
        <v xml:space="preserve"> G/TBT/N/BDI/605, G/TBT/N/KEN/1805, G/TBT/N/RWA/1204, G/TBT/N/TZA/1346, G/TBT/N/UGA/2160</v>
      </c>
      <c r="E201" s="8" t="s">
        <v>765</v>
      </c>
      <c r="F201" s="8" t="s">
        <v>766</v>
      </c>
      <c r="H201" s="8" t="s">
        <v>754</v>
      </c>
      <c r="I201" s="8" t="s">
        <v>755</v>
      </c>
      <c r="J201" s="8" t="s">
        <v>756</v>
      </c>
      <c r="K201" s="8" t="s">
        <v>21</v>
      </c>
      <c r="L201" s="6"/>
      <c r="M201" s="7">
        <v>45874</v>
      </c>
      <c r="N201" s="6" t="s">
        <v>24</v>
      </c>
      <c r="O201" s="8" t="s">
        <v>767</v>
      </c>
      <c r="P201" s="6" t="str">
        <f>HYPERLINK("https://docs.wto.org/imrd/directdoc.asp?DDFDocuments/t/G/TBTN25/BDI605.DOCX", "https://docs.wto.org/imrd/directdoc.asp?DDFDocuments/t/G/TBTN25/BDI605.DOCX")</f>
        <v>https://docs.wto.org/imrd/directdoc.asp?DDFDocuments/t/G/TBTN25/BDI605.DOCX</v>
      </c>
      <c r="Q201" s="6" t="str">
        <f>HYPERLINK("https://docs.wto.org/imrd/directdoc.asp?DDFDocuments/u/G/TBTN25/BDI605.DOCX", "https://docs.wto.org/imrd/directdoc.asp?DDFDocuments/u/G/TBTN25/BDI605.DOCX")</f>
        <v>https://docs.wto.org/imrd/directdoc.asp?DDFDocuments/u/G/TBTN25/BDI605.DOCX</v>
      </c>
      <c r="R201" s="6" t="str">
        <f>HYPERLINK("https://docs.wto.org/imrd/directdoc.asp?DDFDocuments/v/G/TBTN25/BDI605.DOCX", "https://docs.wto.org/imrd/directdoc.asp?DDFDocuments/v/G/TBTN25/BDI605.DOCX")</f>
        <v>https://docs.wto.org/imrd/directdoc.asp?DDFDocuments/v/G/TBTN25/BDI605.DOCX</v>
      </c>
    </row>
    <row r="202" spans="1:18" ht="60" x14ac:dyDescent="0.25">
      <c r="A202" s="8" t="s">
        <v>753</v>
      </c>
      <c r="B202" s="6" t="s">
        <v>139</v>
      </c>
      <c r="C202" s="7">
        <v>45814</v>
      </c>
      <c r="D202" s="9" t="str">
        <f>HYPERLINK("https://www.epingalert.org/en/Search?viewData= G/TBT/N/BDI/607, G/TBT/N/KEN/1807, G/TBT/N/RWA/1206, G/TBT/N/TZA/1348, G/TBT/N/UGA/2162"," G/TBT/N/BDI/607, G/TBT/N/KEN/1807, G/TBT/N/RWA/1206, G/TBT/N/TZA/1348, G/TBT/N/UGA/2162")</f>
        <v xml:space="preserve"> G/TBT/N/BDI/607, G/TBT/N/KEN/1807, G/TBT/N/RWA/1206, G/TBT/N/TZA/1348, G/TBT/N/UGA/2162</v>
      </c>
      <c r="E202" s="8" t="s">
        <v>771</v>
      </c>
      <c r="F202" s="8" t="s">
        <v>772</v>
      </c>
      <c r="H202" s="8" t="s">
        <v>754</v>
      </c>
      <c r="I202" s="8" t="s">
        <v>755</v>
      </c>
      <c r="J202" s="8" t="s">
        <v>756</v>
      </c>
      <c r="K202" s="8" t="s">
        <v>21</v>
      </c>
      <c r="L202" s="6"/>
      <c r="M202" s="7">
        <v>45874</v>
      </c>
      <c r="N202" s="6" t="s">
        <v>24</v>
      </c>
      <c r="O202" s="8" t="s">
        <v>773</v>
      </c>
      <c r="P202" s="6" t="str">
        <f>HYPERLINK("https://docs.wto.org/imrd/directdoc.asp?DDFDocuments/t/G/TBTN25/BDI607.DOCX", "https://docs.wto.org/imrd/directdoc.asp?DDFDocuments/t/G/TBTN25/BDI607.DOCX")</f>
        <v>https://docs.wto.org/imrd/directdoc.asp?DDFDocuments/t/G/TBTN25/BDI607.DOCX</v>
      </c>
      <c r="Q202" s="6" t="str">
        <f>HYPERLINK("https://docs.wto.org/imrd/directdoc.asp?DDFDocuments/u/G/TBTN25/BDI607.DOCX", "https://docs.wto.org/imrd/directdoc.asp?DDFDocuments/u/G/TBTN25/BDI607.DOCX")</f>
        <v>https://docs.wto.org/imrd/directdoc.asp?DDFDocuments/u/G/TBTN25/BDI607.DOCX</v>
      </c>
      <c r="R202" s="6" t="str">
        <f>HYPERLINK("https://docs.wto.org/imrd/directdoc.asp?DDFDocuments/v/G/TBTN25/BDI607.DOCX", "https://docs.wto.org/imrd/directdoc.asp?DDFDocuments/v/G/TBTN25/BDI607.DOCX")</f>
        <v>https://docs.wto.org/imrd/directdoc.asp?DDFDocuments/v/G/TBTN25/BDI607.DOCX</v>
      </c>
    </row>
    <row r="203" spans="1:18" ht="60" x14ac:dyDescent="0.25">
      <c r="A203" s="8" t="s">
        <v>525</v>
      </c>
      <c r="B203" s="6" t="s">
        <v>464</v>
      </c>
      <c r="C203" s="7">
        <v>45814</v>
      </c>
      <c r="D203" s="9" t="str">
        <f>HYPERLINK("https://www.epingalert.org/en/Search?viewData= G/TBT/N/MWI/177"," G/TBT/N/MWI/177")</f>
        <v xml:space="preserve"> G/TBT/N/MWI/177</v>
      </c>
      <c r="E203" s="8" t="s">
        <v>774</v>
      </c>
      <c r="F203" s="8" t="s">
        <v>775</v>
      </c>
      <c r="H203" s="8" t="s">
        <v>526</v>
      </c>
      <c r="I203" s="8" t="s">
        <v>469</v>
      </c>
      <c r="J203" s="8" t="s">
        <v>470</v>
      </c>
      <c r="K203" s="8" t="s">
        <v>21</v>
      </c>
      <c r="L203" s="6"/>
      <c r="M203" s="7">
        <v>45874</v>
      </c>
      <c r="N203" s="6" t="s">
        <v>24</v>
      </c>
      <c r="O203" s="6"/>
      <c r="P203" s="6" t="str">
        <f>HYPERLINK("https://docs.wto.org/imrd/directdoc.asp?DDFDocuments/t/G/TBTN25/MWI177.DOCX", "https://docs.wto.org/imrd/directdoc.asp?DDFDocuments/t/G/TBTN25/MWI177.DOCX")</f>
        <v>https://docs.wto.org/imrd/directdoc.asp?DDFDocuments/t/G/TBTN25/MWI177.DOCX</v>
      </c>
      <c r="Q203" s="6" t="str">
        <f>HYPERLINK("https://docs.wto.org/imrd/directdoc.asp?DDFDocuments/u/G/TBTN25/MWI177.DOCX", "https://docs.wto.org/imrd/directdoc.asp?DDFDocuments/u/G/TBTN25/MWI177.DOCX")</f>
        <v>https://docs.wto.org/imrd/directdoc.asp?DDFDocuments/u/G/TBTN25/MWI177.DOCX</v>
      </c>
      <c r="R203" s="6" t="str">
        <f>HYPERLINK("https://docs.wto.org/imrd/directdoc.asp?DDFDocuments/v/G/TBTN25/MWI177.DOCX", "https://docs.wto.org/imrd/directdoc.asp?DDFDocuments/v/G/TBTN25/MWI177.DOCX")</f>
        <v>https://docs.wto.org/imrd/directdoc.asp?DDFDocuments/v/G/TBTN25/MWI177.DOCX</v>
      </c>
    </row>
    <row r="204" spans="1:18" ht="30" x14ac:dyDescent="0.25">
      <c r="A204" s="8" t="s">
        <v>778</v>
      </c>
      <c r="B204" s="6" t="s">
        <v>464</v>
      </c>
      <c r="C204" s="7">
        <v>45814</v>
      </c>
      <c r="D204" s="9" t="str">
        <f>HYPERLINK("https://www.epingalert.org/en/Search?viewData= G/TBT/N/MWI/179"," G/TBT/N/MWI/179")</f>
        <v xml:space="preserve"> G/TBT/N/MWI/179</v>
      </c>
      <c r="E204" s="8" t="s">
        <v>776</v>
      </c>
      <c r="F204" s="8" t="s">
        <v>777</v>
      </c>
      <c r="H204" s="8" t="s">
        <v>779</v>
      </c>
      <c r="I204" s="8" t="s">
        <v>639</v>
      </c>
      <c r="J204" s="8" t="s">
        <v>470</v>
      </c>
      <c r="K204" s="8" t="s">
        <v>21</v>
      </c>
      <c r="L204" s="6"/>
      <c r="M204" s="7">
        <v>45874</v>
      </c>
      <c r="N204" s="6" t="s">
        <v>24</v>
      </c>
      <c r="O204" s="8" t="s">
        <v>780</v>
      </c>
      <c r="P204" s="6" t="str">
        <f>HYPERLINK("https://docs.wto.org/imrd/directdoc.asp?DDFDocuments/t/G/TBTN25/MWI179.DOCX", "https://docs.wto.org/imrd/directdoc.asp?DDFDocuments/t/G/TBTN25/MWI179.DOCX")</f>
        <v>https://docs.wto.org/imrd/directdoc.asp?DDFDocuments/t/G/TBTN25/MWI179.DOCX</v>
      </c>
      <c r="Q204" s="6" t="str">
        <f>HYPERLINK("https://docs.wto.org/imrd/directdoc.asp?DDFDocuments/u/G/TBTN25/MWI179.DOCX", "https://docs.wto.org/imrd/directdoc.asp?DDFDocuments/u/G/TBTN25/MWI179.DOCX")</f>
        <v>https://docs.wto.org/imrd/directdoc.asp?DDFDocuments/u/G/TBTN25/MWI179.DOCX</v>
      </c>
      <c r="R204" s="6" t="str">
        <f>HYPERLINK("https://docs.wto.org/imrd/directdoc.asp?DDFDocuments/v/G/TBTN25/MWI179.DOCX", "https://docs.wto.org/imrd/directdoc.asp?DDFDocuments/v/G/TBTN25/MWI179.DOCX")</f>
        <v>https://docs.wto.org/imrd/directdoc.asp?DDFDocuments/v/G/TBTN25/MWI179.DOCX</v>
      </c>
    </row>
    <row r="205" spans="1:18" ht="60" x14ac:dyDescent="0.25">
      <c r="A205" s="8" t="s">
        <v>753</v>
      </c>
      <c r="B205" s="6" t="s">
        <v>167</v>
      </c>
      <c r="C205" s="7">
        <v>45814</v>
      </c>
      <c r="D205" s="9" t="str">
        <f>HYPERLINK("https://www.epingalert.org/en/Search?viewData= G/TBT/N/BDI/607, G/TBT/N/KEN/1807, G/TBT/N/RWA/1206, G/TBT/N/TZA/1348, G/TBT/N/UGA/2162"," G/TBT/N/BDI/607, G/TBT/N/KEN/1807, G/TBT/N/RWA/1206, G/TBT/N/TZA/1348, G/TBT/N/UGA/2162")</f>
        <v xml:space="preserve"> G/TBT/N/BDI/607, G/TBT/N/KEN/1807, G/TBT/N/RWA/1206, G/TBT/N/TZA/1348, G/TBT/N/UGA/2162</v>
      </c>
      <c r="E205" s="8" t="s">
        <v>771</v>
      </c>
      <c r="F205" s="8" t="s">
        <v>772</v>
      </c>
      <c r="H205" s="8" t="s">
        <v>754</v>
      </c>
      <c r="I205" s="8" t="s">
        <v>755</v>
      </c>
      <c r="J205" s="8" t="s">
        <v>756</v>
      </c>
      <c r="K205" s="8" t="s">
        <v>21</v>
      </c>
      <c r="L205" s="6"/>
      <c r="M205" s="7">
        <v>45874</v>
      </c>
      <c r="N205" s="6" t="s">
        <v>24</v>
      </c>
      <c r="O205" s="8" t="s">
        <v>773</v>
      </c>
      <c r="P205" s="6" t="str">
        <f>HYPERLINK("https://docs.wto.org/imrd/directdoc.asp?DDFDocuments/t/G/TBTN25/BDI607.DOCX", "https://docs.wto.org/imrd/directdoc.asp?DDFDocuments/t/G/TBTN25/BDI607.DOCX")</f>
        <v>https://docs.wto.org/imrd/directdoc.asp?DDFDocuments/t/G/TBTN25/BDI607.DOCX</v>
      </c>
      <c r="Q205" s="6" t="str">
        <f>HYPERLINK("https://docs.wto.org/imrd/directdoc.asp?DDFDocuments/u/G/TBTN25/BDI607.DOCX", "https://docs.wto.org/imrd/directdoc.asp?DDFDocuments/u/G/TBTN25/BDI607.DOCX")</f>
        <v>https://docs.wto.org/imrd/directdoc.asp?DDFDocuments/u/G/TBTN25/BDI607.DOCX</v>
      </c>
      <c r="R205" s="6" t="str">
        <f>HYPERLINK("https://docs.wto.org/imrd/directdoc.asp?DDFDocuments/v/G/TBTN25/BDI607.DOCX", "https://docs.wto.org/imrd/directdoc.asp?DDFDocuments/v/G/TBTN25/BDI607.DOCX")</f>
        <v>https://docs.wto.org/imrd/directdoc.asp?DDFDocuments/v/G/TBTN25/BDI607.DOCX</v>
      </c>
    </row>
    <row r="206" spans="1:18" ht="45" x14ac:dyDescent="0.25">
      <c r="A206" s="8" t="s">
        <v>633</v>
      </c>
      <c r="B206" s="6" t="s">
        <v>464</v>
      </c>
      <c r="C206" s="7">
        <v>45814</v>
      </c>
      <c r="D206" s="9" t="str">
        <f>HYPERLINK("https://www.epingalert.org/en/Search?viewData= G/TBT/N/MWI/178"," G/TBT/N/MWI/178")</f>
        <v xml:space="preserve"> G/TBT/N/MWI/178</v>
      </c>
      <c r="E206" s="8" t="s">
        <v>781</v>
      </c>
      <c r="F206" s="8" t="s">
        <v>782</v>
      </c>
      <c r="H206" s="8" t="s">
        <v>634</v>
      </c>
      <c r="I206" s="8" t="s">
        <v>469</v>
      </c>
      <c r="J206" s="8" t="s">
        <v>470</v>
      </c>
      <c r="K206" s="8" t="s">
        <v>21</v>
      </c>
      <c r="L206" s="6"/>
      <c r="M206" s="7">
        <v>45874</v>
      </c>
      <c r="N206" s="6" t="s">
        <v>24</v>
      </c>
      <c r="O206" s="6"/>
      <c r="P206" s="6" t="str">
        <f>HYPERLINK("https://docs.wto.org/imrd/directdoc.asp?DDFDocuments/t/G/TBTN25/MWI178.DOCX", "https://docs.wto.org/imrd/directdoc.asp?DDFDocuments/t/G/TBTN25/MWI178.DOCX")</f>
        <v>https://docs.wto.org/imrd/directdoc.asp?DDFDocuments/t/G/TBTN25/MWI178.DOCX</v>
      </c>
      <c r="Q206" s="6" t="str">
        <f>HYPERLINK("https://docs.wto.org/imrd/directdoc.asp?DDFDocuments/u/G/TBTN25/MWI178.DOCX", "https://docs.wto.org/imrd/directdoc.asp?DDFDocuments/u/G/TBTN25/MWI178.DOCX")</f>
        <v>https://docs.wto.org/imrd/directdoc.asp?DDFDocuments/u/G/TBTN25/MWI178.DOCX</v>
      </c>
      <c r="R206" s="6" t="str">
        <f>HYPERLINK("https://docs.wto.org/imrd/directdoc.asp?DDFDocuments/v/G/TBTN25/MWI178.DOCX", "https://docs.wto.org/imrd/directdoc.asp?DDFDocuments/v/G/TBTN25/MWI178.DOCX")</f>
        <v>https://docs.wto.org/imrd/directdoc.asp?DDFDocuments/v/G/TBTN25/MWI178.DOCX</v>
      </c>
    </row>
    <row r="207" spans="1:18" ht="60" x14ac:dyDescent="0.25">
      <c r="A207" s="8" t="s">
        <v>753</v>
      </c>
      <c r="B207" s="6" t="s">
        <v>168</v>
      </c>
      <c r="C207" s="7">
        <v>45814</v>
      </c>
      <c r="D207" s="9" t="str">
        <f>HYPERLINK("https://www.epingalert.org/en/Search?viewData= G/TBT/N/BDI/607, G/TBT/N/KEN/1807, G/TBT/N/RWA/1206, G/TBT/N/TZA/1348, G/TBT/N/UGA/2162"," G/TBT/N/BDI/607, G/TBT/N/KEN/1807, G/TBT/N/RWA/1206, G/TBT/N/TZA/1348, G/TBT/N/UGA/2162")</f>
        <v xml:space="preserve"> G/TBT/N/BDI/607, G/TBT/N/KEN/1807, G/TBT/N/RWA/1206, G/TBT/N/TZA/1348, G/TBT/N/UGA/2162</v>
      </c>
      <c r="E207" s="8" t="s">
        <v>771</v>
      </c>
      <c r="F207" s="8" t="s">
        <v>772</v>
      </c>
      <c r="H207" s="8" t="s">
        <v>754</v>
      </c>
      <c r="I207" s="8" t="s">
        <v>755</v>
      </c>
      <c r="J207" s="8" t="s">
        <v>756</v>
      </c>
      <c r="K207" s="8" t="s">
        <v>21</v>
      </c>
      <c r="L207" s="6"/>
      <c r="M207" s="7">
        <v>45874</v>
      </c>
      <c r="N207" s="6" t="s">
        <v>24</v>
      </c>
      <c r="O207" s="8" t="s">
        <v>773</v>
      </c>
      <c r="P207" s="6" t="str">
        <f>HYPERLINK("https://docs.wto.org/imrd/directdoc.asp?DDFDocuments/t/G/TBTN25/BDI607.DOCX", "https://docs.wto.org/imrd/directdoc.asp?DDFDocuments/t/G/TBTN25/BDI607.DOCX")</f>
        <v>https://docs.wto.org/imrd/directdoc.asp?DDFDocuments/t/G/TBTN25/BDI607.DOCX</v>
      </c>
      <c r="Q207" s="6" t="str">
        <f>HYPERLINK("https://docs.wto.org/imrd/directdoc.asp?DDFDocuments/u/G/TBTN25/BDI607.DOCX", "https://docs.wto.org/imrd/directdoc.asp?DDFDocuments/u/G/TBTN25/BDI607.DOCX")</f>
        <v>https://docs.wto.org/imrd/directdoc.asp?DDFDocuments/u/G/TBTN25/BDI607.DOCX</v>
      </c>
      <c r="R207" s="6" t="str">
        <f>HYPERLINK("https://docs.wto.org/imrd/directdoc.asp?DDFDocuments/v/G/TBTN25/BDI607.DOCX", "https://docs.wto.org/imrd/directdoc.asp?DDFDocuments/v/G/TBTN25/BDI607.DOCX")</f>
        <v>https://docs.wto.org/imrd/directdoc.asp?DDFDocuments/v/G/TBTN25/BDI607.DOCX</v>
      </c>
    </row>
    <row r="208" spans="1:18" ht="60" x14ac:dyDescent="0.25">
      <c r="A208" s="8" t="s">
        <v>753</v>
      </c>
      <c r="B208" s="6" t="s">
        <v>168</v>
      </c>
      <c r="C208" s="7">
        <v>45814</v>
      </c>
      <c r="D208" s="9" t="str">
        <f>HYPERLINK("https://www.epingalert.org/en/Search?viewData= G/TBT/N/BDI/606, G/TBT/N/KEN/1806, G/TBT/N/RWA/1205, G/TBT/N/TZA/1347, G/TBT/N/UGA/2161"," G/TBT/N/BDI/606, G/TBT/N/KEN/1806, G/TBT/N/RWA/1205, G/TBT/N/TZA/1347, G/TBT/N/UGA/2161")</f>
        <v xml:space="preserve"> G/TBT/N/BDI/606, G/TBT/N/KEN/1806, G/TBT/N/RWA/1205, G/TBT/N/TZA/1347, G/TBT/N/UGA/2161</v>
      </c>
      <c r="E208" s="8" t="s">
        <v>751</v>
      </c>
      <c r="F208" s="8" t="s">
        <v>752</v>
      </c>
      <c r="H208" s="8" t="s">
        <v>754</v>
      </c>
      <c r="I208" s="8" t="s">
        <v>755</v>
      </c>
      <c r="J208" s="8" t="s">
        <v>756</v>
      </c>
      <c r="K208" s="8" t="s">
        <v>21</v>
      </c>
      <c r="L208" s="6"/>
      <c r="M208" s="7">
        <v>45874</v>
      </c>
      <c r="N208" s="6" t="s">
        <v>24</v>
      </c>
      <c r="O208" s="8" t="s">
        <v>757</v>
      </c>
      <c r="P208" s="6" t="str">
        <f>HYPERLINK("https://docs.wto.org/imrd/directdoc.asp?DDFDocuments/t/G/TBTN25/BDI606.DOCX", "https://docs.wto.org/imrd/directdoc.asp?DDFDocuments/t/G/TBTN25/BDI606.DOCX")</f>
        <v>https://docs.wto.org/imrd/directdoc.asp?DDFDocuments/t/G/TBTN25/BDI606.DOCX</v>
      </c>
      <c r="Q208" s="6" t="str">
        <f>HYPERLINK("https://docs.wto.org/imrd/directdoc.asp?DDFDocuments/u/G/TBTN25/BDI606.DOCX", "https://docs.wto.org/imrd/directdoc.asp?DDFDocuments/u/G/TBTN25/BDI606.DOCX")</f>
        <v>https://docs.wto.org/imrd/directdoc.asp?DDFDocuments/u/G/TBTN25/BDI606.DOCX</v>
      </c>
      <c r="R208" s="6" t="str">
        <f>HYPERLINK("https://docs.wto.org/imrd/directdoc.asp?DDFDocuments/v/G/TBTN25/BDI606.DOCX", "https://docs.wto.org/imrd/directdoc.asp?DDFDocuments/v/G/TBTN25/BDI606.DOCX")</f>
        <v>https://docs.wto.org/imrd/directdoc.asp?DDFDocuments/v/G/TBTN25/BDI606.DOCX</v>
      </c>
    </row>
    <row r="209" spans="1:18" ht="60" x14ac:dyDescent="0.25">
      <c r="A209" s="8" t="s">
        <v>753</v>
      </c>
      <c r="B209" s="6" t="s">
        <v>153</v>
      </c>
      <c r="C209" s="7">
        <v>45814</v>
      </c>
      <c r="D209" s="9" t="str">
        <f>HYPERLINK("https://www.epingalert.org/en/Search?viewData= G/TBT/N/BDI/607, G/TBT/N/KEN/1807, G/TBT/N/RWA/1206, G/TBT/N/TZA/1348, G/TBT/N/UGA/2162"," G/TBT/N/BDI/607, G/TBT/N/KEN/1807, G/TBT/N/RWA/1206, G/TBT/N/TZA/1348, G/TBT/N/UGA/2162")</f>
        <v xml:space="preserve"> G/TBT/N/BDI/607, G/TBT/N/KEN/1807, G/TBT/N/RWA/1206, G/TBT/N/TZA/1348, G/TBT/N/UGA/2162</v>
      </c>
      <c r="E209" s="8" t="s">
        <v>771</v>
      </c>
      <c r="F209" s="8" t="s">
        <v>772</v>
      </c>
      <c r="H209" s="8" t="s">
        <v>754</v>
      </c>
      <c r="I209" s="8" t="s">
        <v>755</v>
      </c>
      <c r="J209" s="8" t="s">
        <v>756</v>
      </c>
      <c r="K209" s="8" t="s">
        <v>21</v>
      </c>
      <c r="L209" s="6"/>
      <c r="M209" s="7">
        <v>45874</v>
      </c>
      <c r="N209" s="6" t="s">
        <v>24</v>
      </c>
      <c r="O209" s="8" t="s">
        <v>773</v>
      </c>
      <c r="P209" s="6" t="str">
        <f>HYPERLINK("https://docs.wto.org/imrd/directdoc.asp?DDFDocuments/t/G/TBTN25/BDI607.DOCX", "https://docs.wto.org/imrd/directdoc.asp?DDFDocuments/t/G/TBTN25/BDI607.DOCX")</f>
        <v>https://docs.wto.org/imrd/directdoc.asp?DDFDocuments/t/G/TBTN25/BDI607.DOCX</v>
      </c>
      <c r="Q209" s="6" t="str">
        <f>HYPERLINK("https://docs.wto.org/imrd/directdoc.asp?DDFDocuments/u/G/TBTN25/BDI607.DOCX", "https://docs.wto.org/imrd/directdoc.asp?DDFDocuments/u/G/TBTN25/BDI607.DOCX")</f>
        <v>https://docs.wto.org/imrd/directdoc.asp?DDFDocuments/u/G/TBTN25/BDI607.DOCX</v>
      </c>
      <c r="R209" s="6" t="str">
        <f>HYPERLINK("https://docs.wto.org/imrd/directdoc.asp?DDFDocuments/v/G/TBTN25/BDI607.DOCX", "https://docs.wto.org/imrd/directdoc.asp?DDFDocuments/v/G/TBTN25/BDI607.DOCX")</f>
        <v>https://docs.wto.org/imrd/directdoc.asp?DDFDocuments/v/G/TBTN25/BDI607.DOCX</v>
      </c>
    </row>
    <row r="210" spans="1:18" ht="60" x14ac:dyDescent="0.25">
      <c r="A210" s="8" t="s">
        <v>753</v>
      </c>
      <c r="B210" s="6" t="s">
        <v>168</v>
      </c>
      <c r="C210" s="7">
        <v>45814</v>
      </c>
      <c r="D210" s="9" t="str">
        <f>HYPERLINK("https://www.epingalert.org/en/Search?viewData= G/TBT/N/BDI/604, G/TBT/N/KEN/1804, G/TBT/N/RWA/1203, G/TBT/N/TZA/1345, G/TBT/N/UGA/2159"," G/TBT/N/BDI/604, G/TBT/N/KEN/1804, G/TBT/N/RWA/1203, G/TBT/N/TZA/1345, G/TBT/N/UGA/2159")</f>
        <v xml:space="preserve"> G/TBT/N/BDI/604, G/TBT/N/KEN/1804, G/TBT/N/RWA/1203, G/TBT/N/TZA/1345, G/TBT/N/UGA/2159</v>
      </c>
      <c r="E210" s="8" t="s">
        <v>768</v>
      </c>
      <c r="F210" s="8" t="s">
        <v>769</v>
      </c>
      <c r="H210" s="8" t="s">
        <v>754</v>
      </c>
      <c r="I210" s="8" t="s">
        <v>755</v>
      </c>
      <c r="J210" s="8" t="s">
        <v>756</v>
      </c>
      <c r="K210" s="8" t="s">
        <v>21</v>
      </c>
      <c r="L210" s="6"/>
      <c r="M210" s="7">
        <v>45874</v>
      </c>
      <c r="N210" s="6" t="s">
        <v>24</v>
      </c>
      <c r="O210" s="8" t="s">
        <v>770</v>
      </c>
      <c r="P210" s="6" t="str">
        <f>HYPERLINK("https://docs.wto.org/imrd/directdoc.asp?DDFDocuments/t/G/TBTN25/BDI604.DOCX", "https://docs.wto.org/imrd/directdoc.asp?DDFDocuments/t/G/TBTN25/BDI604.DOCX")</f>
        <v>https://docs.wto.org/imrd/directdoc.asp?DDFDocuments/t/G/TBTN25/BDI604.DOCX</v>
      </c>
      <c r="Q210" s="6" t="str">
        <f>HYPERLINK("https://docs.wto.org/imrd/directdoc.asp?DDFDocuments/u/G/TBTN25/BDI604.DOCX", "https://docs.wto.org/imrd/directdoc.asp?DDFDocuments/u/G/TBTN25/BDI604.DOCX")</f>
        <v>https://docs.wto.org/imrd/directdoc.asp?DDFDocuments/u/G/TBTN25/BDI604.DOCX</v>
      </c>
      <c r="R210" s="6" t="str">
        <f>HYPERLINK("https://docs.wto.org/imrd/directdoc.asp?DDFDocuments/v/G/TBTN25/BDI604.DOCX", "https://docs.wto.org/imrd/directdoc.asp?DDFDocuments/v/G/TBTN25/BDI604.DOCX")</f>
        <v>https://docs.wto.org/imrd/directdoc.asp?DDFDocuments/v/G/TBTN25/BDI604.DOCX</v>
      </c>
    </row>
    <row r="211" spans="1:18" ht="60" x14ac:dyDescent="0.25">
      <c r="A211" s="8" t="s">
        <v>753</v>
      </c>
      <c r="B211" s="6" t="s">
        <v>147</v>
      </c>
      <c r="C211" s="7">
        <v>45814</v>
      </c>
      <c r="D211" s="9" t="str">
        <f>HYPERLINK("https://www.epingalert.org/en/Search?viewData= G/TBT/N/BDI/604, G/TBT/N/KEN/1804, G/TBT/N/RWA/1203, G/TBT/N/TZA/1345, G/TBT/N/UGA/2159"," G/TBT/N/BDI/604, G/TBT/N/KEN/1804, G/TBT/N/RWA/1203, G/TBT/N/TZA/1345, G/TBT/N/UGA/2159")</f>
        <v xml:space="preserve"> G/TBT/N/BDI/604, G/TBT/N/KEN/1804, G/TBT/N/RWA/1203, G/TBT/N/TZA/1345, G/TBT/N/UGA/2159</v>
      </c>
      <c r="E211" s="8" t="s">
        <v>768</v>
      </c>
      <c r="F211" s="8" t="s">
        <v>769</v>
      </c>
      <c r="H211" s="8" t="s">
        <v>754</v>
      </c>
      <c r="I211" s="8" t="s">
        <v>755</v>
      </c>
      <c r="J211" s="8" t="s">
        <v>756</v>
      </c>
      <c r="K211" s="8" t="s">
        <v>21</v>
      </c>
      <c r="L211" s="6"/>
      <c r="M211" s="7">
        <v>45874</v>
      </c>
      <c r="N211" s="6" t="s">
        <v>24</v>
      </c>
      <c r="O211" s="8" t="s">
        <v>770</v>
      </c>
      <c r="P211" s="6" t="str">
        <f>HYPERLINK("https://docs.wto.org/imrd/directdoc.asp?DDFDocuments/t/G/TBTN25/BDI604.DOCX", "https://docs.wto.org/imrd/directdoc.asp?DDFDocuments/t/G/TBTN25/BDI604.DOCX")</f>
        <v>https://docs.wto.org/imrd/directdoc.asp?DDFDocuments/t/G/TBTN25/BDI604.DOCX</v>
      </c>
      <c r="Q211" s="6" t="str">
        <f>HYPERLINK("https://docs.wto.org/imrd/directdoc.asp?DDFDocuments/u/G/TBTN25/BDI604.DOCX", "https://docs.wto.org/imrd/directdoc.asp?DDFDocuments/u/G/TBTN25/BDI604.DOCX")</f>
        <v>https://docs.wto.org/imrd/directdoc.asp?DDFDocuments/u/G/TBTN25/BDI604.DOCX</v>
      </c>
      <c r="R211" s="6" t="str">
        <f>HYPERLINK("https://docs.wto.org/imrd/directdoc.asp?DDFDocuments/v/G/TBTN25/BDI604.DOCX", "https://docs.wto.org/imrd/directdoc.asp?DDFDocuments/v/G/TBTN25/BDI604.DOCX")</f>
        <v>https://docs.wto.org/imrd/directdoc.asp?DDFDocuments/v/G/TBTN25/BDI604.DOCX</v>
      </c>
    </row>
    <row r="212" spans="1:18" ht="60" x14ac:dyDescent="0.25">
      <c r="A212" s="8" t="s">
        <v>753</v>
      </c>
      <c r="B212" s="6" t="s">
        <v>147</v>
      </c>
      <c r="C212" s="7">
        <v>45814</v>
      </c>
      <c r="D212" s="9" t="str">
        <f>HYPERLINK("https://www.epingalert.org/en/Search?viewData= G/TBT/N/BDI/607, G/TBT/N/KEN/1807, G/TBT/N/RWA/1206, G/TBT/N/TZA/1348, G/TBT/N/UGA/2162"," G/TBT/N/BDI/607, G/TBT/N/KEN/1807, G/TBT/N/RWA/1206, G/TBT/N/TZA/1348, G/TBT/N/UGA/2162")</f>
        <v xml:space="preserve"> G/TBT/N/BDI/607, G/TBT/N/KEN/1807, G/TBT/N/RWA/1206, G/TBT/N/TZA/1348, G/TBT/N/UGA/2162</v>
      </c>
      <c r="E212" s="8" t="s">
        <v>771</v>
      </c>
      <c r="F212" s="8" t="s">
        <v>772</v>
      </c>
      <c r="H212" s="8" t="s">
        <v>754</v>
      </c>
      <c r="I212" s="8" t="s">
        <v>755</v>
      </c>
      <c r="J212" s="8" t="s">
        <v>756</v>
      </c>
      <c r="K212" s="8" t="s">
        <v>21</v>
      </c>
      <c r="L212" s="6"/>
      <c r="M212" s="7">
        <v>45874</v>
      </c>
      <c r="N212" s="6" t="s">
        <v>24</v>
      </c>
      <c r="O212" s="8" t="s">
        <v>773</v>
      </c>
      <c r="P212" s="6" t="str">
        <f>HYPERLINK("https://docs.wto.org/imrd/directdoc.asp?DDFDocuments/t/G/TBTN25/BDI607.DOCX", "https://docs.wto.org/imrd/directdoc.asp?DDFDocuments/t/G/TBTN25/BDI607.DOCX")</f>
        <v>https://docs.wto.org/imrd/directdoc.asp?DDFDocuments/t/G/TBTN25/BDI607.DOCX</v>
      </c>
      <c r="Q212" s="6" t="str">
        <f>HYPERLINK("https://docs.wto.org/imrd/directdoc.asp?DDFDocuments/u/G/TBTN25/BDI607.DOCX", "https://docs.wto.org/imrd/directdoc.asp?DDFDocuments/u/G/TBTN25/BDI607.DOCX")</f>
        <v>https://docs.wto.org/imrd/directdoc.asp?DDFDocuments/u/G/TBTN25/BDI607.DOCX</v>
      </c>
      <c r="R212" s="6" t="str">
        <f>HYPERLINK("https://docs.wto.org/imrd/directdoc.asp?DDFDocuments/v/G/TBTN25/BDI607.DOCX", "https://docs.wto.org/imrd/directdoc.asp?DDFDocuments/v/G/TBTN25/BDI607.DOCX")</f>
        <v>https://docs.wto.org/imrd/directdoc.asp?DDFDocuments/v/G/TBTN25/BDI607.DOCX</v>
      </c>
    </row>
    <row r="213" spans="1:18" ht="45" x14ac:dyDescent="0.25">
      <c r="A213" s="8" t="s">
        <v>785</v>
      </c>
      <c r="B213" s="6" t="s">
        <v>168</v>
      </c>
      <c r="C213" s="7">
        <v>45814</v>
      </c>
      <c r="D213" s="9" t="str">
        <f>HYPERLINK("https://www.epingalert.org/en/Search?viewData= G/TBT/N/UGA/2158"," G/TBT/N/UGA/2158")</f>
        <v xml:space="preserve"> G/TBT/N/UGA/2158</v>
      </c>
      <c r="E213" s="8" t="s">
        <v>783</v>
      </c>
      <c r="F213" s="8" t="s">
        <v>784</v>
      </c>
      <c r="H213" s="8" t="s">
        <v>786</v>
      </c>
      <c r="I213" s="8" t="s">
        <v>324</v>
      </c>
      <c r="J213" s="8" t="s">
        <v>787</v>
      </c>
      <c r="K213" s="8" t="s">
        <v>788</v>
      </c>
      <c r="L213" s="6"/>
      <c r="M213" s="7">
        <v>45874</v>
      </c>
      <c r="N213" s="6" t="s">
        <v>24</v>
      </c>
      <c r="O213" s="8" t="s">
        <v>789</v>
      </c>
      <c r="P213" s="6" t="str">
        <f>HYPERLINK("https://docs.wto.org/imrd/directdoc.asp?DDFDocuments/t/G/TBTN25/UGA2158.DOCX", "https://docs.wto.org/imrd/directdoc.asp?DDFDocuments/t/G/TBTN25/UGA2158.DOCX")</f>
        <v>https://docs.wto.org/imrd/directdoc.asp?DDFDocuments/t/G/TBTN25/UGA2158.DOCX</v>
      </c>
      <c r="Q213" s="6" t="str">
        <f>HYPERLINK("https://docs.wto.org/imrd/directdoc.asp?DDFDocuments/u/G/TBTN25/UGA2158.DOCX", "https://docs.wto.org/imrd/directdoc.asp?DDFDocuments/u/G/TBTN25/UGA2158.DOCX")</f>
        <v>https://docs.wto.org/imrd/directdoc.asp?DDFDocuments/u/G/TBTN25/UGA2158.DOCX</v>
      </c>
      <c r="R213" s="6" t="str">
        <f>HYPERLINK("https://docs.wto.org/imrd/directdoc.asp?DDFDocuments/v/G/TBTN25/UGA2158.DOCX", "https://docs.wto.org/imrd/directdoc.asp?DDFDocuments/v/G/TBTN25/UGA2158.DOCX")</f>
        <v>https://docs.wto.org/imrd/directdoc.asp?DDFDocuments/v/G/TBTN25/UGA2158.DOCX</v>
      </c>
    </row>
    <row r="214" spans="1:18" ht="60" x14ac:dyDescent="0.25">
      <c r="A214" s="8" t="s">
        <v>753</v>
      </c>
      <c r="B214" s="6" t="s">
        <v>153</v>
      </c>
      <c r="C214" s="7">
        <v>45814</v>
      </c>
      <c r="D214" s="9" t="str">
        <f>HYPERLINK("https://www.epingalert.org/en/Search?viewData= G/TBT/N/BDI/605, G/TBT/N/KEN/1805, G/TBT/N/RWA/1204, G/TBT/N/TZA/1346, G/TBT/N/UGA/2160"," G/TBT/N/BDI/605, G/TBT/N/KEN/1805, G/TBT/N/RWA/1204, G/TBT/N/TZA/1346, G/TBT/N/UGA/2160")</f>
        <v xml:space="preserve"> G/TBT/N/BDI/605, G/TBT/N/KEN/1805, G/TBT/N/RWA/1204, G/TBT/N/TZA/1346, G/TBT/N/UGA/2160</v>
      </c>
      <c r="E214" s="8" t="s">
        <v>765</v>
      </c>
      <c r="F214" s="8" t="s">
        <v>766</v>
      </c>
      <c r="H214" s="8" t="s">
        <v>754</v>
      </c>
      <c r="I214" s="8" t="s">
        <v>755</v>
      </c>
      <c r="J214" s="8" t="s">
        <v>756</v>
      </c>
      <c r="K214" s="8" t="s">
        <v>21</v>
      </c>
      <c r="L214" s="6"/>
      <c r="M214" s="7">
        <v>45874</v>
      </c>
      <c r="N214" s="6" t="s">
        <v>24</v>
      </c>
      <c r="O214" s="8" t="s">
        <v>767</v>
      </c>
      <c r="P214" s="6" t="str">
        <f>HYPERLINK("https://docs.wto.org/imrd/directdoc.asp?DDFDocuments/t/G/TBTN25/BDI605.DOCX", "https://docs.wto.org/imrd/directdoc.asp?DDFDocuments/t/G/TBTN25/BDI605.DOCX")</f>
        <v>https://docs.wto.org/imrd/directdoc.asp?DDFDocuments/t/G/TBTN25/BDI605.DOCX</v>
      </c>
      <c r="Q214" s="6" t="str">
        <f>HYPERLINK("https://docs.wto.org/imrd/directdoc.asp?DDFDocuments/u/G/TBTN25/BDI605.DOCX", "https://docs.wto.org/imrd/directdoc.asp?DDFDocuments/u/G/TBTN25/BDI605.DOCX")</f>
        <v>https://docs.wto.org/imrd/directdoc.asp?DDFDocuments/u/G/TBTN25/BDI605.DOCX</v>
      </c>
      <c r="R214" s="6" t="str">
        <f>HYPERLINK("https://docs.wto.org/imrd/directdoc.asp?DDFDocuments/v/G/TBTN25/BDI605.DOCX", "https://docs.wto.org/imrd/directdoc.asp?DDFDocuments/v/G/TBTN25/BDI605.DOCX")</f>
        <v>https://docs.wto.org/imrd/directdoc.asp?DDFDocuments/v/G/TBTN25/BDI605.DOCX</v>
      </c>
    </row>
    <row r="215" spans="1:18" ht="60" x14ac:dyDescent="0.25">
      <c r="A215" s="8" t="s">
        <v>753</v>
      </c>
      <c r="B215" s="6" t="s">
        <v>147</v>
      </c>
      <c r="C215" s="7">
        <v>45814</v>
      </c>
      <c r="D215" s="9" t="str">
        <f>HYPERLINK("https://www.epingalert.org/en/Search?viewData= G/TBT/N/BDI/606, G/TBT/N/KEN/1806, G/TBT/N/RWA/1205, G/TBT/N/TZA/1347, G/TBT/N/UGA/2161"," G/TBT/N/BDI/606, G/TBT/N/KEN/1806, G/TBT/N/RWA/1205, G/TBT/N/TZA/1347, G/TBT/N/UGA/2161")</f>
        <v xml:space="preserve"> G/TBT/N/BDI/606, G/TBT/N/KEN/1806, G/TBT/N/RWA/1205, G/TBT/N/TZA/1347, G/TBT/N/UGA/2161</v>
      </c>
      <c r="E215" s="8" t="s">
        <v>751</v>
      </c>
      <c r="F215" s="8" t="s">
        <v>752</v>
      </c>
      <c r="H215" s="8" t="s">
        <v>754</v>
      </c>
      <c r="I215" s="8" t="s">
        <v>755</v>
      </c>
      <c r="J215" s="8" t="s">
        <v>756</v>
      </c>
      <c r="K215" s="8" t="s">
        <v>21</v>
      </c>
      <c r="L215" s="6"/>
      <c r="M215" s="7">
        <v>45874</v>
      </c>
      <c r="N215" s="6" t="s">
        <v>24</v>
      </c>
      <c r="O215" s="8" t="s">
        <v>757</v>
      </c>
      <c r="P215" s="6" t="str">
        <f>HYPERLINK("https://docs.wto.org/imrd/directdoc.asp?DDFDocuments/t/G/TBTN25/BDI606.DOCX", "https://docs.wto.org/imrd/directdoc.asp?DDFDocuments/t/G/TBTN25/BDI606.DOCX")</f>
        <v>https://docs.wto.org/imrd/directdoc.asp?DDFDocuments/t/G/TBTN25/BDI606.DOCX</v>
      </c>
      <c r="Q215" s="6" t="str">
        <f>HYPERLINK("https://docs.wto.org/imrd/directdoc.asp?DDFDocuments/u/G/TBTN25/BDI606.DOCX", "https://docs.wto.org/imrd/directdoc.asp?DDFDocuments/u/G/TBTN25/BDI606.DOCX")</f>
        <v>https://docs.wto.org/imrd/directdoc.asp?DDFDocuments/u/G/TBTN25/BDI606.DOCX</v>
      </c>
      <c r="R215" s="6" t="str">
        <f>HYPERLINK("https://docs.wto.org/imrd/directdoc.asp?DDFDocuments/v/G/TBTN25/BDI606.DOCX", "https://docs.wto.org/imrd/directdoc.asp?DDFDocuments/v/G/TBTN25/BDI606.DOCX")</f>
        <v>https://docs.wto.org/imrd/directdoc.asp?DDFDocuments/v/G/TBTN25/BDI606.DOCX</v>
      </c>
    </row>
    <row r="216" spans="1:18" ht="60" x14ac:dyDescent="0.25">
      <c r="A216" s="8" t="s">
        <v>792</v>
      </c>
      <c r="B216" s="6" t="s">
        <v>464</v>
      </c>
      <c r="C216" s="7">
        <v>45813</v>
      </c>
      <c r="D216" s="9" t="str">
        <f>HYPERLINK("https://www.epingalert.org/en/Search?viewData= G/TBT/N/MWI/176"," G/TBT/N/MWI/176")</f>
        <v xml:space="preserve"> G/TBT/N/MWI/176</v>
      </c>
      <c r="E216" s="8" t="s">
        <v>790</v>
      </c>
      <c r="F216" s="8" t="s">
        <v>791</v>
      </c>
      <c r="H216" s="8" t="s">
        <v>793</v>
      </c>
      <c r="I216" s="8" t="s">
        <v>469</v>
      </c>
      <c r="J216" s="8" t="s">
        <v>470</v>
      </c>
      <c r="K216" s="8" t="s">
        <v>21</v>
      </c>
      <c r="L216" s="6"/>
      <c r="M216" s="7">
        <v>45873</v>
      </c>
      <c r="N216" s="6" t="s">
        <v>24</v>
      </c>
      <c r="O216" s="8" t="s">
        <v>794</v>
      </c>
      <c r="P216" s="6" t="str">
        <f>HYPERLINK("https://docs.wto.org/imrd/directdoc.asp?DDFDocuments/t/G/TBTN25/MWI176.DOCX", "https://docs.wto.org/imrd/directdoc.asp?DDFDocuments/t/G/TBTN25/MWI176.DOCX")</f>
        <v>https://docs.wto.org/imrd/directdoc.asp?DDFDocuments/t/G/TBTN25/MWI176.DOCX</v>
      </c>
      <c r="Q216" s="6" t="str">
        <f>HYPERLINK("https://docs.wto.org/imrd/directdoc.asp?DDFDocuments/u/G/TBTN25/MWI176.DOCX", "https://docs.wto.org/imrd/directdoc.asp?DDFDocuments/u/G/TBTN25/MWI176.DOCX")</f>
        <v>https://docs.wto.org/imrd/directdoc.asp?DDFDocuments/u/G/TBTN25/MWI176.DOCX</v>
      </c>
      <c r="R216" s="6" t="str">
        <f>HYPERLINK("https://docs.wto.org/imrd/directdoc.asp?DDFDocuments/v/G/TBTN25/MWI176.DOCX", "https://docs.wto.org/imrd/directdoc.asp?DDFDocuments/v/G/TBTN25/MWI176.DOCX")</f>
        <v>https://docs.wto.org/imrd/directdoc.asp?DDFDocuments/v/G/TBTN25/MWI176.DOCX</v>
      </c>
    </row>
    <row r="217" spans="1:18" ht="60" x14ac:dyDescent="0.25">
      <c r="A217" s="8" t="s">
        <v>797</v>
      </c>
      <c r="B217" s="6" t="s">
        <v>86</v>
      </c>
      <c r="C217" s="7">
        <v>45812</v>
      </c>
      <c r="D217" s="9" t="str">
        <f>HYPERLINK("https://www.epingalert.org/en/Search?viewData= G/TBT/N/USA/2206"," G/TBT/N/USA/2206")</f>
        <v xml:space="preserve"> G/TBT/N/USA/2206</v>
      </c>
      <c r="E217" s="8" t="s">
        <v>795</v>
      </c>
      <c r="F217" s="8" t="s">
        <v>796</v>
      </c>
      <c r="H217" s="8" t="s">
        <v>21</v>
      </c>
      <c r="I217" s="8" t="s">
        <v>798</v>
      </c>
      <c r="J217" s="8" t="s">
        <v>404</v>
      </c>
      <c r="K217" s="8" t="s">
        <v>21</v>
      </c>
      <c r="L217" s="6"/>
      <c r="M217" s="7">
        <v>45867</v>
      </c>
      <c r="N217" s="6" t="s">
        <v>24</v>
      </c>
      <c r="O217" s="8" t="s">
        <v>799</v>
      </c>
      <c r="P217" s="6" t="str">
        <f>HYPERLINK("https://docs.wto.org/imrd/directdoc.asp?DDFDocuments/t/G/TBTN25/USA2206.DOCX", "https://docs.wto.org/imrd/directdoc.asp?DDFDocuments/t/G/TBTN25/USA2206.DOCX")</f>
        <v>https://docs.wto.org/imrd/directdoc.asp?DDFDocuments/t/G/TBTN25/USA2206.DOCX</v>
      </c>
      <c r="Q217" s="6" t="str">
        <f>HYPERLINK("https://docs.wto.org/imrd/directdoc.asp?DDFDocuments/u/G/TBTN25/USA2206.DOCX", "https://docs.wto.org/imrd/directdoc.asp?DDFDocuments/u/G/TBTN25/USA2206.DOCX")</f>
        <v>https://docs.wto.org/imrd/directdoc.asp?DDFDocuments/u/G/TBTN25/USA2206.DOCX</v>
      </c>
      <c r="R217" s="6" t="str">
        <f>HYPERLINK("https://docs.wto.org/imrd/directdoc.asp?DDFDocuments/v/G/TBTN25/USA2206.DOCX", "https://docs.wto.org/imrd/directdoc.asp?DDFDocuments/v/G/TBTN25/USA2206.DOCX")</f>
        <v>https://docs.wto.org/imrd/directdoc.asp?DDFDocuments/v/G/TBTN25/USA2206.DOCX</v>
      </c>
    </row>
    <row r="218" spans="1:18" ht="45" x14ac:dyDescent="0.25">
      <c r="A218" s="8" t="s">
        <v>802</v>
      </c>
      <c r="B218" s="6" t="s">
        <v>86</v>
      </c>
      <c r="C218" s="7">
        <v>45812</v>
      </c>
      <c r="D218" s="9" t="str">
        <f>HYPERLINK("https://www.epingalert.org/en/Search?viewData= G/TBT/N/USA/2204"," G/TBT/N/USA/2204")</f>
        <v xml:space="preserve"> G/TBT/N/USA/2204</v>
      </c>
      <c r="E218" s="8" t="s">
        <v>800</v>
      </c>
      <c r="F218" s="8" t="s">
        <v>801</v>
      </c>
      <c r="H218" s="8" t="s">
        <v>21</v>
      </c>
      <c r="I218" s="8" t="s">
        <v>803</v>
      </c>
      <c r="J218" s="8" t="s">
        <v>404</v>
      </c>
      <c r="K218" s="8" t="s">
        <v>21</v>
      </c>
      <c r="L218" s="6"/>
      <c r="M218" s="7">
        <v>45867</v>
      </c>
      <c r="N218" s="6" t="s">
        <v>24</v>
      </c>
      <c r="O218" s="8" t="s">
        <v>804</v>
      </c>
      <c r="P218" s="6" t="str">
        <f>HYPERLINK("https://docs.wto.org/imrd/directdoc.asp?DDFDocuments/t/G/TBTN25/USA2204.DOCX", "https://docs.wto.org/imrd/directdoc.asp?DDFDocuments/t/G/TBTN25/USA2204.DOCX")</f>
        <v>https://docs.wto.org/imrd/directdoc.asp?DDFDocuments/t/G/TBTN25/USA2204.DOCX</v>
      </c>
      <c r="Q218" s="6" t="str">
        <f>HYPERLINK("https://docs.wto.org/imrd/directdoc.asp?DDFDocuments/u/G/TBTN25/USA2204.DOCX", "https://docs.wto.org/imrd/directdoc.asp?DDFDocuments/u/G/TBTN25/USA2204.DOCX")</f>
        <v>https://docs.wto.org/imrd/directdoc.asp?DDFDocuments/u/G/TBTN25/USA2204.DOCX</v>
      </c>
      <c r="R218" s="6" t="str">
        <f>HYPERLINK("https://docs.wto.org/imrd/directdoc.asp?DDFDocuments/v/G/TBTN25/USA2204.DOCX", "https://docs.wto.org/imrd/directdoc.asp?DDFDocuments/v/G/TBTN25/USA2204.DOCX")</f>
        <v>https://docs.wto.org/imrd/directdoc.asp?DDFDocuments/v/G/TBTN25/USA2204.DOCX</v>
      </c>
    </row>
    <row r="219" spans="1:18" ht="60" x14ac:dyDescent="0.25">
      <c r="A219" s="8" t="s">
        <v>807</v>
      </c>
      <c r="B219" s="6" t="s">
        <v>86</v>
      </c>
      <c r="C219" s="7">
        <v>45812</v>
      </c>
      <c r="D219" s="9" t="str">
        <f>HYPERLINK("https://www.epingalert.org/en/Search?viewData= G/TBT/N/USA/2202"," G/TBT/N/USA/2202")</f>
        <v xml:space="preserve"> G/TBT/N/USA/2202</v>
      </c>
      <c r="E219" s="8" t="s">
        <v>805</v>
      </c>
      <c r="F219" s="8" t="s">
        <v>806</v>
      </c>
      <c r="H219" s="8" t="s">
        <v>808</v>
      </c>
      <c r="I219" s="8" t="s">
        <v>809</v>
      </c>
      <c r="J219" s="8" t="s">
        <v>810</v>
      </c>
      <c r="K219" s="8" t="s">
        <v>21</v>
      </c>
      <c r="L219" s="6"/>
      <c r="M219" s="7">
        <v>45867</v>
      </c>
      <c r="N219" s="6" t="s">
        <v>24</v>
      </c>
      <c r="O219" s="8" t="s">
        <v>811</v>
      </c>
      <c r="P219" s="6" t="str">
        <f>HYPERLINK("https://docs.wto.org/imrd/directdoc.asp?DDFDocuments/t/G/TBTN25/USA2202.DOCX", "https://docs.wto.org/imrd/directdoc.asp?DDFDocuments/t/G/TBTN25/USA2202.DOCX")</f>
        <v>https://docs.wto.org/imrd/directdoc.asp?DDFDocuments/t/G/TBTN25/USA2202.DOCX</v>
      </c>
      <c r="Q219" s="6" t="str">
        <f>HYPERLINK("https://docs.wto.org/imrd/directdoc.asp?DDFDocuments/u/G/TBTN25/USA2202.DOCX", "https://docs.wto.org/imrd/directdoc.asp?DDFDocuments/u/G/TBTN25/USA2202.DOCX")</f>
        <v>https://docs.wto.org/imrd/directdoc.asp?DDFDocuments/u/G/TBTN25/USA2202.DOCX</v>
      </c>
      <c r="R219" s="6" t="str">
        <f>HYPERLINK("https://docs.wto.org/imrd/directdoc.asp?DDFDocuments/v/G/TBTN25/USA2202.DOCX", "https://docs.wto.org/imrd/directdoc.asp?DDFDocuments/v/G/TBTN25/USA2202.DOCX")</f>
        <v>https://docs.wto.org/imrd/directdoc.asp?DDFDocuments/v/G/TBTN25/USA2202.DOCX</v>
      </c>
    </row>
    <row r="220" spans="1:18" ht="60" x14ac:dyDescent="0.25">
      <c r="A220" s="8" t="s">
        <v>814</v>
      </c>
      <c r="B220" s="6" t="s">
        <v>86</v>
      </c>
      <c r="C220" s="7">
        <v>45812</v>
      </c>
      <c r="D220" s="9" t="str">
        <f>HYPERLINK("https://www.epingalert.org/en/Search?viewData= G/TBT/N/USA/2205"," G/TBT/N/USA/2205")</f>
        <v xml:space="preserve"> G/TBT/N/USA/2205</v>
      </c>
      <c r="E220" s="8" t="s">
        <v>812</v>
      </c>
      <c r="F220" s="8" t="s">
        <v>813</v>
      </c>
      <c r="H220" s="8" t="s">
        <v>21</v>
      </c>
      <c r="I220" s="8" t="s">
        <v>803</v>
      </c>
      <c r="J220" s="8" t="s">
        <v>404</v>
      </c>
      <c r="K220" s="8" t="s">
        <v>21</v>
      </c>
      <c r="L220" s="6"/>
      <c r="M220" s="7">
        <v>45867</v>
      </c>
      <c r="N220" s="6" t="s">
        <v>24</v>
      </c>
      <c r="O220" s="8" t="s">
        <v>815</v>
      </c>
      <c r="P220" s="6" t="str">
        <f>HYPERLINK("https://docs.wto.org/imrd/directdoc.asp?DDFDocuments/t/G/TBTN25/USA2205.DOCX", "https://docs.wto.org/imrd/directdoc.asp?DDFDocuments/t/G/TBTN25/USA2205.DOCX")</f>
        <v>https://docs.wto.org/imrd/directdoc.asp?DDFDocuments/t/G/TBTN25/USA2205.DOCX</v>
      </c>
      <c r="Q220" s="6" t="str">
        <f>HYPERLINK("https://docs.wto.org/imrd/directdoc.asp?DDFDocuments/u/G/TBTN25/USA2205.DOCX", "https://docs.wto.org/imrd/directdoc.asp?DDFDocuments/u/G/TBTN25/USA2205.DOCX")</f>
        <v>https://docs.wto.org/imrd/directdoc.asp?DDFDocuments/u/G/TBTN25/USA2205.DOCX</v>
      </c>
      <c r="R220" s="6" t="str">
        <f>HYPERLINK("https://docs.wto.org/imrd/directdoc.asp?DDFDocuments/v/G/TBTN25/USA2205.DOCX", "https://docs.wto.org/imrd/directdoc.asp?DDFDocuments/v/G/TBTN25/USA2205.DOCX")</f>
        <v>https://docs.wto.org/imrd/directdoc.asp?DDFDocuments/v/G/TBTN25/USA2205.DOCX</v>
      </c>
    </row>
    <row r="221" spans="1:18" ht="180" x14ac:dyDescent="0.25">
      <c r="A221" s="8" t="s">
        <v>818</v>
      </c>
      <c r="B221" s="6" t="s">
        <v>86</v>
      </c>
      <c r="C221" s="7">
        <v>45812</v>
      </c>
      <c r="D221" s="9" t="str">
        <f>HYPERLINK("https://www.epingalert.org/en/Search?viewData= G/TBT/N/USA/2203"," G/TBT/N/USA/2203")</f>
        <v xml:space="preserve"> G/TBT/N/USA/2203</v>
      </c>
      <c r="E221" s="8" t="s">
        <v>816</v>
      </c>
      <c r="F221" s="8" t="s">
        <v>817</v>
      </c>
      <c r="H221" s="8" t="s">
        <v>808</v>
      </c>
      <c r="I221" s="8" t="s">
        <v>819</v>
      </c>
      <c r="J221" s="8" t="s">
        <v>810</v>
      </c>
      <c r="K221" s="8" t="s">
        <v>21</v>
      </c>
      <c r="L221" s="6"/>
      <c r="M221" s="7">
        <v>45867</v>
      </c>
      <c r="N221" s="6" t="s">
        <v>24</v>
      </c>
      <c r="O221" s="8" t="s">
        <v>820</v>
      </c>
      <c r="P221" s="6" t="str">
        <f>HYPERLINK("https://docs.wto.org/imrd/directdoc.asp?DDFDocuments/t/G/TBTN25/USA2203.DOCX", "https://docs.wto.org/imrd/directdoc.asp?DDFDocuments/t/G/TBTN25/USA2203.DOCX")</f>
        <v>https://docs.wto.org/imrd/directdoc.asp?DDFDocuments/t/G/TBTN25/USA2203.DOCX</v>
      </c>
      <c r="Q221" s="6" t="str">
        <f>HYPERLINK("https://docs.wto.org/imrd/directdoc.asp?DDFDocuments/u/G/TBTN25/USA2203.DOCX", "https://docs.wto.org/imrd/directdoc.asp?DDFDocuments/u/G/TBTN25/USA2203.DOCX")</f>
        <v>https://docs.wto.org/imrd/directdoc.asp?DDFDocuments/u/G/TBTN25/USA2203.DOCX</v>
      </c>
      <c r="R221" s="6" t="str">
        <f>HYPERLINK("https://docs.wto.org/imrd/directdoc.asp?DDFDocuments/v/G/TBTN25/USA2203.DOCX", "https://docs.wto.org/imrd/directdoc.asp?DDFDocuments/v/G/TBTN25/USA2203.DOCX")</f>
        <v>https://docs.wto.org/imrd/directdoc.asp?DDFDocuments/v/G/TBTN25/USA2203.DOCX</v>
      </c>
    </row>
    <row r="222" spans="1:18" ht="165" x14ac:dyDescent="0.25">
      <c r="A222" s="8" t="s">
        <v>823</v>
      </c>
      <c r="B222" s="6" t="s">
        <v>86</v>
      </c>
      <c r="C222" s="7">
        <v>45812</v>
      </c>
      <c r="D222" s="9" t="str">
        <f>HYPERLINK("https://www.epingalert.org/en/Search?viewData= G/TBT/N/USA/2207"," G/TBT/N/USA/2207")</f>
        <v xml:space="preserve"> G/TBT/N/USA/2207</v>
      </c>
      <c r="E222" s="8" t="s">
        <v>821</v>
      </c>
      <c r="F222" s="8" t="s">
        <v>822</v>
      </c>
      <c r="H222" s="8" t="s">
        <v>21</v>
      </c>
      <c r="I222" s="8" t="s">
        <v>824</v>
      </c>
      <c r="J222" s="8" t="s">
        <v>97</v>
      </c>
      <c r="K222" s="8" t="s">
        <v>21</v>
      </c>
      <c r="L222" s="6"/>
      <c r="M222" s="7">
        <v>45867</v>
      </c>
      <c r="N222" s="6" t="s">
        <v>24</v>
      </c>
      <c r="O222" s="8" t="s">
        <v>825</v>
      </c>
      <c r="P222" s="6" t="str">
        <f>HYPERLINK("https://docs.wto.org/imrd/directdoc.asp?DDFDocuments/t/G/TBTN25/USA2207.DOCX", "https://docs.wto.org/imrd/directdoc.asp?DDFDocuments/t/G/TBTN25/USA2207.DOCX")</f>
        <v>https://docs.wto.org/imrd/directdoc.asp?DDFDocuments/t/G/TBTN25/USA2207.DOCX</v>
      </c>
      <c r="Q222" s="6" t="str">
        <f>HYPERLINK("https://docs.wto.org/imrd/directdoc.asp?DDFDocuments/u/G/TBTN25/USA2207.DOCX", "https://docs.wto.org/imrd/directdoc.asp?DDFDocuments/u/G/TBTN25/USA2207.DOCX")</f>
        <v>https://docs.wto.org/imrd/directdoc.asp?DDFDocuments/u/G/TBTN25/USA2207.DOCX</v>
      </c>
      <c r="R222" s="6" t="str">
        <f>HYPERLINK("https://docs.wto.org/imrd/directdoc.asp?DDFDocuments/v/G/TBTN25/USA2207.DOCX", "https://docs.wto.org/imrd/directdoc.asp?DDFDocuments/v/G/TBTN25/USA2207.DOCX")</f>
        <v>https://docs.wto.org/imrd/directdoc.asp?DDFDocuments/v/G/TBTN25/USA2207.DOCX</v>
      </c>
    </row>
    <row r="223" spans="1:18" ht="90" x14ac:dyDescent="0.25">
      <c r="A223" s="8" t="s">
        <v>829</v>
      </c>
      <c r="B223" s="6" t="s">
        <v>826</v>
      </c>
      <c r="C223" s="7">
        <v>45812</v>
      </c>
      <c r="D223" s="9" t="str">
        <f>HYPERLINK("https://www.epingalert.org/en/Search?viewData= G/TBT/N/KGZ/57"," G/TBT/N/KGZ/57")</f>
        <v xml:space="preserve"> G/TBT/N/KGZ/57</v>
      </c>
      <c r="E223" s="8" t="s">
        <v>827</v>
      </c>
      <c r="F223" s="8" t="s">
        <v>828</v>
      </c>
      <c r="H223" s="8" t="s">
        <v>830</v>
      </c>
      <c r="I223" s="8" t="s">
        <v>831</v>
      </c>
      <c r="J223" s="8" t="s">
        <v>23</v>
      </c>
      <c r="K223" s="8" t="s">
        <v>21</v>
      </c>
      <c r="L223" s="6"/>
      <c r="M223" s="7">
        <v>45879</v>
      </c>
      <c r="N223" s="6" t="s">
        <v>24</v>
      </c>
      <c r="O223" s="8" t="s">
        <v>832</v>
      </c>
      <c r="P223" s="6" t="str">
        <f>HYPERLINK("https://docs.wto.org/imrd/directdoc.asp?DDFDocuments/t/G/TBTN25/KGZ57.DOCX", "https://docs.wto.org/imrd/directdoc.asp?DDFDocuments/t/G/TBTN25/KGZ57.DOCX")</f>
        <v>https://docs.wto.org/imrd/directdoc.asp?DDFDocuments/t/G/TBTN25/KGZ57.DOCX</v>
      </c>
      <c r="Q223" s="6" t="str">
        <f>HYPERLINK("https://docs.wto.org/imrd/directdoc.asp?DDFDocuments/u/G/TBTN25/KGZ57.DOCX", "https://docs.wto.org/imrd/directdoc.asp?DDFDocuments/u/G/TBTN25/KGZ57.DOCX")</f>
        <v>https://docs.wto.org/imrd/directdoc.asp?DDFDocuments/u/G/TBTN25/KGZ57.DOCX</v>
      </c>
      <c r="R223" s="6" t="str">
        <f>HYPERLINK("https://docs.wto.org/imrd/directdoc.asp?DDFDocuments/v/G/TBTN25/KGZ57.DOCX", "https://docs.wto.org/imrd/directdoc.asp?DDFDocuments/v/G/TBTN25/KGZ57.DOCX")</f>
        <v>https://docs.wto.org/imrd/directdoc.asp?DDFDocuments/v/G/TBTN25/KGZ57.DOCX</v>
      </c>
    </row>
    <row r="224" spans="1:18" ht="120" x14ac:dyDescent="0.25">
      <c r="A224" s="8" t="s">
        <v>835</v>
      </c>
      <c r="B224" s="6" t="s">
        <v>86</v>
      </c>
      <c r="C224" s="7">
        <v>45811</v>
      </c>
      <c r="D224" s="9" t="str">
        <f>HYPERLINK("https://www.epingalert.org/en/Search?viewData= G/TBT/N/USA/2201"," G/TBT/N/USA/2201")</f>
        <v xml:space="preserve"> G/TBT/N/USA/2201</v>
      </c>
      <c r="E224" s="8" t="s">
        <v>833</v>
      </c>
      <c r="F224" s="8" t="s">
        <v>834</v>
      </c>
      <c r="H224" s="8" t="s">
        <v>21</v>
      </c>
      <c r="I224" s="8" t="s">
        <v>836</v>
      </c>
      <c r="J224" s="8" t="s">
        <v>196</v>
      </c>
      <c r="K224" s="8" t="s">
        <v>21</v>
      </c>
      <c r="L224" s="6"/>
      <c r="M224" s="7">
        <v>45845</v>
      </c>
      <c r="N224" s="6" t="s">
        <v>24</v>
      </c>
      <c r="O224" s="8" t="s">
        <v>837</v>
      </c>
      <c r="P224" s="6" t="str">
        <f>HYPERLINK("https://docs.wto.org/imrd/directdoc.asp?DDFDocuments/t/G/TBTN25/USA2201.DOCX", "https://docs.wto.org/imrd/directdoc.asp?DDFDocuments/t/G/TBTN25/USA2201.DOCX")</f>
        <v>https://docs.wto.org/imrd/directdoc.asp?DDFDocuments/t/G/TBTN25/USA2201.DOCX</v>
      </c>
      <c r="Q224" s="6" t="str">
        <f>HYPERLINK("https://docs.wto.org/imrd/directdoc.asp?DDFDocuments/u/G/TBTN25/USA2201.DOCX", "https://docs.wto.org/imrd/directdoc.asp?DDFDocuments/u/G/TBTN25/USA2201.DOCX")</f>
        <v>https://docs.wto.org/imrd/directdoc.asp?DDFDocuments/u/G/TBTN25/USA2201.DOCX</v>
      </c>
      <c r="R224" s="6" t="str">
        <f>HYPERLINK("https://docs.wto.org/imrd/directdoc.asp?DDFDocuments/v/G/TBTN25/USA2201.DOCX", "https://docs.wto.org/imrd/directdoc.asp?DDFDocuments/v/G/TBTN25/USA2201.DOCX")</f>
        <v>https://docs.wto.org/imrd/directdoc.asp?DDFDocuments/v/G/TBTN25/USA2201.DOCX</v>
      </c>
    </row>
    <row r="225" spans="1:18" ht="60" x14ac:dyDescent="0.25">
      <c r="A225" s="8" t="s">
        <v>840</v>
      </c>
      <c r="B225" s="6" t="s">
        <v>168</v>
      </c>
      <c r="C225" s="7">
        <v>45811</v>
      </c>
      <c r="D225" s="9" t="str">
        <f>HYPERLINK("https://www.epingalert.org/en/Search?viewData= G/TBT/N/BDI/600, G/TBT/N/KEN/1800, G/TBT/N/RWA/1199, G/TBT/N/TZA/1340, G/TBT/N/UGA/2154"," G/TBT/N/BDI/600, G/TBT/N/KEN/1800, G/TBT/N/RWA/1199, G/TBT/N/TZA/1340, G/TBT/N/UGA/2154")</f>
        <v xml:space="preserve"> G/TBT/N/BDI/600, G/TBT/N/KEN/1800, G/TBT/N/RWA/1199, G/TBT/N/TZA/1340, G/TBT/N/UGA/2154</v>
      </c>
      <c r="E225" s="8" t="s">
        <v>838</v>
      </c>
      <c r="F225" s="8" t="s">
        <v>839</v>
      </c>
      <c r="H225" s="8" t="s">
        <v>841</v>
      </c>
      <c r="I225" s="8" t="s">
        <v>842</v>
      </c>
      <c r="J225" s="8" t="s">
        <v>145</v>
      </c>
      <c r="K225" s="8" t="s">
        <v>21</v>
      </c>
      <c r="L225" s="6"/>
      <c r="M225" s="7">
        <v>45871</v>
      </c>
      <c r="N225" s="6" t="s">
        <v>24</v>
      </c>
      <c r="O225" s="8" t="s">
        <v>843</v>
      </c>
      <c r="P225" s="6" t="str">
        <f>HYPERLINK("https://docs.wto.org/imrd/directdoc.asp?DDFDocuments/t/G/TBTN25/BDI600.DOCX", "https://docs.wto.org/imrd/directdoc.asp?DDFDocuments/t/G/TBTN25/BDI600.DOCX")</f>
        <v>https://docs.wto.org/imrd/directdoc.asp?DDFDocuments/t/G/TBTN25/BDI600.DOCX</v>
      </c>
      <c r="Q225" s="6" t="str">
        <f>HYPERLINK("https://docs.wto.org/imrd/directdoc.asp?DDFDocuments/u/G/TBTN25/BDI600.DOCX", "https://docs.wto.org/imrd/directdoc.asp?DDFDocuments/u/G/TBTN25/BDI600.DOCX")</f>
        <v>https://docs.wto.org/imrd/directdoc.asp?DDFDocuments/u/G/TBTN25/BDI600.DOCX</v>
      </c>
      <c r="R225" s="6" t="str">
        <f>HYPERLINK("https://docs.wto.org/imrd/directdoc.asp?DDFDocuments/v/G/TBTN25/BDI600.DOCX", "https://docs.wto.org/imrd/directdoc.asp?DDFDocuments/v/G/TBTN25/BDI600.DOCX")</f>
        <v>https://docs.wto.org/imrd/directdoc.asp?DDFDocuments/v/G/TBTN25/BDI600.DOCX</v>
      </c>
    </row>
    <row r="226" spans="1:18" ht="60" x14ac:dyDescent="0.25">
      <c r="A226" s="8" t="s">
        <v>840</v>
      </c>
      <c r="B226" s="6" t="s">
        <v>153</v>
      </c>
      <c r="C226" s="7">
        <v>45811</v>
      </c>
      <c r="D226" s="9" t="str">
        <f>HYPERLINK("https://www.epingalert.org/en/Search?viewData= G/TBT/N/BDI/601, G/TBT/N/KEN/1801, G/TBT/N/RWA/1200, G/TBT/N/TZA/1341, G/TBT/N/UGA/2155"," G/TBT/N/BDI/601, G/TBT/N/KEN/1801, G/TBT/N/RWA/1200, G/TBT/N/TZA/1341, G/TBT/N/UGA/2155")</f>
        <v xml:space="preserve"> G/TBT/N/BDI/601, G/TBT/N/KEN/1801, G/TBT/N/RWA/1200, G/TBT/N/TZA/1341, G/TBT/N/UGA/2155</v>
      </c>
      <c r="E226" s="8" t="s">
        <v>844</v>
      </c>
      <c r="F226" s="8" t="s">
        <v>845</v>
      </c>
      <c r="H226" s="8" t="s">
        <v>841</v>
      </c>
      <c r="I226" s="8" t="s">
        <v>842</v>
      </c>
      <c r="J226" s="8" t="s">
        <v>145</v>
      </c>
      <c r="K226" s="8" t="s">
        <v>21</v>
      </c>
      <c r="L226" s="6"/>
      <c r="M226" s="7">
        <v>45871</v>
      </c>
      <c r="N226" s="6" t="s">
        <v>24</v>
      </c>
      <c r="O226" s="8" t="s">
        <v>846</v>
      </c>
      <c r="P226" s="6" t="str">
        <f>HYPERLINK("https://docs.wto.org/imrd/directdoc.asp?DDFDocuments/t/G/TBTN25/BDI601.DOCX", "https://docs.wto.org/imrd/directdoc.asp?DDFDocuments/t/G/TBTN25/BDI601.DOCX")</f>
        <v>https://docs.wto.org/imrd/directdoc.asp?DDFDocuments/t/G/TBTN25/BDI601.DOCX</v>
      </c>
      <c r="Q226" s="6" t="str">
        <f>HYPERLINK("https://docs.wto.org/imrd/directdoc.asp?DDFDocuments/u/G/TBTN25/BDI601.DOCX", "https://docs.wto.org/imrd/directdoc.asp?DDFDocuments/u/G/TBTN25/BDI601.DOCX")</f>
        <v>https://docs.wto.org/imrd/directdoc.asp?DDFDocuments/u/G/TBTN25/BDI601.DOCX</v>
      </c>
      <c r="R226" s="6" t="str">
        <f>HYPERLINK("https://docs.wto.org/imrd/directdoc.asp?DDFDocuments/v/G/TBTN25/BDI601.DOCX", "https://docs.wto.org/imrd/directdoc.asp?DDFDocuments/v/G/TBTN25/BDI601.DOCX")</f>
        <v>https://docs.wto.org/imrd/directdoc.asp?DDFDocuments/v/G/TBTN25/BDI601.DOCX</v>
      </c>
    </row>
    <row r="227" spans="1:18" ht="60" x14ac:dyDescent="0.25">
      <c r="A227" s="8" t="s">
        <v>849</v>
      </c>
      <c r="B227" s="6" t="s">
        <v>153</v>
      </c>
      <c r="C227" s="7">
        <v>45811</v>
      </c>
      <c r="D227" s="9" t="str">
        <f>HYPERLINK("https://www.epingalert.org/en/Search?viewData= G/TBT/N/BDI/602, G/TBT/N/KEN/1802, G/TBT/N/RWA/1201, G/TBT/N/TZA/1342, G/TBT/N/UGA/2156"," G/TBT/N/BDI/602, G/TBT/N/KEN/1802, G/TBT/N/RWA/1201, G/TBT/N/TZA/1342, G/TBT/N/UGA/2156")</f>
        <v xml:space="preserve"> G/TBT/N/BDI/602, G/TBT/N/KEN/1802, G/TBT/N/RWA/1201, G/TBT/N/TZA/1342, G/TBT/N/UGA/2156</v>
      </c>
      <c r="E227" s="8" t="s">
        <v>847</v>
      </c>
      <c r="F227" s="8" t="s">
        <v>848</v>
      </c>
      <c r="H227" s="8" t="s">
        <v>841</v>
      </c>
      <c r="I227" s="8" t="s">
        <v>842</v>
      </c>
      <c r="J227" s="8" t="s">
        <v>145</v>
      </c>
      <c r="K227" s="8" t="s">
        <v>21</v>
      </c>
      <c r="L227" s="6"/>
      <c r="M227" s="7">
        <v>45871</v>
      </c>
      <c r="N227" s="6" t="s">
        <v>24</v>
      </c>
      <c r="O227" s="8" t="s">
        <v>850</v>
      </c>
      <c r="P227" s="6" t="str">
        <f>HYPERLINK("https://docs.wto.org/imrd/directdoc.asp?DDFDocuments/t/G/TBTN25/BDI602.DOCX", "https://docs.wto.org/imrd/directdoc.asp?DDFDocuments/t/G/TBTN25/BDI602.DOCX")</f>
        <v>https://docs.wto.org/imrd/directdoc.asp?DDFDocuments/t/G/TBTN25/BDI602.DOCX</v>
      </c>
      <c r="Q227" s="6" t="str">
        <f>HYPERLINK("https://docs.wto.org/imrd/directdoc.asp?DDFDocuments/u/G/TBTN25/BDI602.DOCX", "https://docs.wto.org/imrd/directdoc.asp?DDFDocuments/u/G/TBTN25/BDI602.DOCX")</f>
        <v>https://docs.wto.org/imrd/directdoc.asp?DDFDocuments/u/G/TBTN25/BDI602.DOCX</v>
      </c>
      <c r="R227" s="6" t="str">
        <f>HYPERLINK("https://docs.wto.org/imrd/directdoc.asp?DDFDocuments/v/G/TBTN25/BDI602.DOCX", "https://docs.wto.org/imrd/directdoc.asp?DDFDocuments/v/G/TBTN25/BDI602.DOCX")</f>
        <v>https://docs.wto.org/imrd/directdoc.asp?DDFDocuments/v/G/TBTN25/BDI602.DOCX</v>
      </c>
    </row>
    <row r="228" spans="1:18" ht="60" x14ac:dyDescent="0.25">
      <c r="A228" s="8" t="s">
        <v>840</v>
      </c>
      <c r="B228" s="6" t="s">
        <v>168</v>
      </c>
      <c r="C228" s="7">
        <v>45811</v>
      </c>
      <c r="D228" s="9" t="str">
        <f>HYPERLINK("https://www.epingalert.org/en/Search?viewData= G/TBT/N/BDI/601, G/TBT/N/KEN/1801, G/TBT/N/RWA/1200, G/TBT/N/TZA/1341, G/TBT/N/UGA/2155"," G/TBT/N/BDI/601, G/TBT/N/KEN/1801, G/TBT/N/RWA/1200, G/TBT/N/TZA/1341, G/TBT/N/UGA/2155")</f>
        <v xml:space="preserve"> G/TBT/N/BDI/601, G/TBT/N/KEN/1801, G/TBT/N/RWA/1200, G/TBT/N/TZA/1341, G/TBT/N/UGA/2155</v>
      </c>
      <c r="E228" s="8" t="s">
        <v>844</v>
      </c>
      <c r="F228" s="8" t="s">
        <v>845</v>
      </c>
      <c r="H228" s="8" t="s">
        <v>841</v>
      </c>
      <c r="I228" s="8" t="s">
        <v>842</v>
      </c>
      <c r="J228" s="8" t="s">
        <v>145</v>
      </c>
      <c r="K228" s="8" t="s">
        <v>21</v>
      </c>
      <c r="L228" s="6"/>
      <c r="M228" s="7">
        <v>45871</v>
      </c>
      <c r="N228" s="6" t="s">
        <v>24</v>
      </c>
      <c r="O228" s="8" t="s">
        <v>846</v>
      </c>
      <c r="P228" s="6" t="str">
        <f>HYPERLINK("https://docs.wto.org/imrd/directdoc.asp?DDFDocuments/t/G/TBTN25/BDI601.DOCX", "https://docs.wto.org/imrd/directdoc.asp?DDFDocuments/t/G/TBTN25/BDI601.DOCX")</f>
        <v>https://docs.wto.org/imrd/directdoc.asp?DDFDocuments/t/G/TBTN25/BDI601.DOCX</v>
      </c>
      <c r="Q228" s="6" t="str">
        <f>HYPERLINK("https://docs.wto.org/imrd/directdoc.asp?DDFDocuments/u/G/TBTN25/BDI601.DOCX", "https://docs.wto.org/imrd/directdoc.asp?DDFDocuments/u/G/TBTN25/BDI601.DOCX")</f>
        <v>https://docs.wto.org/imrd/directdoc.asp?DDFDocuments/u/G/TBTN25/BDI601.DOCX</v>
      </c>
      <c r="R228" s="6" t="str">
        <f>HYPERLINK("https://docs.wto.org/imrd/directdoc.asp?DDFDocuments/v/G/TBTN25/BDI601.DOCX", "https://docs.wto.org/imrd/directdoc.asp?DDFDocuments/v/G/TBTN25/BDI601.DOCX")</f>
        <v>https://docs.wto.org/imrd/directdoc.asp?DDFDocuments/v/G/TBTN25/BDI601.DOCX</v>
      </c>
    </row>
    <row r="229" spans="1:18" ht="60" x14ac:dyDescent="0.25">
      <c r="A229" s="8" t="s">
        <v>840</v>
      </c>
      <c r="B229" s="6" t="s">
        <v>139</v>
      </c>
      <c r="C229" s="7">
        <v>45811</v>
      </c>
      <c r="D229" s="9" t="str">
        <f>HYPERLINK("https://www.epingalert.org/en/Search?viewData= G/TBT/N/BDI/601, G/TBT/N/KEN/1801, G/TBT/N/RWA/1200, G/TBT/N/TZA/1341, G/TBT/N/UGA/2155"," G/TBT/N/BDI/601, G/TBT/N/KEN/1801, G/TBT/N/RWA/1200, G/TBT/N/TZA/1341, G/TBT/N/UGA/2155")</f>
        <v xml:space="preserve"> G/TBT/N/BDI/601, G/TBT/N/KEN/1801, G/TBT/N/RWA/1200, G/TBT/N/TZA/1341, G/TBT/N/UGA/2155</v>
      </c>
      <c r="E229" s="8" t="s">
        <v>844</v>
      </c>
      <c r="F229" s="8" t="s">
        <v>845</v>
      </c>
      <c r="H229" s="8" t="s">
        <v>841</v>
      </c>
      <c r="I229" s="8" t="s">
        <v>842</v>
      </c>
      <c r="J229" s="8" t="s">
        <v>145</v>
      </c>
      <c r="K229" s="8" t="s">
        <v>21</v>
      </c>
      <c r="L229" s="6"/>
      <c r="M229" s="7">
        <v>45871</v>
      </c>
      <c r="N229" s="6" t="s">
        <v>24</v>
      </c>
      <c r="O229" s="8" t="s">
        <v>846</v>
      </c>
      <c r="P229" s="6" t="str">
        <f>HYPERLINK("https://docs.wto.org/imrd/directdoc.asp?DDFDocuments/t/G/TBTN25/BDI601.DOCX", "https://docs.wto.org/imrd/directdoc.asp?DDFDocuments/t/G/TBTN25/BDI601.DOCX")</f>
        <v>https://docs.wto.org/imrd/directdoc.asp?DDFDocuments/t/G/TBTN25/BDI601.DOCX</v>
      </c>
      <c r="Q229" s="6" t="str">
        <f>HYPERLINK("https://docs.wto.org/imrd/directdoc.asp?DDFDocuments/u/G/TBTN25/BDI601.DOCX", "https://docs.wto.org/imrd/directdoc.asp?DDFDocuments/u/G/TBTN25/BDI601.DOCX")</f>
        <v>https://docs.wto.org/imrd/directdoc.asp?DDFDocuments/u/G/TBTN25/BDI601.DOCX</v>
      </c>
      <c r="R229" s="6" t="str">
        <f>HYPERLINK("https://docs.wto.org/imrd/directdoc.asp?DDFDocuments/v/G/TBTN25/BDI601.DOCX", "https://docs.wto.org/imrd/directdoc.asp?DDFDocuments/v/G/TBTN25/BDI601.DOCX")</f>
        <v>https://docs.wto.org/imrd/directdoc.asp?DDFDocuments/v/G/TBTN25/BDI601.DOCX</v>
      </c>
    </row>
    <row r="230" spans="1:18" ht="60" x14ac:dyDescent="0.25">
      <c r="A230" s="8" t="s">
        <v>853</v>
      </c>
      <c r="B230" s="6" t="s">
        <v>147</v>
      </c>
      <c r="C230" s="7">
        <v>45811</v>
      </c>
      <c r="D230" s="9" t="str">
        <f>HYPERLINK("https://www.epingalert.org/en/Search?viewData= G/TBT/N/BDI/603, G/TBT/N/KEN/1803, G/TBT/N/RWA/1202, G/TBT/N/TZA/1343, G/TBT/N/UGA/2157"," G/TBT/N/BDI/603, G/TBT/N/KEN/1803, G/TBT/N/RWA/1202, G/TBT/N/TZA/1343, G/TBT/N/UGA/2157")</f>
        <v xml:space="preserve"> G/TBT/N/BDI/603, G/TBT/N/KEN/1803, G/TBT/N/RWA/1202, G/TBT/N/TZA/1343, G/TBT/N/UGA/2157</v>
      </c>
      <c r="E230" s="8" t="s">
        <v>851</v>
      </c>
      <c r="F230" s="8" t="s">
        <v>852</v>
      </c>
      <c r="H230" s="8" t="s">
        <v>841</v>
      </c>
      <c r="I230" s="8" t="s">
        <v>842</v>
      </c>
      <c r="J230" s="8" t="s">
        <v>145</v>
      </c>
      <c r="K230" s="8" t="s">
        <v>21</v>
      </c>
      <c r="L230" s="6"/>
      <c r="M230" s="7">
        <v>45871</v>
      </c>
      <c r="N230" s="6" t="s">
        <v>24</v>
      </c>
      <c r="O230" s="8" t="s">
        <v>854</v>
      </c>
      <c r="P230" s="6" t="str">
        <f>HYPERLINK("https://docs.wto.org/imrd/directdoc.asp?DDFDocuments/t/G/TBTN25/BDI603.DOCX", "https://docs.wto.org/imrd/directdoc.asp?DDFDocuments/t/G/TBTN25/BDI603.DOCX")</f>
        <v>https://docs.wto.org/imrd/directdoc.asp?DDFDocuments/t/G/TBTN25/BDI603.DOCX</v>
      </c>
      <c r="Q230" s="6" t="str">
        <f>HYPERLINK("https://docs.wto.org/imrd/directdoc.asp?DDFDocuments/u/G/TBTN25/BDI603.DOCX", "https://docs.wto.org/imrd/directdoc.asp?DDFDocuments/u/G/TBTN25/BDI603.DOCX")</f>
        <v>https://docs.wto.org/imrd/directdoc.asp?DDFDocuments/u/G/TBTN25/BDI603.DOCX</v>
      </c>
      <c r="R230" s="6" t="str">
        <f>HYPERLINK("https://docs.wto.org/imrd/directdoc.asp?DDFDocuments/v/G/TBTN25/BDI603.DOCX", "https://docs.wto.org/imrd/directdoc.asp?DDFDocuments/v/G/TBTN25/BDI603.DOCX")</f>
        <v>https://docs.wto.org/imrd/directdoc.asp?DDFDocuments/v/G/TBTN25/BDI603.DOCX</v>
      </c>
    </row>
    <row r="231" spans="1:18" ht="60" x14ac:dyDescent="0.25">
      <c r="A231" s="8" t="s">
        <v>853</v>
      </c>
      <c r="B231" s="6" t="s">
        <v>167</v>
      </c>
      <c r="C231" s="7">
        <v>45811</v>
      </c>
      <c r="D231" s="9" t="str">
        <f>HYPERLINK("https://www.epingalert.org/en/Search?viewData= G/TBT/N/BDI/603, G/TBT/N/KEN/1803, G/TBT/N/RWA/1202, G/TBT/N/TZA/1343, G/TBT/N/UGA/2157"," G/TBT/N/BDI/603, G/TBT/N/KEN/1803, G/TBT/N/RWA/1202, G/TBT/N/TZA/1343, G/TBT/N/UGA/2157")</f>
        <v xml:space="preserve"> G/TBT/N/BDI/603, G/TBT/N/KEN/1803, G/TBT/N/RWA/1202, G/TBT/N/TZA/1343, G/TBT/N/UGA/2157</v>
      </c>
      <c r="E231" s="8" t="s">
        <v>851</v>
      </c>
      <c r="F231" s="8" t="s">
        <v>852</v>
      </c>
      <c r="H231" s="8" t="s">
        <v>841</v>
      </c>
      <c r="I231" s="8" t="s">
        <v>842</v>
      </c>
      <c r="J231" s="8" t="s">
        <v>145</v>
      </c>
      <c r="K231" s="8" t="s">
        <v>21</v>
      </c>
      <c r="L231" s="6"/>
      <c r="M231" s="7">
        <v>45871</v>
      </c>
      <c r="N231" s="6" t="s">
        <v>24</v>
      </c>
      <c r="O231" s="8" t="s">
        <v>854</v>
      </c>
      <c r="P231" s="6" t="str">
        <f>HYPERLINK("https://docs.wto.org/imrd/directdoc.asp?DDFDocuments/t/G/TBTN25/BDI603.DOCX", "https://docs.wto.org/imrd/directdoc.asp?DDFDocuments/t/G/TBTN25/BDI603.DOCX")</f>
        <v>https://docs.wto.org/imrd/directdoc.asp?DDFDocuments/t/G/TBTN25/BDI603.DOCX</v>
      </c>
      <c r="Q231" s="6" t="str">
        <f>HYPERLINK("https://docs.wto.org/imrd/directdoc.asp?DDFDocuments/u/G/TBTN25/BDI603.DOCX", "https://docs.wto.org/imrd/directdoc.asp?DDFDocuments/u/G/TBTN25/BDI603.DOCX")</f>
        <v>https://docs.wto.org/imrd/directdoc.asp?DDFDocuments/u/G/TBTN25/BDI603.DOCX</v>
      </c>
      <c r="R231" s="6" t="str">
        <f>HYPERLINK("https://docs.wto.org/imrd/directdoc.asp?DDFDocuments/v/G/TBTN25/BDI603.DOCX", "https://docs.wto.org/imrd/directdoc.asp?DDFDocuments/v/G/TBTN25/BDI603.DOCX")</f>
        <v>https://docs.wto.org/imrd/directdoc.asp?DDFDocuments/v/G/TBTN25/BDI603.DOCX</v>
      </c>
    </row>
    <row r="232" spans="1:18" ht="60" x14ac:dyDescent="0.25">
      <c r="A232" s="8" t="s">
        <v>840</v>
      </c>
      <c r="B232" s="6" t="s">
        <v>147</v>
      </c>
      <c r="C232" s="7">
        <v>45811</v>
      </c>
      <c r="D232" s="9" t="str">
        <f>HYPERLINK("https://www.epingalert.org/en/Search?viewData= G/TBT/N/BDI/600, G/TBT/N/KEN/1800, G/TBT/N/RWA/1199, G/TBT/N/TZA/1340, G/TBT/N/UGA/2154"," G/TBT/N/BDI/600, G/TBT/N/KEN/1800, G/TBT/N/RWA/1199, G/TBT/N/TZA/1340, G/TBT/N/UGA/2154")</f>
        <v xml:space="preserve"> G/TBT/N/BDI/600, G/TBT/N/KEN/1800, G/TBT/N/RWA/1199, G/TBT/N/TZA/1340, G/TBT/N/UGA/2154</v>
      </c>
      <c r="E232" s="8" t="s">
        <v>838</v>
      </c>
      <c r="F232" s="8" t="s">
        <v>839</v>
      </c>
      <c r="H232" s="8" t="s">
        <v>841</v>
      </c>
      <c r="I232" s="8" t="s">
        <v>842</v>
      </c>
      <c r="J232" s="8" t="s">
        <v>145</v>
      </c>
      <c r="K232" s="8" t="s">
        <v>21</v>
      </c>
      <c r="L232" s="6"/>
      <c r="M232" s="7">
        <v>45871</v>
      </c>
      <c r="N232" s="6" t="s">
        <v>24</v>
      </c>
      <c r="O232" s="8" t="s">
        <v>843</v>
      </c>
      <c r="P232" s="6" t="str">
        <f>HYPERLINK("https://docs.wto.org/imrd/directdoc.asp?DDFDocuments/t/G/TBTN25/BDI600.DOCX", "https://docs.wto.org/imrd/directdoc.asp?DDFDocuments/t/G/TBTN25/BDI600.DOCX")</f>
        <v>https://docs.wto.org/imrd/directdoc.asp?DDFDocuments/t/G/TBTN25/BDI600.DOCX</v>
      </c>
      <c r="Q232" s="6" t="str">
        <f>HYPERLINK("https://docs.wto.org/imrd/directdoc.asp?DDFDocuments/u/G/TBTN25/BDI600.DOCX", "https://docs.wto.org/imrd/directdoc.asp?DDFDocuments/u/G/TBTN25/BDI600.DOCX")</f>
        <v>https://docs.wto.org/imrd/directdoc.asp?DDFDocuments/u/G/TBTN25/BDI600.DOCX</v>
      </c>
      <c r="R232" s="6" t="str">
        <f>HYPERLINK("https://docs.wto.org/imrd/directdoc.asp?DDFDocuments/v/G/TBTN25/BDI600.DOCX", "https://docs.wto.org/imrd/directdoc.asp?DDFDocuments/v/G/TBTN25/BDI600.DOCX")</f>
        <v>https://docs.wto.org/imrd/directdoc.asp?DDFDocuments/v/G/TBTN25/BDI600.DOCX</v>
      </c>
    </row>
    <row r="233" spans="1:18" ht="60" x14ac:dyDescent="0.25">
      <c r="A233" s="8" t="s">
        <v>849</v>
      </c>
      <c r="B233" s="6" t="s">
        <v>139</v>
      </c>
      <c r="C233" s="7">
        <v>45811</v>
      </c>
      <c r="D233" s="9" t="str">
        <f>HYPERLINK("https://www.epingalert.org/en/Search?viewData= G/TBT/N/BDI/602, G/TBT/N/KEN/1802, G/TBT/N/RWA/1201, G/TBT/N/TZA/1342, G/TBT/N/UGA/2156"," G/TBT/N/BDI/602, G/TBT/N/KEN/1802, G/TBT/N/RWA/1201, G/TBT/N/TZA/1342, G/TBT/N/UGA/2156")</f>
        <v xml:space="preserve"> G/TBT/N/BDI/602, G/TBT/N/KEN/1802, G/TBT/N/RWA/1201, G/TBT/N/TZA/1342, G/TBT/N/UGA/2156</v>
      </c>
      <c r="E233" s="8" t="s">
        <v>847</v>
      </c>
      <c r="F233" s="8" t="s">
        <v>848</v>
      </c>
      <c r="H233" s="8" t="s">
        <v>841</v>
      </c>
      <c r="I233" s="8" t="s">
        <v>842</v>
      </c>
      <c r="J233" s="8" t="s">
        <v>145</v>
      </c>
      <c r="K233" s="8" t="s">
        <v>21</v>
      </c>
      <c r="L233" s="6"/>
      <c r="M233" s="7">
        <v>45871</v>
      </c>
      <c r="N233" s="6" t="s">
        <v>24</v>
      </c>
      <c r="O233" s="8" t="s">
        <v>850</v>
      </c>
      <c r="P233" s="6" t="str">
        <f>HYPERLINK("https://docs.wto.org/imrd/directdoc.asp?DDFDocuments/t/G/TBTN25/BDI602.DOCX", "https://docs.wto.org/imrd/directdoc.asp?DDFDocuments/t/G/TBTN25/BDI602.DOCX")</f>
        <v>https://docs.wto.org/imrd/directdoc.asp?DDFDocuments/t/G/TBTN25/BDI602.DOCX</v>
      </c>
      <c r="Q233" s="6" t="str">
        <f>HYPERLINK("https://docs.wto.org/imrd/directdoc.asp?DDFDocuments/u/G/TBTN25/BDI602.DOCX", "https://docs.wto.org/imrd/directdoc.asp?DDFDocuments/u/G/TBTN25/BDI602.DOCX")</f>
        <v>https://docs.wto.org/imrd/directdoc.asp?DDFDocuments/u/G/TBTN25/BDI602.DOCX</v>
      </c>
      <c r="R233" s="6" t="str">
        <f>HYPERLINK("https://docs.wto.org/imrd/directdoc.asp?DDFDocuments/v/G/TBTN25/BDI602.DOCX", "https://docs.wto.org/imrd/directdoc.asp?DDFDocuments/v/G/TBTN25/BDI602.DOCX")</f>
        <v>https://docs.wto.org/imrd/directdoc.asp?DDFDocuments/v/G/TBTN25/BDI602.DOCX</v>
      </c>
    </row>
    <row r="234" spans="1:18" ht="60" x14ac:dyDescent="0.25">
      <c r="A234" s="8" t="s">
        <v>849</v>
      </c>
      <c r="B234" s="6" t="s">
        <v>167</v>
      </c>
      <c r="C234" s="7">
        <v>45811</v>
      </c>
      <c r="D234" s="9" t="str">
        <f>HYPERLINK("https://www.epingalert.org/en/Search?viewData= G/TBT/N/BDI/602, G/TBT/N/KEN/1802, G/TBT/N/RWA/1201, G/TBT/N/TZA/1342, G/TBT/N/UGA/2156"," G/TBT/N/BDI/602, G/TBT/N/KEN/1802, G/TBT/N/RWA/1201, G/TBT/N/TZA/1342, G/TBT/N/UGA/2156")</f>
        <v xml:space="preserve"> G/TBT/N/BDI/602, G/TBT/N/KEN/1802, G/TBT/N/RWA/1201, G/TBT/N/TZA/1342, G/TBT/N/UGA/2156</v>
      </c>
      <c r="E234" s="8" t="s">
        <v>847</v>
      </c>
      <c r="F234" s="8" t="s">
        <v>848</v>
      </c>
      <c r="H234" s="8" t="s">
        <v>841</v>
      </c>
      <c r="I234" s="8" t="s">
        <v>842</v>
      </c>
      <c r="J234" s="8" t="s">
        <v>145</v>
      </c>
      <c r="K234" s="8" t="s">
        <v>21</v>
      </c>
      <c r="L234" s="6"/>
      <c r="M234" s="7">
        <v>45871</v>
      </c>
      <c r="N234" s="6" t="s">
        <v>24</v>
      </c>
      <c r="O234" s="8" t="s">
        <v>850</v>
      </c>
      <c r="P234" s="6" t="str">
        <f>HYPERLINK("https://docs.wto.org/imrd/directdoc.asp?DDFDocuments/t/G/TBTN25/BDI602.DOCX", "https://docs.wto.org/imrd/directdoc.asp?DDFDocuments/t/G/TBTN25/BDI602.DOCX")</f>
        <v>https://docs.wto.org/imrd/directdoc.asp?DDFDocuments/t/G/TBTN25/BDI602.DOCX</v>
      </c>
      <c r="Q234" s="6" t="str">
        <f>HYPERLINK("https://docs.wto.org/imrd/directdoc.asp?DDFDocuments/u/G/TBTN25/BDI602.DOCX", "https://docs.wto.org/imrd/directdoc.asp?DDFDocuments/u/G/TBTN25/BDI602.DOCX")</f>
        <v>https://docs.wto.org/imrd/directdoc.asp?DDFDocuments/u/G/TBTN25/BDI602.DOCX</v>
      </c>
      <c r="R234" s="6" t="str">
        <f>HYPERLINK("https://docs.wto.org/imrd/directdoc.asp?DDFDocuments/v/G/TBTN25/BDI602.DOCX", "https://docs.wto.org/imrd/directdoc.asp?DDFDocuments/v/G/TBTN25/BDI602.DOCX")</f>
        <v>https://docs.wto.org/imrd/directdoc.asp?DDFDocuments/v/G/TBTN25/BDI602.DOCX</v>
      </c>
    </row>
    <row r="235" spans="1:18" ht="60" x14ac:dyDescent="0.25">
      <c r="A235" s="8" t="s">
        <v>853</v>
      </c>
      <c r="B235" s="6" t="s">
        <v>139</v>
      </c>
      <c r="C235" s="7">
        <v>45811</v>
      </c>
      <c r="D235" s="9" t="str">
        <f>HYPERLINK("https://www.epingalert.org/en/Search?viewData= G/TBT/N/BDI/603, G/TBT/N/KEN/1803, G/TBT/N/RWA/1202, G/TBT/N/TZA/1343, G/TBT/N/UGA/2157"," G/TBT/N/BDI/603, G/TBT/N/KEN/1803, G/TBT/N/RWA/1202, G/TBT/N/TZA/1343, G/TBT/N/UGA/2157")</f>
        <v xml:space="preserve"> G/TBT/N/BDI/603, G/TBT/N/KEN/1803, G/TBT/N/RWA/1202, G/TBT/N/TZA/1343, G/TBT/N/UGA/2157</v>
      </c>
      <c r="E235" s="8" t="s">
        <v>851</v>
      </c>
      <c r="F235" s="8" t="s">
        <v>852</v>
      </c>
      <c r="H235" s="8" t="s">
        <v>841</v>
      </c>
      <c r="I235" s="8" t="s">
        <v>842</v>
      </c>
      <c r="J235" s="8" t="s">
        <v>145</v>
      </c>
      <c r="K235" s="8" t="s">
        <v>21</v>
      </c>
      <c r="L235" s="6"/>
      <c r="M235" s="7">
        <v>45871</v>
      </c>
      <c r="N235" s="6" t="s">
        <v>24</v>
      </c>
      <c r="O235" s="8" t="s">
        <v>854</v>
      </c>
      <c r="P235" s="6" t="str">
        <f>HYPERLINK("https://docs.wto.org/imrd/directdoc.asp?DDFDocuments/t/G/TBTN25/BDI603.DOCX", "https://docs.wto.org/imrd/directdoc.asp?DDFDocuments/t/G/TBTN25/BDI603.DOCX")</f>
        <v>https://docs.wto.org/imrd/directdoc.asp?DDFDocuments/t/G/TBTN25/BDI603.DOCX</v>
      </c>
      <c r="Q235" s="6" t="str">
        <f>HYPERLINK("https://docs.wto.org/imrd/directdoc.asp?DDFDocuments/u/G/TBTN25/BDI603.DOCX", "https://docs.wto.org/imrd/directdoc.asp?DDFDocuments/u/G/TBTN25/BDI603.DOCX")</f>
        <v>https://docs.wto.org/imrd/directdoc.asp?DDFDocuments/u/G/TBTN25/BDI603.DOCX</v>
      </c>
      <c r="R235" s="6" t="str">
        <f>HYPERLINK("https://docs.wto.org/imrd/directdoc.asp?DDFDocuments/v/G/TBTN25/BDI603.DOCX", "https://docs.wto.org/imrd/directdoc.asp?DDFDocuments/v/G/TBTN25/BDI603.DOCX")</f>
        <v>https://docs.wto.org/imrd/directdoc.asp?DDFDocuments/v/G/TBTN25/BDI603.DOCX</v>
      </c>
    </row>
    <row r="236" spans="1:18" ht="60" x14ac:dyDescent="0.25">
      <c r="A236" s="8" t="s">
        <v>849</v>
      </c>
      <c r="B236" s="6" t="s">
        <v>147</v>
      </c>
      <c r="C236" s="7">
        <v>45811</v>
      </c>
      <c r="D236" s="9" t="str">
        <f>HYPERLINK("https://www.epingalert.org/en/Search?viewData= G/TBT/N/BDI/602, G/TBT/N/KEN/1802, G/TBT/N/RWA/1201, G/TBT/N/TZA/1342, G/TBT/N/UGA/2156"," G/TBT/N/BDI/602, G/TBT/N/KEN/1802, G/TBT/N/RWA/1201, G/TBT/N/TZA/1342, G/TBT/N/UGA/2156")</f>
        <v xml:space="preserve"> G/TBT/N/BDI/602, G/TBT/N/KEN/1802, G/TBT/N/RWA/1201, G/TBT/N/TZA/1342, G/TBT/N/UGA/2156</v>
      </c>
      <c r="E236" s="8" t="s">
        <v>847</v>
      </c>
      <c r="F236" s="8" t="s">
        <v>848</v>
      </c>
      <c r="H236" s="8" t="s">
        <v>841</v>
      </c>
      <c r="I236" s="8" t="s">
        <v>842</v>
      </c>
      <c r="J236" s="8" t="s">
        <v>145</v>
      </c>
      <c r="K236" s="8" t="s">
        <v>21</v>
      </c>
      <c r="L236" s="6"/>
      <c r="M236" s="7">
        <v>45871</v>
      </c>
      <c r="N236" s="6" t="s">
        <v>24</v>
      </c>
      <c r="O236" s="8" t="s">
        <v>850</v>
      </c>
      <c r="P236" s="6" t="str">
        <f>HYPERLINK("https://docs.wto.org/imrd/directdoc.asp?DDFDocuments/t/G/TBTN25/BDI602.DOCX", "https://docs.wto.org/imrd/directdoc.asp?DDFDocuments/t/G/TBTN25/BDI602.DOCX")</f>
        <v>https://docs.wto.org/imrd/directdoc.asp?DDFDocuments/t/G/TBTN25/BDI602.DOCX</v>
      </c>
      <c r="Q236" s="6" t="str">
        <f>HYPERLINK("https://docs.wto.org/imrd/directdoc.asp?DDFDocuments/u/G/TBTN25/BDI602.DOCX", "https://docs.wto.org/imrd/directdoc.asp?DDFDocuments/u/G/TBTN25/BDI602.DOCX")</f>
        <v>https://docs.wto.org/imrd/directdoc.asp?DDFDocuments/u/G/TBTN25/BDI602.DOCX</v>
      </c>
      <c r="R236" s="6" t="str">
        <f>HYPERLINK("https://docs.wto.org/imrd/directdoc.asp?DDFDocuments/v/G/TBTN25/BDI602.DOCX", "https://docs.wto.org/imrd/directdoc.asp?DDFDocuments/v/G/TBTN25/BDI602.DOCX")</f>
        <v>https://docs.wto.org/imrd/directdoc.asp?DDFDocuments/v/G/TBTN25/BDI602.DOCX</v>
      </c>
    </row>
    <row r="237" spans="1:18" ht="150" x14ac:dyDescent="0.25">
      <c r="A237" s="8" t="s">
        <v>857</v>
      </c>
      <c r="B237" s="6" t="s">
        <v>826</v>
      </c>
      <c r="C237" s="7">
        <v>45811</v>
      </c>
      <c r="D237" s="9" t="str">
        <f>HYPERLINK("https://www.epingalert.org/en/Search?viewData= G/TBT/N/KGZ/56"," G/TBT/N/KGZ/56")</f>
        <v xml:space="preserve"> G/TBT/N/KGZ/56</v>
      </c>
      <c r="E237" s="8" t="s">
        <v>855</v>
      </c>
      <c r="F237" s="8" t="s">
        <v>856</v>
      </c>
      <c r="H237" s="8" t="s">
        <v>21</v>
      </c>
      <c r="I237" s="8" t="s">
        <v>858</v>
      </c>
      <c r="J237" s="8" t="s">
        <v>859</v>
      </c>
      <c r="K237" s="8" t="s">
        <v>788</v>
      </c>
      <c r="L237" s="6"/>
      <c r="M237" s="7">
        <v>45838</v>
      </c>
      <c r="N237" s="6" t="s">
        <v>24</v>
      </c>
      <c r="O237" s="8" t="s">
        <v>860</v>
      </c>
      <c r="P237" s="6" t="str">
        <f>HYPERLINK("https://docs.wto.org/imrd/directdoc.asp?DDFDocuments/t/G/TBTN25/KGZ56.DOCX", "https://docs.wto.org/imrd/directdoc.asp?DDFDocuments/t/G/TBTN25/KGZ56.DOCX")</f>
        <v>https://docs.wto.org/imrd/directdoc.asp?DDFDocuments/t/G/TBTN25/KGZ56.DOCX</v>
      </c>
      <c r="Q237" s="6" t="str">
        <f>HYPERLINK("https://docs.wto.org/imrd/directdoc.asp?DDFDocuments/u/G/TBTN25/KGZ56.DOCX", "https://docs.wto.org/imrd/directdoc.asp?DDFDocuments/u/G/TBTN25/KGZ56.DOCX")</f>
        <v>https://docs.wto.org/imrd/directdoc.asp?DDFDocuments/u/G/TBTN25/KGZ56.DOCX</v>
      </c>
      <c r="R237" s="6" t="str">
        <f>HYPERLINK("https://docs.wto.org/imrd/directdoc.asp?DDFDocuments/v/G/TBTN25/KGZ56.DOCX", "https://docs.wto.org/imrd/directdoc.asp?DDFDocuments/v/G/TBTN25/KGZ56.DOCX")</f>
        <v>https://docs.wto.org/imrd/directdoc.asp?DDFDocuments/v/G/TBTN25/KGZ56.DOCX</v>
      </c>
    </row>
    <row r="238" spans="1:18" ht="60" x14ac:dyDescent="0.25">
      <c r="A238" s="8" t="s">
        <v>853</v>
      </c>
      <c r="B238" s="6" t="s">
        <v>168</v>
      </c>
      <c r="C238" s="7">
        <v>45811</v>
      </c>
      <c r="D238" s="9" t="str">
        <f>HYPERLINK("https://www.epingalert.org/en/Search?viewData= G/TBT/N/BDI/603, G/TBT/N/KEN/1803, G/TBT/N/RWA/1202, G/TBT/N/TZA/1343, G/TBT/N/UGA/2157"," G/TBT/N/BDI/603, G/TBT/N/KEN/1803, G/TBT/N/RWA/1202, G/TBT/N/TZA/1343, G/TBT/N/UGA/2157")</f>
        <v xml:space="preserve"> G/TBT/N/BDI/603, G/TBT/N/KEN/1803, G/TBT/N/RWA/1202, G/TBT/N/TZA/1343, G/TBT/N/UGA/2157</v>
      </c>
      <c r="E238" s="8" t="s">
        <v>851</v>
      </c>
      <c r="F238" s="8" t="s">
        <v>852</v>
      </c>
      <c r="H238" s="8" t="s">
        <v>841</v>
      </c>
      <c r="I238" s="8" t="s">
        <v>842</v>
      </c>
      <c r="J238" s="8" t="s">
        <v>145</v>
      </c>
      <c r="K238" s="8" t="s">
        <v>21</v>
      </c>
      <c r="L238" s="6"/>
      <c r="M238" s="7">
        <v>45871</v>
      </c>
      <c r="N238" s="6" t="s">
        <v>24</v>
      </c>
      <c r="O238" s="8" t="s">
        <v>854</v>
      </c>
      <c r="P238" s="6" t="str">
        <f>HYPERLINK("https://docs.wto.org/imrd/directdoc.asp?DDFDocuments/t/G/TBTN25/BDI603.DOCX", "https://docs.wto.org/imrd/directdoc.asp?DDFDocuments/t/G/TBTN25/BDI603.DOCX")</f>
        <v>https://docs.wto.org/imrd/directdoc.asp?DDFDocuments/t/G/TBTN25/BDI603.DOCX</v>
      </c>
      <c r="Q238" s="6" t="str">
        <f>HYPERLINK("https://docs.wto.org/imrd/directdoc.asp?DDFDocuments/u/G/TBTN25/BDI603.DOCX", "https://docs.wto.org/imrd/directdoc.asp?DDFDocuments/u/G/TBTN25/BDI603.DOCX")</f>
        <v>https://docs.wto.org/imrd/directdoc.asp?DDFDocuments/u/G/TBTN25/BDI603.DOCX</v>
      </c>
      <c r="R238" s="6" t="str">
        <f>HYPERLINK("https://docs.wto.org/imrd/directdoc.asp?DDFDocuments/v/G/TBTN25/BDI603.DOCX", "https://docs.wto.org/imrd/directdoc.asp?DDFDocuments/v/G/TBTN25/BDI603.DOCX")</f>
        <v>https://docs.wto.org/imrd/directdoc.asp?DDFDocuments/v/G/TBTN25/BDI603.DOCX</v>
      </c>
    </row>
    <row r="239" spans="1:18" ht="90" x14ac:dyDescent="0.25">
      <c r="A239" s="8" t="s">
        <v>864</v>
      </c>
      <c r="B239" s="6" t="s">
        <v>861</v>
      </c>
      <c r="C239" s="7">
        <v>45811</v>
      </c>
      <c r="D239" s="9" t="str">
        <f>HYPERLINK("https://www.epingalert.org/en/Search?viewData= G/TBT/N/SWE/159"," G/TBT/N/SWE/159")</f>
        <v xml:space="preserve"> G/TBT/N/SWE/159</v>
      </c>
      <c r="E239" s="8" t="s">
        <v>862</v>
      </c>
      <c r="F239" s="8" t="s">
        <v>863</v>
      </c>
      <c r="H239" s="8" t="s">
        <v>21</v>
      </c>
      <c r="I239" s="8" t="s">
        <v>865</v>
      </c>
      <c r="J239" s="8" t="s">
        <v>39</v>
      </c>
      <c r="K239" s="8" t="s">
        <v>21</v>
      </c>
      <c r="L239" s="6"/>
      <c r="M239" s="7">
        <v>45871</v>
      </c>
      <c r="N239" s="6" t="s">
        <v>24</v>
      </c>
      <c r="O239" s="8" t="s">
        <v>866</v>
      </c>
      <c r="P239" s="6" t="str">
        <f>HYPERLINK("https://docs.wto.org/imrd/directdoc.asp?DDFDocuments/t/G/TBTN25/SWE159.DOCX", "https://docs.wto.org/imrd/directdoc.asp?DDFDocuments/t/G/TBTN25/SWE159.DOCX")</f>
        <v>https://docs.wto.org/imrd/directdoc.asp?DDFDocuments/t/G/TBTN25/SWE159.DOCX</v>
      </c>
      <c r="Q239" s="6" t="str">
        <f>HYPERLINK("https://docs.wto.org/imrd/directdoc.asp?DDFDocuments/u/G/TBTN25/SWE159.DOCX", "https://docs.wto.org/imrd/directdoc.asp?DDFDocuments/u/G/TBTN25/SWE159.DOCX")</f>
        <v>https://docs.wto.org/imrd/directdoc.asp?DDFDocuments/u/G/TBTN25/SWE159.DOCX</v>
      </c>
      <c r="R239" s="6" t="str">
        <f>HYPERLINK("https://docs.wto.org/imrd/directdoc.asp?DDFDocuments/v/G/TBTN25/SWE159.DOCX", "https://docs.wto.org/imrd/directdoc.asp?DDFDocuments/v/G/TBTN25/SWE159.DOCX")</f>
        <v>https://docs.wto.org/imrd/directdoc.asp?DDFDocuments/v/G/TBTN25/SWE159.DOCX</v>
      </c>
    </row>
    <row r="240" spans="1:18" ht="60" x14ac:dyDescent="0.25">
      <c r="A240" s="8" t="s">
        <v>840</v>
      </c>
      <c r="B240" s="6" t="s">
        <v>153</v>
      </c>
      <c r="C240" s="7">
        <v>45811</v>
      </c>
      <c r="D240" s="9" t="str">
        <f>HYPERLINK("https://www.epingalert.org/en/Search?viewData= G/TBT/N/BDI/600, G/TBT/N/KEN/1800, G/TBT/N/RWA/1199, G/TBT/N/TZA/1340, G/TBT/N/UGA/2154"," G/TBT/N/BDI/600, G/TBT/N/KEN/1800, G/TBT/N/RWA/1199, G/TBT/N/TZA/1340, G/TBT/N/UGA/2154")</f>
        <v xml:space="preserve"> G/TBT/N/BDI/600, G/TBT/N/KEN/1800, G/TBT/N/RWA/1199, G/TBT/N/TZA/1340, G/TBT/N/UGA/2154</v>
      </c>
      <c r="E240" s="8" t="s">
        <v>838</v>
      </c>
      <c r="F240" s="8" t="s">
        <v>839</v>
      </c>
      <c r="H240" s="8" t="s">
        <v>841</v>
      </c>
      <c r="I240" s="8" t="s">
        <v>842</v>
      </c>
      <c r="J240" s="8" t="s">
        <v>145</v>
      </c>
      <c r="K240" s="8" t="s">
        <v>21</v>
      </c>
      <c r="L240" s="6"/>
      <c r="M240" s="7">
        <v>45871</v>
      </c>
      <c r="N240" s="6" t="s">
        <v>24</v>
      </c>
      <c r="O240" s="8" t="s">
        <v>843</v>
      </c>
      <c r="P240" s="6" t="str">
        <f>HYPERLINK("https://docs.wto.org/imrd/directdoc.asp?DDFDocuments/t/G/TBTN25/BDI600.DOCX", "https://docs.wto.org/imrd/directdoc.asp?DDFDocuments/t/G/TBTN25/BDI600.DOCX")</f>
        <v>https://docs.wto.org/imrd/directdoc.asp?DDFDocuments/t/G/TBTN25/BDI600.DOCX</v>
      </c>
      <c r="Q240" s="6" t="str">
        <f>HYPERLINK("https://docs.wto.org/imrd/directdoc.asp?DDFDocuments/u/G/TBTN25/BDI600.DOCX", "https://docs.wto.org/imrd/directdoc.asp?DDFDocuments/u/G/TBTN25/BDI600.DOCX")</f>
        <v>https://docs.wto.org/imrd/directdoc.asp?DDFDocuments/u/G/TBTN25/BDI600.DOCX</v>
      </c>
      <c r="R240" s="6" t="str">
        <f>HYPERLINK("https://docs.wto.org/imrd/directdoc.asp?DDFDocuments/v/G/TBTN25/BDI600.DOCX", "https://docs.wto.org/imrd/directdoc.asp?DDFDocuments/v/G/TBTN25/BDI600.DOCX")</f>
        <v>https://docs.wto.org/imrd/directdoc.asp?DDFDocuments/v/G/TBTN25/BDI600.DOCX</v>
      </c>
    </row>
    <row r="241" spans="1:18" ht="60" x14ac:dyDescent="0.25">
      <c r="A241" s="8" t="s">
        <v>840</v>
      </c>
      <c r="B241" s="6" t="s">
        <v>147</v>
      </c>
      <c r="C241" s="7">
        <v>45811</v>
      </c>
      <c r="D241" s="9" t="str">
        <f>HYPERLINK("https://www.epingalert.org/en/Search?viewData= G/TBT/N/BDI/601, G/TBT/N/KEN/1801, G/TBT/N/RWA/1200, G/TBT/N/TZA/1341, G/TBT/N/UGA/2155"," G/TBT/N/BDI/601, G/TBT/N/KEN/1801, G/TBT/N/RWA/1200, G/TBT/N/TZA/1341, G/TBT/N/UGA/2155")</f>
        <v xml:space="preserve"> G/TBT/N/BDI/601, G/TBT/N/KEN/1801, G/TBT/N/RWA/1200, G/TBT/N/TZA/1341, G/TBT/N/UGA/2155</v>
      </c>
      <c r="E241" s="8" t="s">
        <v>844</v>
      </c>
      <c r="F241" s="8" t="s">
        <v>845</v>
      </c>
      <c r="H241" s="8" t="s">
        <v>841</v>
      </c>
      <c r="I241" s="8" t="s">
        <v>842</v>
      </c>
      <c r="J241" s="8" t="s">
        <v>145</v>
      </c>
      <c r="K241" s="8" t="s">
        <v>21</v>
      </c>
      <c r="L241" s="6"/>
      <c r="M241" s="7">
        <v>45871</v>
      </c>
      <c r="N241" s="6" t="s">
        <v>24</v>
      </c>
      <c r="O241" s="8" t="s">
        <v>846</v>
      </c>
      <c r="P241" s="6" t="str">
        <f>HYPERLINK("https://docs.wto.org/imrd/directdoc.asp?DDFDocuments/t/G/TBTN25/BDI601.DOCX", "https://docs.wto.org/imrd/directdoc.asp?DDFDocuments/t/G/TBTN25/BDI601.DOCX")</f>
        <v>https://docs.wto.org/imrd/directdoc.asp?DDFDocuments/t/G/TBTN25/BDI601.DOCX</v>
      </c>
      <c r="Q241" s="6" t="str">
        <f>HYPERLINK("https://docs.wto.org/imrd/directdoc.asp?DDFDocuments/u/G/TBTN25/BDI601.DOCX", "https://docs.wto.org/imrd/directdoc.asp?DDFDocuments/u/G/TBTN25/BDI601.DOCX")</f>
        <v>https://docs.wto.org/imrd/directdoc.asp?DDFDocuments/u/G/TBTN25/BDI601.DOCX</v>
      </c>
      <c r="R241" s="6" t="str">
        <f>HYPERLINK("https://docs.wto.org/imrd/directdoc.asp?DDFDocuments/v/G/TBTN25/BDI601.DOCX", "https://docs.wto.org/imrd/directdoc.asp?DDFDocuments/v/G/TBTN25/BDI601.DOCX")</f>
        <v>https://docs.wto.org/imrd/directdoc.asp?DDFDocuments/v/G/TBTN25/BDI601.DOCX</v>
      </c>
    </row>
    <row r="242" spans="1:18" ht="60" x14ac:dyDescent="0.25">
      <c r="A242" s="8" t="s">
        <v>853</v>
      </c>
      <c r="B242" s="6" t="s">
        <v>153</v>
      </c>
      <c r="C242" s="7">
        <v>45811</v>
      </c>
      <c r="D242" s="9" t="str">
        <f>HYPERLINK("https://www.epingalert.org/en/Search?viewData= G/TBT/N/BDI/603, G/TBT/N/KEN/1803, G/TBT/N/RWA/1202, G/TBT/N/TZA/1343, G/TBT/N/UGA/2157"," G/TBT/N/BDI/603, G/TBT/N/KEN/1803, G/TBT/N/RWA/1202, G/TBT/N/TZA/1343, G/TBT/N/UGA/2157")</f>
        <v xml:space="preserve"> G/TBT/N/BDI/603, G/TBT/N/KEN/1803, G/TBT/N/RWA/1202, G/TBT/N/TZA/1343, G/TBT/N/UGA/2157</v>
      </c>
      <c r="E242" s="8" t="s">
        <v>851</v>
      </c>
      <c r="F242" s="8" t="s">
        <v>852</v>
      </c>
      <c r="H242" s="8" t="s">
        <v>841</v>
      </c>
      <c r="I242" s="8" t="s">
        <v>842</v>
      </c>
      <c r="J242" s="8" t="s">
        <v>145</v>
      </c>
      <c r="K242" s="8" t="s">
        <v>21</v>
      </c>
      <c r="L242" s="6"/>
      <c r="M242" s="7">
        <v>45871</v>
      </c>
      <c r="N242" s="6" t="s">
        <v>24</v>
      </c>
      <c r="O242" s="8" t="s">
        <v>854</v>
      </c>
      <c r="P242" s="6" t="str">
        <f>HYPERLINK("https://docs.wto.org/imrd/directdoc.asp?DDFDocuments/t/G/TBTN25/BDI603.DOCX", "https://docs.wto.org/imrd/directdoc.asp?DDFDocuments/t/G/TBTN25/BDI603.DOCX")</f>
        <v>https://docs.wto.org/imrd/directdoc.asp?DDFDocuments/t/G/TBTN25/BDI603.DOCX</v>
      </c>
      <c r="Q242" s="6" t="str">
        <f>HYPERLINK("https://docs.wto.org/imrd/directdoc.asp?DDFDocuments/u/G/TBTN25/BDI603.DOCX", "https://docs.wto.org/imrd/directdoc.asp?DDFDocuments/u/G/TBTN25/BDI603.DOCX")</f>
        <v>https://docs.wto.org/imrd/directdoc.asp?DDFDocuments/u/G/TBTN25/BDI603.DOCX</v>
      </c>
      <c r="R242" s="6" t="str">
        <f>HYPERLINK("https://docs.wto.org/imrd/directdoc.asp?DDFDocuments/v/G/TBTN25/BDI603.DOCX", "https://docs.wto.org/imrd/directdoc.asp?DDFDocuments/v/G/TBTN25/BDI603.DOCX")</f>
        <v>https://docs.wto.org/imrd/directdoc.asp?DDFDocuments/v/G/TBTN25/BDI603.DOCX</v>
      </c>
    </row>
    <row r="243" spans="1:18" ht="60" x14ac:dyDescent="0.25">
      <c r="A243" s="8" t="s">
        <v>849</v>
      </c>
      <c r="B243" s="6" t="s">
        <v>168</v>
      </c>
      <c r="C243" s="7">
        <v>45811</v>
      </c>
      <c r="D243" s="9" t="str">
        <f>HYPERLINK("https://www.epingalert.org/en/Search?viewData= G/TBT/N/BDI/602, G/TBT/N/KEN/1802, G/TBT/N/RWA/1201, G/TBT/N/TZA/1342, G/TBT/N/UGA/2156"," G/TBT/N/BDI/602, G/TBT/N/KEN/1802, G/TBT/N/RWA/1201, G/TBT/N/TZA/1342, G/TBT/N/UGA/2156")</f>
        <v xml:space="preserve"> G/TBT/N/BDI/602, G/TBT/N/KEN/1802, G/TBT/N/RWA/1201, G/TBT/N/TZA/1342, G/TBT/N/UGA/2156</v>
      </c>
      <c r="E243" s="8" t="s">
        <v>847</v>
      </c>
      <c r="F243" s="8" t="s">
        <v>848</v>
      </c>
      <c r="H243" s="8" t="s">
        <v>841</v>
      </c>
      <c r="I243" s="8" t="s">
        <v>842</v>
      </c>
      <c r="J243" s="8" t="s">
        <v>145</v>
      </c>
      <c r="K243" s="8" t="s">
        <v>21</v>
      </c>
      <c r="L243" s="6"/>
      <c r="M243" s="7">
        <v>45871</v>
      </c>
      <c r="N243" s="6" t="s">
        <v>24</v>
      </c>
      <c r="O243" s="8" t="s">
        <v>850</v>
      </c>
      <c r="P243" s="6" t="str">
        <f>HYPERLINK("https://docs.wto.org/imrd/directdoc.asp?DDFDocuments/t/G/TBTN25/BDI602.DOCX", "https://docs.wto.org/imrd/directdoc.asp?DDFDocuments/t/G/TBTN25/BDI602.DOCX")</f>
        <v>https://docs.wto.org/imrd/directdoc.asp?DDFDocuments/t/G/TBTN25/BDI602.DOCX</v>
      </c>
      <c r="Q243" s="6" t="str">
        <f>HYPERLINK("https://docs.wto.org/imrd/directdoc.asp?DDFDocuments/u/G/TBTN25/BDI602.DOCX", "https://docs.wto.org/imrd/directdoc.asp?DDFDocuments/u/G/TBTN25/BDI602.DOCX")</f>
        <v>https://docs.wto.org/imrd/directdoc.asp?DDFDocuments/u/G/TBTN25/BDI602.DOCX</v>
      </c>
      <c r="R243" s="6" t="str">
        <f>HYPERLINK("https://docs.wto.org/imrd/directdoc.asp?DDFDocuments/v/G/TBTN25/BDI602.DOCX", "https://docs.wto.org/imrd/directdoc.asp?DDFDocuments/v/G/TBTN25/BDI602.DOCX")</f>
        <v>https://docs.wto.org/imrd/directdoc.asp?DDFDocuments/v/G/TBTN25/BDI602.DOCX</v>
      </c>
    </row>
    <row r="244" spans="1:18" ht="45" x14ac:dyDescent="0.25">
      <c r="A244" s="8" t="s">
        <v>870</v>
      </c>
      <c r="B244" s="6" t="s">
        <v>867</v>
      </c>
      <c r="C244" s="7">
        <v>45811</v>
      </c>
      <c r="D244" s="9" t="str">
        <f>HYPERLINK("https://www.epingalert.org/en/Search?viewData= G/TBT/N/MNG/19"," G/TBT/N/MNG/19")</f>
        <v xml:space="preserve"> G/TBT/N/MNG/19</v>
      </c>
      <c r="E244" s="8" t="s">
        <v>868</v>
      </c>
      <c r="F244" s="8" t="s">
        <v>869</v>
      </c>
      <c r="H244" s="8" t="s">
        <v>21</v>
      </c>
      <c r="I244" s="8" t="s">
        <v>21</v>
      </c>
      <c r="J244" s="8" t="s">
        <v>871</v>
      </c>
      <c r="K244" s="8" t="s">
        <v>21</v>
      </c>
      <c r="L244" s="6"/>
      <c r="M244" s="7">
        <v>45870</v>
      </c>
      <c r="N244" s="6" t="s">
        <v>24</v>
      </c>
      <c r="O244" s="8" t="s">
        <v>872</v>
      </c>
      <c r="P244" s="6" t="str">
        <f>HYPERLINK("https://docs.wto.org/imrd/directdoc.asp?DDFDocuments/t/G/TBTN25/MNG19.DOCX", "https://docs.wto.org/imrd/directdoc.asp?DDFDocuments/t/G/TBTN25/MNG19.DOCX")</f>
        <v>https://docs.wto.org/imrd/directdoc.asp?DDFDocuments/t/G/TBTN25/MNG19.DOCX</v>
      </c>
      <c r="Q244" s="6" t="str">
        <f>HYPERLINK("https://docs.wto.org/imrd/directdoc.asp?DDFDocuments/u/G/TBTN25/MNG19.DOCX", "https://docs.wto.org/imrd/directdoc.asp?DDFDocuments/u/G/TBTN25/MNG19.DOCX")</f>
        <v>https://docs.wto.org/imrd/directdoc.asp?DDFDocuments/u/G/TBTN25/MNG19.DOCX</v>
      </c>
      <c r="R244" s="6" t="str">
        <f>HYPERLINK("https://docs.wto.org/imrd/directdoc.asp?DDFDocuments/v/G/TBTN25/MNG19.DOCX", "https://docs.wto.org/imrd/directdoc.asp?DDFDocuments/v/G/TBTN25/MNG19.DOCX")</f>
        <v>https://docs.wto.org/imrd/directdoc.asp?DDFDocuments/v/G/TBTN25/MNG19.DOCX</v>
      </c>
    </row>
    <row r="245" spans="1:18" ht="75" x14ac:dyDescent="0.25">
      <c r="A245" s="8" t="s">
        <v>876</v>
      </c>
      <c r="B245" s="6" t="s">
        <v>873</v>
      </c>
      <c r="C245" s="7">
        <v>45811</v>
      </c>
      <c r="D245" s="9" t="str">
        <f>HYPERLINK("https://www.epingalert.org/en/Search?viewData= G/TBT/N/CAN/746"," G/TBT/N/CAN/746")</f>
        <v xml:space="preserve"> G/TBT/N/CAN/746</v>
      </c>
      <c r="E245" s="8" t="s">
        <v>874</v>
      </c>
      <c r="F245" s="8" t="s">
        <v>875</v>
      </c>
      <c r="H245" s="8" t="s">
        <v>21</v>
      </c>
      <c r="I245" s="8" t="s">
        <v>877</v>
      </c>
      <c r="J245" s="8" t="s">
        <v>131</v>
      </c>
      <c r="K245" s="8" t="s">
        <v>21</v>
      </c>
      <c r="L245" s="6"/>
      <c r="M245" s="7">
        <v>45877</v>
      </c>
      <c r="N245" s="6" t="s">
        <v>24</v>
      </c>
      <c r="O245" s="6"/>
      <c r="P245" s="6" t="str">
        <f>HYPERLINK("https://docs.wto.org/imrd/directdoc.asp?DDFDocuments/t/G/TBTN25/CAN746.DOCX", "https://docs.wto.org/imrd/directdoc.asp?DDFDocuments/t/G/TBTN25/CAN746.DOCX")</f>
        <v>https://docs.wto.org/imrd/directdoc.asp?DDFDocuments/t/G/TBTN25/CAN746.DOCX</v>
      </c>
      <c r="Q245" s="6" t="str">
        <f>HYPERLINK("https://docs.wto.org/imrd/directdoc.asp?DDFDocuments/u/G/TBTN25/CAN746.DOCX", "https://docs.wto.org/imrd/directdoc.asp?DDFDocuments/u/G/TBTN25/CAN746.DOCX")</f>
        <v>https://docs.wto.org/imrd/directdoc.asp?DDFDocuments/u/G/TBTN25/CAN746.DOCX</v>
      </c>
      <c r="R245" s="6" t="str">
        <f>HYPERLINK("https://docs.wto.org/imrd/directdoc.asp?DDFDocuments/v/G/TBTN25/CAN746.DOCX", "https://docs.wto.org/imrd/directdoc.asp?DDFDocuments/v/G/TBTN25/CAN746.DOCX")</f>
        <v>https://docs.wto.org/imrd/directdoc.asp?DDFDocuments/v/G/TBTN25/CAN746.DOCX</v>
      </c>
    </row>
    <row r="246" spans="1:18" ht="60" x14ac:dyDescent="0.25">
      <c r="A246" s="8" t="s">
        <v>840</v>
      </c>
      <c r="B246" s="6" t="s">
        <v>167</v>
      </c>
      <c r="C246" s="7">
        <v>45811</v>
      </c>
      <c r="D246" s="9" t="str">
        <f>HYPERLINK("https://www.epingalert.org/en/Search?viewData= G/TBT/N/BDI/600, G/TBT/N/KEN/1800, G/TBT/N/RWA/1199, G/TBT/N/TZA/1340, G/TBT/N/UGA/2154"," G/TBT/N/BDI/600, G/TBT/N/KEN/1800, G/TBT/N/RWA/1199, G/TBT/N/TZA/1340, G/TBT/N/UGA/2154")</f>
        <v xml:space="preserve"> G/TBT/N/BDI/600, G/TBT/N/KEN/1800, G/TBT/N/RWA/1199, G/TBT/N/TZA/1340, G/TBT/N/UGA/2154</v>
      </c>
      <c r="E246" s="8" t="s">
        <v>838</v>
      </c>
      <c r="F246" s="8" t="s">
        <v>839</v>
      </c>
      <c r="H246" s="8" t="s">
        <v>841</v>
      </c>
      <c r="I246" s="8" t="s">
        <v>842</v>
      </c>
      <c r="J246" s="8" t="s">
        <v>145</v>
      </c>
      <c r="K246" s="8" t="s">
        <v>21</v>
      </c>
      <c r="L246" s="6"/>
      <c r="M246" s="7">
        <v>45871</v>
      </c>
      <c r="N246" s="6" t="s">
        <v>24</v>
      </c>
      <c r="O246" s="8" t="s">
        <v>843</v>
      </c>
      <c r="P246" s="6" t="str">
        <f>HYPERLINK("https://docs.wto.org/imrd/directdoc.asp?DDFDocuments/t/G/TBTN25/BDI600.DOCX", "https://docs.wto.org/imrd/directdoc.asp?DDFDocuments/t/G/TBTN25/BDI600.DOCX")</f>
        <v>https://docs.wto.org/imrd/directdoc.asp?DDFDocuments/t/G/TBTN25/BDI600.DOCX</v>
      </c>
      <c r="Q246" s="6" t="str">
        <f>HYPERLINK("https://docs.wto.org/imrd/directdoc.asp?DDFDocuments/u/G/TBTN25/BDI600.DOCX", "https://docs.wto.org/imrd/directdoc.asp?DDFDocuments/u/G/TBTN25/BDI600.DOCX")</f>
        <v>https://docs.wto.org/imrd/directdoc.asp?DDFDocuments/u/G/TBTN25/BDI600.DOCX</v>
      </c>
      <c r="R246" s="6" t="str">
        <f>HYPERLINK("https://docs.wto.org/imrd/directdoc.asp?DDFDocuments/v/G/TBTN25/BDI600.DOCX", "https://docs.wto.org/imrd/directdoc.asp?DDFDocuments/v/G/TBTN25/BDI600.DOCX")</f>
        <v>https://docs.wto.org/imrd/directdoc.asp?DDFDocuments/v/G/TBTN25/BDI600.DOCX</v>
      </c>
    </row>
    <row r="247" spans="1:18" ht="45" x14ac:dyDescent="0.25">
      <c r="A247" s="8" t="s">
        <v>880</v>
      </c>
      <c r="B247" s="6" t="s">
        <v>269</v>
      </c>
      <c r="C247" s="7">
        <v>45811</v>
      </c>
      <c r="D247" s="9" t="str">
        <f>HYPERLINK("https://www.epingalert.org/en/Search?viewData= G/TBT/N/IND/364"," G/TBT/N/IND/364")</f>
        <v xml:space="preserve"> G/TBT/N/IND/364</v>
      </c>
      <c r="E247" s="8" t="s">
        <v>878</v>
      </c>
      <c r="F247" s="8" t="s">
        <v>879</v>
      </c>
      <c r="H247" s="8" t="s">
        <v>21</v>
      </c>
      <c r="I247" s="8" t="s">
        <v>881</v>
      </c>
      <c r="J247" s="8" t="s">
        <v>62</v>
      </c>
      <c r="K247" s="8" t="s">
        <v>21</v>
      </c>
      <c r="L247" s="6"/>
      <c r="M247" s="7">
        <v>45871</v>
      </c>
      <c r="N247" s="6" t="s">
        <v>24</v>
      </c>
      <c r="O247" s="8" t="s">
        <v>882</v>
      </c>
      <c r="P247" s="6" t="str">
        <f>HYPERLINK("https://docs.wto.org/imrd/directdoc.asp?DDFDocuments/t/G/TBTN25/IND364.DOCX", "https://docs.wto.org/imrd/directdoc.asp?DDFDocuments/t/G/TBTN25/IND364.DOCX")</f>
        <v>https://docs.wto.org/imrd/directdoc.asp?DDFDocuments/t/G/TBTN25/IND364.DOCX</v>
      </c>
      <c r="Q247" s="6" t="str">
        <f>HYPERLINK("https://docs.wto.org/imrd/directdoc.asp?DDFDocuments/u/G/TBTN25/IND364.DOCX", "https://docs.wto.org/imrd/directdoc.asp?DDFDocuments/u/G/TBTN25/IND364.DOCX")</f>
        <v>https://docs.wto.org/imrd/directdoc.asp?DDFDocuments/u/G/TBTN25/IND364.DOCX</v>
      </c>
      <c r="R247" s="6" t="str">
        <f>HYPERLINK("https://docs.wto.org/imrd/directdoc.asp?DDFDocuments/v/G/TBTN25/IND364.DOCX", "https://docs.wto.org/imrd/directdoc.asp?DDFDocuments/v/G/TBTN25/IND364.DOCX")</f>
        <v>https://docs.wto.org/imrd/directdoc.asp?DDFDocuments/v/G/TBTN25/IND364.DOCX</v>
      </c>
    </row>
    <row r="248" spans="1:18" ht="135" x14ac:dyDescent="0.25">
      <c r="A248" s="8" t="s">
        <v>885</v>
      </c>
      <c r="B248" s="6" t="s">
        <v>861</v>
      </c>
      <c r="C248" s="7">
        <v>45811</v>
      </c>
      <c r="D248" s="9" t="str">
        <f>HYPERLINK("https://www.epingalert.org/en/Search?viewData= G/TBT/N/SWE/160"," G/TBT/N/SWE/160")</f>
        <v xml:space="preserve"> G/TBT/N/SWE/160</v>
      </c>
      <c r="E248" s="8" t="s">
        <v>883</v>
      </c>
      <c r="F248" s="8" t="s">
        <v>884</v>
      </c>
      <c r="H248" s="8" t="s">
        <v>21</v>
      </c>
      <c r="I248" s="8" t="s">
        <v>865</v>
      </c>
      <c r="J248" s="8" t="s">
        <v>23</v>
      </c>
      <c r="K248" s="8" t="s">
        <v>21</v>
      </c>
      <c r="L248" s="6"/>
      <c r="M248" s="7">
        <v>45871</v>
      </c>
      <c r="N248" s="6" t="s">
        <v>24</v>
      </c>
      <c r="O248" s="8" t="s">
        <v>886</v>
      </c>
      <c r="P248" s="6" t="str">
        <f>HYPERLINK("https://docs.wto.org/imrd/directdoc.asp?DDFDocuments/t/G/TBTN25/SWE160.DOCX", "https://docs.wto.org/imrd/directdoc.asp?DDFDocuments/t/G/TBTN25/SWE160.DOCX")</f>
        <v>https://docs.wto.org/imrd/directdoc.asp?DDFDocuments/t/G/TBTN25/SWE160.DOCX</v>
      </c>
      <c r="Q248" s="6" t="str">
        <f>HYPERLINK("https://docs.wto.org/imrd/directdoc.asp?DDFDocuments/u/G/TBTN25/SWE160.DOCX", "https://docs.wto.org/imrd/directdoc.asp?DDFDocuments/u/G/TBTN25/SWE160.DOCX")</f>
        <v>https://docs.wto.org/imrd/directdoc.asp?DDFDocuments/u/G/TBTN25/SWE160.DOCX</v>
      </c>
      <c r="R248" s="6" t="str">
        <f>HYPERLINK("https://docs.wto.org/imrd/directdoc.asp?DDFDocuments/v/G/TBTN25/SWE160.DOCX", "https://docs.wto.org/imrd/directdoc.asp?DDFDocuments/v/G/TBTN25/SWE160.DOCX")</f>
        <v>https://docs.wto.org/imrd/directdoc.asp?DDFDocuments/v/G/TBTN25/SWE160.DOCX</v>
      </c>
    </row>
    <row r="249" spans="1:18" ht="60" x14ac:dyDescent="0.25">
      <c r="A249" s="8" t="s">
        <v>840</v>
      </c>
      <c r="B249" s="6" t="s">
        <v>139</v>
      </c>
      <c r="C249" s="7">
        <v>45811</v>
      </c>
      <c r="D249" s="9" t="str">
        <f>HYPERLINK("https://www.epingalert.org/en/Search?viewData= G/TBT/N/BDI/600, G/TBT/N/KEN/1800, G/TBT/N/RWA/1199, G/TBT/N/TZA/1340, G/TBT/N/UGA/2154"," G/TBT/N/BDI/600, G/TBT/N/KEN/1800, G/TBT/N/RWA/1199, G/TBT/N/TZA/1340, G/TBT/N/UGA/2154")</f>
        <v xml:space="preserve"> G/TBT/N/BDI/600, G/TBT/N/KEN/1800, G/TBT/N/RWA/1199, G/TBT/N/TZA/1340, G/TBT/N/UGA/2154</v>
      </c>
      <c r="E249" s="8" t="s">
        <v>838</v>
      </c>
      <c r="F249" s="8" t="s">
        <v>839</v>
      </c>
      <c r="H249" s="8" t="s">
        <v>841</v>
      </c>
      <c r="I249" s="8" t="s">
        <v>842</v>
      </c>
      <c r="J249" s="8" t="s">
        <v>145</v>
      </c>
      <c r="K249" s="8" t="s">
        <v>21</v>
      </c>
      <c r="L249" s="6"/>
      <c r="M249" s="7">
        <v>45871</v>
      </c>
      <c r="N249" s="6" t="s">
        <v>24</v>
      </c>
      <c r="O249" s="8" t="s">
        <v>843</v>
      </c>
      <c r="P249" s="6" t="str">
        <f>HYPERLINK("https://docs.wto.org/imrd/directdoc.asp?DDFDocuments/t/G/TBTN25/BDI600.DOCX", "https://docs.wto.org/imrd/directdoc.asp?DDFDocuments/t/G/TBTN25/BDI600.DOCX")</f>
        <v>https://docs.wto.org/imrd/directdoc.asp?DDFDocuments/t/G/TBTN25/BDI600.DOCX</v>
      </c>
      <c r="Q249" s="6" t="str">
        <f>HYPERLINK("https://docs.wto.org/imrd/directdoc.asp?DDFDocuments/u/G/TBTN25/BDI600.DOCX", "https://docs.wto.org/imrd/directdoc.asp?DDFDocuments/u/G/TBTN25/BDI600.DOCX")</f>
        <v>https://docs.wto.org/imrd/directdoc.asp?DDFDocuments/u/G/TBTN25/BDI600.DOCX</v>
      </c>
      <c r="R249" s="6" t="str">
        <f>HYPERLINK("https://docs.wto.org/imrd/directdoc.asp?DDFDocuments/v/G/TBTN25/BDI600.DOCX", "https://docs.wto.org/imrd/directdoc.asp?DDFDocuments/v/G/TBTN25/BDI600.DOCX")</f>
        <v>https://docs.wto.org/imrd/directdoc.asp?DDFDocuments/v/G/TBTN25/BDI600.DOCX</v>
      </c>
    </row>
    <row r="250" spans="1:18" ht="60" x14ac:dyDescent="0.25">
      <c r="A250" s="8" t="s">
        <v>840</v>
      </c>
      <c r="B250" s="6" t="s">
        <v>167</v>
      </c>
      <c r="C250" s="7">
        <v>45811</v>
      </c>
      <c r="D250" s="9" t="str">
        <f>HYPERLINK("https://www.epingalert.org/en/Search?viewData= G/TBT/N/BDI/601, G/TBT/N/KEN/1801, G/TBT/N/RWA/1200, G/TBT/N/TZA/1341, G/TBT/N/UGA/2155"," G/TBT/N/BDI/601, G/TBT/N/KEN/1801, G/TBT/N/RWA/1200, G/TBT/N/TZA/1341, G/TBT/N/UGA/2155")</f>
        <v xml:space="preserve"> G/TBT/N/BDI/601, G/TBT/N/KEN/1801, G/TBT/N/RWA/1200, G/TBT/N/TZA/1341, G/TBT/N/UGA/2155</v>
      </c>
      <c r="E250" s="8" t="s">
        <v>844</v>
      </c>
      <c r="F250" s="8" t="s">
        <v>845</v>
      </c>
      <c r="H250" s="8" t="s">
        <v>841</v>
      </c>
      <c r="I250" s="8" t="s">
        <v>842</v>
      </c>
      <c r="J250" s="8" t="s">
        <v>145</v>
      </c>
      <c r="K250" s="8" t="s">
        <v>21</v>
      </c>
      <c r="L250" s="6"/>
      <c r="M250" s="7">
        <v>45871</v>
      </c>
      <c r="N250" s="6" t="s">
        <v>24</v>
      </c>
      <c r="O250" s="8" t="s">
        <v>846</v>
      </c>
      <c r="P250" s="6" t="str">
        <f>HYPERLINK("https://docs.wto.org/imrd/directdoc.asp?DDFDocuments/t/G/TBTN25/BDI601.DOCX", "https://docs.wto.org/imrd/directdoc.asp?DDFDocuments/t/G/TBTN25/BDI601.DOCX")</f>
        <v>https://docs.wto.org/imrd/directdoc.asp?DDFDocuments/t/G/TBTN25/BDI601.DOCX</v>
      </c>
      <c r="Q250" s="6" t="str">
        <f>HYPERLINK("https://docs.wto.org/imrd/directdoc.asp?DDFDocuments/u/G/TBTN25/BDI601.DOCX", "https://docs.wto.org/imrd/directdoc.asp?DDFDocuments/u/G/TBTN25/BDI601.DOCX")</f>
        <v>https://docs.wto.org/imrd/directdoc.asp?DDFDocuments/u/G/TBTN25/BDI601.DOCX</v>
      </c>
      <c r="R250" s="6" t="str">
        <f>HYPERLINK("https://docs.wto.org/imrd/directdoc.asp?DDFDocuments/v/G/TBTN25/BDI601.DOCX", "https://docs.wto.org/imrd/directdoc.asp?DDFDocuments/v/G/TBTN25/BDI601.DOCX")</f>
        <v>https://docs.wto.org/imrd/directdoc.asp?DDFDocuments/v/G/TBTN25/BDI601.DOCX</v>
      </c>
    </row>
    <row r="251" spans="1:18" ht="45" x14ac:dyDescent="0.25">
      <c r="A251" s="8" t="s">
        <v>889</v>
      </c>
      <c r="B251" s="6" t="s">
        <v>269</v>
      </c>
      <c r="C251" s="7">
        <v>45810</v>
      </c>
      <c r="D251" s="9" t="str">
        <f>HYPERLINK("https://www.epingalert.org/en/Search?viewData= G/TBT/N/IND/363"," G/TBT/N/IND/363")</f>
        <v xml:space="preserve"> G/TBT/N/IND/363</v>
      </c>
      <c r="E251" s="8" t="s">
        <v>887</v>
      </c>
      <c r="F251" s="8" t="s">
        <v>888</v>
      </c>
      <c r="H251" s="8" t="s">
        <v>21</v>
      </c>
      <c r="I251" s="8" t="s">
        <v>881</v>
      </c>
      <c r="J251" s="8" t="s">
        <v>62</v>
      </c>
      <c r="K251" s="8" t="s">
        <v>21</v>
      </c>
      <c r="L251" s="6"/>
      <c r="M251" s="7">
        <v>45870</v>
      </c>
      <c r="N251" s="6" t="s">
        <v>24</v>
      </c>
      <c r="O251" s="8" t="s">
        <v>890</v>
      </c>
      <c r="P251" s="6" t="str">
        <f>HYPERLINK("https://docs.wto.org/imrd/directdoc.asp?DDFDocuments/t/G/TBTN25/IND363.DOCX", "https://docs.wto.org/imrd/directdoc.asp?DDFDocuments/t/G/TBTN25/IND363.DOCX")</f>
        <v>https://docs.wto.org/imrd/directdoc.asp?DDFDocuments/t/G/TBTN25/IND363.DOCX</v>
      </c>
      <c r="Q251" s="6" t="str">
        <f>HYPERLINK("https://docs.wto.org/imrd/directdoc.asp?DDFDocuments/u/G/TBTN25/IND363.DOCX", "https://docs.wto.org/imrd/directdoc.asp?DDFDocuments/u/G/TBTN25/IND363.DOCX")</f>
        <v>https://docs.wto.org/imrd/directdoc.asp?DDFDocuments/u/G/TBTN25/IND363.DOCX</v>
      </c>
      <c r="R251" s="6" t="str">
        <f>HYPERLINK("https://docs.wto.org/imrd/directdoc.asp?DDFDocuments/v/G/TBTN25/IND363.DOCX", "https://docs.wto.org/imrd/directdoc.asp?DDFDocuments/v/G/TBTN25/IND363.DOCX")</f>
        <v>https://docs.wto.org/imrd/directdoc.asp?DDFDocuments/v/G/TBTN25/IND363.DOCX</v>
      </c>
    </row>
    <row r="252" spans="1:18" ht="30" x14ac:dyDescent="0.25">
      <c r="A252" s="8" t="s">
        <v>893</v>
      </c>
      <c r="B252" s="6" t="s">
        <v>117</v>
      </c>
      <c r="C252" s="7">
        <v>45810</v>
      </c>
      <c r="D252" s="9" t="str">
        <f>HYPERLINK("https://www.epingalert.org/en/Search?viewData= G/TBT/N/THA/781"," G/TBT/N/THA/781")</f>
        <v xml:space="preserve"> G/TBT/N/THA/781</v>
      </c>
      <c r="E252" s="8" t="s">
        <v>891</v>
      </c>
      <c r="F252" s="8" t="s">
        <v>892</v>
      </c>
      <c r="H252" s="8" t="s">
        <v>21</v>
      </c>
      <c r="I252" s="8" t="s">
        <v>428</v>
      </c>
      <c r="J252" s="8" t="s">
        <v>131</v>
      </c>
      <c r="K252" s="8" t="s">
        <v>124</v>
      </c>
      <c r="L252" s="6"/>
      <c r="M252" s="7" t="s">
        <v>21</v>
      </c>
      <c r="N252" s="6" t="s">
        <v>24</v>
      </c>
      <c r="O252" s="8" t="s">
        <v>894</v>
      </c>
      <c r="P252" s="6" t="str">
        <f>HYPERLINK("https://docs.wto.org/imrd/directdoc.asp?DDFDocuments/t/G/TBTN25/THA781.DOCX", "https://docs.wto.org/imrd/directdoc.asp?DDFDocuments/t/G/TBTN25/THA781.DOCX")</f>
        <v>https://docs.wto.org/imrd/directdoc.asp?DDFDocuments/t/G/TBTN25/THA781.DOCX</v>
      </c>
      <c r="Q252" s="6" t="str">
        <f>HYPERLINK("https://docs.wto.org/imrd/directdoc.asp?DDFDocuments/u/G/TBTN25/THA781.DOCX", "https://docs.wto.org/imrd/directdoc.asp?DDFDocuments/u/G/TBTN25/THA781.DOCX")</f>
        <v>https://docs.wto.org/imrd/directdoc.asp?DDFDocuments/u/G/TBTN25/THA781.DOCX</v>
      </c>
      <c r="R252" s="6" t="str">
        <f>HYPERLINK("https://docs.wto.org/imrd/directdoc.asp?DDFDocuments/v/G/TBTN25/THA781.DOCX", "https://docs.wto.org/imrd/directdoc.asp?DDFDocuments/v/G/TBTN25/THA781.DOCX")</f>
        <v>https://docs.wto.org/imrd/directdoc.asp?DDFDocuments/v/G/TBTN25/THA781.DOCX</v>
      </c>
    </row>
    <row r="253" spans="1:18" ht="45" x14ac:dyDescent="0.25">
      <c r="A253" s="8" t="s">
        <v>898</v>
      </c>
      <c r="B253" s="6" t="s">
        <v>895</v>
      </c>
      <c r="C253" s="7">
        <v>45810</v>
      </c>
      <c r="D253" s="9" t="str">
        <f>HYPERLINK("https://www.epingalert.org/en/Search?viewData= G/TBT/N/CRI/205"," G/TBT/N/CRI/205")</f>
        <v xml:space="preserve"> G/TBT/N/CRI/205</v>
      </c>
      <c r="E253" s="8" t="s">
        <v>896</v>
      </c>
      <c r="F253" s="8" t="s">
        <v>897</v>
      </c>
      <c r="H253" s="8" t="s">
        <v>899</v>
      </c>
      <c r="I253" s="8" t="s">
        <v>122</v>
      </c>
      <c r="J253" s="8" t="s">
        <v>23</v>
      </c>
      <c r="K253" s="8" t="s">
        <v>124</v>
      </c>
      <c r="L253" s="6"/>
      <c r="M253" s="7">
        <v>45870</v>
      </c>
      <c r="N253" s="6" t="s">
        <v>24</v>
      </c>
      <c r="O253" s="8" t="s">
        <v>900</v>
      </c>
      <c r="P253" s="6" t="str">
        <f>HYPERLINK("https://docs.wto.org/imrd/directdoc.asp?DDFDocuments/t/G/TBTN25/CRI205.DOCX", "https://docs.wto.org/imrd/directdoc.asp?DDFDocuments/t/G/TBTN25/CRI205.DOCX")</f>
        <v>https://docs.wto.org/imrd/directdoc.asp?DDFDocuments/t/G/TBTN25/CRI205.DOCX</v>
      </c>
      <c r="Q253" s="6" t="str">
        <f>HYPERLINK("https://docs.wto.org/imrd/directdoc.asp?DDFDocuments/u/G/TBTN25/CRI205.DOCX", "https://docs.wto.org/imrd/directdoc.asp?DDFDocuments/u/G/TBTN25/CRI205.DOCX")</f>
        <v>https://docs.wto.org/imrd/directdoc.asp?DDFDocuments/u/G/TBTN25/CRI205.DOCX</v>
      </c>
      <c r="R253" s="6" t="str">
        <f>HYPERLINK("https://docs.wto.org/imrd/directdoc.asp?DDFDocuments/v/G/TBTN25/CRI205.DOCX", "https://docs.wto.org/imrd/directdoc.asp?DDFDocuments/v/G/TBTN25/CRI205.DOCX")</f>
        <v>https://docs.wto.org/imrd/directdoc.asp?DDFDocuments/v/G/TBTN25/CRI205.DOCX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2025-08-07T08:02:57Z</dcterms:created>
  <dcterms:modified xsi:type="dcterms:W3CDTF">2025-08-07T08:03:29Z</dcterms:modified>
</cp:coreProperties>
</file>