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BB3E61E8-6D5B-4D0F-BF8B-B37A86DE0AEE}" xr6:coauthVersionLast="47" xr6:coauthVersionMax="47" xr10:uidLastSave="{00000000-0000-0000-0000-000000000000}"/>
  <bookViews>
    <workbookView xWindow="-108" yWindow="-108" windowWidth="23256" windowHeight="12576"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8" i="1" l="1"/>
  <c r="Q98" i="1"/>
  <c r="P98" i="1"/>
  <c r="C98" i="1"/>
  <c r="R97" i="1"/>
  <c r="Q97" i="1"/>
  <c r="P97" i="1"/>
  <c r="C97" i="1"/>
  <c r="R96" i="1"/>
  <c r="Q96" i="1"/>
  <c r="P96" i="1"/>
  <c r="C96" i="1"/>
  <c r="R95" i="1"/>
  <c r="Q95" i="1"/>
  <c r="P95" i="1"/>
  <c r="C95" i="1"/>
  <c r="R94" i="1"/>
  <c r="Q94" i="1"/>
  <c r="P94" i="1"/>
  <c r="C94" i="1"/>
  <c r="R84" i="1"/>
  <c r="Q84" i="1"/>
  <c r="P84" i="1"/>
  <c r="C84" i="1"/>
  <c r="R93" i="1"/>
  <c r="Q93" i="1"/>
  <c r="P93" i="1"/>
  <c r="C93" i="1"/>
  <c r="R92" i="1"/>
  <c r="Q92" i="1"/>
  <c r="P92" i="1"/>
  <c r="C92" i="1"/>
  <c r="R91" i="1"/>
  <c r="Q91" i="1"/>
  <c r="P91" i="1"/>
  <c r="C91" i="1"/>
  <c r="R90" i="1"/>
  <c r="Q90" i="1"/>
  <c r="P90" i="1"/>
  <c r="C90" i="1"/>
  <c r="R14" i="1"/>
  <c r="Q14" i="1"/>
  <c r="P14" i="1"/>
  <c r="C14" i="1"/>
  <c r="P15" i="1"/>
  <c r="C15" i="1"/>
  <c r="R82" i="1"/>
  <c r="Q82" i="1"/>
  <c r="P82" i="1"/>
  <c r="C82" i="1"/>
  <c r="R85" i="1"/>
  <c r="P85" i="1"/>
  <c r="C85" i="1"/>
  <c r="R105" i="1"/>
  <c r="Q105" i="1"/>
  <c r="P105" i="1"/>
  <c r="C105" i="1"/>
  <c r="R4" i="1"/>
  <c r="Q4" i="1"/>
  <c r="P4" i="1"/>
  <c r="C4" i="1"/>
  <c r="R73" i="1"/>
  <c r="P73" i="1"/>
  <c r="C73" i="1"/>
  <c r="R21" i="1"/>
  <c r="P21" i="1"/>
  <c r="C21" i="1"/>
  <c r="R26" i="1"/>
  <c r="Q26" i="1"/>
  <c r="P26" i="1"/>
  <c r="C26" i="1"/>
  <c r="P132" i="1"/>
  <c r="C132" i="1"/>
  <c r="P65" i="1"/>
  <c r="C65" i="1"/>
  <c r="R61" i="1"/>
  <c r="P61" i="1"/>
  <c r="C61" i="1"/>
  <c r="R79" i="1"/>
  <c r="P79" i="1"/>
  <c r="C79" i="1"/>
  <c r="Q45" i="1"/>
  <c r="P45" i="1"/>
  <c r="C45" i="1"/>
  <c r="R59" i="1"/>
  <c r="P59" i="1"/>
  <c r="C59" i="1"/>
  <c r="P131" i="1"/>
  <c r="C131" i="1"/>
  <c r="P35" i="1"/>
  <c r="C35" i="1"/>
  <c r="P103" i="1"/>
  <c r="C103" i="1"/>
  <c r="P122" i="1"/>
  <c r="C122" i="1"/>
  <c r="P111" i="1"/>
  <c r="C111" i="1"/>
  <c r="P110" i="1"/>
  <c r="C110" i="1"/>
  <c r="P34" i="1"/>
  <c r="C34" i="1"/>
  <c r="R18" i="1"/>
  <c r="P18" i="1"/>
  <c r="C18" i="1"/>
  <c r="P29" i="1"/>
  <c r="C29" i="1"/>
  <c r="R107" i="1"/>
  <c r="Q107" i="1"/>
  <c r="P107" i="1"/>
  <c r="C107" i="1"/>
  <c r="R2" i="1"/>
  <c r="Q2" i="1"/>
  <c r="P2" i="1"/>
  <c r="C2" i="1"/>
  <c r="P11" i="1"/>
  <c r="C11" i="1"/>
  <c r="P106" i="1"/>
  <c r="C106" i="1"/>
  <c r="P7" i="1"/>
  <c r="C7" i="1"/>
  <c r="P117" i="1"/>
  <c r="C117" i="1"/>
  <c r="P54" i="1"/>
  <c r="C54" i="1"/>
  <c r="P116" i="1"/>
  <c r="C116" i="1"/>
  <c r="P100" i="1"/>
  <c r="C100" i="1"/>
  <c r="P115" i="1"/>
  <c r="C115" i="1"/>
  <c r="P66" i="1"/>
  <c r="C66" i="1"/>
  <c r="Q3" i="1"/>
  <c r="P3" i="1"/>
  <c r="C3" i="1"/>
  <c r="R28" i="1"/>
  <c r="Q28" i="1"/>
  <c r="P28" i="1"/>
  <c r="C28" i="1"/>
  <c r="P53" i="1"/>
  <c r="C53" i="1"/>
  <c r="P81" i="1"/>
  <c r="C81" i="1"/>
  <c r="P31" i="1"/>
  <c r="C31" i="1"/>
  <c r="R19" i="1"/>
  <c r="Q19" i="1"/>
  <c r="P19" i="1"/>
  <c r="C19" i="1"/>
  <c r="Q20" i="1"/>
  <c r="P20" i="1"/>
  <c r="C20" i="1"/>
  <c r="R56" i="1"/>
  <c r="P56" i="1"/>
  <c r="C56" i="1"/>
  <c r="Q16" i="1"/>
  <c r="P16" i="1"/>
  <c r="C16" i="1"/>
  <c r="P44" i="1"/>
  <c r="C44" i="1"/>
  <c r="Q30" i="1"/>
  <c r="P30" i="1"/>
  <c r="C30" i="1"/>
  <c r="R67" i="1"/>
  <c r="P67" i="1"/>
  <c r="C67" i="1"/>
  <c r="Q58" i="1"/>
  <c r="P58" i="1"/>
  <c r="C58" i="1"/>
  <c r="P120" i="1"/>
  <c r="C120" i="1"/>
  <c r="Q57" i="1"/>
  <c r="P57" i="1"/>
  <c r="C57" i="1"/>
  <c r="R55" i="1"/>
  <c r="P55" i="1"/>
  <c r="C55" i="1"/>
  <c r="Q121" i="1"/>
  <c r="P121" i="1"/>
  <c r="C121" i="1"/>
  <c r="R33" i="1"/>
  <c r="P33" i="1"/>
  <c r="C33" i="1"/>
  <c r="R83" i="1"/>
  <c r="P83" i="1"/>
  <c r="C83" i="1"/>
  <c r="P88" i="1"/>
  <c r="C88" i="1"/>
  <c r="P43" i="1"/>
  <c r="C43" i="1"/>
  <c r="P17" i="1"/>
  <c r="C17" i="1"/>
  <c r="P46" i="1"/>
  <c r="C46" i="1"/>
  <c r="P74" i="1"/>
  <c r="C74" i="1"/>
  <c r="P87" i="1"/>
  <c r="C87" i="1"/>
  <c r="P40" i="1"/>
  <c r="C40" i="1"/>
  <c r="P52" i="1"/>
  <c r="C52" i="1"/>
  <c r="P51" i="1"/>
  <c r="C51" i="1"/>
  <c r="P71" i="1"/>
  <c r="C71" i="1"/>
  <c r="P99" i="1"/>
  <c r="C99" i="1"/>
  <c r="P64" i="1"/>
  <c r="C64" i="1"/>
  <c r="P63" i="1"/>
  <c r="C63" i="1"/>
  <c r="P24" i="1"/>
  <c r="C24" i="1"/>
  <c r="P104" i="1"/>
  <c r="C104" i="1"/>
  <c r="P39" i="1"/>
  <c r="C39" i="1"/>
  <c r="P130" i="1"/>
  <c r="C130" i="1"/>
  <c r="P129" i="1"/>
  <c r="C129" i="1"/>
  <c r="P128" i="1"/>
  <c r="C128" i="1"/>
  <c r="P127" i="1"/>
  <c r="C127" i="1"/>
  <c r="P72" i="1"/>
  <c r="C72" i="1"/>
  <c r="P126" i="1"/>
  <c r="C126" i="1"/>
  <c r="P125" i="1"/>
  <c r="C125" i="1"/>
  <c r="P112" i="1"/>
  <c r="C112" i="1"/>
  <c r="P124" i="1"/>
  <c r="C124" i="1"/>
  <c r="P114" i="1"/>
  <c r="C114" i="1"/>
  <c r="P12" i="1"/>
  <c r="C12" i="1"/>
  <c r="P22" i="1"/>
  <c r="C22" i="1"/>
  <c r="P13" i="1"/>
  <c r="C13" i="1"/>
  <c r="P41" i="1"/>
  <c r="C41" i="1"/>
  <c r="P113" i="1"/>
  <c r="C113" i="1"/>
  <c r="P86" i="1"/>
  <c r="C86" i="1"/>
  <c r="P42" i="1"/>
  <c r="C42" i="1"/>
  <c r="R75" i="1"/>
  <c r="P75" i="1"/>
  <c r="C75" i="1"/>
  <c r="P109" i="1"/>
  <c r="C109" i="1"/>
  <c r="P60" i="1"/>
  <c r="C60" i="1"/>
  <c r="P32" i="1"/>
  <c r="C32" i="1"/>
  <c r="P77" i="1"/>
  <c r="C77" i="1"/>
  <c r="Q76" i="1"/>
  <c r="P76" i="1"/>
  <c r="C76" i="1"/>
  <c r="P27" i="1"/>
  <c r="C27" i="1"/>
  <c r="P68" i="1"/>
  <c r="C68" i="1"/>
  <c r="Q69" i="1"/>
  <c r="C69" i="1"/>
  <c r="Q89" i="1"/>
  <c r="C89" i="1"/>
  <c r="P70" i="1"/>
  <c r="C70" i="1"/>
  <c r="P118" i="1"/>
  <c r="C118" i="1"/>
  <c r="P50" i="1"/>
  <c r="C50" i="1"/>
  <c r="Q37" i="1"/>
  <c r="C37" i="1"/>
  <c r="Q23" i="1"/>
  <c r="C23" i="1"/>
  <c r="P5" i="1"/>
  <c r="C5" i="1"/>
  <c r="P36" i="1"/>
  <c r="C36" i="1"/>
  <c r="P6" i="1"/>
  <c r="C6" i="1"/>
  <c r="P10" i="1"/>
  <c r="C10" i="1"/>
  <c r="P119" i="1"/>
  <c r="C119" i="1"/>
  <c r="P49" i="1"/>
  <c r="C49" i="1"/>
  <c r="Q62" i="1"/>
  <c r="C62" i="1"/>
  <c r="P48" i="1"/>
  <c r="C48" i="1"/>
  <c r="P9" i="1"/>
  <c r="C9" i="1"/>
  <c r="P8" i="1"/>
  <c r="C8" i="1"/>
  <c r="P123" i="1"/>
  <c r="C123" i="1"/>
  <c r="P80" i="1"/>
  <c r="C80" i="1"/>
  <c r="P78" i="1"/>
  <c r="C78" i="1"/>
  <c r="P47" i="1"/>
  <c r="C47" i="1"/>
  <c r="P102" i="1"/>
  <c r="C102" i="1"/>
  <c r="P108" i="1"/>
  <c r="C108" i="1"/>
  <c r="P101" i="1"/>
  <c r="C101" i="1"/>
  <c r="P38" i="1"/>
  <c r="C38" i="1"/>
  <c r="Q25" i="1"/>
  <c r="C25" i="1"/>
</calcChain>
</file>

<file path=xl/sharedStrings.xml><?xml version="1.0" encoding="utf-8"?>
<sst xmlns="http://schemas.openxmlformats.org/spreadsheetml/2006/main" count="1451" uniqueCount="766">
  <si>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</si>
  <si>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</si>
  <si>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</si>
  <si>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</si>
  <si>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</si>
  <si>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</si>
  <si>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</si>
  <si>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</si>
  <si>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</si>
  <si>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</si>
  <si>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</si>
  <si>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</si>
  <si>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</si>
  <si>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</si>
  <si>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</si>
  <si>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</si>
  <si>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</si>
  <si>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France</t>
  </si>
  <si>
    <t>Décret en Conseil d'Etat relatif à l’indice de durabilité des équipements électriques et électroniques</t>
  </si>
  <si>
    <t>L'indice de durabilité consiste en une note sur dix, destinée à être affichée au moment de l’acte d’achat pour informer le consommateur sur la longévité des produits électriques et électroniques. Cet indice a pour vocation de remplacer l’indice de réparabilité français en prenant en compte les critères de fiabilité et d’évolutivité des produits.En particulier, la fiabilité comprend des critères liés à la robustesse des produits ainsi qu’à leur maintenance et entretien. Le présent décret s’applique à tous les équipements électriques et électroniques faisant l’objet d’un calcul et d’un affichage de l’indice de durabilité.Il établit les nouvelles définitions applicables à l'indice de durabilité (article R. 541-234 du code de l'environnement), le régime d'obligation applicable au fabricant ou metteur sur le marché concernant le calcul et la transmission de l'indice (article R. 541-235), la centralisation des données relatives à l'indice de durabilité (article R. 541-236), le régime d'obligation applicable au distributeur en ce qui concerne l'affichage de l'indice (article R. 541-237), le cadre général pour le calcul de l'indice de durabilité (article R. 541-238) et, pour les équipements concernés, l'abrogation des textes relatives à l'indice de réparabilité.</t>
  </si>
  <si>
    <t>Equipements électriques et électroniques faisant l’objet d’un calcul et d’un affichage de l’indice de durabilité</t>
  </si>
  <si>
    <t/>
  </si>
  <si>
    <t>Protection of the environment (TBT)</t>
  </si>
  <si>
    <t>Regular notification</t>
  </si>
  <si>
    <t>Chinese Taipei</t>
  </si>
  <si>
    <t>Technical Specification for the Verification and Inspection of Electric Vehicle Supply Equipment</t>
  </si>
  <si>
    <t>The Bureau of Standards, Metrology and Inspection (BSMI) proposes to amend the "Technical Specification for the Verification and Inspection of Electric Vehicle Supply Equipment." The major changes are as follows:1. For electric vehicle supply equipment manufactured or imported before January 1, 2023, test certificate documents are not required;2. The validity period of verification will be extended to 8 years; and3. The fixed position and content of nameplate of equipment will be changed.</t>
  </si>
  <si>
    <t>Electric Vehicle Supply Equipment</t>
  </si>
  <si>
    <t>85 - ELECTRICAL MACHINERY AND EQUIPMENT AND PARTS THEREOF; SOUND RECORDERS AND REPRODUCERS, TELEVISION IMAGE AND SOUND RECORDERS AND REPRODUCERS, AND PARTS AND ACCESSORIES OF SUCH ARTICLES</t>
  </si>
  <si>
    <t>Prevention of deceptive practices and consumer protection (TBT)</t>
  </si>
  <si>
    <r>
      <rPr>
        <sz val="11"/>
        <rFont val="Calibri"/>
      </rPr>
      <t>https://members.wto.org/crnattachments/2023/TBT/TPKM/23_13242_00_e.pdf
https://members.wto.org/crnattachments/2023/TBT/TPKM/23_13242_00_x.pdf</t>
    </r>
  </si>
  <si>
    <t>Korea, Republic of</t>
  </si>
  <si>
    <t>Draft partial amendment of the Enforcement Rule of the Act on Registration and Evaluation of Chemical Substances. (5 pages, in Korean)</t>
  </si>
  <si>
    <t xml:space="preserve">For the chemical substances under Article 11(1) of the Act on Registration and Evaluation of Chemical Substances (hereinafter referred to as “the Act”) that it is allowed to waive some of the data required for chemical registration in accordance with Article 10 of the Act, the Ministry of Environment requests to submit the reason of waiving and the evidence data under Article 5 of the Enforcement Rule of the Act. However, currently MOE requests to submit the evidence data even when it is possible to justify the waiving of some date based on hazard evaluation result of overseas governments, etc. Therefore, this partial amendment aims to specify the cases where the submission of evidence data is not needed._x000D_
</t>
  </si>
  <si>
    <t>New chemical substance and existing chemical substances</t>
  </si>
  <si>
    <t>Reducing trade barriers and facilitating trade (TBT)</t>
  </si>
  <si>
    <r>
      <rPr>
        <sz val="11"/>
        <rFont val="Calibri"/>
      </rPr>
      <t>https://members.wto.org/crnattachments/2023/TBT/KOR/23_13241_00_x.pdf</t>
    </r>
  </si>
  <si>
    <t>Switzerland</t>
  </si>
  <si>
    <t>Draft Ordinance of the Federal Office for the Environment concerning amendments to annexes 1.17, 2.16, and 2.18 of the Ordinance on the Reduction of Risks relating to the Use of Certain Particularly Dangerous Substances, Preparations and Articles (Chemical Risk Reduction Ordinance, ORRChem, Fedlaw number: SR 814.81)</t>
  </si>
  <si>
    <t xml:space="preserve">Description of content: The draft Regulation aims at amending Annex 1.17 of the ORRChem. The draft proposes to include five additional substances in that Annex, namely:Tetraethyllead;4,4'-bis(dimethylamino)-4''-(methylamino)trityl alcohol [with ≥ 0.1% of Michler's ketone (EC No. 202-027-5) or Michler's base (EC No. 202-959-2)];Reaction products of 1,3,4-thiadiazolidine-2,5-dithione, formaldehyde and 4-heptylphenol, branched and linear (RP-HP) [with ≥0.1% w/w 4-heptylphenol, branched and linear];2-ethylhexyl 10-ethyl-4,4-dioctyl-7-oxo-8-oxa-3,5-dithia-4-stannatetetra-decanoate (DOTE)Reaction mass of 2-ethylhexyl 10-ethyl-4,4-dioctyl-7-oxo-8-oxa-3,5-dithia-4-stannatetradecanoate and 2-ethylhexyl 10-ethyl-4-[[2-[(2-ethylhexyl)oxy]-2-oxoethyl]thio]-4-octyl-7-oxo-8-oxa-3,5-dithia-4-stannatetradecanoate (reaction mass of DOTE and MOTE)._x000D_
According to Annex 1.17, the placing on the market and the use of the substances listed in this Annex are in principle prohibited. Authorisations granted by the EU Commission are considered as exemptions from the ban in Switzerland, provided that the substance is placed on the market and used in accordance with the EU authorisation. In addition, the provisions of Annex 1.17 ORRChem prescribe that the Notification Authority may grant further temporary exemptions from the prohibitions on placing on the market and use in Switzerland on request if certain conditions are met._x000D_
In November 2021, the intrinsic properties underlying the prohibition of four phthalic acid esters were supplemented in the EU to include endocrine-disrupting properties in addition to reproductive toxicity. As a consequence, some uses that were previously exempted from the general prohibitions no longer benefit from an exemption. The amendment of the ChemRRV provides for a corresponding adaptation to the regulations in the EU. In addition, practical experience has shown that the wording of the general exemption for the use of three hexavalent chromium compounds needs to be clarified._x000D_
In accordance with EU law, Annexes 2.16 and 2.18 ORRChem stipulate bans on the placing on the market of vehicle components and vehicles as well as electrical and electronic equipment, cables and replacement parts if they contain certain hazardous substances. Components for which there is no substitute without regulated substances are exempt from the bans. The draft aims at designating the applicable exemptions with reference to EU law._x000D_
</t>
  </si>
  <si>
    <t>Products of the chemical industry (ICS code(s): 71.100); chemical substances</t>
  </si>
  <si>
    <t>71.100 - Products of the chemical industry</t>
  </si>
  <si>
    <t>Protection of the environment (TBT); Protection of human health or safety (TBT); Harmonization (TBT); Reducing trade barriers and facilitating trade (TBT)</t>
  </si>
  <si>
    <r>
      <rPr>
        <sz val="11"/>
        <rFont val="Calibri"/>
      </rPr>
      <t>https://members.wto.org/crnattachments/2023/TBT/CHE/23_13239_00_f.pdf
https://members.wto.org/crnattachments/2023/TBT/CHE/23_13239_00_x.pdf</t>
    </r>
  </si>
  <si>
    <t>Draft partial amendment of the Enforcement Decree of the Act on Registration and Evaluation of Chemical Substances.</t>
  </si>
  <si>
    <t>Currently, registration obligation under Article 10 of the Act on Registration and Evaluation of Chemical Substances is applied even to the chemical substances that are manufactured by recycling wastes. However, in the EU where operates a chemical registration instrument similar to that of Korea, registration obligation is exempted for chemical substances manufactured by recycling wastes when other business operator already completed registration of the same chemical substance. Therefore, Korea will allow an exemption from registration of chemical substance manufactured by recycling wastes when such chemical substance was already registered by other business operator.</t>
  </si>
  <si>
    <r>
      <rPr>
        <sz val="11"/>
        <rFont val="Calibri"/>
      </rPr>
      <t>https://members.wto.org/crnattachments/2023/TBT/KOR/23_13240_00_x.pdf</t>
    </r>
  </si>
  <si>
    <t>Proposed Revision of the “Approval Standard of Temporary Standards and Specifications for Food etc.” </t>
  </si>
  <si>
    <t>The proposed amendment is to:_x000D_
- Addition of approval procedure for cell-based food ingredients</t>
  </si>
  <si>
    <t>Foods</t>
  </si>
  <si>
    <t>67.040 - Food products in general</t>
  </si>
  <si>
    <t>Protection of human health or safety (TBT)</t>
  </si>
  <si>
    <t>Food standards</t>
  </si>
  <si>
    <r>
      <rPr>
        <sz val="11"/>
        <rFont val="Calibri"/>
      </rPr>
      <t>https://members.wto.org/crnattachments/2023/TBT/KOR/23_13217_00_x.pdf</t>
    </r>
  </si>
  <si>
    <t>Amendments to the “Korean Herbal Pharmacopoeia”</t>
  </si>
  <si>
    <t>The Monistry of Food and Drug Safety (MFDS) is proposing to the “Korean Herbal Pharmacopoeia” as follows: _x000D_
- [Attached Table 3. Part 1 of Monograph] Revision of Identification test and Content assay method for 'Moschus' of M.m oschiferus, and Purity test method of 'Moschus'_x000D_
- [Attached Table 4. Part 2 of Monograph] Revision of Identification test method and Quantitative assay for 7 items such as 'Boshimhwan Pill'</t>
  </si>
  <si>
    <t>Pharmaceuticals</t>
  </si>
  <si>
    <t>11.120 - Pharmaceutics</t>
  </si>
  <si>
    <t>Quality requirements (TBT); Protection of human health or safety (TBT)</t>
  </si>
  <si>
    <t>Human health</t>
  </si>
  <si>
    <r>
      <rPr>
        <sz val="11"/>
        <rFont val="Calibri"/>
      </rPr>
      <t>https://members.wto.org/crnattachments/2023/TBT/KOR/23_13219_00_x.pdf</t>
    </r>
  </si>
  <si>
    <t>European Union</t>
  </si>
  <si>
    <t>Draft Commission Regulation refusing to authorise a health claim made on foods, other than those referring to the reduction of disease risk and to children's development and health </t>
  </si>
  <si>
    <t>This draft Commission Regulation concerns the refusal of authorisation of a health claim made on foods, other than those referring to the reduction of disease risk and to children's development and health in accordance with Article 18(5) of Regulation (EC) No 1924/2006 of the European Parliament and of the Council of 20 December 2006 on nutrition and health claims made on foods.</t>
  </si>
  <si>
    <t>Food</t>
  </si>
  <si>
    <r>
      <rPr>
        <sz val="11"/>
        <rFont val="Calibri"/>
      </rPr>
      <t>https://members.wto.org/crnattachments/2023/TBT/EEC/23_13182_00_e.pdf
https://members.wto.org/crnattachments/2023/TBT/EEC/23_13182_01_e.pdf</t>
    </r>
  </si>
  <si>
    <t>Japan</t>
  </si>
  <si>
    <t>The Partial amendments of the “Public Notice that Prescribes Details of Safety Regulations for Road Transport Vehicles”, etc.</t>
  </si>
  <si>
    <t>Amendments of exhaust gas regulations for special large motor vehicles and special small motor vehicles fueled gasoline or liquefied petroleum gas (LPG) as following; i) strengthen exhaust gas emissions limits, ii) introduction of the LSI-NRTC (Large Spark Ignition engines Non-Road Transient Cycle) and the 7M-RMC (7 mode Ramped Modal Cycle) and iii) enforcement of installation of blow-by gas recirculation device</t>
  </si>
  <si>
    <t>Tractors (other than tractors of heading 8709) (HS code(s): 8701); Motor vehicles for the transport of &gt;= 10 persons, incl. driver (HS code(s): 8702); Motor vehicles for the transport of goods, incl. chassis with engine and cab (HS code(s): 8704)</t>
  </si>
  <si>
    <t>8701 - Tractors (other than tractors of heading 8709); 8702 - Motor vehicles for the transport of &gt;= 10 persons, incl. driver; 8704 - Motor vehicles for the transport of goods, incl. chassis with engine and cab</t>
  </si>
  <si>
    <t>43.080 - Commercial vehicles; 43.100 - Passenger cars. Caravans and light trailers; 43.160 - Special purpose vehicles</t>
  </si>
  <si>
    <t>Other (TBT)</t>
  </si>
  <si>
    <r>
      <rPr>
        <sz val="11"/>
        <rFont val="Calibri"/>
      </rPr>
      <t>https://members.wto.org/crnattachments/2023/TBT/JPN/23_13193_00_e.pdf</t>
    </r>
  </si>
  <si>
    <t>Kuwait, the State of</t>
  </si>
  <si>
    <t>"Electrically propelled mopeds and motorcycles — Safety specifications — Part 1: On-board rechargeable energy storage system (RESS)" </t>
  </si>
  <si>
    <t>This Kuwait Technical Regulation is concerned with safety requirements for rechargeable energy storage systems (RESS) of electrically propelled mopeds and motorcycles for the protection of persons. </t>
  </si>
  <si>
    <t>All products fall under scope of " Electrically propelled mopeds and motorcycles — Safety specifications — Part 1: On-board rechargeable energy storage system (RESS)" (ICS 43.140) Motorcycles and mopeds.</t>
  </si>
  <si>
    <t>43.120 - Electric road vehicles; 43.140 - Motorcycles and mopeds</t>
  </si>
  <si>
    <r>
      <rPr>
        <sz val="11"/>
        <rFont val="Calibri"/>
      </rPr>
      <t>https://members.wto.org/crnattachments/2023/TBT/KWT/23_13204_00_e.pdf</t>
    </r>
  </si>
  <si>
    <t>"Electrically propelled mopeds and motorcycles — Safety specifications — Part 2: Vehicle operational safety" </t>
  </si>
  <si>
    <t>This Kuwait Technical Regulation is concerned with requirements for operational safety means and protection against failures related to hazards specific to any kind of electrically propelled mopeds and motorcycles when used in normal conditions. It is applicable only if the maximum working voltage of the on-board electrical circuit does not exceed 1000 V alternating current (a.c.) or 1500 V direct current (d.c.).</t>
  </si>
  <si>
    <t>All products fall under scope of " Electrically propelled mopeds and motorcycles — Safety specifications — Part 2: Vehicle operational safety" (ICS 43.140) Motorcycles and mopeds.</t>
  </si>
  <si>
    <r>
      <rPr>
        <sz val="11"/>
        <rFont val="Calibri"/>
      </rPr>
      <t>https://members.wto.org/crnattachments/2023/TBT/KWT/23_13205_00_e.pdf</t>
    </r>
  </si>
  <si>
    <t>Draft Commission Regulation amending Regulation (EU) No 432/2012 as regards the health claim on monacolin K from red yeast rice </t>
  </si>
  <si>
    <t>This draft Commission Regulation concerns the revocation of authorisation of a health claim made on foods, in accordance with Article 13(4) of Regulation (EC) No 1924/2006 of the European Parliament and of the Council of 20 December 2006 on nutrition and health claims made on foods.</t>
  </si>
  <si>
    <r>
      <rPr>
        <sz val="11"/>
        <rFont val="Calibri"/>
      </rPr>
      <t>https://members.wto.org/crnattachments/2023/TBT/EEC/23_13184_00_e.pdf</t>
    </r>
  </si>
  <si>
    <t>Arrêté relatif aux critères, aux sous critères et au système de notation pour le calcul et l’affichage de l’indice de durabilité des lave-linges ménagers</t>
  </si>
  <si>
    <t>L'indice de durabilité consiste en une note sur dix, destinée à être affichée au moment de l’acte d’achat pour informer le consommateur sur la longévité des produits électriques et électroniques. Cet indice a pour vocation de remplacer l’indice de réparabilité français en prenant en compte les critères de fiabilité et d’évolutivité des produits.En particulier, la fiabilité comprend des critères liés à la robustesse des produits ainsi qu’à leur maintenance et entretien. Le présent décret s’applique à tous les équipements électriques et électroniques faisant l’objet d’un calcul et d’un affichage de l’indice de durabilité.Le présent arrêté s’applique aux lave-linges ménagers. Il spécifie les critères, les sous-critères et le système de notation applicables aux lave-linges ménagers permettant de calculer l’indice de durabilité par modèle. _x000D_
L’obligation de calcul de l’indice pour les catégories de produits concernées, et de mise à disposition de cette information, s’impose aux producteurs, importateurs, ou autres metteurs sur le marché d’équipements électriques et électroniques, y compris les lave-linges ménagers. </t>
  </si>
  <si>
    <t>Lave-linges ménagers</t>
  </si>
  <si>
    <t>8450 - Household or laundry-type washing machines, incl. machines which both wash and dry; parts thereof</t>
  </si>
  <si>
    <t>97.060 - Laundry appliances</t>
  </si>
  <si>
    <r>
      <rPr>
        <sz val="11"/>
        <rFont val="Calibri"/>
      </rPr>
      <t>https://members.wto.org/crnattachments/2023/TBT/FRA/23_13198_00_f.pdf</t>
    </r>
  </si>
  <si>
    <t>Draft Commission Delegated Regulation amending Delegated Regulation (EU) 2016/127 as regards the protein-related requirements for infant and follow-on formula manufactured from protein hydrolysates </t>
  </si>
  <si>
    <t>This delegated Regulation aims to amend Delegated Regulation (EU) 2016/127 by amending the compositional requirements set out by that Regulation for the protein content, protein source, protein processing and protein quality for infant and follow-on formula manufactured from protein hydrolysates based on the relevant EFSA scientific opinion. </t>
  </si>
  <si>
    <t>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</si>
  <si>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r>
      <rPr>
        <sz val="11"/>
        <rFont val="Calibri"/>
      </rPr>
      <t>https://members.wto.org/crnattachments/2023/TBT/EEC/23_13181_00_e.pdf
https://members.wto.org/crnattachments/2023/TBT/EEC/23_13181_01_e.pdf</t>
    </r>
  </si>
  <si>
    <t>Designation of Shitei Yakubutsu (designated substances), based on the Act on Securing Quality, Efficacy and Safety of Products Including Pharmaceuticals and Medical Devices (hereinafter referred to as the Act). (1960, Law No.145)</t>
  </si>
  <si>
    <t>Proposal for the additional designation of 3 substances as Shitei Yakubutsu, and their proper uses under the Act.</t>
  </si>
  <si>
    <t>Substances with probable effects on the central nervous system</t>
  </si>
  <si>
    <r>
      <rPr>
        <sz val="11"/>
        <rFont val="Calibri"/>
      </rPr>
      <t xml:space="preserve">https://members.wto.org/crnattachments/2023/TBT/JPN/23_13192_00_e.pdf
</t>
    </r>
  </si>
  <si>
    <t>"Electrically propelled mopeds and motorcycles — Safety specifications — Part 3: Electrical safety" </t>
  </si>
  <si>
    <t>This Kuwait Technical Regulation is concerned with electric safety requirements for protection against electric shock and thermal incidents of electric propulsion systems and conductively connected auxiliary electric systems of-electrically propelled mopeds and motorcycles when used in normal conditions. It is applicable to a maximum working voltage of the on-board electrical circuit up to 1000 V alternating current (a.c.) or 1500 V direct current (d.c.). </t>
  </si>
  <si>
    <t>All products fall under scope of " Electrically propelled mopeds and motorcycles — Safety specifications — Part 3: Electrical safety " (ICS 43.140) Motorcycles and mopeds.</t>
  </si>
  <si>
    <r>
      <rPr>
        <sz val="11"/>
        <rFont val="Calibri"/>
      </rPr>
      <t>https://members.wto.org/crnattachments/2023/TBT/KWT/23_13206_00_e.pdf</t>
    </r>
  </si>
  <si>
    <t>"Electrically propelled mopeds and motorcycles — Safety requirements for conductive connection to an external electric power supply" </t>
  </si>
  <si>
    <t>This Kuwait Technical Regulation specifies safety requirements for conductive connection of electrically propelled mopeds and motorcycles (referred to as the EVs) to external electric circuits.</t>
  </si>
  <si>
    <t>All products fall under scope of " Electrically propelled mopeds and motorcycles — Safety requirements for conductive connection to an external electric power supply " (ICS 43.140) Motorcycles and mopeds.</t>
  </si>
  <si>
    <r>
      <rPr>
        <sz val="11"/>
        <rFont val="Calibri"/>
      </rPr>
      <t>https://members.wto.org/crnattachments/2023/TBT/KWT/23_13208_00_e.pdf</t>
    </r>
  </si>
  <si>
    <t>Partial amendment to the Minimum Requirements for Biological ProductsPartial amendment to The Public Notice on National Release Testing.</t>
  </si>
  <si>
    <t>The Minimum Requirements for Biological Products will be amended as follows: The standard for “Frozen Human Red Blood Cells” that is to be newly approved will be added. And regarding the standard for “Recombinant Respiratory Syncytial virus Vaccine”, the section of “Cell Bank” and “Identification test on cultured CHO cell” will be partially amended. In addition, regarding the standard for “Coronavirus (SARS-CoV-2) RNA Vaccine”, the section such as “Descriptive definition” , “Bulk material” and “Identity test” will be partially amended.The Public Notice on National Release Testing will be amended as follows: The quantity for “Coronavirus (SARS-CoV-2) RNA Vaccine” will be partially amended. And, the criterion, fee and quantity for “Freeze-dried Gas Gangrene Antitoxin, Equine”, “Freeze-dried Diphtheria Antitoxin, Equine”, “Freeze-dried Recombinant Herpes Zoster Vaccine (Prepared from Chinese Hamster Ovary Cells)”, “Freeze-dried Habu Antivenom, Equine”, “Freeze-dried Botulism Antitoxin, Equine” and “Freeze-dried Mamushi Antivenom, Equine” will be partially amended. In addition, “Adsorbed Diphtheria-purified Pertussis-tetanus Combined Vaccine (bulk material)” and “Adsorbed Diphtheria-purified Pertussis-tetanus-inactivated polio Combined Vaccine (bulk material)” will be deleted.</t>
  </si>
  <si>
    <t> Pharmaceutical products (HS: 30)</t>
  </si>
  <si>
    <t>30 - PHARMACEUTICAL PRODUCTS</t>
  </si>
  <si>
    <r>
      <rPr>
        <sz val="11"/>
        <rFont val="Calibri"/>
      </rPr>
      <t>https://members.wto.org/crnattachments/2023/TBT/JPN/23_13178_00_e.pdf</t>
    </r>
  </si>
  <si>
    <t>"Electric mopeds and motorcycles - Terminology and classification" </t>
  </si>
  <si>
    <t>This Kuwait Technical Report establishes a vocabulary of terms and the related definitions used in ISO/TC 22/SC 38 standards. These terms are specific to the electric propulsion systems of electrically propelled mopeds and motorcycles.</t>
  </si>
  <si>
    <t>All products fall under scope of " Electric mopeds and motorcycles - Terminology and classification " (ICS 43.140) Motorcycles and mopeds.</t>
  </si>
  <si>
    <t>Harmonization (TBT)</t>
  </si>
  <si>
    <r>
      <rPr>
        <sz val="11"/>
        <rFont val="Calibri"/>
      </rPr>
      <t>https://members.wto.org/crnattachments/2023/TBT/KWT/23_13207_00_e.pdf</t>
    </r>
  </si>
  <si>
    <t>Arrêté relatif aux modalités d’affichage, à la signalétique et aux paramètres généraux de calcul de l’indice de durabilité des équipements électriques et électroniques</t>
  </si>
  <si>
    <t>L'indice de durabilité consiste en une note sur dix, destinée à être affichée au moment de l’acte d’achat pour informer le consommateur sur la longévité des produits électriques et électroniques. Cet indice a pour vocation de remplacer l’indice de réparabilité français en prenant en compte les critères de fiabilité et d’évolutivité des produits.En particulier, la fiabilité comprend des critères liés à la robustesse des produits ainsi qu’à leur maintenance et entretien. Le présent décret s’applique à tous les équipements électriques et électroniques faisant l’objet d’un calcul et d’un affichage de l’indice de durabilité.Le présent arrêté s’applique à tous les équipements électriques et électroniques faisant l’objet d’un calcul et d’un affichage de l’indice de durabilité selon les dispositions du décret relatif aux modalités d’application de l’indice de réparabilité pour les produits électriques et électroniques, à ses critères et à son mode de calcul._x000D_
Il établit les modalités transversales relatives à la mise en œuvre de l’indice durabilité : note constituant l’indice de réparabilité (article 2), couleurs et signalétique d’affichage (article 3), calcul de l’indice et présentation des paramètres ayant permis de l’établir (article 4), définition des sous-critères (article 5).</t>
  </si>
  <si>
    <t>29 - ELECTRICAL ENGINEERING; 31 - ELECTRONICS</t>
  </si>
  <si>
    <r>
      <rPr>
        <sz val="11"/>
        <rFont val="Calibri"/>
      </rPr>
      <t>https://members.wto.org/crnattachments/2023/TBT/FRA/23_13196_00_f.pdf</t>
    </r>
  </si>
  <si>
    <t>Arrêté relatif aux critères, aux sous critères et au système de notation pour le calcul et l’affichage de l’indice de durabilité des téléviseurs</t>
  </si>
  <si>
    <t>L'indice de durabilité consiste en une note sur dix, destinée à être affichée au moment de l’acte d’achat pour informer le consommateur sur la longévité des produits électriques et électroniques. Cet indice a pour vocation de remplacer l’indice de réparabilité français en prenant en compte les critères de fiabilité et d’évolutivité des produits.En particulier, la fiabilité comprend des critères liés à la robustesse des produits ainsi qu’à leur maintenance et entretien. Le présent décret s’applique à tous les équipements électriques et électroniques faisant l’objet d’un calcul et d’un affichage de l’indice de durabilité.Le présent arrêté s’applique aux ttélévisuers. Il spécifie les critères, les sous-critères et le système de notation applicables aux téléviseurs permettant de calculer l’indice de durabilité par modèle. _x000D_
L’obligation de calcul de l’indice pour les catégories de produits concernées, et de mise à disposition de cette information, s’impose aux producteurs, importateurs, ou autres metteurs sur le marché d’équipements électriques et électroniques, y compris les téléviseurs. </t>
  </si>
  <si>
    <t>Téléviseurs</t>
  </si>
  <si>
    <t>8525 - Transmission apparatus for radio-broadcasting or television, whether or not incorporating reception apparatus or sound recording or reproducing apparatus; television cameras, digital cameras and video camera recorders</t>
  </si>
  <si>
    <t>33.160.25 - Television receivers</t>
  </si>
  <si>
    <r>
      <rPr>
        <sz val="11"/>
        <rFont val="Calibri"/>
      </rPr>
      <t>https://members.wto.org/crnattachments/2023/TBT/FRA/23_13199_00_f.pdf</t>
    </r>
  </si>
  <si>
    <r>
      <rPr>
        <sz val="11"/>
        <rFont val="Calibri"/>
      </rPr>
      <t>https://members.wto.org/crnattachments/2023/TBT/EEC/23_13183_00_e.pdf
https://members.wto.org/crnattachments/2023/TBT/EEC/23_13183_01_e.pdf</t>
    </r>
  </si>
  <si>
    <t>United States of America</t>
  </si>
  <si>
    <t>Safety Standard for Infant and Infant/Toddler Rockers</t>
  </si>
  <si>
    <t>Notice of proposed rulemaking - The Danny Keysar Child Product Safety Notification Act, section 104 of the Consumer Product Safety Improvement Act of 2008 (CPSIA), requires the U.S. Consumer Product Safety Commission (Commission or CPSC) to promulgate consumer product safety standards for durable infant or toddler products. These standards are to be substantially the same as applicable voluntary standards, or more stringent than the voluntary standards if the Commission concludes that more stringent requirements would further reduce the risk of injury associated with the product. The Commission is proposing a safety standard for Infant and Infant/Toddler Rockers (rockers). The Commission is also proposing to amend CPSC's consumer registration requirements to add rockers as identified durable infant or toddler products and to amend CPSC's list of notice of requirements (NORs) to include rockers.</t>
  </si>
  <si>
    <t>Infant and infant/toddler rockers; Quality (ICS code(s): 03.120); Domestic safety (ICS code(s): 13.120); Furniture (ICS code(s): 97.140); Equipment for children (ICS code(s): 97.190)</t>
  </si>
  <si>
    <t>03.120 - Quality; 13.120 - Domestic safety; 97.140 - Furniture; 97.190 - Equipment for children</t>
  </si>
  <si>
    <t>Protection of human health or safety (TBT); Prevention of deceptive practices and consumer protection (TBT); Quality requirements (TBT)</t>
  </si>
  <si>
    <r>
      <rPr>
        <sz val="11"/>
        <rFont val="Calibri"/>
      </rPr>
      <t>https://members.wto.org/crnattachments/2023/TBT/USA/23_13186_00_e.pdf</t>
    </r>
  </si>
  <si>
    <t>United Kingdom</t>
  </si>
  <si>
    <t>The Cosmetic Products (Restriction of Chemical Substances) Regulations 2024</t>
  </si>
  <si>
    <t>These measures will amend the Cosmetics Regulation 1223/2009 as applicable in GB (“the Cosmetics Regulations”) as they apply in [England, Wales and Scotland]. They will amend permitted levels of certain chemicals in the Cosmetics Regulations. We will be amending the Cosmetics Regulations to permit the use butylated hydroxytoluene (BHT) up to a maximum concentration of 0.1% in toothpastes, 0.001% in mouthwashes and other leave-on oral care products, and 0.8% in all other cosmetic products. </t>
  </si>
  <si>
    <t>Cosmetics products are defined by Article 2(1)(a) of Regulation (EC) No 1223/2009.  ESSENTIAL OILS AND RESINOIDS; PERFUMERY, COSMETIC OR TOILET PREPARATIONS (HS code(s): 33); Cosmetics. Toiletries (ICS code(s): 71.100.70)</t>
  </si>
  <si>
    <t>33 - ESSENTIAL OILS AND RESINOIDS; PERFUMERY, COSMETIC OR TOILET PREPARATIONS</t>
  </si>
  <si>
    <t>71.100.70 - Cosmetics. Toiletries</t>
  </si>
  <si>
    <r>
      <rPr>
        <sz val="11"/>
        <rFont val="Calibri"/>
      </rPr>
      <t>https://members.wto.org/crnattachments/2023/TBT/GBR/23_13185_00_e.pdf</t>
    </r>
  </si>
  <si>
    <t>Arrêté relatif aux critères, aux sous critères et au système de notation pour le calcul et l’affichage de l’indice de durabilité des téléphones mobiles multifonctions.</t>
  </si>
  <si>
    <t>L'indice de durabilité consiste en une note sur dix, destinée à être affichée au moment de l’acte d’achat pour informer le consommateur sur la longévité des produits électriques et électroniques. Cet indice a pour vocation de remplacer l’indice de réparabilité français en prenant en compte les critères de fiabilité et d’évolutivité des produits.En particulier, la fiabilité comprend des critères liés à la robustesse des produits ainsi qu’à leur maintenance et entretien. Le présent décret s’applique à tous les équipements électriques et électroniques faisant l’objet d’un calcul et d’un affichage de l’indice de durabilité.Le présent arrêté s’applique aux téléphones mobiles multifonctions (smartphones). Il spécifie les critères, les sous-critères et le système de notation applicables aux téléphones mobiles multifonctions permettant de calculer l’indice de durabilité par modèle. _x000D_
L’obligation de calcul de l’indice pour les catégories de produits concernées, et de mise à disposition de cette information, s’impose aux producteurs, importateurs, ou autres metteurs sur le marché d’équipements électriques et électroniques, y compris les téléphones intelligents. </t>
  </si>
  <si>
    <t>Téléphones mobiles multifonctions</t>
  </si>
  <si>
    <t>33.050.10 - Telephone equipment</t>
  </si>
  <si>
    <r>
      <rPr>
        <sz val="11"/>
        <rFont val="Calibri"/>
      </rPr>
      <t>https://members.wto.org/crnattachments/2023/TBT/FRA/23_13197_00_f.pdf</t>
    </r>
  </si>
  <si>
    <t>Ordonnance portant organisation du processus de certification des bonnes pratiques de fabrication des produits cosmétiques et habilitation des agents chargés du contrôle</t>
  </si>
  <si>
    <t>L'article 205 de la loi n° 2022-1726 du 30 décembre 2022 de finances pour 2023 acte du transfert de compétences sur les produits cosmétiques et de tatouage de l’Agence nationale de sécurité des produits de santé (ANSM) à l'Agence nationale de sécurité sanitaire de l'alimentation, de l'environnement et du travail (ANSES) et à l'autorité administrative chargée de la concurrence et de la consommation mentionnée à l'article L.522-1 du code de la consommation (DGCCRF).Le III. de ce même article prévoit que dans les conditions prévues à l'article 38 de la Constitution, le Gouvernement est autorisé à prendre par voie d'ordonnance, dans un délai d'un an à compter de la promulgation de la présente loi, les mesures relevant du domaine de la loi visant notamment à prévoir un dispositif de certification des établissements mentionnés à l'article L. 5131-2 du code de la santé publique attestant du respect des bonnes pratiques de fabrication des produits cosmétiques mentionnés à l'article L. 5131-1 du même code afin d'assurer un niveau élevé de protection de la santé humaine.Le projet d'ordonnance entend ainsi mettre en place, au niveau national, un processus de certification des bonnes pratiques de fabrication des produits cosmétiques de certaines catégories d'établissements.Les modalités de mise en oeuvre du système de certification sont en cours d'élaboration. Conformément à l'article premier du projet d'ordonnance, elles seront précisées par un décret en Conseil d'Etat qui sera également notifié à la Commission européenne.</t>
  </si>
  <si>
    <t>Produits cosmétiques</t>
  </si>
  <si>
    <r>
      <rPr>
        <sz val="11"/>
        <rFont val="Calibri"/>
      </rPr>
      <t>https://members.wto.org/crnattachments/2023/TBT/FRA/23_13200_00_f.pdf</t>
    </r>
  </si>
  <si>
    <t>Draft Commission Delegated Regulation amending Regulation (EC) No 273/2004 of the European Parliament and of the Council and Council Regulation (EC) No 111/2005 as regards the inclusion of the drug precursor isopropylidene (IMDPAM) and other substances in the list of scheduled substances </t>
  </si>
  <si>
    <t>This draft Commission Regulation adds isopropylidene (IMDPAM) and certain esters of two scheduled substances to Category 1 of the list of scheduled substances in Regulation (EC) No 111/2005.Operators will have the obligation to hold a licence for category 1. They will also have special labelling requirements for any packaging containing this substance according to Article 5 of the Regulation. </t>
  </si>
  <si>
    <t>Chemical substances classified as drug precursors.</t>
  </si>
  <si>
    <r>
      <rPr>
        <sz val="11"/>
        <rFont val="Calibri"/>
      </rPr>
      <t>https://members.wto.org/crnattachments/2023/TBT/EEC/23_13173_00_e.pdf
https://members.wto.org/crnattachments/2023/TBT/EEC/23_13173_01_e.pdf</t>
    </r>
  </si>
  <si>
    <t>South Africa</t>
  </si>
  <si>
    <t>COMPULSORY SPECIFICATION FOR EFFICIENCY REQUIREMENTS OF ELECTRIC MOTORS</t>
  </si>
  <si>
    <t>Efficiency Requirement (minimum IE3) for Electric Motors </t>
  </si>
  <si>
    <t>Electric motors and generators (excl. generating sets) (HS code(s): 8501); Electrical engineering (ICS code(s): 29)</t>
  </si>
  <si>
    <t>8501 - Electric motors and generators (excl. generating sets)</t>
  </si>
  <si>
    <t>29 - Electrical engineering</t>
  </si>
  <si>
    <t>Consumer information, labelling (TBT); Protection of the environment (TBT)</t>
  </si>
  <si>
    <r>
      <rPr>
        <sz val="11"/>
        <rFont val="Calibri"/>
      </rPr>
      <t>https://members.wto.org/crnattachments/2023/TBT/ZAF/23_13156_00_e.pdf
https://www.gov.za/sites/default/files/gcis_document/202310/49437gen2064.pdf</t>
    </r>
  </si>
  <si>
    <t>COMPULSORY SPECIFICATION FOR SAFETY REQUIREMENTS OF GENERAL_x000D_
SERVICE LAMPS (GSLs) - VC 9110</t>
  </si>
  <si>
    <t>Safety of General Service lamps in South Africa</t>
  </si>
  <si>
    <t>- Light-emitting diode (LED) light sources : (HS code(s): 85395); Environment. Health protection. Safety (ICS code(s): 13)</t>
  </si>
  <si>
    <t>85395 - - Light-emitting diode (LED) light sources :</t>
  </si>
  <si>
    <t>13 - Environment. Health protection. Safety</t>
  </si>
  <si>
    <r>
      <rPr>
        <sz val="11"/>
        <rFont val="Calibri"/>
      </rPr>
      <t>https://members.wto.org/crnattachments/2023/TBT/ZAF/23_13157_00_e.pdf</t>
    </r>
  </si>
  <si>
    <t>COMPULSORY SPECIFICATION FOR ENERGY EFFICIENCY AND FUNCTIONAL PERFORMANCE REQUIREMENTS OF GENERAL SERVICE LAMPS (GSLs) - VC 9109</t>
  </si>
  <si>
    <t>ENERGY EFFICIENCY AND FUNCTIONAL PERFORMANCE REQUIREMENTS OF GENERAL SERVICE LAMPS  IN SOUTH AFRICA</t>
  </si>
  <si>
    <t>Protection of the environment (TBT); Quality requirements (TBT); Prevention of deceptive practices and consumer protection (TBT); Consumer information, labelling (TBT)</t>
  </si>
  <si>
    <r>
      <rPr>
        <sz val="11"/>
        <rFont val="Calibri"/>
      </rPr>
      <t>https://members.wto.org/crnattachments/2023/TBT/ZAF/23_13158_00_e.pdf</t>
    </r>
  </si>
  <si>
    <t>Philippines</t>
  </si>
  <si>
    <t>Draft Department Circular ‘Providing a National Policy and General Framework, Roadmap, and Guidelines for Hydrogen in the Energy Sector’ </t>
  </si>
  <si>
    <t>This Department Circular covers all activities related to the research, development, establishment, production, storage, transmission, distribution, utilization, construction, operation, and maintenance of hydrogen project or facilities in the energy sector: Provided That, all activities in relation to the exploration and development of native hydrogen and native hydrogen derivatives shall be governed by the applicable provisions implementing PD 87.</t>
  </si>
  <si>
    <t>Energy and heat transfer engineering (ICS code(s): 27)</t>
  </si>
  <si>
    <t>27 - Energy and heat transfer engineering</t>
  </si>
  <si>
    <r>
      <rPr>
        <sz val="11"/>
        <rFont val="Calibri"/>
      </rPr>
      <t>https://members.wto.org/crnattachments/2023/TBT/PHL/23_13127_00_e.pdf</t>
    </r>
  </si>
  <si>
    <t> Amendment of Regulations for Application of Health Food Permit (Draft)</t>
  </si>
  <si>
    <t>The Ministry of Health and Welfare proposes to revise the "Regulations for Application of Health Food Permit" in order to ensure a smooth and efficient application procedure for examination of health food registration. These revisions include:adding directions of online application for registration;revising rules of the health food permit, such as extension, changes of the registered items, transfer, replacement as well as reissuance; andintegrating the existed standards of examinative registration.</t>
  </si>
  <si>
    <t>Health food, Food supplement, Dietary supplement.</t>
  </si>
  <si>
    <t>Quality requirements (TBT)</t>
  </si>
  <si>
    <r>
      <rPr>
        <sz val="11"/>
        <rFont val="Calibri"/>
      </rPr>
      <t>https://members.wto.org/crnattachments/2023/TBT/TPKM/23_13126_00_e.pdf
https://members.wto.org/crnattachments/2023/TBT/TPKM/23_13126_00_x.pdf</t>
    </r>
  </si>
  <si>
    <t>Ukraine</t>
  </si>
  <si>
    <t>draft Resolution of the Cabinet of Ministers of Ukraine "On Amendments to the Resolution of the Cabinet of Ministers of Ukraine of August 20, 2008 No. 717"</t>
  </si>
  <si>
    <t>the draft Resolution provides for the postponement of the introduction of a phased limitation of the content of phosphates and other phosphorus components in detergents used for household and industrial use after the expiration of 90 days following the termination or cancellation of martial law, as well as the exclusion of the provision to carry out the verification of the compliance of the range (model) of a number of detergents or surface-active substances according to the requirements of the Technical Regulation for detergents every two years.The Draft Resolution also updates the references to the list of national standards for the purposes of application of the Technical Regulation.The adoption of the Resolution will eliminate the financial burden on market operators that put detergents into circulation, as well as ensure the possibility of selling detergents and their availability on the market.</t>
  </si>
  <si>
    <t>Detergents</t>
  </si>
  <si>
    <t>71.100.40 - Surface active agents</t>
  </si>
  <si>
    <t>Cost saving and productivity enhancement (TBT)</t>
  </si>
  <si>
    <r>
      <rPr>
        <sz val="11"/>
        <rFont val="Calibri"/>
      </rPr>
      <t>https://members.wto.org/crnattachments/2023/TBT/UKR/23_13140_00_x.pdf
https://www.me.gov.ua/Documents/Detail?lang=uk-UA&amp;id=05e8d3c9-3bc8-4920-a953-f39ae01aea1b&amp;title=ProektPostanoviKabinetuMinistrivUkrainiproVnesenniaZminDoPostanoviKabinetuMinistrivUkrainiVid20-Serpnia2008-R-717-</t>
    </r>
  </si>
  <si>
    <t>Bolivia, Plurinational State of</t>
  </si>
  <si>
    <t>PROYECTO DE REGLAMENTO TÉCNICO “ESTÁNDARES MÍNIMOS DE EFICIENCIA ENERGÉTICA PARA LUMINARIAS LED”</t>
  </si>
  <si>
    <t>El presente Reglamento Técnico aplica a las "Luminarias LED" para iluminación exterior e interior, sean de producción nacional o importadas; todas las empresas unipersonales o sociedades comerciales, nacionales o extranjeras, públicas o privadas, que produzcan o importen, "Luminarias LED" para iluminación exterior e interior, en el Estado Plurinacional de Bolivia, independientemente del lugar de origen del producto o destino de este, están alcanzadas por las disposiciones contenidas en el presente Reglamento Técnico.</t>
  </si>
  <si>
    <t>Candelabros y demás accesorios eléctricos de iluminación para techos o paredes, exclusivamente para fuentes de luz de diodos emisores de luz "LED" (exc. para la iluminación de espacios públicos abiertos o vías) (Código(s) del SA: 940511); Luminarias y aparatos de iluminación, exclusivamente para fuentes luminosas de diodos emisores de luz "LED", n.c.o.p. (Código(s) del SA: 940542)</t>
  </si>
  <si>
    <t>940511 - Chandeliers and other electric ceiling or wall lighting fittings, solely for light-emitting diode "LED" light sources (excl. for lighting public open spaces or thoroughfares); 940542 - Luminaires and lighting fittings, solely for light-emitting diode "LED" light sources, n.e.s.</t>
  </si>
  <si>
    <t>29.140.40 - Luminaires</t>
  </si>
  <si>
    <t>Prevention of deceptive practices and consumer protection (TBT); Protection of the environment (TBT)</t>
  </si>
  <si>
    <r>
      <rPr>
        <sz val="11"/>
        <rFont val="Calibri"/>
      </rPr>
      <t>https://members.wto.org/crnattachments/2023/TBT/BOL/23_13122_00_s.pdf</t>
    </r>
  </si>
  <si>
    <t>Uganda</t>
  </si>
  <si>
    <t>DUS DARS 1115:2023, Handling and Processing of prawns or shrimps — Code of practice, First Edition</t>
  </si>
  <si>
    <t>This Draft Uganda Standard specifies guidelines for handling and processing of prawns or shrimps intended for human consumption.</t>
  </si>
  <si>
    <t>Frozen shrimps and prawns, even smoked, whether in shell or not, incl. shrimps and prawns in shell, cooked by steaming or by boiling in water (excl. cold-water shrimps and prawns) (HS code(s): 030617); Shrimps and prawns, whether in shell or not, dried, salted, smoked or in brine, incl. ones in shell, cooked by steaming or by boiling in water (HS code(s): 030695); Fish and fishery products (ICS code(s): 67.120.30); prawns; shrimps</t>
  </si>
  <si>
    <t>030617 - Frozen shrimps and prawns, even smoked, whether in shell or not, incl. shrimps and prawns in shell, cooked by steaming or by boiling in water (excl. cold-water shrimps and prawns); 030695 - Shrimps and prawns, whether in shell or not, dried, salted, smoked or in brine, incl. ones in shell, cooked by steaming or by boiling in water</t>
  </si>
  <si>
    <t>67.120.30 - Fish and fishery products</t>
  </si>
  <si>
    <t>Consumer information, labelling (TBT); Quality requirements (TBT); Harmonization (TBT); Protection of human health or safety (TBT); Prevention of deceptive practices and consumer protection (TBT)</t>
  </si>
  <si>
    <r>
      <rPr>
        <sz val="11"/>
        <rFont val="Calibri"/>
      </rPr>
      <t>https://members.wto.org/crnattachments/2023/TBT/UGA/23_13103_00_e.pdf</t>
    </r>
  </si>
  <si>
    <t>China</t>
  </si>
  <si>
    <t>Good Online Supply Practice for Medical Device (Exposure Draft)</t>
  </si>
  <si>
    <t>The document is to strengthen the quality management of medical device sold online, standardize the behavior of medical device online distribution, and ensure the safety and effectiveness of medical devices.</t>
  </si>
  <si>
    <t>Medical Device (HS code(s): 90); (ICS code(s): 11)</t>
  </si>
  <si>
    <t>90 - OPTICAL, PHOTOGRAPHIC, CINEMATOGRAPHIC, MEASURING, CHECKING, PRECISION, MEDICAL OR SURGICAL INSTRUMENTS AND APPARATUS; PARTS AND ACCESSORIES THEREOF</t>
  </si>
  <si>
    <t>11.040 - Medical equipment; 11 - Health care technology</t>
  </si>
  <si>
    <r>
      <rPr>
        <sz val="11"/>
        <rFont val="Calibri"/>
      </rPr>
      <t>https://members.wto.org/crnattachments/2023/TBT/CHN/23_13115_00_x.pdf</t>
    </r>
  </si>
  <si>
    <t>DUS 775-1:2023, Retro-reflective registration plates for motor vehicles — Specification — Part 1: Blanks (metal), Second edition </t>
  </si>
  <si>
    <t>This part of Draft Uganda Standard DUS 775-1 specifies requirements for the type of blank intended for use in the production of the embossed registration plates that are covered by US 775-2. Except under the certification mark scheme, a special agreement between the manufacturer and the purchaser is required for assessment of compliance with the requirements of DUS 775-1 of those blanks on which the retro-reflective material is applied during the process of embossing the registration number paragraph.</t>
  </si>
  <si>
    <t>Sign-plates, name-plates, address-plates and similar plates, numbers, letters and other symbols, of base metal, excluding those of heading 94.05. (HS code(s): 8310); Lighting, signalling and warning devices (ICS code(s): 43.040.20); motor vehicles registration plates</t>
  </si>
  <si>
    <t>8310 - Sign-plates, name-plates, address-plates and similar plates, numbers, letters and other symbols, of base metal, excluding those of heading 94.05.</t>
  </si>
  <si>
    <t>43.040.20 - Lighting, signalling and warning devices</t>
  </si>
  <si>
    <t>National security requirements (TBT); Consumer information, labelling (TBT); Quality requirements (TBT); Prevention of deceptive practices and consumer protection (TBT); Harmonization (TBT)</t>
  </si>
  <si>
    <r>
      <rPr>
        <sz val="11"/>
        <rFont val="Calibri"/>
      </rPr>
      <t>https://members.wto.org/crnattachments/2023/TBT/UGA/23_13100_00_e.pdf</t>
    </r>
  </si>
  <si>
    <t>DUS DARS 1116:2023, Quick frozen prawns or shrimps — Specification, First Edition</t>
  </si>
  <si>
    <t>This Draft Uganda Standard specifies Quality and Safety requirement, sampling and Test method for quick and frozen prawns or shrimps intended for human consumption</t>
  </si>
  <si>
    <t>Frozen shrimps and prawns, even smoked, whether in shell or not, incl. shrimps and prawns in shell, cooked by steaming or by boiling in water (excl. cold-water shrimps and prawns) (HS code(s): 030617); Fish and fishery products (ICS code(s): 67.120.30); Quick frozen prawns; Quick frozen shrimps</t>
  </si>
  <si>
    <t>030617 - Frozen shrimps and prawns, even smoked, whether in shell or not, incl. shrimps and prawns in shell, cooked by steaming or by boiling in water (excl. cold-water shrimps and prawns)</t>
  </si>
  <si>
    <t>Consumer information, labelling (TBT); Protection of human health or safety (TBT); Quality requirements (TBT); Harmonization (TBT); Reducing trade barriers and facilitating trade (TBT); Prevention of deceptive practices and consumer protection (TBT)</t>
  </si>
  <si>
    <r>
      <rPr>
        <sz val="11"/>
        <rFont val="Calibri"/>
      </rPr>
      <t>https://members.wto.org/crnattachments/2023/TBT/UGA/23_13102_00_e.pdf</t>
    </r>
  </si>
  <si>
    <t>DUS DARS 1110-2:2023, Dried small sardine and sardine-type pelagic fish — Part 2: Dried anchovies, First Edition</t>
  </si>
  <si>
    <t>This Draft Uganda Standard shall apply to all commercial species of anchovies belonging to the family Engraulidae that have been boiled in brine, and dried. This product is intended for consumption after cooking and for further processing This Standard shall not cover products that have undergone heat treatment prior to drying. The product shall be prepared from fresh or frozen split or whole fish of the family Engraulidae with some of the species listed, but not limited in Annex A</t>
  </si>
  <si>
    <t>Anchovies "Engraulis spp.", salted or in brine only (excl. fillets) (HS code(s): 030563); Fish and fishery products (ICS code(s): 67.120.30)</t>
  </si>
  <si>
    <t>030563 - Anchovies "Engraulis spp.", salted or in brine only (excl. fillets)</t>
  </si>
  <si>
    <t>Consumer information, labelling (TBT); Prevention of deceptive practices and consumer protection (TBT); Protection of human health or safety (TBT); Quality requirements (TBT); Harmonization (TBT)</t>
  </si>
  <si>
    <r>
      <rPr>
        <sz val="11"/>
        <rFont val="Calibri"/>
      </rPr>
      <t>https://members.wto.org/crnattachments/2023/TBT/UGA/23_13105_00_e.pdf</t>
    </r>
  </si>
  <si>
    <t>Interim Measures on Radio Management of Civil Unmanned Aircraft</t>
  </si>
  <si>
    <t>This document specifies the radio management measures and radio frequency technical indicators for Civil Unmanned Aircraft System (UAS) Equipment produced or imported for domestic sales and uses in China.</t>
  </si>
  <si>
    <t>Civil Unmanned Aircraft System (UAS) Equipment (HS code(s): 8806)</t>
  </si>
  <si>
    <t>8806 - Unmanned aircraft</t>
  </si>
  <si>
    <t>33.060 - Radiocommunications; 49.020 - Aircraft and space vehicles in general</t>
  </si>
  <si>
    <r>
      <rPr>
        <sz val="11"/>
        <rFont val="Calibri"/>
      </rPr>
      <t>https://members.wto.org/crnattachments/2023/TBT/CHN/23_13116_00_x.pdf</t>
    </r>
  </si>
  <si>
    <t>DUS DARS 1110-3:2023, Dried small sardine and sardine-type pelagic fish — Part 3: salted Boiled dried anchovies, First edition</t>
  </si>
  <si>
    <t>This Draft Uganda Standard shall apply to all commercial species of anchovies belonging to the family Engraulidae that have been boiled in brine, and dried. This product is intended for consumption after cooking and for further processing. This Standard shall not cover products that have undergone heat treatment prior to drying; It does not also cover products which have undergone an enzymatic maturation in brine. The product shall be prepared from fresh or frozen split or whole fish of the family Engraulidae with some of the species listed, but not limited in Annex A</t>
  </si>
  <si>
    <t>Anchovies "Engraulis spp.", salted or in brine only (excl. fillets and offal) (HS code(s): 030563); Fish and fishery products (ICS code(s): 67.120.30);</t>
  </si>
  <si>
    <t>030563 - Anchovies "Engraulis spp.", salted or in brine only (excl. fillets and offal)</t>
  </si>
  <si>
    <r>
      <rPr>
        <sz val="11"/>
        <rFont val="Calibri"/>
      </rPr>
      <t>https://members.wto.org/crnattachments/2023/TBT/UGA/23_13104_00_e.pdf</t>
    </r>
  </si>
  <si>
    <t>DUS 775-2:2023, Retro-reflective registration plates for motor vehicles — Specification — Part 2: Registration plates, Second Edition</t>
  </si>
  <si>
    <t>This Draft Uganda Standard specifies requirements for registration plates that are intended for use on motor vehicles (including motorcycles, tricycles, and quadricycles), engineering plants, and trailers.</t>
  </si>
  <si>
    <t>National security requirements (TBT); Prevention of deceptive practices and consumer protection (TBT); Quality requirements (TBT); Harmonization (TBT); Consumer information, labelling (TBT)</t>
  </si>
  <si>
    <r>
      <rPr>
        <sz val="11"/>
        <rFont val="Calibri"/>
      </rPr>
      <t>https://members.wto.org/crnattachments/2023/TBT/UGA/23_13101_00_e.pdf</t>
    </r>
  </si>
  <si>
    <t>Oman</t>
  </si>
  <si>
    <t>Dried Garlic</t>
  </si>
  <si>
    <t>This standard applies to garlic in its dried or dehydrated form as spices or culinary herbs, offered for direct consumption, as an ingredient in food processing, or for repacking if required. This standard does not apply to products intended for industrial processing.</t>
  </si>
  <si>
    <t>Dried Garlic ICS: 67.220.10</t>
  </si>
  <si>
    <t>071290 - Dried vegetables and mixtures of vegetables, whole, cut, sliced, broken or in powder, but not further prepared (excl. onions, mushrooms and truffles, not mixed)</t>
  </si>
  <si>
    <t>67.080.20 - Vegetables and derived products</t>
  </si>
  <si>
    <r>
      <rPr>
        <sz val="11"/>
        <rFont val="Calibri"/>
      </rPr>
      <t>https://members.wto.org/crnattachments/2023/TBT/BHR/23_13086_00_e.pdf
https://members.wto.org/crnattachments/2023/TBT/BHR/23_13086_00_x.pdf</t>
    </r>
  </si>
  <si>
    <t>DUS DARS 1117:2023, Smoked fish, smoke-flavoured and smoke-dried fish — Specification, First Edition</t>
  </si>
  <si>
    <t>This Draft Uganda Standard specifies quality and safety requirements, test methods and sampling for smoked, smoke-flavoured and smoke-dried fish products. It includes whole fish, fillets, and sliced fish. The standard applies to fish, either for direct human consumption, further processing, or for addition into speciality or minced products where fish constitutes only part of the edible contents.</t>
  </si>
  <si>
    <t>Smoked fish, incl. fillets (excl. offal, Pacific salmon, Atlantic salmon, Danube salmon, herring, trout, tilapia, catfish, carp, eels, Nile perch and snakeheads) (HS code(s): 030549); Fish and fishery products (ICS code(s): 67.120.30); Smoked fish, smoke-flavoured fish; smoke-dried fish</t>
  </si>
  <si>
    <t>030549 - Smoked fish, incl. fillets (excl. offal, Pacific salmon, Atlantic salmon, Danube salmon, herring, trout, tilapia, catfish, carp, eels, Nile perch and snakeheads)</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</si>
  <si>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</si>
  <si>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https://members.wto.org/crnattachments/2023/TBT/UGA/23_13085_00_e.pdf</t>
    </r>
  </si>
  <si>
    <t>Saudi Arabia, Kingdom of</t>
  </si>
  <si>
    <t>Bahrain, Kingdom of</t>
  </si>
  <si>
    <t>Energy efficiency, functionality and requirements for lighting products: Part 1 (English, 39 pages)Energy efficiency, functionality and requirements for lighting products: Part 2 (English, 50 pages)</t>
  </si>
  <si>
    <t>A draft technical regulation consisting of two parts that will cover indirect and direct general light sources having a luminous flux above 60 lumens or below 12,000 lumens and the related energy efficiency labeling (EE label).  </t>
  </si>
  <si>
    <t>Lamps and related equipment (ICS: 29.140)</t>
  </si>
  <si>
    <t>29.140 - Lamps and related equipment</t>
  </si>
  <si>
    <r>
      <rPr>
        <sz val="11"/>
        <rFont val="Calibri"/>
      </rPr>
      <t>https://members.wto.org/crnattachments/2023/TBT/BHR/23_13093_00_e.pdf
https://members.wto.org/crnattachments/2023/TBT/BHR/23_13093_01_e.pdf
https://members.wto.org/crnattachments/2023/TBT/BHR/23_13093_02_e.pdf</t>
    </r>
  </si>
  <si>
    <t>United Arab Emirates</t>
  </si>
  <si>
    <t>Qatar</t>
  </si>
  <si>
    <t>Yemen</t>
  </si>
  <si>
    <t>DUS DARS 1120-1:2023, Fresh and frozen finfish — Part 1: Whole fish — Specification, First Edition</t>
  </si>
  <si>
    <t>This Draft Uganda Standard applies to packaged fresh and frozen whole and gutted fish excluding those species covered by Part 2 of this standard or any other specific fresh or frozen product standard take to the general requirement</t>
  </si>
  <si>
    <t>Fresh or chilled fish, n.e.s. (HS code(s): 030289); Fish and fishery products (ICS code(s): 67.120.30); Fresh finfish; frozen finfish</t>
  </si>
  <si>
    <t>030289 - Fresh or chilled fish, n.e.s.</t>
  </si>
  <si>
    <r>
      <rPr>
        <sz val="11"/>
        <rFont val="Calibri"/>
      </rPr>
      <t>https://members.wto.org/crnattachments/2023/TBT/UGA/23_13084_00_e.pdf</t>
    </r>
  </si>
  <si>
    <t>Protection of Stratospheric Ozone: Updates Related to the Use of 
Ozone-Depleting Substances as Process Agents</t>
  </si>
  <si>
    <t>Proposed rule - This action proposes to establish recordkeeping and reporting requirements for uses of ozone-depleting substances as process agents and to update definitions to reflect current practice. Codified recordkeeping and reporting requirements would provide clear and consistent notice each year of information EPA collects, aggregates, and reports as a party to the Montreal Protocol on Substances that Deplete the Ozone Layer; effectively monitor these narrow uses in a more routine and consistent manner under the Clean Air Act; and enhance understanding of emissions of substances harmful to the ozone layer.</t>
  </si>
  <si>
    <t>Ozone-depleting substances as process agents;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</si>
  <si>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</si>
  <si>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https://members.wto.org/crnattachments/2023/TBT/USA/23_13066_00_e.pdf</t>
    </r>
  </si>
  <si>
    <t>Draft Commission Delegated Directive amending Directive 2011/65/EU of the European Parliament and of the Council as regards an exemption for cadmium in downshifting quantum dots directly deposited on LED semiconductor chips</t>
  </si>
  <si>
    <t>This draft Commission Delegated Directive concerns applications for a specific and time-limited exemption from the substance restrictions under the RoHS Directive. The criteria for granting an exemption concerning one requested application is met and a new exemption should be given. The current exemption should expire after a transition period. </t>
  </si>
  <si>
    <t>Electrical and electronic equipment </t>
  </si>
  <si>
    <t>31.020 - Electronic components in general</t>
  </si>
  <si>
    <t>Protection of the environment (TBT); Protection of human health or safety (TBT)</t>
  </si>
  <si>
    <r>
      <rPr>
        <sz val="11"/>
        <rFont val="Calibri"/>
      </rPr>
      <t>https://members.wto.org/crnattachments/2023/TBT/EEC/23_13071_00_e.pdf
https://members.wto.org/crnattachments/2023/TBT/EEC/23_13071_01_e.pdf</t>
    </r>
  </si>
  <si>
    <t>Phasedown of Hydrofluorocarbons: Management of Certain 
Hydrofluorocarbons and Substitutes Under Subsection (h) of the American 
Innovation and Manufacturing Act of 2020</t>
  </si>
  <si>
    <t>Notice of proposed rulemaking and advance notice of proposed rulemaking - The U.S. Environmental Protection Agency is proposing to issue regulations to implement certain provisions of the American Innovation and Manufacturing Act of 2020. This rulemaking proposes to establish a program for the management of hydrofluorocarbons that includes requirements for leak repair and use of automatic leak detection systems for certain equipment using refrigerants containing hydrofluorocarbons and certain substitutes; requirements for the use of reclaimed hydrofluorocarbons in certain sectors or subsectors; the use of recycled hydrofluorocarbons in fire suppression equipment; recovery of hydrofluorocarbons from cylinders; container tracking; and certain recordkeeping, reporting, and labeling requirements. The Environmental Protection Agency is also proposing alternative Resource Conservation and Recovery Act standards for spent ignitable refrigerants being recycled for reuse. Finally, EPA requests advance comment on approaches for establishing requirements for technician training and/or certification. EPA will hold a virtual public hearing on or about 3 November 2023. The date, time, and other relevant information for the virtual public hearing will be available at https://www.epa.gov/climate-hfcs-reduction</t>
  </si>
  <si>
    <t>Hydrofluorocarbons; Environmental protection (ICS code(s): 13.020); Production in the chemical industry (ICS code(s): 71.020); Products of the chemical industry (ICS code(s): 71.100)</t>
  </si>
  <si>
    <r>
      <rPr>
        <sz val="11"/>
        <rFont val="Calibri"/>
      </rPr>
      <t>https://members.wto.org/crnattachments/2023/TBT/USA/23_13065_00_e.pdf</t>
    </r>
  </si>
  <si>
    <t>Czech Republic</t>
  </si>
  <si>
    <t>Measure 0111-OOP-C010-23 stipulating metrological and technical requirements for specified measuring instruments, including test methods for type approval and verification of specified measuring instruments: ‘high-speed weigh-in-motion road vehicle scales’</t>
  </si>
  <si>
    <t>The legislation lays down the metrological and technical requirements for these specified measuring instruments, including test methods for type approval and verification of specified measuring instruments – high-speed weigh-in-motion road vehicle scales.</t>
  </si>
  <si>
    <t>High-speed weigh-in-motion road vehicle scales</t>
  </si>
  <si>
    <t>17 - Metrology and measurement. Physical phenomena</t>
  </si>
  <si>
    <t>Metrology</t>
  </si>
  <si>
    <r>
      <rPr>
        <sz val="11"/>
        <rFont val="Calibri"/>
      </rPr>
      <t xml:space="preserve">https://members.wto.org/crnattachments/2023/TBT/CZE/23_13074_00_e.pdf
https://members.wto.org/crnattachments/2023/TBT/CZE/23_13074_00_x.pdf
The English and Czech version of Measure 0111-OOP-C010-23 stipulating metrological and technical requirements for specified measuring instruments
 including test methods for type approval and verification of specified measuring instruments: ‘high-speed weigh-in-motion road vehicle scales’ - is available in the Tris database
 please follow the attached URL link below: https://technical-regulation-information-system.ec.europa.eu/en/notification/24926
</t>
    </r>
  </si>
  <si>
    <t>Mozambique</t>
  </si>
  <si>
    <t>TECHNICAL REGULATIONS FOR LIQUID FUEL DOSING PUMPS</t>
  </si>
  <si>
    <t>This Technical Regulation  establishes the conditions to be observed in the manufacture, metrological checks, installation and use of liquid fuel metering pumps.</t>
  </si>
  <si>
    <t>Measurement of fluid flow</t>
  </si>
  <si>
    <t>17.120 - Measurement of fluid flow</t>
  </si>
  <si>
    <t>Quality requirements (TBT); Consumer information, labelling (TBT); Prevention of deceptive practices and consumer protection (TBT)</t>
  </si>
  <si>
    <r>
      <rPr>
        <sz val="11"/>
        <rFont val="Calibri"/>
      </rPr>
      <t>https://members.wto.org/crnattachments/2023/TBT/MOZ/23_13058_00_x.pdf</t>
    </r>
  </si>
  <si>
    <t>DUS DARS 1123:2023, Canned shrimps or prawns — Specification, First Edition</t>
  </si>
  <si>
    <t>This Draft African Standard applies to canned shrimp or prawn in hermetically sealed containers and prepared from species of any of the following families: penaeidae, pandalidae, crangonidae and palaemonidae. It does not apply to specialty products where shrimp or prawn constitutes less than 50% m/m of the contents.</t>
  </si>
  <si>
    <t>Crustaceans, fit for human consumption, whether in shell or not, live, fresh or chilled (excl. rock lobster and other sea crawfish, lobsters, crabs, Norway lobsters, shrimps and prawns) (HS code(s): 030639); Fish and fishery products (ICS code(s): 67.120.30); Canned shrimps; Canned prawns</t>
  </si>
  <si>
    <t>030639 - Crustaceans, fit for human consumption, whether in shell or not, live, fresh or chilled (excl. rock lobster and other sea crawfish, lobsters, crabs, Norway lobsters, shrimps and prawns)</t>
  </si>
  <si>
    <t>Consumer information, labelling (TBT); Prevention of deceptive practices and consumer protection (TBT); Quality requirements (TBT); Harmonization (TBT); Protection of human health or safety (TBT); Reducing trade barriers and facilitating trade (TBT)</t>
  </si>
  <si>
    <r>
      <rPr>
        <sz val="11"/>
        <rFont val="Calibri"/>
      </rPr>
      <t>https://members.wto.org/crnattachments/2023/TBT/UGA/23_13067_00_e.pdf</t>
    </r>
  </si>
  <si>
    <t>Draft Commission Regulation amending Annex II to Regulation (EC) No 1925/2006 of the European Parliament and of the Council and Annex II to Directive 2002/46/EC of the European Parliament and of the council as regards iron milk caseinate added to foods and used in the manufacture of food supplements</t>
  </si>
  <si>
    <t>This draft Commission Delegated Regulation concerns the authorisation of the addition of iron milk caseinate, as a source of iron to foods and food supplements in line with EFSA's relevant scientific opinion.   </t>
  </si>
  <si>
    <t>food</t>
  </si>
  <si>
    <t>67.220.20 - Food additives</t>
  </si>
  <si>
    <r>
      <rPr>
        <sz val="11"/>
        <rFont val="Calibri"/>
      </rPr>
      <t>https://members.wto.org/crnattachments/2023/TBT/EEC/23_13069_00_e.pdf
https://members.wto.org/crnattachments/2023/TBT/EEC/23_13069_01_e.pdf</t>
    </r>
  </si>
  <si>
    <t>Draft Commission Delegated Regulation amending the Annex to Regulation (EU) No 609/2013 of the European Parliament and of the Council to allow the use of iron milk caseinate as a source of iron in total diet replacement for weight control and food for special medical purposes, excluding infants and young children</t>
  </si>
  <si>
    <t>This draft Commission Delegated Regulation concerns the authorisation of the addition of iron milk caseinate, as a source of iron to total diet replacement for weight control and food for special medical purposes in line with EFSA's relevant scientific opinion.   </t>
  </si>
  <si>
    <r>
      <rPr>
        <sz val="11"/>
        <rFont val="Calibri"/>
      </rPr>
      <t>https://members.wto.org/crnattachments/2023/TBT/EEC/23_13070_00_e.pdf
https://members.wto.org/crnattachments/2023/TBT/EEC/23_13070_01_e.pdf</t>
    </r>
  </si>
  <si>
    <t>The Gambia</t>
  </si>
  <si>
    <t>Fresh Bulb Onion – Specification</t>
  </si>
  <si>
    <t>This Draft Gambian standard applies to onions of varieties (cultivars) grown from Allium cepa L. Cepa Group to be supplied to the consumer in the natural state, green onions with full leaves and Onions for industrial processing being excluded.</t>
  </si>
  <si>
    <t>Fresh or chilled onions and shallots (HS code(s): 070310); Vegetables and derived products (ICS code(s): 67.080.20)</t>
  </si>
  <si>
    <t>070310 - Fresh or chilled onions and shallots</t>
  </si>
  <si>
    <t>Consumer information, labelling (TBT); Quality requirements (TBT); Protection of human health or safety (TBT); Harmonization (TBT); Reducing trade barriers and facilitating trade (TBT)</t>
  </si>
  <si>
    <t>Brazil</t>
  </si>
  <si>
    <t>Draft Resolution 1208, 16 October 2023</t>
  </si>
  <si>
    <t>This draft resolution proposes changes to administrative procedures for granting Good Practices Certification Manufacturing and Certification of Good Distribution and/or Storage Practices, to enable the increase in the validity period of certificates of good manufacturing practices (CBPF) of medical device manufacturers granted through the Medical Device Single Audit Program - MDSAP.</t>
  </si>
  <si>
    <t>Medical equipment (ICS code(s): 11.040)</t>
  </si>
  <si>
    <t>11.040 - Medical equipment</t>
  </si>
  <si>
    <r>
      <rPr>
        <sz val="11"/>
        <rFont val="Calibri"/>
      </rPr>
      <t>https://members.wto.org/crnattachments/2023/TBT/BRA/23_13055_00_x.pdf
Draft: http://antigo.anvisa.gov.br/documents/10181/6668081/consulta+_publica_1208_2023+SGCOL+DP+.pdf/bd6c874d-f7df-480b-8d80-290350ea5b62
Comment form: https://pesquisa.anvisa.gov.br/index.php/872368?lang=pt-BR
The link of the comment form is going to be available only on 25 October 2023.</t>
    </r>
  </si>
  <si>
    <t>DUS DARS 1133:2023, Transport of live fish seeds for inland pisciculture purposes — Code of practice, First Edition</t>
  </si>
  <si>
    <t>This Draft African Standard describes the code of practice of conditions for transport of live seeds of inland fish species for pisciculture purposes. This Code excludes seeds of freshwater shellfish.</t>
  </si>
  <si>
    <t>Live fish (excl. ornamental fish, trout [Salmo trutta, Oncorhynchus mykiss, Oncorhynchus clarki, Oncorhynchus aguabonita, Oncorhynchus gilae, Oncorhynchus apache and Oncorhynchus chrysogaster], eels [Anguilla spp.], carp [Cyprinus spp., Carassius spp., Ctenopharyngodon idellus, Hypophthalmichthys spp., Cirrhinus spp., Mylopharyngodon piceus, Catla catla, Labeo spp., Osteochilus hasselti, Leptobarbus hoeveni, Megalobrama spp.], Atlantic and Pacific bluefin tuna [Thunnus thynnus, Thunnus orientalis] and southern bluefin tuna [Thunnus maccoyii]) (HS code(s): 030199); Fishing and fish breeding (ICS code(s): 65.150); live fish seeds</t>
  </si>
  <si>
    <t>030199 - Live fish (excl. ornamental fish, trout [Salmo trutta, Oncorhynchus mykiss, Oncorhynchus clarki, Oncorhynchus aguabonita, Oncorhynchus gilae, Oncorhynchus apache and Oncorhynchus chrysogaster], eels [Anguilla spp.], carp [Cyprinus spp., Carassius spp., Ctenopharyngodon idellus, Hypophthalmichthys spp., Cirrhinus spp., Mylopharyngodon piceus, Catla catla, Labeo spp., Osteochilus hasselti, Leptobarbus hoeveni, Megalobrama spp.], Atlantic and Pacific bluefin tuna [Thunnus thynnus, Thunnus orientalis] and southern bluefin tuna [Thunnus maccoyii])</t>
  </si>
  <si>
    <t>65.150 - Fishing and fish breeding</t>
  </si>
  <si>
    <t>Consumer information, labelling (TBT); Prevention of deceptive practices and consumer protection (TBT); Quality requirements (TBT); Harmonization (TBT); Protection of animal or plant life or health (TBT)</t>
  </si>
  <si>
    <t>Animal health</t>
  </si>
  <si>
    <r>
      <rPr>
        <sz val="11"/>
        <rFont val="Calibri"/>
      </rPr>
      <t>https://members.wto.org/crnattachments/2023/TBT/UGA/23_13056_00_e.pdf</t>
    </r>
  </si>
  <si>
    <t>Malaysia</t>
  </si>
  <si>
    <t>Amendment to Table II, IV and V of the Fifth A Schedule, Food Regulations 1985 [P.U.(A) 437/1985</t>
  </si>
  <si>
    <t>The proposed amendments to Table II, IV and V of the Fifth A Schedule of the Food Regulations 1985 [P.U.(A) 437/1985] are as follows:i.       to amend Table II of the Fifth A Schedule on Conditions For Nutrient Contents For Use of Nutrition Claims by inserting a new nutrient of docosahexaenoic acid (DHA) and its condition.ii.      to amend Table IV of the Fifth A Schedule on Conditions For Other Function Claims by replacing the minimum amount required for arachidonic acid (ARA) in infant formula product.iii.     to substitute Table V of the Fifth A Schedule on Conditions For Claims Related to Added Nutrient.</t>
  </si>
  <si>
    <t> ICS: 67.230 (Prepackaged and prepared foods (including baby food))</t>
  </si>
  <si>
    <t>67.230 - Prepackaged and prepared foods</t>
  </si>
  <si>
    <t>Consumer information, labelling (TBT); Protection of human health or safety (TBT)</t>
  </si>
  <si>
    <t>Inclusion of Additional Automatic Dependent Surveillance-
Broadcast (ADS-B) Out Technical Standard Orders; Incorporation by 
Reference</t>
  </si>
  <si>
    <t>Direct final rule; request for comments by 16 November 2023 - This rulemaking amends the Automatic Dependent Surveillance-
Broadcast (ADS-B) Out requirements to allow aircraft meeting the 
performance requirements in Technical Standard Order (TSO)-C166c 
(Extended Squitter Automatic Dependent Surveillance-Broadcast (ADS-B) 
and Traffic Information Service-Broadcast (TIS-B) Equipment Operating 
on the Radio Frequency of 1090 Megahertz (MHz)), or TSO-C154d, 
(Universal Access Transceiver (UAT) ADS-B Equipment Operating on the 
Radio Frequency of 978 Megahertz (MHz)) to meet the regulations. 
Aircraft equipped with
ADS-B Out that meets the performance requirements of either TSO-C166c 
or TSO-C154d will provide additional information to pilots and air 
traffic control, including weather information, spectrum monitoring, 
and airspeed. They will also enable new wake turbulence applications, 
enhance weather forecasting, and enable or enhance ADS-B In 
applications such as Flight Interval Management.</t>
  </si>
  <si>
    <t>Automatic dependent surveillance-broadcast (ADS-B) out; On-board equipment and instruments (ICS code(s): 49.090)</t>
  </si>
  <si>
    <t>49.090 - On-board equipment and instruments</t>
  </si>
  <si>
    <r>
      <rPr>
        <sz val="11"/>
        <rFont val="Calibri"/>
      </rPr>
      <t>https://members.wto.org/crnattachments/2023/TBT/USA/23_13037_00_e.pdf</t>
    </r>
  </si>
  <si>
    <t>Jamaica</t>
  </si>
  <si>
    <t>Draft Jamaican Standard Specification for Processed ackee (Blighia sapida</t>
  </si>
  <si>
    <t>This standard specifies requirements for the processing of ackee, the fruit of the Blighia sapida (ackee) plant.This standard does not include requirements for fermented ackee products</t>
  </si>
  <si>
    <t>Fruits. Vegetables: ICS 67.080</t>
  </si>
  <si>
    <t>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t>
  </si>
  <si>
    <t>67.080 - Fruits. Vegetables</t>
  </si>
  <si>
    <t>Consumer information, labelling (TBT); Prevention of deceptive practices and consumer protection (TBT); Protection of human health or safety (TBT)</t>
  </si>
  <si>
    <r>
      <rPr>
        <sz val="11"/>
        <rFont val="Calibri"/>
      </rPr>
      <t>https://members.wto.org/crnattachments/2023/TBT/JAM/23_13012_00_e.pdf</t>
    </r>
  </si>
  <si>
    <t>- Proposed Amendments to the enforcement rule of the Act on Promotion of Environment-friendly agriculture and Fisheries, and Management of and Support for Organic Foods (11 pages, including  Korean version)</t>
  </si>
  <si>
    <t> The main amended contents in this document are as follows:_x000D_
A.    Improvement of certification criteria for organic foods, etc. (Annex 4 and 14 of the draft)_x000D_
1)    Revised the pesticide detection standard for environment-friendly agricultural products from “non-detection” to 1/20 or below of MRLs set for general agricultural products, and if the MRLs are not set, the standard is revised to 0.01mg/kg or below._x000D_
2)    Added conditions for certified business entities to raise the effectiveness of conserving agricultural environment and to prevent unintended contamination._x000D_
B.    Rationalization of criteria for administrative dispositions against business entities of organic agricultural materials who have obtained public disclosures (Annex 20 of the draft)_x000D_
-    Administrative dispositions are applied to the products of the business entities that have obtained public disclosures that have failed to comply with the certification criteria, if there are problems in raw materials or ingredients, the administrative dispositions would be applied to the inappropriate raw materials or ingredients._x000D_
C.    Change of templates (templates in Appendix 35, Appendix 42 and Appendix 45)_x000D_
-  Revised the template to ensure the public disclosure of organic agricultural materials is_x000D_
  easily readable and easy to write (Appendix 35) and deleted from the templates items that _x000D_
  may be changed frequently (Appendix 42 and 45).</t>
  </si>
  <si>
    <t>Environment-friendly agricultural products, Materials for organic farming</t>
  </si>
  <si>
    <t>65.020.20 - Plant growing; 67.040 - Food products in general</t>
  </si>
  <si>
    <r>
      <rPr>
        <sz val="11"/>
        <rFont val="Calibri"/>
      </rPr>
      <t>https://members.wto.org/crnattachments/2023/TBT/KOR/23_13013_00_e.pdf</t>
    </r>
  </si>
  <si>
    <t>Draft of the Technical Regulation for General Requirements for Machinery Safety</t>
  </si>
  <si>
    <t>This regulation specifies the following:_x000D_
Terms and Definitions, Scope, Objectives, Supplier Obligations, Labelling, Conformity Assessment Procedures, Responsibilities of Regulatory Authorities, Responsibilities of Market Surveillance Authorities, Violations and Penalties, General Provisions, Transitional Provisions, Appendix (lists, types, safety and health requirements)</t>
  </si>
  <si>
    <t>Annex (1-b) List of products and HS codes, page 78.</t>
  </si>
  <si>
    <t>13.110 - Safety of machinery</t>
  </si>
  <si>
    <t>Protection of human health or safety (TBT); Prevention of deceptive practices and consumer protection (TBT); Protection of the environment (TBT)</t>
  </si>
  <si>
    <r>
      <rPr>
        <sz val="11"/>
        <rFont val="Calibri"/>
      </rPr>
      <t>https://members.wto.org/crnattachments/2023/TBT/SAU/23_13024_00_x.pdf</t>
    </r>
  </si>
  <si>
    <t>Chile</t>
  </si>
  <si>
    <t>Informe técnico para el establecimiento del estándar de eficiencia energética de vehículos motorizados medianos. </t>
  </si>
  <si>
    <t>El día 13 de febrero de 2021 fue publicada la Ley 21.305 sobre eficiencia energética, la cual, entre otras cosas, mandata en su artículo 7° el establecimiento de estándares de eficiencia energética para vehículos livianos, medianos y pesados. El Ministerio de Energía debe fijar entonces estándares los cuales consistirán en metas de rendimiento energético, en kilómetros por litro de gasolina equivalente, en términos promedio para el total de certificados de homologación individual emitidos o los certificados de cumplimiento del decreto supremo N° 55, de 1994, del Ministerio de Transportes y Telecomunicaciones, o el que lo reemplace, según corresponda. </t>
  </si>
  <si>
    <t>Vehículos motorizados medianos</t>
  </si>
  <si>
    <t>43.020 - Road vehicles in general</t>
  </si>
  <si>
    <r>
      <rPr>
        <sz val="11"/>
        <rFont val="Calibri"/>
      </rPr>
      <t>https://members.wto.org/crnattachments/2023/TBT/CHL/23_13011_00_s.pdf</t>
    </r>
  </si>
  <si>
    <t>Egypt</t>
  </si>
  <si>
    <t>Draft  of the ES 5570 for  “Thermal insulation products for buildings - Factory made mineral wool (MW) products - Specification” </t>
  </si>
  <si>
    <t>This draft Standard specifies the requirements for factory made mineral wool products, with or without facings or coatings, which are used for the thermal insulation of buildings. The products are manufactured in the mat blankets, boards or slabs._x000D_
Products covered by this standard are also used in prefabricated thermal insulation systems and composite panels; the performance of systems incorporating these products is not covered.Worth mentioning is that this draft standard is technically identical with EN 13162:2012+A1:2015</t>
  </si>
  <si>
    <t>Thermal and sound insulating materials (ICS code(s): 91.100.60)</t>
  </si>
  <si>
    <t>91.100.60 - Thermal and sound insulating materials</t>
  </si>
  <si>
    <t>India</t>
  </si>
  <si>
    <t>Rubber Flooring Materials (Quality Control) Order, 2023</t>
  </si>
  <si>
    <t>Rubber Flooring Materials Order, 2023:Rubber Flooring Materials are used as General purposes.A Rubber Flooring Materials suitable for covering floors of domestic and public building, Cinemas, Hospitals, large stores, ships, transport vehicles etc.Rubber flooring are one of the most widely used floor coverings.Rubber flooring are used in multiple industries, including commercial, industrial, and sporting events.Rubber flooring tiles perform well in traction, slip, and are fire resistant.</t>
  </si>
  <si>
    <t>Rubber Flooring Materials</t>
  </si>
  <si>
    <t>83.140.99 - Other rubber and plastics products; 97.150 - Non-textile floor coverings</t>
  </si>
  <si>
    <t>Prevention of deceptive practices and consumer protection (TBT); Protection of human health or safety (TBT); Protection of the environment (TBT); Quality requirements (TBT)</t>
  </si>
  <si>
    <r>
      <rPr>
        <sz val="11"/>
        <rFont val="Calibri"/>
      </rPr>
      <t>https://members.wto.org/crnattachments/2023/TBT/IND/23_13008_00_e.pdf</t>
    </r>
  </si>
  <si>
    <t>Draft of the ES for  “soil improvers - biochar “ </t>
  </si>
  <si>
    <t>This draft Standard specifies requirements, sampling and test methods for biochar.Worth mentioning is that this draft standard complies with the following:-    (IBI) Standardized Product Definition and Product Testing Guidelines for Biochar that is used in Soil.-    Guidelines for a sustainable production of biochar.</t>
  </si>
  <si>
    <t>Fertilizers (ICS code(s): 65.080)</t>
  </si>
  <si>
    <t>65.080 - Fertilizers</t>
  </si>
  <si>
    <t>Other (TBT); Protection of human health or safety (TBT); Protection of the environment (TBT)</t>
  </si>
  <si>
    <t>Regulation Number 26 Control of Emissions from Engines and Major Stationary Sources</t>
  </si>
  <si>
    <t>Proposed rule and announcement of online public hearing on 12 December 2023 - Amends rules to reduce emissions of ozone precursors and other pollutants for purposes of, without limitation, attaining the federal National Ambient Air Quality Standard for ozone and improving public health and welfare, consistent with the proposal from the Air Pollution Control Division. This proposal includes revisions to Colorado's State Implementation Plan (SIP) and revisions to associated regulations, both in and outside of the SIP. </t>
  </si>
  <si>
    <t>Major stationary source emissions; Environmental protection (ICS code(s): 13.020); Stationary source emissions (ICS code(s): 13.040.40)</t>
  </si>
  <si>
    <t>13.020 - Environmental protection; 13.040.40 - Stationary source emissions</t>
  </si>
  <si>
    <r>
      <rPr>
        <sz val="11"/>
        <rFont val="Calibri"/>
      </rPr>
      <t>https://members.wto.org/crnattachments/2023/TBT/USA/23_12998_00_e.pdf</t>
    </r>
  </si>
  <si>
    <t>Draft of the Egyptian Standard for “soil improver – vinasse". </t>
  </si>
  <si>
    <t>This draft Standard specifies requirements, sampling and test methods for vinasse.Worth mentioning is that this draft standard is formulated according to National Studies.</t>
  </si>
  <si>
    <t>Australia</t>
  </si>
  <si>
    <t>Proposed chemical management standards for Persistent Organic Pollutants </t>
  </si>
  <si>
    <t>The Industrial Chemicals Environmental Management Standard (IChEMS) has been developed by all Australian governments to efficiently and effectively manage the risks of industrial chemicals to the environment, while providing consistent requirements for businesses across Australia. The IChEMS Register records standards for the environmental management of chemicals, including risk management measures for specific industrial uses. In turn, the Australian federal government and each state and territory government will enact legislation to implement the standards in their jurisdictions.The proposed decision will assign the following group of chemicals, and mixtures and articles containing the group of chemicals, to Schedule 7 of the IChEMS Register. This will prohibit their import, manufacture, use and export in Australia, with exceptions for unintentional trace contamination, research, environmentally sound disposal, and for articles in use prior to the date of effect of the decision.Short-chain chlorinated paraffins </t>
  </si>
  <si>
    <t>The following group of chemicals, and chemical mixtures or articles (finished goods) containing the following group of chemicals, when used for an industrial purpose (excluding agricultural, veterinary or therapeutic purposes):Short-chain chlorinated paraffins (SCCPs)</t>
  </si>
  <si>
    <t>382489 - Mixtures and preparations containing short-chain chlorinated paraffins</t>
  </si>
  <si>
    <t>Draft of the ES for  “test method for determination of leaks in flexible packaging by bubble emission“  </t>
  </si>
  <si>
    <t>1.1 This draft Standard covers the determination of gross leaks in flexible packaging containing a headspace gas. Test sensitivity is limited to 1 × 10−5 atm cm3/s (1 × 10−6 Pa m3/s) or even less sensitive as indicated in a recent inter laboratory test (reported in Section 12).1.2 Small leaks may not be detected by this procedure. Viscoelastic effects on the products, or entrapped air, become significant and prevent passage through small openings. Positive pressure inside the pouch after the vacuum is drawn may force the product to plug small leaks. The size of the leak that can be detected is dependent upon the products contained, the nature of the packaging material, and the test parameters selected.1.3 The values stated in inch-pound units are to be regarded as standard. The values given in parentheses are mathematical conversions to SI units that are provided for information only and are not considered standard.1.4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use.Worth mentioning is that this draft standard is technically identical with  ASTM D3078 − 2021</t>
  </si>
  <si>
    <t>Packaging materials and accessories (ICS code(s): 55.040)</t>
  </si>
  <si>
    <t>55.040 - Packaging materials and accessories</t>
  </si>
  <si>
    <t>Regulatory Framework for Fusion Systems</t>
  </si>
  <si>
    <t>Availability of preliminary proposed rule language; public meeting - The U.S. Nuclear Regulatory Commission (NRC) is considering amending its byproduct material regulations to establish a regulatory framework for fusion systems. The NRC is making available preliminary proposed rule language for a limited-scope, technology-inclusive framework that will be added to NRC's regulations in the Code of Federal Regulations. The NRC plans to hold public meetings in October and November 2023, to promote understanding of the preliminary proposed rule and facilitate transparency in its public rulemaking process.The NRC plans to hold a series of public meetings on 11 October 
2023, 1 November 2023, and 9 November 2023. See Section II,  "Preliminary Proposed Rule Language and Public Meetings," of this 
document for more information on the meetings.</t>
  </si>
  <si>
    <t>Fusion systems; Standardization. General rules (ICS code(s): 01.120); Nuclear energy engineering (ICS code(s): 27.120)</t>
  </si>
  <si>
    <t>01.120 - Standardization. General rules; 27.120 - Nuclear energy engineering</t>
  </si>
  <si>
    <r>
      <rPr>
        <sz val="11"/>
        <rFont val="Calibri"/>
      </rPr>
      <t>https://members.wto.org/crnattachments/2023/TBT/USA/23_12997_00_e.pdf</t>
    </r>
  </si>
  <si>
    <t>Draft of the ES for “occupational health and safety - general requirements for labeling of hazardous materials “. </t>
  </si>
  <si>
    <t>This draft Standard specifies requirements and stipulations for preparing specific hazard labels/signs.Worth mentioning is that this draft standard is technically identical with 49 CFR 172 subpart E Labelling (2019) “Transportation – subpart E Labelling” </t>
  </si>
  <si>
    <t>Occupational safety. Industrial hygiene (ICS code(s): 13.100)</t>
  </si>
  <si>
    <t>13.100 - Occupational safety. Industrial hygiene</t>
  </si>
  <si>
    <t>Other (TBT); Protection of human health or safety (TBT); Prevention of deceptive practices and consumer protection (TBT)</t>
  </si>
  <si>
    <t>Labelling</t>
  </si>
  <si>
    <t>Rubber and Thermoplastic Hoses (Quality Control) Order, 2023</t>
  </si>
  <si>
    <t>Rubber and Thermoplastic Hoses (Quality Control) Order, 2023.Rubber and Thermoplastic Hoses are used in various industries including engineering machinery, Mining, Industrial application, agriculture, Aircraft Ground refueling/de-fueling etc.Thermoplastic Hoses and Hose assemblies are used in different applications including Agricultural Spraying, Water discharge, fuel discharge in motor vehicle, Aircraft Ground Fuel-ling and De-fueling etc.</t>
  </si>
  <si>
    <t>Rubber and Thermoplastic Hoses </t>
  </si>
  <si>
    <t>4009 - Tubes, pipes and hoses, of vulcanised rubber other than hard rubber, with or without their fittings, e.g. joints, elbows, flanges</t>
  </si>
  <si>
    <t>83.140.40 - Hoses</t>
  </si>
  <si>
    <r>
      <rPr>
        <sz val="11"/>
        <rFont val="Calibri"/>
      </rPr>
      <t>https://members.wto.org/crnattachments/2023/TBT/IND/23_13007_00_e.pdf</t>
    </r>
  </si>
  <si>
    <t>Draft  of the ES for  “fire tests on building materials and structures-  part : 1 - methods for determination of fire resistance of non-loadbearing elements of construction” </t>
  </si>
  <si>
    <t>This draft Standard describes procedures for determining the fire resistance of non-load bearing elements of building construction when subjected to the heating and pressure conditions specified in  clause (2/1) .It applies to fully insulated, semi-insulated and non-insulated vertical partitions of door and window assemblies (except for extinguishing systems united within ducts) attached to roof structures and to integrated elements of the building. The mentioned methods explain the appropriate methods for normal combinations of these elements.Worth mentioning is that this draft standard is technically identical with BS 476-22/1987 (confirmed 2017)</t>
  </si>
  <si>
    <t>Fire-resistance of building materials and elements (ICS code(s): 13.220.50)</t>
  </si>
  <si>
    <t>13.220.50 - Fire-resistance of building materials and elements</t>
  </si>
  <si>
    <t>Quality requirements (TBT); Prevention of deceptive practices and consumer protection (TBT); Protection of human health or safety (TBT)</t>
  </si>
  <si>
    <t>draft Law of Ukraine "On Making Available on the Market and Use of Biocidal Products"</t>
  </si>
  <si>
    <t>the draft Law provides for the regulation of legal relations with regard to the approval of active substances of biocidal products, obtaining a permission for placing on the market of biocidal products, production, trade and safe application of biocidal products for human, animal and environmental health, as well as placement of treated articles on the market, defines the rights and obligations of enterprises, institutions, organisations and individuals, as well as the authority of state bodies and officials in this area.In order to achieve a high level of protection of human health, animal health and the environment, active substances with the worst hazard profiles should not be approved for use in biocidal products, except in specific situations. This should include situations where approval is justified because of the low risk from exposure to the substance, for human health, animal health or environmental reasons, or for disproportionate adverse effects reasons or disproportionate negative impact on society in case of non-approval. When deciding on the approval of such active substances,  the availability of suitable and sufficient alternative substances or technologies should also be taken into account.The provisions of Law will not apply to medicinal feeds; medical devices; medicinal products and veterinary drugs; feed additives for animals and feed; food hygiene products; food additives; food flavourings and ingredients with flavouring properties intended for use in and on food products; phytosanitary products; plant protection products; cosmetic products; toy safety.The draft Law is developed to implement Regulation (EU) No 528/2012 of the European Parliament and of the Council of 22 May 2012 concerning the making available on the market and use of biocidal products.The draft Law is also notified in accordance with the requirements of the SPS Agreement.</t>
  </si>
  <si>
    <t>biocidal products</t>
  </si>
  <si>
    <t>Protection of human health or safety (TBT); Protection of animal or plant life or health (TBT); Protection of the environment (TBT); Harmonization (TBT)</t>
  </si>
  <si>
    <r>
      <rPr>
        <sz val="11"/>
        <rFont val="Calibri"/>
      </rPr>
      <t>https://members.wto.org/crnattachments/2023/TBT/UKR/23_12980_00_x.pdf
https://moz.gov.ua/article/public-discussions/povidomlennja-pro-opriljudnennja-proektu-zakonu-ukraini--pro-nadannja-na-rinku-ta-vikoristannja-biocidnih-produktiv</t>
    </r>
  </si>
  <si>
    <t>Draft amendment of notification on Conformity Assessment of Broadcasting and Communication Equipments</t>
  </si>
  <si>
    <t>o Easing the exemption confirmation process for equipment subject to conformity assessment exemption (Article 19, new paragraph 4, No. 5)_x000D_
   - Improvements have been made to enable exemption from import requirements without a conformity assessment exemption confirmation procedure for equipment brought into the country for the purpose of re-export._x000D_
o Improved clarification of classification system for equipment subject to conformity assessment (Annex 1, complete revision No. 11)_x000D_
   - Provide judgment information and reorganize the classification system to clearly determine whether target equipment in the unclear and ambiguous electromagnetic compatibility field.</t>
  </si>
  <si>
    <t>EMC (Electromagnetic  Compatibility) equipments subject to conformity assessment</t>
  </si>
  <si>
    <t>33.100 - Electromagnetic compatibility (EMC)</t>
  </si>
  <si>
    <r>
      <rPr>
        <sz val="11"/>
        <rFont val="Calibri"/>
      </rPr>
      <t>https://members.wto.org/crnattachments/2023/TBT/KOR/23_12956_00_x.pdf
https://members.wto.org/crnattachments/2023/TBT/KOR/23_12956_01_x.pdf</t>
    </r>
  </si>
  <si>
    <t>Amendments to the “Regulation on Evaluation of Food and Drug Testing and Inspection Agencies"</t>
  </si>
  <si>
    <t>In case of unsatisfactory test result, the suitability of the entire testing and inspection procedure shall be verified with a checklist for confirmation of the performed test, and the reliability of testing and inspection result shall also be secured by expanding the range of applying compliances to testing and inspection agencies when transporting samples.</t>
  </si>
  <si>
    <t>Food, Drug</t>
  </si>
  <si>
    <t>67.050 - General methods of tests and analysis for food products</t>
  </si>
  <si>
    <r>
      <rPr>
        <sz val="11"/>
        <rFont val="Calibri"/>
      </rPr>
      <t>https://members.wto.org/crnattachments/2023/TBT/KOR/23_12957_00_x.pdf</t>
    </r>
  </si>
  <si>
    <t>Proposed Revision of the “Act on Labelling and Advertising of Foods” </t>
  </si>
  <si>
    <t>The proposed amendment is to:- Establishment of new regulations mandating Sodium Content Comparison Label on simple cooking sets.</t>
  </si>
  <si>
    <t>250100 - Salts, incl. table salt and denatured salt, and pure sodium chloride, whether or not in aqueous solution or containing added anti-caking or free-flowing agents; sea water</t>
  </si>
  <si>
    <t>67.220.10 - Spices and condiments</t>
  </si>
  <si>
    <t>Protection of human health or safety (TBT); Consumer information, labelling (TBT)</t>
  </si>
  <si>
    <r>
      <rPr>
        <sz val="11"/>
        <rFont val="Calibri"/>
      </rPr>
      <t>https://members.wto.org/crnattachments/2023/TBT/KOR/23_12935_00_x.pdf</t>
    </r>
  </si>
  <si>
    <t>draft Order of the Ministry for Communities, Territories and Infrastructure Development of Ukraine "On Approval of the Technical Regulation for Energy Labelling of Electronic Displays"</t>
  </si>
  <si>
    <t>the draft of the Technical Regulation establishes requirements for energy labelling and additional information on electronic displays, including televisions, monitors and digital signage displays.The draft of the Technical Regulation is developed in order to regulate the requirements for energy labelling of electronic displays in accordance with the updated EU legislation, as well as to provide consumers with information on the level of energy efficiency of electronic displays and additional information that will enable consumers to choose the most energy efficient products.The developed Technical Regulation corresponds to Commission Delegated Regulation (EU) 2019/2013 of 11 March 2019 supplementing Regulation (EU) 2017/1369 of the European Parliament and of the Council with regard to energy labelling of electronic displays and repealing Commission Delegated Regulation (EU) No 1062/2010.As of today, in Ukraine operates the Technical Regulation on energy labelling of televisions, approved by the Resolution of the Cabinet of Ministers of Ukraine No. 359 of 24 May 2017, which was developed on the basis of Commission Delegated Regulation (EU) No 1062/2010 of 28 September 2010 supplementing Directive 2010/30/EU of the European Parliament and of the Council with regard to energy labelling of televisions (repealed).After this Order enters into force, the Technical Regulation for energy labelling of televisions, approved by the Resolution of the Cabinet of Ministers of Ukraine No. 359 of 24 May 2017, will be cancelled.The draft Order also stipulates that electronic displays, which meet the requirements of the Technical Regulation on energy labelling of televisions, approved by the Resolution of the Cabinet of Ministers of Ukraine No. 359 of 24 May 2017, and placed on the market before the entry into force of this Order, may not be prohibited or restricted due to non-compliance of such electronic displays with the requirements of the Technical Regulation approved by this Order.</t>
  </si>
  <si>
    <t>electronic displays, including televisions, monitors and digital signage displays</t>
  </si>
  <si>
    <t>31.120 - Electronic display devices</t>
  </si>
  <si>
    <t>Harmonization (TBT); Prevention of deceptive practices and consumer protection (TBT); Consumer information, labelling (TBT)</t>
  </si>
  <si>
    <r>
      <rPr>
        <sz val="11"/>
        <rFont val="Calibri"/>
      </rPr>
      <t>https://members.wto.org/crnattachments/2023/TBT/UKR/23_12929_00_x.pdf
https://members.wto.org/crnattachments/2023/TBT/UKR/23_12929_01_x.pdf
https://members.wto.org/crnattachments/2023/TBT/UKR/23_12929_02_x.pdf
https://members.wto.org/crnattachments/2023/TBT/UKR/23_12929_03_x.pdf
https://members.wto.org/crnattachments/2023/TBT/UKR/23_12929_04_x.pdf
https://members.wto.org/crnattachments/2023/TBT/UKR/23_12929_05_x.pdf
https://members.wto.org/crnattachments/2023/TBT/UKR/23_12929_06_x.pdf
https://members.wto.org/crnattachments/2023/TBT/UKR/23_12929_07_x.pdf
https://members.wto.org/crnattachments/2023/TBT/UKR/23_12929_08_x.pdf
https://members.wto.org/crnattachments/2023/TBT/UKR/23_12929_09_x.pdf
https://members.wto.org/crnattachments/2023/TBT/UKR/23_12929_10_x.pdf
https://saee.gov.ua/uk/content/elektronni-consultatsii (files as of 29 September 2023)</t>
    </r>
  </si>
  <si>
    <t>Canada</t>
  </si>
  <si>
    <t>Single-Use and Plastic Waste Prevention Regulation (8 pages, in English only)</t>
  </si>
  <si>
    <t>The Single-Use and Plastic Waste Prevention Regulation (the Regulation)1. Prohibits:•          single-use plastic shopping bags including those made from compostable and biodegradable plastics.•          food service providers from using foodservice packaging (e.g., containers, cartons, egg cartons, cups, plates, bowls, trays, meat trays and film wrap) made from compostable plastics, biodegradable plastics polystyrene foam, PVC (polyvinylchloride) and PVDC (polyvinylidene chloride) to package prepared food and beverages for sale in B.C.•          businesses from selling, distributing or using foodservice packaging (e.g., containers, cartons, egg cartons, cups, plates, bowls, trays, meat trays and film wrap) made from biodegradable plastics, polystyrene foam, PVC (polyvinylchloride) and PVDC (polyvinylidene chloride) to package food and beverages for sale in B.C.•          single-use plastic utensils (e.g., cutlery, chopsticks and stir sticks) including those made from compostable and biodegradable plastics.•          pre-packaged bundles of foodservice accessories (including napkins and single-serve condiments).•          all packaging and single-use products made from oxo-degradable plastics.2. requires minimum charges for alternatives to single-use plastic shopping bags (i.e., single-use paper shopping bags and reusable bags). Businesses are also be required to enable a no-fee option (e.g., facilitating the use of reusable bags or reuse of an existing bag or cardboard box).3. requires single-use foodservice accessories (e.g., wooden utensils, drinking straws, napkins, wet wipes, single-serve condiments) to be made available only by-request/opt-in (i.e., a customer must either ask for or be offered an item) including through online/remote food order delivery platforms. Self service stations are also permitted.4. includes, exemptions for reasons of accessibility, affordability, or if no suitable alternative is available.Manufacture and import for the purposes of the above for export would not be subject to the prohibition. Shopping bags have reusable substitutes so the Regulation identifies performance standards to differentiate between single-use and reusable shopping bags. The prohibitions on sale and distribution of shopping bags, foodservice accessories, foodservice ware (except for polystyrene foam trays used for meat, poultry and fish) will come into force 6 months after the regulation’s publication.   The prohibition on the distribution and sale of polystyrene foam trays used for meat, poultry and fish would come into force on July 1, 2030 seven years after the regulations are published.The Province’s approach is informed by the pollution prevention hierarchy to address the most problematic single-use items in British Columbia. The Regulation aims to reduce the impacts of single-use and plastic items, and the amount of single-use and plastic waste found in the environment, by moving plastics into B.C.’s circular economy by phasing out unnecessary single-use and plastic items; promoting a shift to durable reusable options; and, ensuring necessary single-use and plastic items can be recycled or composted.The identified categories of single-use plastic items subject to the Regulation are commonly found on Canadian shorelines and in terrestrial litter clean-ups. A range of evidence sources, including peer-reviewed studies, show that the items, when littered, likely pose a threat of harm to wildlife through entanglement, ingestion or habitat disruption. The Province estimates that the Regulation would prevent, for example, the use of ~192M single-use bags per year.The identified categories of single-use plastic items also present barriers to fostering a circular economy in B.C. that would keep plastics in the economy and out of the environment because they have low recycling rates, are known to hamper recycling or wastewater treatment systems, and have barriers to increasing recycling rates. Eliminating these products from the B.C. market would remove key irritants from value recovery systems and improve their efficiency. </t>
  </si>
  <si>
    <t>Refuse sacks and bags, of polymers of ethylene (HS Code 3923219010); Sacks and bags, including cones, of polymers of ethylene (HS Code 3923299090); Sacks and bags, including cones, of plastics (HS Code 3923299000); Utensils, kitchenware, of plastics (HS Code 3924100091); Disposable tumblers &amp; cups of plastics (HS Code 3924100093); Other disposable tableware, of plastics; and (HS Code 3924100094); Kitchenware, of plastics (HS Code 3924100099).; Sacks and bags, incl. cones, of polymers of ethylene (HS 392321); Sacks and bags, incl. cones, of plastics (excl. those of polymers of ethylene) (HS 392329); Tableware and kitchenware, of plastics (HS 392410)</t>
  </si>
  <si>
    <t>392321 - Sacks and bags, incl. cones, of polymers of ethylene; 392329 - Sacks and bags, incl. cones, of plastics (excl. those of polymers of ethylene); 392410 - Tableware and kitchenware, of plastics</t>
  </si>
  <si>
    <t>55.080 - Sacks. Bags</t>
  </si>
  <si>
    <t>Viet Nam</t>
  </si>
  <si>
    <t>Draft Circular Promulgating the list of chemicals and insecticidal and disinfectant products for household and medical use which are under the state management of the Ministry of Health and whose HS codes can be indentified according to Vietnam’s nomenclature of exports and imports</t>
  </si>
  <si>
    <t>This draft Circular issues the list of chemicals and insecticidal and disinfectant products for household and medical use which are under the state management of the Ministry of Health and whose HS codes can be indentified according to Vietnam’s nomenclature of exports and imports issued together with Circular No. 31/2022/TT-BTC dated June 8, 2022 of the Minister of Finance promulgating the List of Vietnam's export and import goods.</t>
  </si>
  <si>
    <t>380861, 380862, 380864, 380891, 380892</t>
  </si>
  <si>
    <t>380891 - Insecticides, put up in forms or packings for retail sale or as preparations or articles (excl. goods of subheadings 3808.52 to 3808.69); 38086 - - Goods specified in Subheading Note 2 to this Chapter:; 380861 - Goods of heading 3808, containing alpha-cypermethrin "ISO", bendiocarb "ISO", bifenthrin "ISO", chlorfenapyr "ISO", cyfluthrin "ISO", deltamethrin "INN, ISO", etofenprox "INN", fenitrothion "ISO", lambda-cyhalothrin "ISO", malathion "ISO", pirimiphos-methyl "ISO" or propoxur "ISO", in packings of a net weight content &lt;= 300 g; 380862 - Goods of heading 3808, containing alpha-cypermethrin "ISO", bendiocarb "ISO", bifenthrin "ISO", chlorfenapyr "ISO", cyfluthrin "ISO", deltamethrin "INN, ISO", etofenprox "INN", fenitrothion "ISO", lambda-cyhalothrin "ISO", malathion "ISO", pirimiphos-methyl "ISO" or propoxur "ISO", in packings of a net weight content &gt; 300 g but &lt;= 7,5 kg; 380892 - Fungicides, put up in forms or packings for retail sale or as preparations or articles (excl. goods of subheading 3808.59)</t>
  </si>
  <si>
    <t>65.100 - Pesticides and other agrochemicals</t>
  </si>
  <si>
    <t>Protection of human health or safety (TBT); Protection of the environment (TBT); Quality requirements (TBT)</t>
  </si>
  <si>
    <r>
      <rPr>
        <sz val="11"/>
        <rFont val="Calibri"/>
      </rPr>
      <t>https://members.wto.org/crnattachments/2023/TBT/VNM/23_12919_00_x.pdf</t>
    </r>
  </si>
  <si>
    <t>Tanzania</t>
  </si>
  <si>
    <t>PCD 451:2023,Seaweed based pickle - Specification,  First Edition</t>
  </si>
  <si>
    <t>This draft Zanzibar national standard specifies requirements, method of sampling and test of seaweed-based pickles intended for human consumption.</t>
  </si>
  <si>
    <t>EDIBLE VEGETABLES AND CERTAIN ROOTS AND TUBERS (HS code(s): 07); Vegetables and derived products (ICS code(s): 67.080.20)</t>
  </si>
  <si>
    <t>07 - EDIBLE VEGETABLES AND CERTAIN ROOTS AND TUBERS</t>
  </si>
  <si>
    <t>Consumer information, labelling (TBT); Protection of human health or safety (TBT); Quality requirements (TBT); Reducing trade barriers and facilitating trade (TBT)</t>
  </si>
  <si>
    <r>
      <rPr>
        <sz val="11"/>
        <rFont val="Calibri"/>
      </rPr>
      <t>https://members.wto.org/crnattachments/2023/TBT/TZA/23_12888_00_e.pdf</t>
    </r>
  </si>
  <si>
    <t>PCD 513:2023, Food grade monosodium L- glutamate— specification, First Edition</t>
  </si>
  <si>
    <t>This draft Zanzibar national standard specifies requirements, method of sampling and test for food grade monosodium L- glutamate</t>
  </si>
  <si>
    <t>Natural gum Arabic (HS code(s): 130120); Food additives (ICS code(s): 67.220.20)</t>
  </si>
  <si>
    <t>130120 - Natural gum Arabic</t>
  </si>
  <si>
    <r>
      <rPr>
        <sz val="11"/>
        <rFont val="Calibri"/>
      </rPr>
      <t>https://members.wto.org/crnattachments/2023/TBT/TZA/23_12885_00_e.pdf</t>
    </r>
  </si>
  <si>
    <t>PCD 450:2023, Seaweed based jam - Specification, First Edition</t>
  </si>
  <si>
    <t>This draft standard specifies requirements, method of sampling and test for seaweed based jam intended for direct human consumption</t>
  </si>
  <si>
    <r>
      <rPr>
        <sz val="11"/>
        <rFont val="Calibri"/>
      </rPr>
      <t>https://members.wto.org/crnattachments/2023/TBT/TZA/23_12889_00_e.pdf</t>
    </r>
  </si>
  <si>
    <t>PCD 512:2023, Canned peas — specification, First Edition</t>
  </si>
  <si>
    <t>This draft Zanzibar standard specifies requirements, method of sampling and test for canned peas (Pisum sativum L.) intended for direct human consumption</t>
  </si>
  <si>
    <t>Vegetables and derived products (ICS code(s): 67.080.20)</t>
  </si>
  <si>
    <r>
      <rPr>
        <sz val="11"/>
        <rFont val="Calibri"/>
      </rPr>
      <t>https://members.wto.org/crnattachments/2023/TBT/TZA/23_12886_00_e.pdf</t>
    </r>
  </si>
  <si>
    <t>PCD 452:2023, Seaweed based chilli sauce - Specification, First Edition</t>
  </si>
  <si>
    <t> This draft Zanzibar national standard specifies requirements, method of sampling and test for seaweed-based chilli sauce intended for direct human consumption</t>
  </si>
  <si>
    <r>
      <rPr>
        <sz val="11"/>
        <rFont val="Calibri"/>
      </rPr>
      <t>https://members.wto.org/crnattachments/2023/TBT/TZA/23_12887_00_e.pdf</t>
    </r>
  </si>
  <si>
    <t>" Paints and Varnishes – Gloss, Semi-Gloss and Matt Alkyd Enamel Paint for Interior and Exterior Surfaces." </t>
  </si>
  <si>
    <t>This Gulf Standard is concerned with air-drying gloss, semi-gloss and matt paints for use on primed or unprimed interior and exterior wood, metal, or masonry surfaces.</t>
  </si>
  <si>
    <t>All product fall under scope of "Paints and Varnishes – Gloss, Semi-Gloss and Matt Alkyd Enamel Paint for Interior and Exterior Surfaces." ( ICS 87.040 ) Paints and varnishes</t>
  </si>
  <si>
    <t>3210 - Other paints and varnishes (including enamels, lacquers and distempers); prepared water pigments of a kind used for finishing leather.; 3209 - Paints and varnishes, incl. enamels and lacquers, based on synthetic polymers or chemically modified natural polymers, dispersed or dissolved in an aqueous medium; 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t>
  </si>
  <si>
    <t>87.040 - Paints and varnishes</t>
  </si>
  <si>
    <r>
      <rPr>
        <sz val="11"/>
        <rFont val="Calibri"/>
      </rPr>
      <t>https://members.wto.org/crnattachments/2023/TBT/KWT/23_12893_00_e.pdf
https://members.wto.org/crnattachments/2023/TBT/KWT/23_12893_00_x.pdf</t>
    </r>
  </si>
  <si>
    <t>Slovenia</t>
  </si>
  <si>
    <t>Rules on the marketing of hop propagating and planting material</t>
  </si>
  <si>
    <t>This Rules lay down the categories of hop propagating and planting material and the requirements that each category of hop propagating and planting material must meet during production and on the market, requirements for ensuring traceability, for packaging and labeling of hop propagating and planting material, more detailed requirements for the marketing of hop planting material of the variety in the process of registration and a more detailed procedure of official certification of hop propagating and planting material. They also lay down, for the implementation of Article 6 and Part J of Annex V of Commission Implementing Regulation (EU) no. 2019/2072 of 28 November 2019, method of implementation of measures for preventing the presence of regulated non-quarantine pests on Humulus lupulus L. plants for planting, other than seeds.</t>
  </si>
  <si>
    <t>Planting material</t>
  </si>
  <si>
    <t>14 - VEGETABLE PLAITING MATERIALS; VEGETABLE PRODUCTS NOT ELSEWHERE SPECIFIED OR INCLUDED</t>
  </si>
  <si>
    <t>65.020 - Farming and forestry</t>
  </si>
  <si>
    <t>Prevention of deceptive practices and consumer protection (TBT); Protection of human health or safety (TBT)</t>
  </si>
  <si>
    <r>
      <rPr>
        <sz val="11"/>
        <rFont val="Calibri"/>
      </rPr>
      <t>https://technical-regulation-information-system.ec.europa.eu/en/notification/24702</t>
    </r>
  </si>
  <si>
    <t>Ordinance on information on foodstuffs</t>
  </si>
  <si>
    <t>According to the Swiss regulation, the origin of the main ingredient is only required if it is present in significant quantities and if otherwise the consumer could be misled about the true origin of this ingredient. The proposed regulation aims to reduce barriers to trade by permitting the indication of larger geographical areas (e.g. "EU") as indication of origin. However, this regulation applies to voluntary indications only.Alignement of the relevant Swiss Ordinance Annex 14 covering health claims to Commission Regulation (EU) No 432/2012 of 16 May 2012 establishing a list of permitted health claims made on food products, other than those referring to the reduction of disease risk and to children’s development and health, last modified with Commission Regulation (EU) 2021/686.</t>
  </si>
  <si>
    <t>All composed food and all food bearing a health claim.</t>
  </si>
  <si>
    <t>02 - MEAT AND EDIBLE MEAT OFFAL; 16 - PREPARATIONS OF MEAT, OF FISH, OF CRUSTACEANS, MOLLUSCS OR OTHER AQUATIC INVERTEBRATES, OR OF INSECTS; 17 - SUGARS AND SUGAR CONFECTIONERY; 18 - COCOA AND COCOA PREPARATIONS; 19 - PREPARATIONS OF CEREALS, FLOUR, STARCH OR MILK; PASTRYCOOKS' PRODUCTS; 20 - PREPARATIONS OF VEGETABLES, FRUIT, NUTS OR OTHER PARTS OF PLANTS; 21 - MISCELLANEOUS EDIBLE PREPARATIONS; 22 - BEVERAGES, SPIRITS AND VINEGAR; 13 - LAC; GUMS, RESINS AND OTHER VEGETABLE SAPS AND EXTRACTS; 15 - ANIMAL, VEGETABLE OR MICROBIAL FATS AND OILS AND THEIR CLEAVAGE PRODUCTS; PREPARED EDIBLE FATS; ANIMAL OR VEGETABLE WAXES; 12 - OIL SEEDS AND OLEAGINOUS FRUITS; MISCELLANEOUS GRAINS, SEEDS AND FRUIT; INDUSTRIAL OR MEDICINAL PLANTS; STRAW AND FODDER; 10 - CEREALS; 09 - COFFEE, TEA, MATÉ AND SPICES; 08 - EDIBLE FRUIT AND NUTS; PEEL OF CITRUS FRUIT OR MELONS; 07 - EDIBLE VEGETABLES AND CERTAIN ROOTS AND TUBERS; 06 - LIVE TREES AND OTHER PLANTS; BULBS, ROOTS AND THE LIKE; CUT FLOWERS AND ORNAMENTAL FOLIAGE; 05 - PRODUCTS OF ANIMAL ORIGIN, NOT ELSEWHERE SPECIFIED OR INCLUDED; 04 - DAIRY PRODUCE; BIRDS' EGGS; NATURAL HONEY; EDIBLE PRODUCTS OF ANIMAL ORIGIN, NOT ELSEWHERE SPECIFIED OR INCLUDED; 03 - FISH AND CRUSTACEANS, MOLLUSCS AND OTHER AQUATIC INVERTEBRATES; 11 - PRODUCTS OF THE MILLING INDUSTRY; MALT; STARCHES; INULIN; WHEAT GLUTEN; 14 - VEGETABLE PLAITING MATERIALS; VEGETABLE PRODUCTS NOT ELSEWHERE SPECIFIED OR INCLUDED</t>
  </si>
  <si>
    <t>01.080.10 - Public information symbols</t>
  </si>
  <si>
    <t>Reducing trade barriers and facilitating trade (TBT); Consumer information, labelling (TBT); Harmonization (TBT)</t>
  </si>
  <si>
    <r>
      <rPr>
        <sz val="11"/>
        <rFont val="Calibri"/>
      </rPr>
      <t>https://members.wto.org/crnattachments/2023/TBT/CHE/23_12860_00_f.pdf</t>
    </r>
  </si>
  <si>
    <t>draft Resolution of the Cabinet of Ministers of Ukraine "On Approval of the Technical Requirements for the Operation of Waste Incineration Facilities and Combined Cycle Waste Incineration Facilities"</t>
  </si>
  <si>
    <t>the draft Resolutions proposes to approve the Technical Requirements for the operation of waste Incineration facilities and combined waste incineration facilities.These Technical Requirements define the key conditions for operators of stationary and mobile waste incineration facilities or waste combined cycle incineration facilities while operating them to prevent their negative impact on human health and the environment. The Requirements are mandatory for all operators of the facilities, except for the facilities defined in parts three and four of Article 38 of the Law of Ukraine "On Waste Management" (notified as G/TBT/N/UKR/251), according to which the provisions of Articles 38 and 39 of the mentioned Law do not apply to gasification or the pyrolysis facilities if the substances (gases) resulting from such thermal treatment of waste are purified to such an extent that they cease to be waste before they are incinerated and may cause emissions not exceeding those resulting from the incineration of natural gas. Moreover, the requirements of Articles 38 and 39 of the Law do not also apply to facilities that treat the following types of waste:- plant waste from agriculture and forestry; plant waste from the food processing industry, if the heat generated is recovered;  fibrous plant waste from the production of cellulose produced from primary raw materials and paper produced from cellulose raw materials, if they are jointly incinerated at the place of production and the generated heat is recovered; bark waste; wood waste (except those that may contain halogenated organic compounds or heavy metals as a result of treatment with preservatives or wood coating), including those generated from construction and demolition waste;- waste generated as a result of field exploration and operation of oil and gas wells at offshore facilities located at sea, which is incinerated on board such facilities.</t>
  </si>
  <si>
    <t>waste incineration facilities  and combined waste incineration facilities</t>
  </si>
  <si>
    <t>13.030.40 - Installations and equipment for waste disposal and treatment</t>
  </si>
  <si>
    <r>
      <rPr>
        <sz val="11"/>
        <rFont val="Calibri"/>
      </rPr>
      <t>https://members.wto.org/crnattachments/2023/TBT/UKR/23_12856_00_x.pdf
https://members.wto.org/crnattachments/2023/TBT/UKR/23_12856_01_x.pdf
https://mepr.gov.ua/povidomlennya-pro-oprylyudnennya-proyektu-postanovy-kabinetu-ministriv-ukrayiny-pro-zatverdzhennya-tehnichnyh-vymog-do-ekspluatatsiyi-ustanovok-zi-spalyuvannya-vidhodiv-ta-ustanovok-iz-sumisnogo-spaly/</t>
    </r>
  </si>
  <si>
    <t>draft Order of the Ministry of Health of Ukraine "On Approval of Special Requirements for Plastic Materials and Articles Intended to Come into Contact with Foodstuffs"</t>
  </si>
  <si>
    <t>The draft Order provides for the approval of special requirements for plastic materials and articles intended for contact with food, as well as a list of substances authorized for use in the production of such materials and articles.It's also established that products made of plastic materials and articles intended to come into contact with foodstuffs produced before the entry into force of this Order may be in circulation until their expiry date.The draft Order is also notified in accordance with the requirements of the SPS Agreement.</t>
  </si>
  <si>
    <t> plastic materials and articles intended for contact with foodstuffs</t>
  </si>
  <si>
    <t>67.250 - Materials and articles in contact with foodstuffs</t>
  </si>
  <si>
    <t>Protection of the environment (TBT); Protection of human health or safety (TBT); Consumer information, labelling (TBT)</t>
  </si>
  <si>
    <r>
      <rPr>
        <sz val="11"/>
        <rFont val="Calibri"/>
      </rPr>
      <t>https://members.wto.org/crnattachments/2023/TBT/UKR/23_12857_00_x.pdf
https://members.wto.org/crnattachments/2023/TBT/UKR/23_12857_01_x.pdf
https://members.wto.org/crnattachments/2023/TBT/UKR/23_12857_02_x.pdf
https://members.wto.org/crnattachments/2023/TBT/UKR/23_12857_03_x.pdf
https://members.wto.org/crnattachments/2023/TBT/UKR/23_12857_04_x.pdf
https://moz.gov.ua/article/public-discussions/povidomlennja-pro-opriljudnennja-proektu-nakazu-ministerstva-ohoroni-zdorovja-ukraini-pro-zatverdzhennja-specialnih-vimog-do-plastikovih-materialiv-i-predmetiv-priznachenih-dlja-kontaktu-z-harchovimi-produktami</t>
    </r>
  </si>
  <si>
    <t>Russian Federation</t>
  </si>
  <si>
    <t>Draft Amendments to the Technical Regulation of the Customs Union "On Safety of Lifts" (CU TR 011/2011) regarding the establishment of forms, schemes and procedures of conformity assessment based on standard conformity assessment schemes approved by the Decision No. 44 of the Council of the Commission dated April 18, 2018</t>
  </si>
  <si>
    <t>- the establishment of forms, schemes and procedures of conformity assessment based on standard conformity assessment schemes approved by the Decision No. 44 of the Council of the Commission dated April 18, 2018,- introduction of the "inspection" conformity assessment form; - clarification of certain provisions of the CU TR 011/2011 in term s of conformity assessment based on practical application of the CU TR 011/2011.</t>
  </si>
  <si>
    <t>Lifts</t>
  </si>
  <si>
    <t>91.140.90 - Lifts. Escalators</t>
  </si>
  <si>
    <t>Other (TBT); Prevention of deceptive practices and consumer protection (TBT); Protection of human health or safety (TBT)</t>
  </si>
  <si>
    <t>Thailand</t>
  </si>
  <si>
    <t>Draft Notification of the Committee on Labels, entitled Determination of Car seat as Label-Controlled goods</t>
  </si>
  <si>
    <t>The draft Notification of the Committee on Labels prescribes car seat as label-controlled goods. This draft notification applies to car seat, the safety seat for children to prevent the hazard. Such car seats shall have the equipment attached to children’s bodies and support children for sitting or supine. The components of the car seat shall include harness webbing of flexible components, crotch buckle, harness adjuster tools, attached devices, and other support tools such as baby mattresses, baby carriers, or car seat cushions attached with seat for the proper position in the car.This label of label-controlled goods shall specify the statement, figure, artificial mark, or image as appropriate. The label shall be in the Thai language or a foreign language accompanied by the Thai language to explain the meaning of the figure, artificial mark, or image that can be visible and legible.This label of label-controlled product does not apply to the labels of label-controlled goods manufactured for export and not for sale in Thailand.</t>
  </si>
  <si>
    <t>Car seat</t>
  </si>
  <si>
    <t>43.040.60 - Bodies and body components</t>
  </si>
  <si>
    <t>Prevention of deceptive practices and consumer protection (TBT); Consumer information, labelling (TBT); Protection of human health or safety (TBT)</t>
  </si>
  <si>
    <r>
      <rPr>
        <sz val="11"/>
        <rFont val="Calibri"/>
      </rPr>
      <t>https://members.wto.org/crnattachments/2023/TBT/THA/23_12828_00_e.pdf
https://members.wto.org/crnattachments/2023/TBT/THA/23_12828_00_x.pdf</t>
    </r>
  </si>
  <si>
    <t>Draft resolution 1207, 02 October 2023</t>
  </si>
  <si>
    <t>This Draft Resolution contains provisions on post-market registration changes and cancellation of market registration of biological products in order to optimize the modification protocol process and its analysis by Anvisa.</t>
  </si>
  <si>
    <t>Pharmaceutics in general (ICS code(s): 11.120.01); Medicaments (ICS code(s): 11.120.10)</t>
  </si>
  <si>
    <t>11.120.01 - Pharmaceutics in general; 11.120.10 - Medicaments</t>
  </si>
  <si>
    <r>
      <rPr>
        <sz val="11"/>
        <rFont val="Calibri"/>
      </rPr>
      <t>https://members.wto.org/crnattachments/2023/TBT/BRA/23_12819_00_x.pdf
Draft: https://antigo.anvisa.gov.br/documents/10181/6662643/CONSULTA+PUBLICA+N+1207+GGBIO.pdf/64fe27a1-c2be-4228-93d1-d8ecf91fac46
Comment form:https://pesquisa.anvisa.gov.br/index.php/138531?lang=pt-BR
The comment form link will be available only on 11 October 2023.</t>
    </r>
  </si>
  <si>
    <t>Kenya</t>
  </si>
  <si>
    <t>DKS 2087: 2023 Kenya pishori milled rice — Specification</t>
  </si>
  <si>
    <t>This Kenya Standard specifies the requirements, classification, grading and prescribes methods of tests for Kenya pishori milled rice (Oryza sativa) intended for human consumption</t>
  </si>
  <si>
    <t>Rice (HS code(s): 1006); Cereals, pulses and derived products (ICS code(s): 67.060)</t>
  </si>
  <si>
    <t>1006 - Rice</t>
  </si>
  <si>
    <t>67.060 - Cereals, pulses and derived products</t>
  </si>
  <si>
    <t>Quality requirements (TBT); Protection of human health or safety (TBT); Consumer information, labelling (TBT)</t>
  </si>
  <si>
    <r>
      <rPr>
        <sz val="11"/>
        <rFont val="Calibri"/>
      </rPr>
      <t>https://members.wto.org/crnattachments/2023/TBT/KEN/23_12830_00_e.pdf</t>
    </r>
  </si>
  <si>
    <t>DKS 2086: 2023 Varieties blend milled rice — Specification.</t>
  </si>
  <si>
    <t>This Kenya Standard specifies requirements, classification, grading and prescribes methods of tests for varieties blend milled rice (Oryza Spp) for human consumption.</t>
  </si>
  <si>
    <t>Protection of human health or safety (TBT); Prevention of deceptive practices and consumer protection (TBT); Quality requirements (TBT); Reducing trade barriers and facilitating trade (TBT)</t>
  </si>
  <si>
    <r>
      <rPr>
        <sz val="11"/>
        <rFont val="Calibri"/>
      </rPr>
      <t>https://members.wto.org/crnattachments/2023/TBT/KEN/23_12829_00_e.pdf</t>
    </r>
  </si>
  <si>
    <t>Draft Amendments to the Technical Regulation of the Customs Union "Technical Regulation on Tobacco Products" (CU TR 035/2014) regarding the establishment of forms, schemes and procedures of conformity assessment based on standard conformity assessment schemes approved by the Decision No. 44 of the Council of the Commission dated April 18, 2018</t>
  </si>
  <si>
    <t>- the establishment of forms, schemes and procedures of conformity assessment based on standard conformity assessment schemes approved by the Decision No. 44 of the Council of the Commission dated April 18, 2018,- bringing the provisions of the CU TR 035/2014 in terms of conformity assessment in line with the provisions of the Protocol on Technical Regulation in the Eurasian Economic Union (Annex No. 9 to the Treaty on the Eurasian Economic Union of May 29, 2014),- clarification of certain provisions of the CU TR 035/2014 in term s of conformity assessment based on practical application of the CU TR 035/2014.</t>
  </si>
  <si>
    <t>Tobacco products</t>
  </si>
  <si>
    <t>24 - TOBACCO AND MANUFACTURED TOBACCO SUBSTITUTES; PRODUCTS, WHETHER OR NOT CONTAINING NICOTINE, INTENDED FOR INHALATION WITHOUT COMBUSTION; OTHER NICOTINE CONTAINING PRODUCTS INTENDED FOR THE INTAKE OF NICOTINE INTO THE HUMAN BODY</t>
  </si>
  <si>
    <t>65.160 - Tobacco, tobacco products and related equipment</t>
  </si>
  <si>
    <t>New Source Performance Standards Review for Volatile Organic 
Liquid Storage Vessels (Including Petroleum Liquid Storage Vessels)</t>
  </si>
  <si>
    <t xml:space="preserve">Proposed rule - The Environmental Protection Agency (EPA) is proposing amendments to the Standards of Performance for Volatile Organic Liquid Storage Vessels (Including Petroleum Liquid Storage Vessels) as the preliminary results of the review of the New Source Performance Standards (NSPS) required by the Clean Air Act. The EPA is proposing revisions to the NSPS that are applicable to volatile organic liquid (VOL) storage vessels that commence construction, reconstruction, or modification after 4 October 2023 under a new NSPS subpart. In the new NSPS subpart, the EPA is proposing to reduce the vapor pressure applicability thresholds In addition, the EPA is proposing to revise the volatile organic compound (VOC) standards to reflect the best system of emissions reductions (BSER) for affected storage vessels. We are also proposing additional monitoring and operating requirements to ensure continuous compliance with the standard. In addition, the EPA is proposing degassing emission controls; clarification of startup, shutdown, and malfunction requirements; requirements for electronic reporting; and other technical improvements. The EPA is also proposing to amend NSPS subpart Kb to apply to VOL storage vessels that commence construction, reconstruction or modification after 23 July 1984 and on or before 4 October 2023 and to add electronic reporting requirements. _x000D_
</t>
  </si>
  <si>
    <t>Volatile organic liquid storage vessels; Environmental protection (ICS code(s): 13.020); Fluid storage devices (ICS code(s): 23.020)</t>
  </si>
  <si>
    <t>13.020 - Environmental protection; 23.020 - Fluid storage devices</t>
  </si>
  <si>
    <t>Protection of human health or safety (TBT); Protection of the environment (TBT)</t>
  </si>
  <si>
    <r>
      <rPr>
        <sz val="11"/>
        <rFont val="Calibri"/>
      </rPr>
      <t>https://members.wto.org/crnattachments/2023/TBT/USA/23_12825_00_e.pdf</t>
    </r>
  </si>
  <si>
    <t>Draft resolution 1206, 02 October 2023</t>
  </si>
  <si>
    <t>This Draft Resolution contains provisions on complementary on the registration of biosimilars through the Comparability Development Pathway</t>
  </si>
  <si>
    <r>
      <rPr>
        <sz val="11"/>
        <rFont val="Calibri"/>
      </rPr>
      <t>https://members.wto.org/crnattachments/2023/TBT/BRA/23_12818_00_x.pdf
Draft: https://antigo.anvisa.gov.br/documents/10181/6511806/CONSULTA+PUBLICA+N%C2%BA+1206+GGBIO.pdf/4e02d017-f479-4c52-b4fc-f974eb843125
Comment form: https://pesquisa.anvisa.gov.br/index.php/124466?newtest=Y&amp;lang=pt-BR 
The comment form only will be available on 11 October 2023</t>
    </r>
  </si>
  <si>
    <t>Draft Commission Implementing Regulation laying down rules for the application of Regulation (EU) 2019/881 of the European Parliament and of the Council as regards the adoption of the European Common Criteria-based cybersecurity certification scheme (EUCC)</t>
  </si>
  <si>
    <t>This draft Commission Implementing Regulation introduces the European Union Common Criteria-based certification scheme (EUCC) as the first scheme under the CSA certification framework.The European cybersecurity certification framework aims at increasing the trustworthiness of ICT products, ICT services and ICT processes by means of European cybersecurity certification schemes, as certification demonstrates that the scheme’s cybersecurity requirements have been met. The framework also aims at avoiding the overlap of cybersecurity certification schemes across the Member States, reducing costs for undertakings operating in the digital single market as well as making available, transparent and comparable assurance statements to customers by means of certificates including marks and labels.The scheme builds on international standards (see point 8). The requirements and conformity assessment procedures are based on international standards.</t>
  </si>
  <si>
    <t>The draft certification scheme primarily covers specialised IT and ICT equipment, such as integrated circuits, smart cards and related products (cryptographic elements, microcontrollers, dedicated software), network devices and systems (routers, switches, access points) and products for digital signatures (cryptographic modules, hardware security modules, secure servers). The draft certification scheme is not aimed at general purpose or consumer products</t>
  </si>
  <si>
    <t>35 - Information technology</t>
  </si>
  <si>
    <t>Quality requirements (TBT); Prevention of deceptive practices and consumer protection (TBT); Consumer information, labelling (TBT)</t>
  </si>
  <si>
    <r>
      <rPr>
        <sz val="11"/>
        <rFont val="Calibri"/>
      </rPr>
      <t>https://members.wto.org/crnattachments/2023/TBT/EEC/23_12824_00_e.pdf
https://members.wto.org/crnattachments/2023/TBT/EEC/23_12824_01_e.pdf</t>
    </r>
  </si>
  <si>
    <t>Draft Commission Delegated Regulation amending Regulation (EU) 2019/1009 of the European Parliament and of the Council as regards adding processed manure as a component material in EU fertilising products </t>
  </si>
  <si>
    <t>The draft Delegated Regulation will set out the requirements for the use of processed manure in EU fertilising products. Processed manure has the potential to be subject to significant trade and has proven its agronomic value during a long history of use in the field. Maximum limit-values for relevant substances of concern are also included.  </t>
  </si>
  <si>
    <t>Fertilising products</t>
  </si>
  <si>
    <r>
      <rPr>
        <sz val="11"/>
        <rFont val="Calibri"/>
      </rPr>
      <t>https://members.wto.org/crnattachments/2023/TBT/EEC/23_12782_00_e.pdf
https://members.wto.org/crnattachments/2023/TBT/EEC/23_12782_01_e.pdf</t>
    </r>
  </si>
  <si>
    <t>Notice of Health Canada’s proposal regarding a buffer zone between the front-of-package nutrition symbol and the supplemented food caution identifier or between nutrition symbols </t>
  </si>
  <si>
    <t>Health Canada's Food Directorate has concluded that the Directory of Nutrition Symbol Specifications and Directory of Supplemented Food Caution Identifier Specifications should be amended to permit displaying the front-of-package (FOP) nutrition symbol and supplemented food caution identifier (SFCI), or two nutrition symbols, with no buffer between them where they share a border (i.e., are contiguous).Health Canada is therefore proposing to modify the Directory of Nutrition Symbol Specifications and the Directory of Supplemented Food Caution Identifier Specifications to permit displaying the FOP nutrition symbol and SFCI, or two nutrition symbols, with no buffer between them. </t>
  </si>
  <si>
    <t>Prepackaged and prepared foods(ICS Code: 67.230) </t>
  </si>
  <si>
    <t>Consumer information, labelling (TBT)</t>
  </si>
  <si>
    <r>
      <rPr>
        <sz val="11"/>
        <rFont val="Calibri"/>
      </rPr>
      <t xml:space="preserve">Notice of Health Canada's proposal regarding the buffer zone between the front-of-package nutrition symbol and the supplemented food caution identifier or between nutrition symbols - Canada.ca (English)
Avis de proposition de Santé Canada concernant l'espace de dégagement entre un symbole nutritionnel sur le devant de l'emballage et un identifiant des aliments supplémentés avec mise en garde ou entre symboles nutritionnels - Canada.ca (French)
</t>
    </r>
  </si>
  <si>
    <t>Amendments to  the “Regulation for Pharmaceutical Approvals, Notifications and Reviews”</t>
  </si>
  <si>
    <t>The Ministry of Food and Drug Safety (MFDS) is proposing to amend the “Regulation for Pharmaceutical Approvals, Notifications and Reviews” as follows:A It will be allowed to use food raw materials in enteric nutritional supplements (Article 3 of the Draft)_x000D_
B. Expansion of the scope of minor changes that do not require approval (Article 3-2 of the Draft)_x000D_
C. Clarification of exemption from submission requirement of Certificate of Pharmaceutical Product (CPP), deletion of CPP for Common Technical Documents submission requirements (Articles 4, 6, and Annex 3 of the Draft)_x000D_
D. Clarification of approval review data requirements for synthetic peptide drug products (synthetic peptide) that refers to a previously approved peptide drug product of recombinant deoxyribonucleic acid(rDNA) origin(peptide of rDNA origin) (Articles 7, 27, and Appendix 1 of the Draft) _x000D_
E. Exemption from submission of genotoxicity test data if there is no change in the manufacturing process as a drug product already used in Korea (Article 7 of the Draft)_x000D_
F. Acceptance of non-clinical data which utilized appropriate non-clinical data and alternative method instead of animal test as a result of on-site inspection for OECD member countries (Article 7 of the Draft)_x000D_
G. Expansion of the scope of Science Citation Index (SCI) into Science Citation Index Expanded (SCIE) (Articles 7 and 14 of the Draft)_x000D_
H. Establishment of submission standards details for ‘Overview of Risk Management Plan’ (newly established in Article 7-2 of the Draft and Annex 6-3)_x000D_
I. Expansion of the scope of recognition of multiple specifications for active pharmaceutical ingredients (API) of pharmaceuticals (Article 12 of the Draft)_x000D_
J. Embodying description method of pharmaceuticals (Article 13 of the Draft)_x000D_
K. Application to MedDRA to specify precautionary information (Article 17 of the Draft)_x000D_
L. Update of safety and efficacy review standards for injections, ophthalmic solutions, and otic solutions(Articles 25 and 27 of the Draft)_x000D_
M. If a bioequivalence test is not possible or meaningless, it can be replaced with a scientifically valid test (Article 27 of the Draft)_x000D_
N. Update of standards for conducting bioequivalence tests for oral anticancer drugs, etc. (Article 27 of the Draft)_x000D_
O. Exemption from stability data in case of contract manufacture of entire process using the same manufacturing method (Article 28 of the Draft)_x000D_
P. Clarification of documents to be submitted for preliminary review (Newly established in Article 55 of the Draft and Annex 20)_x000D_
Q. Addition of National Essential Medicine (NEM) to expedited review categories (Article 58 of the Draft)</t>
  </si>
  <si>
    <t> Pharmaceuticals</t>
  </si>
  <si>
    <r>
      <rPr>
        <sz val="11"/>
        <rFont val="Calibri"/>
      </rPr>
      <t>https://members.wto.org/crnattachments/2023/TBT/KOR/23_12801_00_x.pdf</t>
    </r>
  </si>
  <si>
    <t>Amendments to  the “Notification for Placement and Management of Unique Device Identifiers”</t>
  </si>
  <si>
    <t>The Ministry of Food and Drug Safety (MFDS) is proposing to amend the “Notification for Placement and Management of Unique Device Identifiers on Medical Devices” as follows:A new UDI-DI (Unique Device Identifiers-Device Identifiers) would not be required if the brand name or model name is changed.</t>
  </si>
  <si>
    <t>medical devices</t>
  </si>
  <si>
    <r>
      <rPr>
        <sz val="11"/>
        <rFont val="Calibri"/>
      </rPr>
      <t>https://members.wto.org/crnattachments/2023/TBT/KOR/23_12810_00_x.pdf</t>
    </r>
  </si>
  <si>
    <t>Medical Devices; Laboratory Developed Tests</t>
  </si>
  <si>
    <t>Proposed rule - The Food and Drug Administration (FDA, the Agency, or we) is proposing to amend its regulations to make explicit that in vitro diagnostic products (IVDs) are devices under the Federal Food, Drug, and Cosmetic Act (FD&amp;C Act) including when the manufacturer of the IVD is a laboratory. In conjunction with this amendment, FDA is proposing a policy under which FDA intends to phase out its general enforcement discretion approach for laboratory developed tests (LDTs) so that IVDs manufactured by a laboratory would generally fall under the same enforcement approach as other IVDs. FDA is proposing this phaseout to better protect the public health by helping to assure the safety and effectiveness of LDTs. If finalized, this phaseout may also foster the manufacturing of innovative IVDs for which FDA has determined there is a reasonable assurance of safety and effectiveness.</t>
  </si>
  <si>
    <t>In vitro diagnostic products; Medical equipment (ICS code(s): 11.040); In vitro diagnostic test systems (ICS code(s): 11.100.10)</t>
  </si>
  <si>
    <t>11.040 - Medical equipment; 11.100.10 - In vitro diagnostic test systems</t>
  </si>
  <si>
    <r>
      <rPr>
        <sz val="11"/>
        <rFont val="Calibri"/>
      </rPr>
      <t>https://members.wto.org/crnattachments/2023/TBT/USA/23_12806_00_e.pdf</t>
    </r>
  </si>
  <si>
    <t>Draft Commission Regulation implementing Directive 2009/125/EC of the European Parliament and of the Council with regard to ecodesign requirements for fans driven by motors with an electric input power between 125 W and 500 kW and repealing Commission Regulation (EU) No 327/2011</t>
  </si>
  <si>
    <t>This draft Commission Regulation covers machines driven by motors with an electric input power between 125 W and 500 kW, and designed to maintain a continuous flow of air or other gas passing through it by means of one or more impellers, to be placed on the EU market.The draft regulation lays down minimum energy performance requirements of fans;  appropriate requirements contributing to circular economy objectives in particular, requirements on resource efficiency including availability of necessary spare parts and maximum delivery time thereof, access to repair and maintenance information, requirements for disassembly for the purpose of repair and for material recovery and recycling, and information requirements, including information about fan performance at part load. In accordance with the Ecodesign Directive 2009/125/EC, fans not meeting these requirements will not be allowed to be placed on the EU market. The draft Regulation is based on the findings of technical, environmental and economic studies and takes into account the opinions of the different stakeholders.</t>
  </si>
  <si>
    <t>Fans driven by motors with an electric input power between 125 W and 500 kW </t>
  </si>
  <si>
    <t>23.120 - Ventilators. Fans. Air-conditioners</t>
  </si>
  <si>
    <r>
      <rPr>
        <sz val="11"/>
        <rFont val="Calibri"/>
      </rPr>
      <t>https://members.wto.org/crnattachments/2023/TBT/EEC/23_12811_00_e.pdf
https://members.wto.org/crnattachments/2023/TBT/EEC/23_12811_01_e.pdf</t>
    </r>
  </si>
  <si>
    <t>Argentina</t>
  </si>
  <si>
    <t>Proyecto de Resolución N° 09/23- Reglamento Técnico MERCOSUR sobre los Grupos Motopropulsores de Vehículos Eléctricos;</t>
  </si>
  <si>
    <t>el proyecto notificado tiene como propósito establecer los requisitos técnicos que deben cumplir los vehículos con relación al grupo motopropulsor eléctrico, con el fin de mejorar la seguridad vial en los Estados Partes del MERCOSUR.</t>
  </si>
  <si>
    <t>Vehículos eléctricos</t>
  </si>
  <si>
    <t>43.120 - Electric road vehicles</t>
  </si>
  <si>
    <t>Protection of human health or safety (TBT); Harmonization (TBT)</t>
  </si>
  <si>
    <r>
      <rPr>
        <sz val="11"/>
        <rFont val="Calibri"/>
      </rPr>
      <t>https://members.wto.org/crnattachments/2023/TBT/ARG/23_12800_00_s.pdf</t>
    </r>
  </si>
  <si>
    <t>Proposal for a Regulation of the European Parliament and of the Council on the safety of toys and repealing Directive 2009/48/EC (COM(2023) 462 final)</t>
  </si>
  <si>
    <t>It replaces Directive 2009/48/EC on the requirements that toys must meet to be placed on the Union market. With regard to Directive 2009/48/EC the proposed Regulation introduces generic bans for the most harmful chemicals in toys, and requires that a product passport including the compliance information is created for toys. </t>
  </si>
  <si>
    <t>Children´s toys, i.e. products designed or intended, whether or not exclusively, for use in play by children under 14 years of age.</t>
  </si>
  <si>
    <t>97.200.50 - Toys</t>
  </si>
  <si>
    <r>
      <rPr>
        <sz val="11"/>
        <rFont val="Calibri"/>
      </rPr>
      <t>https://members.wto.org/crnattachments/2023/TBT/EEC/23_12791_00_e.pdf
https://members.wto.org/crnattachments/2023/TBT/EEC/23_12791_01_e.pdf
https://eur-lex.europa.eu/legal-content/EN/TXT/?uri=CELEX%3A52023PC0462&amp;qid=1695304047725</t>
    </r>
  </si>
  <si>
    <t>DUS DARS 1106: 2023, Tilapia farming — Good aquaculture practices, First Edition</t>
  </si>
  <si>
    <t>This Draft  African Standard applies to good aquaculture practices (GAP) for Tilapia in pond, tanks and cage farming including harvesting and post-harvest handling in order to produce tilapia fish of good quality and safe for consumption. This standard does not cover hatchery and nursery.</t>
  </si>
  <si>
    <t>Live fish (HS code(s): 0301); Fishing and fish breeding (ICS code(s): 65.150); Tilapia farming</t>
  </si>
  <si>
    <t>0301 - Live fish</t>
  </si>
  <si>
    <t>Harmonization (TBT); Protection of animal or plant life or health (TBT); Protection of the environment (TBT); Reducing trade barriers and facilitating trade (TBT)</t>
  </si>
  <si>
    <r>
      <rPr>
        <sz val="11"/>
        <rFont val="Calibri"/>
      </rPr>
      <t>https://members.wto.org/crnattachments/2023/TBT/UGA/23_12802_00_e.pdf</t>
    </r>
  </si>
  <si>
    <t>Proyecto de Resolución Conjunta "Código Alimentario Argentino - Capítulo V "Normas para la rotulación y publicidad de los alimentos" – Rotulado de bebidas alcohólicas</t>
  </si>
  <si>
    <t>El proyecto notificado propone la sustitución del artículo 236 del Código Alimentario Argentino para modificación del pictograma actualmente exigido en los rótulos de las bebidas con alcohol e inclusión de la leyenda “No beba alcohol durante el embarazo ni en la lactancia”. Asimismo, incorpora el artículo 237 para inclusión de la leyenda “Si va a conducir, no tome alcohol”.El proyecto prevé otorgar a las empresas un plazo de 2 (dos) años para su adecuación.</t>
  </si>
  <si>
    <t>Bebidas alcohólicas</t>
  </si>
  <si>
    <t>67.160.10 - Alcoholic beverages</t>
  </si>
  <si>
    <r>
      <rPr>
        <sz val="11"/>
        <rFont val="Calibri"/>
      </rPr>
      <t>https://members.wto.org/crnattachments/2023/TBT/ARG/23_12786_00_s.pdf</t>
    </r>
  </si>
  <si>
    <t>Proyecto de Resolución Conjunta sobre incorporación al Código Alimentario Argentino de la Sal de roca rosa.</t>
  </si>
  <si>
    <t>El proyecto notificado incorpora el artículo 1264 quater al Código Alimentario Argentino para inclusión de la sal de roca rosa, señalando que se designará como sal de roca rosa de Pakistán en forma exclusiva, a la extraída en la formación de la cordillera de la sal en Pakistán. El proyecto prevé el permiso de la mención de algún otro país en el que la extracción de esta sal de roca tenga reconocimiento de origen.</t>
  </si>
  <si>
    <t>Sal de roca rosa</t>
  </si>
  <si>
    <t>Prevention of deceptive practices and consumer protection (TBT); Quality requirements (TBT)</t>
  </si>
  <si>
    <r>
      <rPr>
        <sz val="11"/>
        <rFont val="Calibri"/>
      </rPr>
      <t>https://members.wto.org/crnattachments/2023/TBT/ARG/23_12787_00_s.pdf</t>
    </r>
  </si>
  <si>
    <t>New Zealand</t>
  </si>
  <si>
    <t>Guideline on the regulation of medicinal cannabis in New Zealand: Part 3 (Section 3.2.2)Guideline on the Regulation of Therapeutic Products in New Zealand: Labelling of Medicines and Related Products (Section 2.2 and Figure A).</t>
  </si>
  <si>
    <t>Medicinal cannabis products supplied in New Zealand are required to meet the labelling requirements outlined in regulation 19 of the Misuse of Drugs (Medicinal Cannabis) Regulations 2019. The Ministry of Health is proposing a technical amendment to regulation 19 to add a reference to the requirement for medicinal cannabis products to display a controlled drug classification statement on the label to align with the labelling of all other controlled drugs supplied as medicines in New Zealand. This requirement is already in place and enforced under the Misuse of Drugs Regulations 1977. The proposed change is a clarifying amendment and not a substantive change in regulation. The technical amendment will reflect the existing guidance issued in Section 3.2.2. of the ‘Guideline on the regulation of medicinal cannabis in New Zealand: Part 3’ and the ‘Guideline on the Regulation of Therapeutic Products in New Zealand Part 5’ Section 2.2 and Figure A. </t>
  </si>
  <si>
    <t>Medicinal cannabis, including products under HS Chapter 12 and 29.</t>
  </si>
  <si>
    <t>12 - OIL SEEDS AND OLEAGINOUS FRUITS; MISCELLANEOUS GRAINS, SEEDS AND FRUIT; INDUSTRIAL OR MEDICINAL PLANTS; STRAW AND FODDER; 29 - ORGANIC CHEMICALS</t>
  </si>
  <si>
    <t>DEAS 1115-4:2023, Mattresses — Specification – Part 4: Polyethylene foam, First Edition</t>
  </si>
  <si>
    <t>This Draft East African Standard specifies requirements, sampling and test methods for polyethylene foam. This standard does not cover orthopaedic mattresses.</t>
  </si>
  <si>
    <t>- Mattresses: (HS code(s): 94042); Furniture (ICS code(s): 97.140)</t>
  </si>
  <si>
    <t>94042 - - Mattresses:</t>
  </si>
  <si>
    <t>97.140 - Furniture</t>
  </si>
  <si>
    <t>Consumer information, labelling (TBT); Reducing trade barriers and facilitating trade (TBT); Harmonization (TBT); Quality requirements (TBT); Protection of human health or safety (TBT)</t>
  </si>
  <si>
    <r>
      <rPr>
        <sz val="11"/>
        <rFont val="Calibri"/>
      </rPr>
      <t>https://members.wto.org/crnattachments/2023/TBT/TZA/23_12765_00_e.pdf</t>
    </r>
  </si>
  <si>
    <t>Energy Conservation Program for Appliance Standards: 
Certification Requirements, Labeling Requirements, and Enforcement 
Provisions for Certain Consumer Products and Commercial Equipment</t>
  </si>
  <si>
    <t>Notice of proposed rulemaking and announcement of public meeting on 26 October 2023 via webinar - The U.S. Department of Energy ("DOE") proposes to establish and amend the certification provisions, labeling requirements, and enforcement provisions for specific types of consumer products and commercial and industrial equipment, as described in sections II and III of this proposed rule. DOE is proposing to establish and make amendments to the certification requirements, labeling requirements, and enforcement provisions for these products and equipment to ensure reporting that is consistent with currently applicable energy conservation standards and test procedures and to ensure DOE has the information necessary to determine the appropriate classification of products for the application of standards. DOE seeks comment from interested parties on all aspects of this proposal.</t>
  </si>
  <si>
    <t>Appliance standards; Quality (ICS code(s): 03.120); Environmental protection (ICS code(s): 13.020); Ventilators. Fans. Air-conditioners (ICS code(s): 23.120); Domestic electrical appliances in general (ICS code(s): 97.030); Kitchen equipment (ICS code(s): 97.040); Domestic, commercial and industrial heating appliances (ICS code(s): 97.100); Miscellaneous domestic and commercial equipment (ICS code(s): 97.180)</t>
  </si>
  <si>
    <t>03.120 - Quality; 13.020 - Environmental protection; 23.120 - Ventilators. Fans. Air-conditioners; 97.030 - Domestic electrical appliances in general; 97.040 - Kitchen equipment; 97.100 - Domestic, commercial and industrial heating appliances; 97.180 - Miscellaneous domestic and commercial equipment</t>
  </si>
  <si>
    <t>Quality requirements (TBT); Consumer information, labelling (TBT); Prevention of deceptive practices and consumer protection (TBT); Protection of the environment (TBT)</t>
  </si>
  <si>
    <r>
      <rPr>
        <sz val="11"/>
        <rFont val="Calibri"/>
      </rPr>
      <t>https://members.wto.org/crnattachments/2023/TBT/USA/23_12757_00_e.pdf</t>
    </r>
  </si>
  <si>
    <t>MODIFICA RESOLUCIÓN EXENTA N° 7219, DE 2009, DE LA SUBSECRETARÍA DE TELECOMUNICACIONES, QUE ESTABLECE LAS ESPECIFICACIONES TÉCNICAS MÍNIMAS QUE DEBERÁN CUMPLIR LOS RECEPTORES DE TELEVISIÓN DIGITAL TERRESTRE</t>
  </si>
  <si>
    <t xml:space="preserve">La normativa notificada busca modificar la Resolución Exenta N° 7.219, de 2009, modificada a su vez por la Resolución Exenta N° 7.316, de 2010, ambas de la Subsecretaría de Telecomunicaciones, que establece las especificaciones técnicas mínimas que deberán cumplir los receptores de televisión digital terrestre, considerando que ésta no incluyó un elemento fundamental para su correcto funcionamiento, como es la Antena. En este sentido, se modifica la definición de Antena receptora, señalando que corresponde a un "dispositivo físico que permite transformar el campo eléctrico de la señal propagada en el aire en corriente y voltaje útil para que los elementos electrónicos del receptor funcionen correctamente y puedan decodificarse las señales digitales. En términos generales, para su adaptación se requerirá que tenga una impedancia 75 ohms.” incluyendo además la necesidad de incorporarla para su correcto funcionamiento, por lo que su inclusión desde su entrada en vigencia se considerará como requisito mínimo en la venta de un receptor de televisión._x000D_
_x000D_
_x000D_
</t>
  </si>
  <si>
    <t>Antena receptora de televisión digital terrestre.</t>
  </si>
  <si>
    <r>
      <rPr>
        <sz val="11"/>
        <rFont val="Calibri"/>
      </rPr>
      <t>https://members.wto.org/crnattachments/2023/TBT/CHL/23_12758_00_s.pdf</t>
    </r>
  </si>
  <si>
    <t>Burundi</t>
  </si>
  <si>
    <t>Protection of human health or safety (TBT); Quality requirements (TBT); Harmonization (TBT); Reducing trade barriers and facilitating trade (TBT); Consumer information, labelling (TBT)</t>
  </si>
  <si>
    <t>DEAS 1115-3:2023, Mattresses - Specification – Part 3: Reconstituted flexible polyurethane foam, First Edition</t>
  </si>
  <si>
    <t>This Draft East African Standard specifies requirements, sampling and test methods for reconstituted flexible polyurethane foam mattresses. This standard does not cover orthopaedic mattresses</t>
  </si>
  <si>
    <r>
      <rPr>
        <sz val="11"/>
        <rFont val="Calibri"/>
      </rPr>
      <t>https://members.wto.org/crnattachments/2023/TBT/TZA/23_12760_00_e.pdf</t>
    </r>
  </si>
  <si>
    <t>Rwanda</t>
  </si>
  <si>
    <t>Draft Order of the Ministry of Agrarian Policy and Food of Ukraine "On approval of the Requirements for a written declaration of the conformity of materials and articles intended to come into contact with food and a list of documents confirming the information specified in the declaration"</t>
  </si>
  <si>
    <t>the draft Order is developed in order to confirm by the market operator of materials and articles intended for contact with food compliance with the requirements for the relevant material or article, as well as to implement the provisions of the EU food legislation.Approval of the Requirements is provided for by the Law of Ukraine of 03 November 2022 № 2718-IX "On Materials and Articles Intended to Come into Contact with Food", notified in document G/TBT/N/UKR/165/Rev.1.Materials and articles intended to come into contact with foodstuffs, as well as products of intermediate stages of their processing, and their components and/or substances, should be accompanied by a written declaration, which confirms the fulfillment of the requirements for the relevant material or article at all stages of its circulation, except at the points of sale to end consumers.The purpose of the declaration of conformity is to demonstrate that materials and articles meet the requirements of the law and are safe for use.The draft Order suggests approving the Requirements to the declaration of conformity in terms of:- general provisions;- requirements to the information to be contained in the declaration of conformity;- list of supporting documents.The Requirements cover the following materials and articles: active materials and articles, intellectual materials and articles, glues, ceramics, cork, rubber, glass, ion exchange resins, metals and alloys, paper and cardboard, plastic, printing inks, regenerated cellulose, silicon, textile, varnishes and coatings, wax, wood.The draft Order also stipulates that materials and articles intended to come into contact with foodstuffs produced before the entry into force of this Order may be in circulation until the expiry date.The draft Order is also notified under the SPS Agreement.</t>
  </si>
  <si>
    <t>Materials and articles intended to come into contact with foodstuffs</t>
  </si>
  <si>
    <r>
      <rPr>
        <sz val="11"/>
        <rFont val="Calibri"/>
      </rPr>
      <t>https://members.wto.org/crnattachments/2023/TBT/UKR/23_12614_00_x.pdf
https://minagro.gov.ua/npa/pro-zatverdzhennya-vimog-do-pismovoyi-deklaraciyi-pro-vidpovidnist-materialiv-i-predmetiv-priznachenih-dlya-kontaktu-z-harchovimi-produktami-ta-pereliku-dokumentiv-yaki-pidtverdzhuyut-vidomos</t>
    </r>
  </si>
  <si>
    <t>Emne</t>
  </si>
  <si>
    <t>Elektriske apparater</t>
  </si>
  <si>
    <t>Forsyningsudstyr til elektriske køretøjer</t>
  </si>
  <si>
    <t>Nyt kemisk stof og eksisterende kemiske stoffer</t>
  </si>
  <si>
    <t>Produkter fra den kemiske industri (ICS-kode(r): 71.100); kemiske stoffer</t>
  </si>
  <si>
    <t>Fødevarer</t>
  </si>
  <si>
    <t>Lægemidler</t>
  </si>
  <si>
    <t>Mad</t>
  </si>
  <si>
    <t>Traktorer (undtagen traktorer henhørende under pos. 8709) (HS-kode(r): 8701); Motorkøretøjer til transport af &gt;= 10 personer, inkl. driver (HS-kode(r): 8702); Motorkøretøjer til godstransport, inkl. chassis med motor og førerhus (HS-kode(r): 8704)</t>
  </si>
  <si>
    <t>Alle produkter falder ind under anvendelsesområdet for "Elektrisk drevne knallerter og motorcykler — Sikkerhedsspecifikationer — Del 1: Indbygget genopladeligt energilagringssystem (RESS)" (ICS 43.140) Motorcykler og knallerter.</t>
  </si>
  <si>
    <t>Alle produkter falder ind under anvendelsesområdet for "Elektrisk drevne knallerter og motorcykler - Sikkerhedsspecifikationer - Del 2: Køretøjsdriftssikkerhed" (ICS 43.140) Motorcykler og knallerter.</t>
  </si>
  <si>
    <t>Stoffer med sandsynlig effekt på centralnervesystemet</t>
  </si>
  <si>
    <t>Alle produkter falder ind under anvendelsesområdet for "Elektrisk drevne knallerter og motorcykler - Sikkerhedsspecifikationer - Del 3: Elektrisk sikkerhed" (ICS 43.140) Motorcykler og knallerter.</t>
  </si>
  <si>
    <t>Alle produkter falder ind under "Elektrisk drevne knallerter og motorcykler — Sikkerhedskrav for ledende tilslutning til en ekstern elektrisk strømforsyning" (ICS 43.140) Motorcykler og knallerter.</t>
  </si>
  <si>
    <t>Farmaceutiske produkter (HS: 30)</t>
  </si>
  <si>
    <t>Alle produkter falder ind under " Elektriske knallerter og motorcykler - Terminologi og klassificering " (ICS 43.140) Motorcykler og knallerter.</t>
  </si>
  <si>
    <t>Husholdnings vaskemaskiner</t>
  </si>
  <si>
    <t>Spædbørn og spædbørn/toddler rockere; Kvalitet (ICS-kode(r): 03.120); Sikkerhed i hjemmet (ICS-kode(r): 13.120); Møbler (ICS-kode(r): 97.140); Udstyr til børn (ICS-kode(r): 97.190)</t>
  </si>
  <si>
    <t>Kosmetikprodukter er defineret i artikel 2, stk. 1, litra a), i forordning (EF) nr. 1223/2009. ÆTERISKE OLIER OG RESINOIDER; PARFUMERI-, KOSMETIK- ELLER TOILETPRÆPARAT (HS-kode(r): 33); Kosmetik. Toiletartikler (ICS-kode(r): 71.100.70)</t>
  </si>
  <si>
    <t>Kemiske stoffer klassificeret som lægemiddelprækursorer.</t>
  </si>
  <si>
    <t>Elektriske motorer og generatorer (undtagen generatorsæt) (HS-kode(r): 8501); Elektroteknik (ICS-kode(r): 29)</t>
  </si>
  <si>
    <t>Energi- og varmeoverførselsteknik (ICS-kode(r): 27)</t>
  </si>
  <si>
    <t>Helsekost, Kosttilskud, Kosttilskud.</t>
  </si>
  <si>
    <t>Rengøringsmidler</t>
  </si>
  <si>
    <t>Frosne rejer og rejer, også røgede, med skal eller ej, inkl. rejer og rejer med skal, kogte ved dampning eller kogning i vand (undtagen koldtvandsrejer og -rejer) (HS-kode(r): 030617); Rejer og rejer, også med skal, tørrede, saltede, røgede eller i lage, inkl. dem med skal, kogt ved dampning eller ved kogning i vand (HS-kode(r): 030695); Fisk og fiskerivarer (ICS-kode(r): 67.120.30); rejer; rejer</t>
  </si>
  <si>
    <t>Medicinsk udstyr (HS-kode(r): 90); (ICS-kode(r): 11)</t>
  </si>
  <si>
    <t>Skilteskilte, navneplader, adresseskilte og lignende plader, tal, bogstaver og andre symboler, af uædle metaller, undtagen dem, der henhører under pos. 94.05. (HS-kode(r): 8310); Belysnings-, signal- og advarselsanordninger (ICS-kode(r): 43.040.20); motorkøretøjers nummerplader</t>
  </si>
  <si>
    <t>Frosne rejer og rejer, også røgede, med skal eller ej, inkl. rejer og rejer med skal, kogte ved dampning eller kogning i vand (undtagen koldtvandsrejer og -rejer) (HS-kode(r): 030617); Fisk og fiskerivarer (ICS-kode(r): 67.120.30); Hurtigfrosne rejer; Hurtigfrosne rejer</t>
  </si>
  <si>
    <t>Ansjos "Engraulis spp.", kun saltet eller i saltlage (undtagen fileter) (HS-kode(r): 030563); Fisk og fiskeprodukter (ICS-kode(r): 67.120.30)</t>
  </si>
  <si>
    <t>Civil Unmanned Aircraft System (UAS) udstyr (HS-kode(r): 8806)</t>
  </si>
  <si>
    <t>Ansjos "Engraulis spp.", kun saltet eller i saltlage (undtagen fileter og indmad) (HS-kode(r): 030563); Fisk og fiskerivarer (ICS-kode(r): 67.120.30);</t>
  </si>
  <si>
    <t>Tørret hvidløg ICS: 67.220.10</t>
  </si>
  <si>
    <t>Røget fisk, inkl. fileter (undtagen indmad, stillehavslaks, atlanterhavslaks, Donaulaks, sild, ørred, tilapia, havkat, karper, ål, nil aborre og slangehoveder) (HS-kode(r): 030549); Fisk og fiskerivarer (ICS-kode(r): 67.120.30); Røget fisk, fisk med røgsmag; røget tørret fisk</t>
  </si>
  <si>
    <t>Lamper og relateret udstyr (ICS: 29.140)</t>
  </si>
  <si>
    <t>Frisk eller kølet fisk, n.e.s. (HS-kode(r): 030289); Fisk og fiskerivarer (ICS-kode(r): 67.120.30); Frisk finfisk; frossen fisk</t>
  </si>
  <si>
    <t>Ozonlagsnedbrydende stoffer som procesmidler; Miljøbeskyttelse (ICS-kode(r): 13.020); Produktion i den kemiske industri (ICS-kode(r): 71.020); Produkter fra den kemiske industri (ICS-kode(r): 71.100)</t>
  </si>
  <si>
    <t>Elektrisk og elektronisk udstyr</t>
  </si>
  <si>
    <t>Fjernsyn</t>
  </si>
  <si>
    <t>Hydrofluorcarboner; Miljøbeskyttelse (ICS-kode(r): 13.020); Produktion i den kemiske industri (ICS-kode(r): 71.020); Produkter fra den kemiske industri (ICS-kode(r): 71.100)</t>
  </si>
  <si>
    <t>Højhastighedsvægte til vejning i bevægelse</t>
  </si>
  <si>
    <t>Mobiltelefoner</t>
  </si>
  <si>
    <t>Kosmetik</t>
  </si>
  <si>
    <t>Lysemitterende diode (LED) lyskilder: (HS-kode(r): 85395); Miljø. Sundhedsbeskyttelse. Sikkerhed (ICS-kode(r): 13)</t>
  </si>
  <si>
    <t>Lysekroner og andre elektriske belysningsarmaturer til lofter eller vægge, udelukkende til lysemitterende diode "LED" lyskilder (undtagen til belysning af åbne offentlige rum eller veje) (HS-kode(r): 940511); Armaturer og belysningsapparater, udelukkende til "LED" lysdiodelyskilder, n.e.c. (HS-kode(r): 940542)</t>
  </si>
  <si>
    <t>Måling af væskeflow</t>
  </si>
  <si>
    <t>Krebsdyr, egnet til konsum, også med skal, levende, ferske eller kølede (undtagen jomfruhummer og andre languster, hummere, krabber, jomfruhummere, rejer og rejer) (HS-kode(r): 030639); Fisk og fiskerivarer (ICS-kode(r): 67.120.30); Dåse rejer; Dåse rejer</t>
  </si>
  <si>
    <t>Friske eller kølede løg og skalotteløg (HS-kode(r): 070310); Grøntsager og afledte produkter (ICS-kode(r): 67.080.20)</t>
  </si>
  <si>
    <t>Medicinsk udstyr (ICS-kode(r): 11.040)</t>
  </si>
  <si>
    <t>Frugter. Grøntsager: ICS 67.080</t>
  </si>
  <si>
    <t>Miljøvenlige landbrugsprodukter, Materialer til økologisk landbrug</t>
  </si>
  <si>
    <t>Termiske og lydisolerende materialer (ICS-kode(r): 91.100.60)</t>
  </si>
  <si>
    <t>Gummi gulvmaterialer</t>
  </si>
  <si>
    <t>Gødning (ICS-kode(r): 65.080)</t>
  </si>
  <si>
    <t>Større stationære emissioner; Miljøbeskyttelse (ICS-kode(r): 13.020); Stationære kildeemissioner (ICS-kode(r): 13.040.40)</t>
  </si>
  <si>
    <t>Levende fisk ; Fiskeri og fiskeavl (ICS-kode(r): 65.150); levende fiskefrø</t>
  </si>
  <si>
    <t>Færdigpakket og tilberedt mad (inklusive babymad))</t>
  </si>
  <si>
    <t>Automatisk afhængig overvågning (ADS-B) ud; Indbygget udstyr og instrumenter (ICS-kode(r): 49.090)</t>
  </si>
  <si>
    <t>Maskinsikkerhed</t>
  </si>
  <si>
    <t>Energieffektivitetsstandarden for mellemstore motorkøretøjer.</t>
  </si>
  <si>
    <t>Emballagematerialer og tilbehør (ICS-kode(r): 55.040)</t>
  </si>
  <si>
    <t>Fusion systemer; Standardisering. Generelle regler (ICS-kode(r): 01.120); Nuklear energiteknik (ICS-kode(r): 27.120)</t>
  </si>
  <si>
    <t>Arbejdssikkerhed. Industriel hygiejne (ICS-kode(r): 13.100)</t>
  </si>
  <si>
    <t>Gummi og termoplastiske slanger</t>
  </si>
  <si>
    <t>Brandbestandighed af byggematerialer og -elementer (ICS-kode(r): 13.220.50)</t>
  </si>
  <si>
    <t>EMC-udstyr (elektromagnetisk kompatibilitet) er underlagt overensstemmelsesvurdering</t>
  </si>
  <si>
    <t>Mad, medicin</t>
  </si>
  <si>
    <t>SPISELIGE GRØNTSAGER OG VISSE RØDDER OG KNOLDE (HS-kode(r): 07); Grøntsager og afledte produkter (ICS-kode(r): 67.080.20)</t>
  </si>
  <si>
    <t>Naturlig arabisk gummi (HS-kode(r): 130120); Fødevaretilsætningsstoffer (ICS-kode(r): 67.220.20)</t>
  </si>
  <si>
    <t>Kemikalier og kemiske blandinger eller artikler (færdige varer), der indeholder følgende gruppe af kemikalier, når de anvendes til industrielle formål (undtagen landbrugs-, veterinær- eller terapeutiske formål): Kortkædede chlorparaffiner (SCCP'er)</t>
  </si>
  <si>
    <t>Biocidholdige produkter</t>
  </si>
  <si>
    <t>Elektroniske skærme, herunder fjernsyn, skærme og digital skiltning</t>
  </si>
  <si>
    <t>Affaldssække og -poser af polymerer af ethylen (HS-kode 3923219010); Sække og poser, herunder kogler, af polymerer af ethylen (HS-kode 3923299090); Sække og poser; Redskaber, køkkenudstyr, af plast (HS-kode 3924100091); Engangsglas og -bægre af plast (HS-kode 3924100093); Andet engangsservice af plast; og (HS-kode 3924100094); Køkkengrej af plast (HS-kode 3924100099); Sække og tasker, inkl. kegler af polymerer af ethylen (HS 392321); Sække og tasker, inkl. kegler af plast (undtagen kegler af ethylenpolymerer) (HS 392329); Service og køkkenudstyr af plast (HS 392410)</t>
  </si>
  <si>
    <t>Kemikalier og insekticide og desinficerende produkter til husholdnings- og medicinsk brug</t>
  </si>
  <si>
    <t>Grøntsager og afledte produkter (ICS-kode(r): 67.080.20)</t>
  </si>
  <si>
    <t>Alle produkter falder ind under "Malinger og lakker - Glans, Halvglans og mat alkyd emaljemaling til indvendige og udvendige overflader." ( ICS 87.040 ) Maling og lak</t>
  </si>
  <si>
    <t>Plantemateriale</t>
  </si>
  <si>
    <t>Alle sammensatte fødevarer og alle fødevarer med en sundhedsanprisning.</t>
  </si>
  <si>
    <t>Elevatorer</t>
  </si>
  <si>
    <t>Bilsæde</t>
  </si>
  <si>
    <t>Farmaceutik generelt (ICS-kode(r): 11.120.01); Lægemidler (ICS-kode(r): 11.120.10)</t>
  </si>
  <si>
    <t>Affaldsforbrændingsanlæg  og kombinerede affaldsforbrændingsanlæg</t>
  </si>
  <si>
    <t>Plastmaterialer og -genstande beregnet til kontakt med fødevarer</t>
  </si>
  <si>
    <t>Ris (HS-kode(r): 1006); Korn, bælgfrugter og afledte produkter (ICS-kode(r): 67.060)</t>
  </si>
  <si>
    <t>Tobaksvarer</t>
  </si>
  <si>
    <t>Opbevaringsbeholdere til flygtige organiske væsker; Miljøbeskyttelse (ICS-kode(r): 13.020); Væskelagerenheder (ICS-kode(r): 23.020)</t>
  </si>
  <si>
    <t>Udkastet til certificeringsordning dækker primært specialiseret it- og ikt-udstyr, såsom integrerede kredsløb, smartcards og relaterede produkter (kryptografiske elementer, mikrocontrollere, dedikeret software), netværksenheder og systemer (routere, switches, adgangspunkter) og produkter til digitale signaturer ( kryptografiske moduler, hardwaresikkerhedsmoduler, sikre servere). Udkastet til certificeringsordning er ikke rettet mod generelle formål eller forbrugerprodukter</t>
  </si>
  <si>
    <t>Gødningsprodukter</t>
  </si>
  <si>
    <t>Færdigpakkede og tilberedte fødevarer (ICS-kode: 67.230)</t>
  </si>
  <si>
    <t>In vitro diagnostiske produkter; Medicinsk udstyr (ICS-kode(r): 11.040); In vitro diagnostiske testsystemer (ICS-kode(r): 11.100.10)</t>
  </si>
  <si>
    <t>Ventilatorer drevet af motorer med en elektrisk indgangseffekt mellem 125 W og 500 kW</t>
  </si>
  <si>
    <t>Levende fisk (HS-kode(r): 0301); Fiskeri og fiskeavl (ICS-kode(r): 65.150); Tilapia landbrug</t>
  </si>
  <si>
    <t>Medicinsk cannabis, herunder produkter under HS kapitel 12 og 29.</t>
  </si>
  <si>
    <t>Apparat standarder; Kvalitet (ICS-kode(r): 03.120); Miljøbeskyttelse (ICS-kode(r): 13.020); Ventilatorer. Fans. Airconditionanlæg (ICS-kode(r): 23.120); Elektriske husholdningsapparater generelt (ICS-kode(r): 97.030); Køkkenudstyr (ICS-kode(r): 97.040); Husholdnings-, kommercielle og industrielle varmeapparater (ICS-kode(r): 97.100); Diverse husholdnings- og erhvervsudstyr (ICS-kode(r): 97.180)</t>
  </si>
  <si>
    <t>Antenne receptor til fjernsyn digital terrestre.</t>
  </si>
  <si>
    <t>Hospitalsudstyr</t>
  </si>
  <si>
    <t>Børnelegetøj</t>
  </si>
  <si>
    <t>Elektriske køretøjer</t>
  </si>
  <si>
    <t>Alkoholiske drikkevarer</t>
  </si>
  <si>
    <t>Pink stensalt</t>
  </si>
  <si>
    <t>Madrasser: (HS-kode(r): 94042); Møbler (ICS-kode(r): 97.140)</t>
  </si>
  <si>
    <t>Møbler</t>
  </si>
  <si>
    <t>Materialer og genstande beregnet til at komme i kontakt med fødevarer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</si>
</sst>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0" borderId="0" xfId="0" applyFont="1" applyAlignment="1">
      <alignment horizontal="center"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2"/>
  <sheetViews>
    <sheetView tabSelected="1" workbookViewId="0">
      <pane ySplit="1" topLeftCell="A28" activePane="bottomLeft" state="frozen"/>
      <selection pane="bottomLeft" activeCell="B15" sqref="B15"/>
    </sheetView>
  </sheetViews>
  <sheetFormatPr defaultRowHeight="15" x14ac:dyDescent="0.25"/>
  <cols>
    <col min="1" max="1" width="70.5703125" style="8" customWidth="1"/>
    <col min="2" max="2" width="20" style="4" customWidth="1"/>
    <col min="3" max="3" width="50" customWidth="1"/>
    <col min="4" max="4" width="30" customWidth="1"/>
    <col min="5" max="7" width="100" style="2" customWidth="1"/>
    <col min="8" max="8" width="40" customWidth="1"/>
    <col min="9" max="12" width="100" customWidth="1"/>
    <col min="13" max="13" width="30" style="4" customWidth="1"/>
    <col min="14" max="18" width="100" customWidth="1"/>
  </cols>
  <sheetData>
    <row r="1" spans="1:18" ht="30" customHeight="1" x14ac:dyDescent="0.25">
      <c r="A1" s="9" t="s">
        <v>664</v>
      </c>
      <c r="B1" s="1" t="s">
        <v>1</v>
      </c>
      <c r="C1" s="1" t="s">
        <v>2</v>
      </c>
      <c r="D1" s="1" t="s">
        <v>0</v>
      </c>
      <c r="E1" s="3" t="s">
        <v>3</v>
      </c>
      <c r="F1" s="3" t="s">
        <v>4</v>
      </c>
      <c r="G1" s="3" t="s">
        <v>5</v>
      </c>
      <c r="H1" s="1" t="s">
        <v>6</v>
      </c>
      <c r="I1" s="1" t="s">
        <v>7</v>
      </c>
      <c r="J1" s="1" t="s">
        <v>8</v>
      </c>
      <c r="K1" s="1" t="s">
        <v>9</v>
      </c>
      <c r="L1" s="1" t="s">
        <v>10</v>
      </c>
      <c r="M1" s="5" t="s">
        <v>11</v>
      </c>
      <c r="N1" s="1" t="s">
        <v>12</v>
      </c>
      <c r="O1" s="1" t="s">
        <v>13</v>
      </c>
      <c r="P1" s="1" t="s">
        <v>14</v>
      </c>
      <c r="Q1" s="1" t="s">
        <v>15</v>
      </c>
      <c r="R1" s="1" t="s">
        <v>16</v>
      </c>
    </row>
    <row r="2" spans="1:18" ht="100.5" customHeight="1" x14ac:dyDescent="0.25">
      <c r="A2" s="8" t="s">
        <v>744</v>
      </c>
      <c r="B2" s="7">
        <v>45205</v>
      </c>
      <c r="C2" s="6" t="str">
        <f>HYPERLINK("https://eping.wto.org/en/Search?viewData= G/TBT/N/UKR/269"," G/TBT/N/UKR/269")</f>
        <v xml:space="preserve"> G/TBT/N/UKR/269</v>
      </c>
      <c r="D2" s="6" t="s">
        <v>186</v>
      </c>
      <c r="E2" s="8" t="s">
        <v>516</v>
      </c>
      <c r="F2" s="8" t="s">
        <v>517</v>
      </c>
      <c r="G2" s="8" t="s">
        <v>518</v>
      </c>
      <c r="H2" s="6" t="s">
        <v>21</v>
      </c>
      <c r="I2" s="6" t="s">
        <v>519</v>
      </c>
      <c r="J2" s="6" t="s">
        <v>22</v>
      </c>
      <c r="K2" s="6" t="s">
        <v>21</v>
      </c>
      <c r="L2" s="6"/>
      <c r="M2" s="7">
        <v>45265</v>
      </c>
      <c r="N2" s="6" t="s">
        <v>23</v>
      </c>
      <c r="O2" s="8" t="s">
        <v>520</v>
      </c>
      <c r="P2" s="6" t="str">
        <f>HYPERLINK("https://docs.wto.org/imrd/directdoc.asp?DDFDocuments/t/G/TBTN23/UKR269.DOCX", "https://docs.wto.org/imrd/directdoc.asp?DDFDocuments/t/G/TBTN23/UKR269.DOCX")</f>
        <v>https://docs.wto.org/imrd/directdoc.asp?DDFDocuments/t/G/TBTN23/UKR269.DOCX</v>
      </c>
      <c r="Q2" s="6" t="str">
        <f>HYPERLINK("https://docs.wto.org/imrd/directdoc.asp?DDFDocuments/u/G/TBTN23/UKR269.DOCX", "https://docs.wto.org/imrd/directdoc.asp?DDFDocuments/u/G/TBTN23/UKR269.DOCX")</f>
        <v>https://docs.wto.org/imrd/directdoc.asp?DDFDocuments/u/G/TBTN23/UKR269.DOCX</v>
      </c>
      <c r="R2" s="6" t="str">
        <f>HYPERLINK("https://docs.wto.org/imrd/directdoc.asp?DDFDocuments/v/G/TBTN23/UKR269.DOCX", "https://docs.wto.org/imrd/directdoc.asp?DDFDocuments/v/G/TBTN23/UKR269.DOCX")</f>
        <v>https://docs.wto.org/imrd/directdoc.asp?DDFDocuments/v/G/TBTN23/UKR269.DOCX</v>
      </c>
    </row>
    <row r="3" spans="1:18" ht="409.5" x14ac:dyDescent="0.25">
      <c r="A3" s="10" t="s">
        <v>735</v>
      </c>
      <c r="B3" s="7">
        <v>45210</v>
      </c>
      <c r="C3" s="6" t="str">
        <f>HYPERLINK("https://eping.wto.org/en/Search?viewData= G/TBT/N/CAN/706"," G/TBT/N/CAN/706")</f>
        <v xml:space="preserve"> G/TBT/N/CAN/706</v>
      </c>
      <c r="D3" s="6" t="s">
        <v>459</v>
      </c>
      <c r="E3" s="8" t="s">
        <v>460</v>
      </c>
      <c r="F3" s="8" t="s">
        <v>461</v>
      </c>
      <c r="G3" s="8" t="s">
        <v>462</v>
      </c>
      <c r="H3" s="6" t="s">
        <v>463</v>
      </c>
      <c r="I3" s="6" t="s">
        <v>464</v>
      </c>
      <c r="J3" s="6" t="s">
        <v>22</v>
      </c>
      <c r="K3" s="6" t="s">
        <v>21</v>
      </c>
      <c r="L3" s="6"/>
      <c r="M3" s="7" t="s">
        <v>21</v>
      </c>
      <c r="N3" s="6" t="s">
        <v>23</v>
      </c>
      <c r="O3" s="6"/>
      <c r="P3" s="6" t="str">
        <f>HYPERLINK("https://docs.wto.org/imrd/directdoc.asp?DDFDocuments/t/G/TBTN23/CAN706.DOCX", "https://docs.wto.org/imrd/directdoc.asp?DDFDocuments/t/G/TBTN23/CAN706.DOCX")</f>
        <v>https://docs.wto.org/imrd/directdoc.asp?DDFDocuments/t/G/TBTN23/CAN706.DOCX</v>
      </c>
      <c r="Q3" s="6" t="str">
        <f>HYPERLINK("https://docs.wto.org/imrd/directdoc.asp?DDFDocuments/u/G/TBTN23/CAN706.DOCX", "https://docs.wto.org/imrd/directdoc.asp?DDFDocuments/u/G/TBTN23/CAN706.DOCX")</f>
        <v>https://docs.wto.org/imrd/directdoc.asp?DDFDocuments/u/G/TBTN23/CAN706.DOCX</v>
      </c>
      <c r="R3" s="6"/>
    </row>
    <row r="4" spans="1:18" ht="75" x14ac:dyDescent="0.25">
      <c r="A4" s="8" t="s">
        <v>761</v>
      </c>
      <c r="B4" s="7">
        <v>45203</v>
      </c>
      <c r="C4" s="6" t="str">
        <f>HYPERLINK("https://eping.wto.org/en/Search?viewData= G/TBT/N/ARG/450"," G/TBT/N/ARG/450")</f>
        <v xml:space="preserve"> G/TBT/N/ARG/450</v>
      </c>
      <c r="D4" s="6" t="s">
        <v>604</v>
      </c>
      <c r="E4" s="8" t="s">
        <v>622</v>
      </c>
      <c r="F4" s="8" t="s">
        <v>623</v>
      </c>
      <c r="G4" s="8" t="s">
        <v>624</v>
      </c>
      <c r="H4" s="6" t="s">
        <v>21</v>
      </c>
      <c r="I4" s="6" t="s">
        <v>625</v>
      </c>
      <c r="J4" s="6" t="s">
        <v>346</v>
      </c>
      <c r="K4" s="6" t="s">
        <v>52</v>
      </c>
      <c r="L4" s="6"/>
      <c r="M4" s="7">
        <v>45245</v>
      </c>
      <c r="N4" s="6" t="s">
        <v>23</v>
      </c>
      <c r="O4" s="8" t="s">
        <v>626</v>
      </c>
      <c r="P4" s="6" t="str">
        <f>HYPERLINK("https://docs.wto.org/imrd/directdoc.asp?DDFDocuments/t/G/TBTN23/ARG450.DOCX", "https://docs.wto.org/imrd/directdoc.asp?DDFDocuments/t/G/TBTN23/ARG450.DOCX")</f>
        <v>https://docs.wto.org/imrd/directdoc.asp?DDFDocuments/t/G/TBTN23/ARG450.DOCX</v>
      </c>
      <c r="Q4" s="6" t="str">
        <f>HYPERLINK("https://docs.wto.org/imrd/directdoc.asp?DDFDocuments/u/G/TBTN23/ARG450.DOCX", "https://docs.wto.org/imrd/directdoc.asp?DDFDocuments/u/G/TBTN23/ARG450.DOCX")</f>
        <v>https://docs.wto.org/imrd/directdoc.asp?DDFDocuments/u/G/TBTN23/ARG450.DOCX</v>
      </c>
      <c r="R4" s="6" t="str">
        <f>HYPERLINK("https://docs.wto.org/imrd/directdoc.asp?DDFDocuments/v/G/TBTN23/ARG450.DOCX", "https://docs.wto.org/imrd/directdoc.asp?DDFDocuments/v/G/TBTN23/ARG450.DOCX")</f>
        <v>https://docs.wto.org/imrd/directdoc.asp?DDFDocuments/v/G/TBTN23/ARG450.DOCX</v>
      </c>
    </row>
    <row r="5" spans="1:18" ht="45" x14ac:dyDescent="0.25">
      <c r="A5" s="8" t="s">
        <v>679</v>
      </c>
      <c r="B5" s="7">
        <v>45226</v>
      </c>
      <c r="C5" s="6" t="str">
        <f>HYPERLINK("https://eping.wto.org/en/Search?viewData= G/TBT/N/KWT/654"," G/TBT/N/KWT/654")</f>
        <v xml:space="preserve"> G/TBT/N/KWT/654</v>
      </c>
      <c r="D5" s="6" t="s">
        <v>74</v>
      </c>
      <c r="E5" s="8" t="s">
        <v>114</v>
      </c>
      <c r="F5" s="8" t="s">
        <v>115</v>
      </c>
      <c r="G5" s="8" t="s">
        <v>116</v>
      </c>
      <c r="H5" s="6" t="s">
        <v>21</v>
      </c>
      <c r="I5" s="6" t="s">
        <v>78</v>
      </c>
      <c r="J5" s="6" t="s">
        <v>117</v>
      </c>
      <c r="K5" s="6" t="s">
        <v>21</v>
      </c>
      <c r="L5" s="6"/>
      <c r="M5" s="7">
        <v>45286</v>
      </c>
      <c r="N5" s="6" t="s">
        <v>23</v>
      </c>
      <c r="O5" s="8" t="s">
        <v>118</v>
      </c>
      <c r="P5" s="6" t="str">
        <f>HYPERLINK("https://docs.wto.org/imrd/directdoc.asp?DDFDocuments/t/G/TBTN23/KWT654.DOCX", "https://docs.wto.org/imrd/directdoc.asp?DDFDocuments/t/G/TBTN23/KWT654.DOCX")</f>
        <v>https://docs.wto.org/imrd/directdoc.asp?DDFDocuments/t/G/TBTN23/KWT654.DOCX</v>
      </c>
      <c r="Q5" s="6"/>
      <c r="R5" s="6"/>
    </row>
    <row r="6" spans="1:18" ht="45" x14ac:dyDescent="0.25">
      <c r="A6" s="8" t="s">
        <v>677</v>
      </c>
      <c r="B6" s="7">
        <v>45226</v>
      </c>
      <c r="C6" s="6" t="str">
        <f>HYPERLINK("https://eping.wto.org/en/Search?viewData= G/TBT/N/KWT/655"," G/TBT/N/KWT/655")</f>
        <v xml:space="preserve"> G/TBT/N/KWT/655</v>
      </c>
      <c r="D6" s="6" t="s">
        <v>74</v>
      </c>
      <c r="E6" s="8" t="s">
        <v>105</v>
      </c>
      <c r="F6" s="8" t="s">
        <v>106</v>
      </c>
      <c r="G6" s="8" t="s">
        <v>107</v>
      </c>
      <c r="H6" s="6" t="s">
        <v>21</v>
      </c>
      <c r="I6" s="6" t="s">
        <v>78</v>
      </c>
      <c r="J6" s="6" t="s">
        <v>51</v>
      </c>
      <c r="K6" s="6" t="s">
        <v>21</v>
      </c>
      <c r="L6" s="6"/>
      <c r="M6" s="7">
        <v>45286</v>
      </c>
      <c r="N6" s="6" t="s">
        <v>23</v>
      </c>
      <c r="O6" s="8" t="s">
        <v>108</v>
      </c>
      <c r="P6" s="6" t="str">
        <f>HYPERLINK("https://docs.wto.org/imrd/directdoc.asp?DDFDocuments/t/G/TBTN23/KWT655.DOCX", "https://docs.wto.org/imrd/directdoc.asp?DDFDocuments/t/G/TBTN23/KWT655.DOCX")</f>
        <v>https://docs.wto.org/imrd/directdoc.asp?DDFDocuments/t/G/TBTN23/KWT655.DOCX</v>
      </c>
      <c r="Q6" s="6"/>
      <c r="R6" s="6"/>
    </row>
    <row r="7" spans="1:18" ht="45" x14ac:dyDescent="0.25">
      <c r="A7" s="8" t="s">
        <v>738</v>
      </c>
      <c r="B7" s="7">
        <v>45209</v>
      </c>
      <c r="C7" s="6" t="str">
        <f>HYPERLINK("https://eping.wto.org/en/Search?viewData= G/TBT/N/KWT/649"," G/TBT/N/KWT/649")</f>
        <v xml:space="preserve"> G/TBT/N/KWT/649</v>
      </c>
      <c r="D7" s="6" t="s">
        <v>74</v>
      </c>
      <c r="E7" s="8" t="s">
        <v>495</v>
      </c>
      <c r="F7" s="8" t="s">
        <v>496</v>
      </c>
      <c r="G7" s="8" t="s">
        <v>497</v>
      </c>
      <c r="H7" s="6" t="s">
        <v>498</v>
      </c>
      <c r="I7" s="6" t="s">
        <v>499</v>
      </c>
      <c r="J7" s="6" t="s">
        <v>51</v>
      </c>
      <c r="K7" s="6" t="s">
        <v>21</v>
      </c>
      <c r="L7" s="6"/>
      <c r="M7" s="7">
        <v>45269</v>
      </c>
      <c r="N7" s="6" t="s">
        <v>23</v>
      </c>
      <c r="O7" s="8" t="s">
        <v>500</v>
      </c>
      <c r="P7" s="6" t="str">
        <f>HYPERLINK("https://docs.wto.org/imrd/directdoc.asp?DDFDocuments/t/G/TBTN23/KWT649.DOCX", "https://docs.wto.org/imrd/directdoc.asp?DDFDocuments/t/G/TBTN23/KWT649.DOCX")</f>
        <v>https://docs.wto.org/imrd/directdoc.asp?DDFDocuments/t/G/TBTN23/KWT649.DOCX</v>
      </c>
      <c r="Q7" s="6"/>
      <c r="R7" s="6"/>
    </row>
    <row r="8" spans="1:18" ht="60" x14ac:dyDescent="0.25">
      <c r="A8" s="8" t="s">
        <v>673</v>
      </c>
      <c r="B8" s="7">
        <v>45226</v>
      </c>
      <c r="C8" s="6" t="str">
        <f>HYPERLINK("https://eping.wto.org/en/Search?viewData= G/TBT/N/KWT/651"," G/TBT/N/KWT/651")</f>
        <v xml:space="preserve"> G/TBT/N/KWT/651</v>
      </c>
      <c r="D8" s="6" t="s">
        <v>74</v>
      </c>
      <c r="E8" s="8" t="s">
        <v>75</v>
      </c>
      <c r="F8" s="8" t="s">
        <v>76</v>
      </c>
      <c r="G8" s="8" t="s">
        <v>77</v>
      </c>
      <c r="H8" s="6" t="s">
        <v>21</v>
      </c>
      <c r="I8" s="6" t="s">
        <v>78</v>
      </c>
      <c r="J8" s="6" t="s">
        <v>51</v>
      </c>
      <c r="K8" s="6" t="s">
        <v>21</v>
      </c>
      <c r="L8" s="6"/>
      <c r="M8" s="7">
        <v>45286</v>
      </c>
      <c r="N8" s="6" t="s">
        <v>23</v>
      </c>
      <c r="O8" s="8" t="s">
        <v>79</v>
      </c>
      <c r="P8" s="6" t="str">
        <f>HYPERLINK("https://docs.wto.org/imrd/directdoc.asp?DDFDocuments/t/G/TBTN23/KWT651.DOCX", "https://docs.wto.org/imrd/directdoc.asp?DDFDocuments/t/G/TBTN23/KWT651.DOCX")</f>
        <v>https://docs.wto.org/imrd/directdoc.asp?DDFDocuments/t/G/TBTN23/KWT651.DOCX</v>
      </c>
      <c r="Q8" s="6"/>
      <c r="R8" s="6"/>
    </row>
    <row r="9" spans="1:18" ht="60" x14ac:dyDescent="0.25">
      <c r="A9" s="8" t="s">
        <v>674</v>
      </c>
      <c r="B9" s="7">
        <v>45226</v>
      </c>
      <c r="C9" s="6" t="str">
        <f>HYPERLINK("https://eping.wto.org/en/Search?viewData= G/TBT/N/KWT/652"," G/TBT/N/KWT/652")</f>
        <v xml:space="preserve"> G/TBT/N/KWT/652</v>
      </c>
      <c r="D9" s="6" t="s">
        <v>74</v>
      </c>
      <c r="E9" s="8" t="s">
        <v>80</v>
      </c>
      <c r="F9" s="8" t="s">
        <v>81</v>
      </c>
      <c r="G9" s="8" t="s">
        <v>82</v>
      </c>
      <c r="H9" s="6" t="s">
        <v>21</v>
      </c>
      <c r="I9" s="6" t="s">
        <v>78</v>
      </c>
      <c r="J9" s="6" t="s">
        <v>51</v>
      </c>
      <c r="K9" s="6" t="s">
        <v>21</v>
      </c>
      <c r="L9" s="6"/>
      <c r="M9" s="7">
        <v>45286</v>
      </c>
      <c r="N9" s="6" t="s">
        <v>23</v>
      </c>
      <c r="O9" s="8" t="s">
        <v>83</v>
      </c>
      <c r="P9" s="6" t="str">
        <f>HYPERLINK("https://docs.wto.org/imrd/directdoc.asp?DDFDocuments/t/G/TBTN23/KWT652.DOCX", "https://docs.wto.org/imrd/directdoc.asp?DDFDocuments/t/G/TBTN23/KWT652.DOCX")</f>
        <v>https://docs.wto.org/imrd/directdoc.asp?DDFDocuments/t/G/TBTN23/KWT652.DOCX</v>
      </c>
      <c r="Q9" s="6"/>
      <c r="R9" s="6"/>
    </row>
    <row r="10" spans="1:18" ht="75" x14ac:dyDescent="0.25">
      <c r="A10" s="8" t="s">
        <v>676</v>
      </c>
      <c r="B10" s="7">
        <v>45226</v>
      </c>
      <c r="C10" s="6" t="str">
        <f>HYPERLINK("https://eping.wto.org/en/Search?viewData= G/TBT/N/KWT/653"," G/TBT/N/KWT/653")</f>
        <v xml:space="preserve"> G/TBT/N/KWT/653</v>
      </c>
      <c r="D10" s="6" t="s">
        <v>74</v>
      </c>
      <c r="E10" s="8" t="s">
        <v>101</v>
      </c>
      <c r="F10" s="8" t="s">
        <v>102</v>
      </c>
      <c r="G10" s="8" t="s">
        <v>103</v>
      </c>
      <c r="H10" s="6" t="s">
        <v>21</v>
      </c>
      <c r="I10" s="6" t="s">
        <v>78</v>
      </c>
      <c r="J10" s="6" t="s">
        <v>51</v>
      </c>
      <c r="K10" s="6" t="s">
        <v>21</v>
      </c>
      <c r="L10" s="6"/>
      <c r="M10" s="7">
        <v>45286</v>
      </c>
      <c r="N10" s="6" t="s">
        <v>23</v>
      </c>
      <c r="O10" s="8" t="s">
        <v>104</v>
      </c>
      <c r="P10" s="6" t="str">
        <f>HYPERLINK("https://docs.wto.org/imrd/directdoc.asp?DDFDocuments/t/G/TBTN23/KWT653.DOCX", "https://docs.wto.org/imrd/directdoc.asp?DDFDocuments/t/G/TBTN23/KWT653.DOCX")</f>
        <v>https://docs.wto.org/imrd/directdoc.asp?DDFDocuments/t/G/TBTN23/KWT653.DOCX</v>
      </c>
      <c r="Q10" s="6"/>
      <c r="R10" s="6"/>
    </row>
    <row r="11" spans="1:18" ht="120" x14ac:dyDescent="0.25">
      <c r="A11" s="8" t="s">
        <v>740</v>
      </c>
      <c r="B11" s="7">
        <v>45205</v>
      </c>
      <c r="C11" s="6" t="str">
        <f>HYPERLINK("https://eping.wto.org/en/Search?viewData= G/TBT/N/CHE/282"," G/TBT/N/CHE/282")</f>
        <v xml:space="preserve"> G/TBT/N/CHE/282</v>
      </c>
      <c r="D11" s="6" t="s">
        <v>37</v>
      </c>
      <c r="E11" s="8" t="s">
        <v>509</v>
      </c>
      <c r="F11" s="8" t="s">
        <v>510</v>
      </c>
      <c r="G11" s="8" t="s">
        <v>511</v>
      </c>
      <c r="H11" s="6" t="s">
        <v>512</v>
      </c>
      <c r="I11" s="6" t="s">
        <v>513</v>
      </c>
      <c r="J11" s="6" t="s">
        <v>514</v>
      </c>
      <c r="K11" s="6" t="s">
        <v>420</v>
      </c>
      <c r="L11" s="6"/>
      <c r="M11" s="7">
        <v>45265</v>
      </c>
      <c r="N11" s="6" t="s">
        <v>23</v>
      </c>
      <c r="O11" s="8" t="s">
        <v>515</v>
      </c>
      <c r="P11" s="6" t="str">
        <f>HYPERLINK("https://docs.wto.org/imrd/directdoc.asp?DDFDocuments/t/G/TBTN23/CHE282.DOCX", "https://docs.wto.org/imrd/directdoc.asp?DDFDocuments/t/G/TBTN23/CHE282.DOCX")</f>
        <v>https://docs.wto.org/imrd/directdoc.asp?DDFDocuments/t/G/TBTN23/CHE282.DOCX</v>
      </c>
      <c r="Q11" s="6"/>
      <c r="R11" s="6"/>
    </row>
    <row r="12" spans="1:18" ht="90" x14ac:dyDescent="0.25">
      <c r="A12" s="8" t="s">
        <v>694</v>
      </c>
      <c r="B12" s="7">
        <v>45223</v>
      </c>
      <c r="C12" s="6" t="str">
        <f>HYPERLINK("https://eping.wto.org/en/Search?viewData= G/TBT/N/UGA/1855"," G/TBT/N/UGA/1855")</f>
        <v xml:space="preserve"> G/TBT/N/UGA/1855</v>
      </c>
      <c r="D12" s="6" t="s">
        <v>201</v>
      </c>
      <c r="E12" s="8" t="s">
        <v>241</v>
      </c>
      <c r="F12" s="8" t="s">
        <v>242</v>
      </c>
      <c r="G12" s="8" t="s">
        <v>243</v>
      </c>
      <c r="H12" s="6" t="s">
        <v>244</v>
      </c>
      <c r="I12" s="6" t="s">
        <v>206</v>
      </c>
      <c r="J12" s="6" t="s">
        <v>227</v>
      </c>
      <c r="K12" s="6" t="s">
        <v>52</v>
      </c>
      <c r="L12" s="6"/>
      <c r="M12" s="7">
        <v>45283</v>
      </c>
      <c r="N12" s="6" t="s">
        <v>23</v>
      </c>
      <c r="O12" s="8" t="s">
        <v>245</v>
      </c>
      <c r="P12" s="6" t="str">
        <f>HYPERLINK("https://docs.wto.org/imrd/directdoc.asp?DDFDocuments/t/G/TBTN23/UGA1855.DOCX", "https://docs.wto.org/imrd/directdoc.asp?DDFDocuments/t/G/TBTN23/UGA1855.DOCX")</f>
        <v>https://docs.wto.org/imrd/directdoc.asp?DDFDocuments/t/G/TBTN23/UGA1855.DOCX</v>
      </c>
      <c r="Q12" s="6"/>
      <c r="R12" s="6"/>
    </row>
    <row r="13" spans="1:18" ht="75" x14ac:dyDescent="0.25">
      <c r="A13" s="8" t="s">
        <v>692</v>
      </c>
      <c r="B13" s="7">
        <v>45223</v>
      </c>
      <c r="C13" s="6" t="str">
        <f>HYPERLINK("https://eping.wto.org/en/Search?viewData= G/TBT/N/UGA/1856"," G/TBT/N/UGA/1856")</f>
        <v xml:space="preserve"> G/TBT/N/UGA/1856</v>
      </c>
      <c r="D13" s="6" t="s">
        <v>201</v>
      </c>
      <c r="E13" s="8" t="s">
        <v>229</v>
      </c>
      <c r="F13" s="8" t="s">
        <v>230</v>
      </c>
      <c r="G13" s="8" t="s">
        <v>231</v>
      </c>
      <c r="H13" s="6" t="s">
        <v>232</v>
      </c>
      <c r="I13" s="6" t="s">
        <v>206</v>
      </c>
      <c r="J13" s="6" t="s">
        <v>233</v>
      </c>
      <c r="K13" s="6" t="s">
        <v>52</v>
      </c>
      <c r="L13" s="6"/>
      <c r="M13" s="7">
        <v>45283</v>
      </c>
      <c r="N13" s="6" t="s">
        <v>23</v>
      </c>
      <c r="O13" s="8" t="s">
        <v>234</v>
      </c>
      <c r="P13" s="6" t="str">
        <f>HYPERLINK("https://docs.wto.org/imrd/directdoc.asp?DDFDocuments/t/G/TBTN23/UGA1856.DOCX", "https://docs.wto.org/imrd/directdoc.asp?DDFDocuments/t/G/TBTN23/UGA1856.DOCX")</f>
        <v>https://docs.wto.org/imrd/directdoc.asp?DDFDocuments/t/G/TBTN23/UGA1856.DOCX</v>
      </c>
      <c r="Q13" s="6"/>
      <c r="R13" s="6"/>
    </row>
    <row r="14" spans="1:18" ht="210" x14ac:dyDescent="0.25">
      <c r="A14" s="8" t="s">
        <v>757</v>
      </c>
      <c r="B14" s="7">
        <v>45201</v>
      </c>
      <c r="C14" s="6" t="str">
        <f>HYPERLINK("https://eping.wto.org/en/Search?viewData= G/TBT/N/CHL/660"," G/TBT/N/CHL/660")</f>
        <v xml:space="preserve"> G/TBT/N/CHL/660</v>
      </c>
      <c r="D14" s="6" t="s">
        <v>371</v>
      </c>
      <c r="E14" s="8" t="s">
        <v>650</v>
      </c>
      <c r="F14" s="8" t="s">
        <v>651</v>
      </c>
      <c r="G14" s="8" t="s">
        <v>652</v>
      </c>
      <c r="H14" s="6" t="s">
        <v>21</v>
      </c>
      <c r="I14" s="6" t="s">
        <v>127</v>
      </c>
      <c r="J14" s="6" t="s">
        <v>184</v>
      </c>
      <c r="K14" s="6" t="s">
        <v>21</v>
      </c>
      <c r="L14" s="6"/>
      <c r="M14" s="7">
        <v>45261</v>
      </c>
      <c r="N14" s="6" t="s">
        <v>23</v>
      </c>
      <c r="O14" s="8" t="s">
        <v>653</v>
      </c>
      <c r="P14" s="6" t="str">
        <f>HYPERLINK("https://docs.wto.org/imrd/directdoc.asp?DDFDocuments/t/G/TBTN23/CHL660.DOCX", "https://docs.wto.org/imrd/directdoc.asp?DDFDocuments/t/G/TBTN23/CHL660.DOCX")</f>
        <v>https://docs.wto.org/imrd/directdoc.asp?DDFDocuments/t/G/TBTN23/CHL660.DOCX</v>
      </c>
      <c r="Q14" s="6" t="str">
        <f>HYPERLINK("https://docs.wto.org/imrd/directdoc.asp?DDFDocuments/u/G/TBTN23/CHL660.DOCX", "https://docs.wto.org/imrd/directdoc.asp?DDFDocuments/u/G/TBTN23/CHL660.DOCX")</f>
        <v>https://docs.wto.org/imrd/directdoc.asp?DDFDocuments/u/G/TBTN23/CHL660.DOCX</v>
      </c>
      <c r="R14" s="6" t="str">
        <f>HYPERLINK("https://docs.wto.org/imrd/directdoc.asp?DDFDocuments/v/G/TBTN23/CHL660.DOCX", "https://docs.wto.org/imrd/directdoc.asp?DDFDocuments/v/G/TBTN23/CHL660.DOCX")</f>
        <v>https://docs.wto.org/imrd/directdoc.asp?DDFDocuments/v/G/TBTN23/CHL660.DOCX</v>
      </c>
    </row>
    <row r="15" spans="1:18" ht="135" x14ac:dyDescent="0.25">
      <c r="A15" s="8" t="s">
        <v>756</v>
      </c>
      <c r="B15" s="7">
        <v>45201</v>
      </c>
      <c r="C15" s="6" t="str">
        <f>HYPERLINK("https://eping.wto.org/en/Search?viewData= G/TBT/N/USA/2053"," G/TBT/N/USA/2053")</f>
        <v xml:space="preserve"> G/TBT/N/USA/2053</v>
      </c>
      <c r="D15" s="6" t="s">
        <v>130</v>
      </c>
      <c r="E15" s="8" t="s">
        <v>644</v>
      </c>
      <c r="F15" s="8" t="s">
        <v>645</v>
      </c>
      <c r="G15" s="8" t="s">
        <v>646</v>
      </c>
      <c r="H15" s="6" t="s">
        <v>21</v>
      </c>
      <c r="I15" s="6" t="s">
        <v>647</v>
      </c>
      <c r="J15" s="6" t="s">
        <v>648</v>
      </c>
      <c r="K15" s="6" t="s">
        <v>21</v>
      </c>
      <c r="L15" s="6"/>
      <c r="M15" s="7">
        <v>45258</v>
      </c>
      <c r="N15" s="6" t="s">
        <v>23</v>
      </c>
      <c r="O15" s="8" t="s">
        <v>649</v>
      </c>
      <c r="P15" s="6" t="str">
        <f>HYPERLINK("https://docs.wto.org/imrd/directdoc.asp?DDFDocuments/t/G/TBTN23/USA2053.DOCX", "https://docs.wto.org/imrd/directdoc.asp?DDFDocuments/t/G/TBTN23/USA2053.DOCX")</f>
        <v>https://docs.wto.org/imrd/directdoc.asp?DDFDocuments/t/G/TBTN23/USA2053.DOCX</v>
      </c>
      <c r="Q15" s="6"/>
      <c r="R15" s="6"/>
    </row>
    <row r="16" spans="1:18" ht="45" x14ac:dyDescent="0.25">
      <c r="A16" s="8" t="s">
        <v>725</v>
      </c>
      <c r="B16" s="7">
        <v>45212</v>
      </c>
      <c r="C16" s="6" t="str">
        <f>HYPERLINK("https://eping.wto.org/en/Search?viewData= G/TBT/N/EGY/368"," G/TBT/N/EGY/368")</f>
        <v xml:space="preserve"> G/TBT/N/EGY/368</v>
      </c>
      <c r="D16" s="6" t="s">
        <v>377</v>
      </c>
      <c r="E16" s="8" t="s">
        <v>415</v>
      </c>
      <c r="F16" s="8" t="s">
        <v>416</v>
      </c>
      <c r="G16" s="8" t="s">
        <v>417</v>
      </c>
      <c r="H16" s="6" t="s">
        <v>21</v>
      </c>
      <c r="I16" s="6" t="s">
        <v>418</v>
      </c>
      <c r="J16" s="6" t="s">
        <v>419</v>
      </c>
      <c r="K16" s="6" t="s">
        <v>420</v>
      </c>
      <c r="L16" s="6"/>
      <c r="M16" s="7">
        <v>45272</v>
      </c>
      <c r="N16" s="6" t="s">
        <v>23</v>
      </c>
      <c r="O16" s="6"/>
      <c r="P16" s="6" t="str">
        <f>HYPERLINK("https://docs.wto.org/imrd/directdoc.asp?DDFDocuments/t/G/TBTN23/EGY368.DOCX", "https://docs.wto.org/imrd/directdoc.asp?DDFDocuments/t/G/TBTN23/EGY368.DOCX")</f>
        <v>https://docs.wto.org/imrd/directdoc.asp?DDFDocuments/t/G/TBTN23/EGY368.DOCX</v>
      </c>
      <c r="Q16" s="6" t="str">
        <f>HYPERLINK("https://docs.wto.org/imrd/directdoc.asp?DDFDocuments/u/G/TBTN23/EGY368.DOCX", "https://docs.wto.org/imrd/directdoc.asp?DDFDocuments/u/G/TBTN23/EGY368.DOCX")</f>
        <v>https://docs.wto.org/imrd/directdoc.asp?DDFDocuments/u/G/TBTN23/EGY368.DOCX</v>
      </c>
      <c r="R16" s="6"/>
    </row>
    <row r="17" spans="1:18" ht="270" x14ac:dyDescent="0.25">
      <c r="A17" s="10" t="s">
        <v>720</v>
      </c>
      <c r="B17" s="7">
        <v>45217</v>
      </c>
      <c r="C17" s="6" t="str">
        <f>HYPERLINK("https://eping.wto.org/en/Search?viewData= G/TBT/N/USA/2058"," G/TBT/N/USA/2058")</f>
        <v xml:space="preserve"> G/TBT/N/USA/2058</v>
      </c>
      <c r="D17" s="6" t="s">
        <v>130</v>
      </c>
      <c r="E17" s="8" t="s">
        <v>347</v>
      </c>
      <c r="F17" s="8" t="s">
        <v>348</v>
      </c>
      <c r="G17" s="8" t="s">
        <v>349</v>
      </c>
      <c r="H17" s="6" t="s">
        <v>21</v>
      </c>
      <c r="I17" s="6" t="s">
        <v>350</v>
      </c>
      <c r="J17" s="6" t="s">
        <v>51</v>
      </c>
      <c r="K17" s="6" t="s">
        <v>21</v>
      </c>
      <c r="L17" s="6"/>
      <c r="M17" s="7">
        <v>45246</v>
      </c>
      <c r="N17" s="6" t="s">
        <v>23</v>
      </c>
      <c r="O17" s="8" t="s">
        <v>351</v>
      </c>
      <c r="P17" s="6" t="str">
        <f>HYPERLINK("https://docs.wto.org/imrd/directdoc.asp?DDFDocuments/t/G/TBTN23/USA2058.DOCX", "https://docs.wto.org/imrd/directdoc.asp?DDFDocuments/t/G/TBTN23/USA2058.DOCX")</f>
        <v>https://docs.wto.org/imrd/directdoc.asp?DDFDocuments/t/G/TBTN23/USA2058.DOCX</v>
      </c>
      <c r="Q17" s="6"/>
      <c r="R17" s="6"/>
    </row>
    <row r="18" spans="1:18" ht="150" x14ac:dyDescent="0.25">
      <c r="A18" s="8" t="s">
        <v>742</v>
      </c>
      <c r="B18" s="7">
        <v>45204</v>
      </c>
      <c r="C18" s="6" t="str">
        <f>HYPERLINK("https://eping.wto.org/en/Search?viewData= G/TBT/N/THA/715"," G/TBT/N/THA/715")</f>
        <v xml:space="preserve"> G/TBT/N/THA/715</v>
      </c>
      <c r="D18" s="6" t="s">
        <v>533</v>
      </c>
      <c r="E18" s="8" t="s">
        <v>534</v>
      </c>
      <c r="F18" s="8" t="s">
        <v>535</v>
      </c>
      <c r="G18" s="8" t="s">
        <v>536</v>
      </c>
      <c r="H18" s="6" t="s">
        <v>21</v>
      </c>
      <c r="I18" s="6" t="s">
        <v>537</v>
      </c>
      <c r="J18" s="6" t="s">
        <v>538</v>
      </c>
      <c r="K18" s="6" t="s">
        <v>21</v>
      </c>
      <c r="L18" s="6"/>
      <c r="M18" s="7">
        <v>45264</v>
      </c>
      <c r="N18" s="6" t="s">
        <v>23</v>
      </c>
      <c r="O18" s="8" t="s">
        <v>539</v>
      </c>
      <c r="P18" s="6" t="str">
        <f>HYPERLINK("https://docs.wto.org/imrd/directdoc.asp?DDFDocuments/t/G/TBTN23/THA715.DOCX", "https://docs.wto.org/imrd/directdoc.asp?DDFDocuments/t/G/TBTN23/THA715.DOCX")</f>
        <v>https://docs.wto.org/imrd/directdoc.asp?DDFDocuments/t/G/TBTN23/THA715.DOCX</v>
      </c>
      <c r="Q18" s="6"/>
      <c r="R18" s="6" t="str">
        <f>HYPERLINK("https://docs.wto.org/imrd/directdoc.asp?DDFDocuments/v/G/TBTN23/THA715.DOCX", "https://docs.wto.org/imrd/directdoc.asp?DDFDocuments/v/G/TBTN23/THA715.DOCX")</f>
        <v>https://docs.wto.org/imrd/directdoc.asp?DDFDocuments/v/G/TBTN23/THA715.DOCX</v>
      </c>
    </row>
    <row r="19" spans="1:18" ht="270" x14ac:dyDescent="0.25">
      <c r="A19" s="10" t="s">
        <v>733</v>
      </c>
      <c r="B19" s="7">
        <v>45211</v>
      </c>
      <c r="C19" s="6" t="str">
        <f>HYPERLINK("https://eping.wto.org/en/Search?viewData= G/TBT/N/UKR/272"," G/TBT/N/UKR/272")</f>
        <v xml:space="preserve"> G/TBT/N/UKR/272</v>
      </c>
      <c r="D19" s="6" t="s">
        <v>186</v>
      </c>
      <c r="E19" s="8" t="s">
        <v>432</v>
      </c>
      <c r="F19" s="8" t="s">
        <v>433</v>
      </c>
      <c r="G19" s="8" t="s">
        <v>434</v>
      </c>
      <c r="H19" s="6" t="s">
        <v>21</v>
      </c>
      <c r="I19" s="6" t="s">
        <v>41</v>
      </c>
      <c r="J19" s="6" t="s">
        <v>435</v>
      </c>
      <c r="K19" s="6" t="s">
        <v>59</v>
      </c>
      <c r="L19" s="6"/>
      <c r="M19" s="7">
        <v>45271</v>
      </c>
      <c r="N19" s="6" t="s">
        <v>23</v>
      </c>
      <c r="O19" s="8" t="s">
        <v>436</v>
      </c>
      <c r="P19" s="6" t="str">
        <f>HYPERLINK("https://docs.wto.org/imrd/directdoc.asp?DDFDocuments/t/G/TBTN23/UKR272.DOCX", "https://docs.wto.org/imrd/directdoc.asp?DDFDocuments/t/G/TBTN23/UKR272.DOCX")</f>
        <v>https://docs.wto.org/imrd/directdoc.asp?DDFDocuments/t/G/TBTN23/UKR272.DOCX</v>
      </c>
      <c r="Q19" s="6" t="str">
        <f>HYPERLINK("https://docs.wto.org/imrd/directdoc.asp?DDFDocuments/u/G/TBTN23/UKR272.DOCX", "https://docs.wto.org/imrd/directdoc.asp?DDFDocuments/u/G/TBTN23/UKR272.DOCX")</f>
        <v>https://docs.wto.org/imrd/directdoc.asp?DDFDocuments/u/G/TBTN23/UKR272.DOCX</v>
      </c>
      <c r="R19" s="6" t="str">
        <f>HYPERLINK("https://docs.wto.org/imrd/directdoc.asp?DDFDocuments/v/G/TBTN23/UKR272.DOCX", "https://docs.wto.org/imrd/directdoc.asp?DDFDocuments/v/G/TBTN23/UKR272.DOCX")</f>
        <v>https://docs.wto.org/imrd/directdoc.asp?DDFDocuments/v/G/TBTN23/UKR272.DOCX</v>
      </c>
    </row>
    <row r="20" spans="1:18" ht="105" x14ac:dyDescent="0.25">
      <c r="A20" s="8" t="s">
        <v>727</v>
      </c>
      <c r="B20" s="7">
        <v>45212</v>
      </c>
      <c r="C20" s="6" t="str">
        <f>HYPERLINK("https://eping.wto.org/en/Search?viewData= G/TBT/N/EGY/366"," G/TBT/N/EGY/366")</f>
        <v xml:space="preserve"> G/TBT/N/EGY/366</v>
      </c>
      <c r="D20" s="6" t="s">
        <v>377</v>
      </c>
      <c r="E20" s="8" t="s">
        <v>427</v>
      </c>
      <c r="F20" s="8" t="s">
        <v>428</v>
      </c>
      <c r="G20" s="8" t="s">
        <v>429</v>
      </c>
      <c r="H20" s="6" t="s">
        <v>21</v>
      </c>
      <c r="I20" s="6" t="s">
        <v>430</v>
      </c>
      <c r="J20" s="6" t="s">
        <v>431</v>
      </c>
      <c r="K20" s="6" t="s">
        <v>21</v>
      </c>
      <c r="L20" s="6"/>
      <c r="M20" s="7">
        <v>45272</v>
      </c>
      <c r="N20" s="6" t="s">
        <v>23</v>
      </c>
      <c r="O20" s="6"/>
      <c r="P20" s="6" t="str">
        <f>HYPERLINK("https://docs.wto.org/imrd/directdoc.asp?DDFDocuments/t/G/TBTN23/EGY366.DOCX", "https://docs.wto.org/imrd/directdoc.asp?DDFDocuments/t/G/TBTN23/EGY366.DOCX")</f>
        <v>https://docs.wto.org/imrd/directdoc.asp?DDFDocuments/t/G/TBTN23/EGY366.DOCX</v>
      </c>
      <c r="Q20" s="6" t="str">
        <f>HYPERLINK("https://docs.wto.org/imrd/directdoc.asp?DDFDocuments/u/G/TBTN23/EGY366.DOCX", "https://docs.wto.org/imrd/directdoc.asp?DDFDocuments/u/G/TBTN23/EGY366.DOCX")</f>
        <v>https://docs.wto.org/imrd/directdoc.asp?DDFDocuments/u/G/TBTN23/EGY366.DOCX</v>
      </c>
      <c r="R20" s="6"/>
    </row>
    <row r="21" spans="1:18" ht="60" x14ac:dyDescent="0.25">
      <c r="A21" s="8" t="s">
        <v>759</v>
      </c>
      <c r="B21" s="7">
        <v>45203</v>
      </c>
      <c r="C21" s="6" t="str">
        <f>HYPERLINK("https://eping.wto.org/en/Search?viewData= G/TBT/N/EU/1017"," G/TBT/N/EU/1017")</f>
        <v xml:space="preserve"> G/TBT/N/EU/1017</v>
      </c>
      <c r="D21" s="6" t="s">
        <v>61</v>
      </c>
      <c r="E21" s="8" t="s">
        <v>611</v>
      </c>
      <c r="F21" s="8" t="s">
        <v>612</v>
      </c>
      <c r="G21" s="8" t="s">
        <v>613</v>
      </c>
      <c r="H21" s="6" t="s">
        <v>21</v>
      </c>
      <c r="I21" s="6" t="s">
        <v>614</v>
      </c>
      <c r="J21" s="6" t="s">
        <v>51</v>
      </c>
      <c r="K21" s="6" t="s">
        <v>21</v>
      </c>
      <c r="L21" s="6"/>
      <c r="M21" s="7">
        <v>45293</v>
      </c>
      <c r="N21" s="6" t="s">
        <v>23</v>
      </c>
      <c r="O21" s="8" t="s">
        <v>615</v>
      </c>
      <c r="P21" s="6" t="str">
        <f>HYPERLINK("https://docs.wto.org/imrd/directdoc.asp?DDFDocuments/t/G/TBTN23/EU1017.DOCX", "https://docs.wto.org/imrd/directdoc.asp?DDFDocuments/t/G/TBTN23/EU1017.DOCX")</f>
        <v>https://docs.wto.org/imrd/directdoc.asp?DDFDocuments/t/G/TBTN23/EU1017.DOCX</v>
      </c>
      <c r="Q21" s="6"/>
      <c r="R21" s="6" t="str">
        <f>HYPERLINK("https://docs.wto.org/imrd/directdoc.asp?DDFDocuments/v/G/TBTN23/EU1017.DOCX", "https://docs.wto.org/imrd/directdoc.asp?DDFDocuments/v/G/TBTN23/EU1017.DOCX")</f>
        <v>https://docs.wto.org/imrd/directdoc.asp?DDFDocuments/v/G/TBTN23/EU1017.DOCX</v>
      </c>
    </row>
    <row r="22" spans="1:18" ht="30" x14ac:dyDescent="0.25">
      <c r="A22" s="8" t="s">
        <v>693</v>
      </c>
      <c r="B22" s="7">
        <v>45223</v>
      </c>
      <c r="C22" s="6" t="str">
        <f>HYPERLINK("https://eping.wto.org/en/Search?viewData= G/TBT/N/CHN/1766"," G/TBT/N/CHN/1766")</f>
        <v xml:space="preserve"> G/TBT/N/CHN/1766</v>
      </c>
      <c r="D22" s="6" t="s">
        <v>209</v>
      </c>
      <c r="E22" s="8" t="s">
        <v>235</v>
      </c>
      <c r="F22" s="8" t="s">
        <v>236</v>
      </c>
      <c r="G22" s="8" t="s">
        <v>237</v>
      </c>
      <c r="H22" s="6" t="s">
        <v>238</v>
      </c>
      <c r="I22" s="6" t="s">
        <v>239</v>
      </c>
      <c r="J22" s="6" t="s">
        <v>184</v>
      </c>
      <c r="K22" s="6" t="s">
        <v>21</v>
      </c>
      <c r="L22" s="6"/>
      <c r="M22" s="7" t="s">
        <v>21</v>
      </c>
      <c r="N22" s="6" t="s">
        <v>23</v>
      </c>
      <c r="O22" s="8" t="s">
        <v>240</v>
      </c>
      <c r="P22" s="6" t="str">
        <f>HYPERLINK("https://docs.wto.org/imrd/directdoc.asp?DDFDocuments/t/G/TBTN23/CHN1766.DOCX", "https://docs.wto.org/imrd/directdoc.asp?DDFDocuments/t/G/TBTN23/CHN1766.DOCX")</f>
        <v>https://docs.wto.org/imrd/directdoc.asp?DDFDocuments/t/G/TBTN23/CHN1766.DOCX</v>
      </c>
      <c r="Q22" s="6"/>
      <c r="R22" s="6"/>
    </row>
    <row r="23" spans="1:18" ht="180" x14ac:dyDescent="0.25">
      <c r="A23" s="10" t="s">
        <v>700</v>
      </c>
      <c r="B23" s="7">
        <v>45226</v>
      </c>
      <c r="C23" s="6" t="str">
        <f>HYPERLINK("https://eping.wto.org/en/Search?viewData= G/TBT/N/FRA/228"," G/TBT/N/FRA/228")</f>
        <v xml:space="preserve"> G/TBT/N/FRA/228</v>
      </c>
      <c r="D23" s="6" t="s">
        <v>17</v>
      </c>
      <c r="E23" s="8" t="s">
        <v>119</v>
      </c>
      <c r="F23" s="8" t="s">
        <v>120</v>
      </c>
      <c r="G23" s="8" t="s">
        <v>20</v>
      </c>
      <c r="H23" s="6" t="s">
        <v>21</v>
      </c>
      <c r="I23" s="6" t="s">
        <v>121</v>
      </c>
      <c r="J23" s="6" t="s">
        <v>22</v>
      </c>
      <c r="K23" s="6" t="s">
        <v>21</v>
      </c>
      <c r="L23" s="6"/>
      <c r="M23" s="7">
        <v>45286</v>
      </c>
      <c r="N23" s="6" t="s">
        <v>23</v>
      </c>
      <c r="O23" s="8" t="s">
        <v>122</v>
      </c>
      <c r="P23" s="6"/>
      <c r="Q23" s="6" t="str">
        <f>HYPERLINK("https://docs.wto.org/imrd/directdoc.asp?DDFDocuments/u/G/TBTN23/FRA228.DOCX", "https://docs.wto.org/imrd/directdoc.asp?DDFDocuments/u/G/TBTN23/FRA228.DOCX")</f>
        <v>https://docs.wto.org/imrd/directdoc.asp?DDFDocuments/u/G/TBTN23/FRA228.DOCX</v>
      </c>
      <c r="R23" s="6"/>
    </row>
    <row r="24" spans="1:18" ht="60" x14ac:dyDescent="0.25">
      <c r="A24" s="8" t="s">
        <v>700</v>
      </c>
      <c r="B24" s="7">
        <v>45219</v>
      </c>
      <c r="C24" s="6" t="str">
        <f>HYPERLINK("https://eping.wto.org/en/Search?viewData= G/TBT/N/EU/1022"," G/TBT/N/EU/1022")</f>
        <v xml:space="preserve"> G/TBT/N/EU/1022</v>
      </c>
      <c r="D24" s="6" t="s">
        <v>61</v>
      </c>
      <c r="E24" s="8" t="s">
        <v>283</v>
      </c>
      <c r="F24" s="8" t="s">
        <v>284</v>
      </c>
      <c r="G24" s="8" t="s">
        <v>285</v>
      </c>
      <c r="H24" s="6" t="s">
        <v>21</v>
      </c>
      <c r="I24" s="6" t="s">
        <v>286</v>
      </c>
      <c r="J24" s="6" t="s">
        <v>287</v>
      </c>
      <c r="K24" s="6" t="s">
        <v>21</v>
      </c>
      <c r="L24" s="6"/>
      <c r="M24" s="7">
        <v>45279</v>
      </c>
      <c r="N24" s="6" t="s">
        <v>23</v>
      </c>
      <c r="O24" s="8" t="s">
        <v>288</v>
      </c>
      <c r="P24" s="6" t="str">
        <f>HYPERLINK("https://docs.wto.org/imrd/directdoc.asp?DDFDocuments/t/G/TBTN23/EU1022.DOCX", "https://docs.wto.org/imrd/directdoc.asp?DDFDocuments/t/G/TBTN23/EU1022.DOCX")</f>
        <v>https://docs.wto.org/imrd/directdoc.asp?DDFDocuments/t/G/TBTN23/EU1022.DOCX</v>
      </c>
      <c r="Q24" s="6"/>
      <c r="R24" s="6"/>
    </row>
    <row r="25" spans="1:18" ht="180" x14ac:dyDescent="0.25">
      <c r="A25" s="10" t="s">
        <v>665</v>
      </c>
      <c r="B25" s="7">
        <v>45230</v>
      </c>
      <c r="C25" s="6" t="str">
        <f>HYPERLINK("https://eping.wto.org/en/Search?viewData= G/TBT/N/FRA/233"," G/TBT/N/FRA/233")</f>
        <v xml:space="preserve"> G/TBT/N/FRA/233</v>
      </c>
      <c r="D25" s="6" t="s">
        <v>17</v>
      </c>
      <c r="E25" s="8" t="s">
        <v>18</v>
      </c>
      <c r="F25" s="8" t="s">
        <v>19</v>
      </c>
      <c r="G25" s="8" t="s">
        <v>20</v>
      </c>
      <c r="H25" s="6" t="s">
        <v>21</v>
      </c>
      <c r="I25" s="6" t="s">
        <v>21</v>
      </c>
      <c r="J25" s="6" t="s">
        <v>22</v>
      </c>
      <c r="K25" s="6" t="s">
        <v>21</v>
      </c>
      <c r="L25" s="6"/>
      <c r="M25" s="7">
        <v>45290</v>
      </c>
      <c r="N25" s="6" t="s">
        <v>23</v>
      </c>
      <c r="O25" s="6"/>
      <c r="P25" s="6"/>
      <c r="Q25" s="6" t="str">
        <f>HYPERLINK("https://docs.wto.org/imrd/directdoc.asp?DDFDocuments/u/G/TBTN23/FRA233.DOCX", "https://docs.wto.org/imrd/directdoc.asp?DDFDocuments/u/G/TBTN23/FRA233.DOCX")</f>
        <v>https://docs.wto.org/imrd/directdoc.asp?DDFDocuments/u/G/TBTN23/FRA233.DOCX</v>
      </c>
      <c r="R25" s="6"/>
    </row>
    <row r="26" spans="1:18" ht="45" x14ac:dyDescent="0.25">
      <c r="A26" s="8" t="s">
        <v>760</v>
      </c>
      <c r="B26" s="7">
        <v>45203</v>
      </c>
      <c r="C26" s="6" t="str">
        <f>HYPERLINK("https://eping.wto.org/en/Search?viewData= G/TBT/N/ARG/452"," G/TBT/N/ARG/452")</f>
        <v xml:space="preserve"> G/TBT/N/ARG/452</v>
      </c>
      <c r="D26" s="6" t="s">
        <v>604</v>
      </c>
      <c r="E26" s="8" t="s">
        <v>605</v>
      </c>
      <c r="F26" s="8" t="s">
        <v>606</v>
      </c>
      <c r="G26" s="8" t="s">
        <v>607</v>
      </c>
      <c r="H26" s="6" t="s">
        <v>21</v>
      </c>
      <c r="I26" s="6" t="s">
        <v>608</v>
      </c>
      <c r="J26" s="6" t="s">
        <v>609</v>
      </c>
      <c r="K26" s="6" t="s">
        <v>21</v>
      </c>
      <c r="L26" s="6"/>
      <c r="M26" s="7">
        <v>45263</v>
      </c>
      <c r="N26" s="6" t="s">
        <v>23</v>
      </c>
      <c r="O26" s="8" t="s">
        <v>610</v>
      </c>
      <c r="P26" s="6" t="str">
        <f>HYPERLINK("https://docs.wto.org/imrd/directdoc.asp?DDFDocuments/t/G/TBTN23/ARG452.DOCX", "https://docs.wto.org/imrd/directdoc.asp?DDFDocuments/t/G/TBTN23/ARG452.DOCX")</f>
        <v>https://docs.wto.org/imrd/directdoc.asp?DDFDocuments/t/G/TBTN23/ARG452.DOCX</v>
      </c>
      <c r="Q26" s="6" t="str">
        <f>HYPERLINK("https://docs.wto.org/imrd/directdoc.asp?DDFDocuments/u/G/TBTN23/ARG452.DOCX", "https://docs.wto.org/imrd/directdoc.asp?DDFDocuments/u/G/TBTN23/ARG452.DOCX")</f>
        <v>https://docs.wto.org/imrd/directdoc.asp?DDFDocuments/u/G/TBTN23/ARG452.DOCX</v>
      </c>
      <c r="R26" s="6" t="str">
        <f>HYPERLINK("https://docs.wto.org/imrd/directdoc.asp?DDFDocuments/v/G/TBTN23/ARG452.DOCX", "https://docs.wto.org/imrd/directdoc.asp?DDFDocuments/v/G/TBTN23/ARG452.DOCX")</f>
        <v>https://docs.wto.org/imrd/directdoc.asp?DDFDocuments/v/G/TBTN23/ARG452.DOCX</v>
      </c>
    </row>
    <row r="27" spans="1:18" ht="30" x14ac:dyDescent="0.25">
      <c r="A27" s="8" t="s">
        <v>684</v>
      </c>
      <c r="B27" s="7">
        <v>45225</v>
      </c>
      <c r="C27" s="6" t="str">
        <f>HYPERLINK("https://eping.wto.org/en/Search?viewData= G/TBT/N/ZAF/251"," G/TBT/N/ZAF/251")</f>
        <v xml:space="preserve"> G/TBT/N/ZAF/251</v>
      </c>
      <c r="D27" s="6" t="s">
        <v>157</v>
      </c>
      <c r="E27" s="8" t="s">
        <v>158</v>
      </c>
      <c r="F27" s="8" t="s">
        <v>159</v>
      </c>
      <c r="G27" s="8" t="s">
        <v>160</v>
      </c>
      <c r="H27" s="6" t="s">
        <v>161</v>
      </c>
      <c r="I27" s="6" t="s">
        <v>162</v>
      </c>
      <c r="J27" s="6" t="s">
        <v>163</v>
      </c>
      <c r="K27" s="6" t="s">
        <v>21</v>
      </c>
      <c r="L27" s="6"/>
      <c r="M27" s="7">
        <v>45285</v>
      </c>
      <c r="N27" s="6" t="s">
        <v>23</v>
      </c>
      <c r="O27" s="8" t="s">
        <v>164</v>
      </c>
      <c r="P27" s="6" t="str">
        <f>HYPERLINK("https://docs.wto.org/imrd/directdoc.asp?DDFDocuments/t/G/TBTN23/ZAF251.DOCX", "https://docs.wto.org/imrd/directdoc.asp?DDFDocuments/t/G/TBTN23/ZAF251.DOCX")</f>
        <v>https://docs.wto.org/imrd/directdoc.asp?DDFDocuments/t/G/TBTN23/ZAF251.DOCX</v>
      </c>
      <c r="Q27" s="6"/>
      <c r="R27" s="6"/>
    </row>
    <row r="28" spans="1:18" ht="300" x14ac:dyDescent="0.25">
      <c r="A28" s="10" t="s">
        <v>734</v>
      </c>
      <c r="B28" s="7">
        <v>45210</v>
      </c>
      <c r="C28" s="6" t="str">
        <f>HYPERLINK("https://eping.wto.org/en/Search?viewData= G/TBT/N/UKR/271"," G/TBT/N/UKR/271")</f>
        <v xml:space="preserve"> G/TBT/N/UKR/271</v>
      </c>
      <c r="D28" s="6" t="s">
        <v>186</v>
      </c>
      <c r="E28" s="8" t="s">
        <v>453</v>
      </c>
      <c r="F28" s="8" t="s">
        <v>454</v>
      </c>
      <c r="G28" s="8" t="s">
        <v>455</v>
      </c>
      <c r="H28" s="6" t="s">
        <v>21</v>
      </c>
      <c r="I28" s="6" t="s">
        <v>456</v>
      </c>
      <c r="J28" s="6" t="s">
        <v>457</v>
      </c>
      <c r="K28" s="6" t="s">
        <v>420</v>
      </c>
      <c r="L28" s="6"/>
      <c r="M28" s="7">
        <v>45270</v>
      </c>
      <c r="N28" s="6" t="s">
        <v>23</v>
      </c>
      <c r="O28" s="8" t="s">
        <v>458</v>
      </c>
      <c r="P28" s="6" t="str">
        <f>HYPERLINK("https://docs.wto.org/imrd/directdoc.asp?DDFDocuments/t/G/TBTN23/UKR271.DOCX", "https://docs.wto.org/imrd/directdoc.asp?DDFDocuments/t/G/TBTN23/UKR271.DOCX")</f>
        <v>https://docs.wto.org/imrd/directdoc.asp?DDFDocuments/t/G/TBTN23/UKR271.DOCX</v>
      </c>
      <c r="Q28" s="6" t="str">
        <f>HYPERLINK("https://docs.wto.org/imrd/directdoc.asp?DDFDocuments/u/G/TBTN23/UKR271.DOCX", "https://docs.wto.org/imrd/directdoc.asp?DDFDocuments/u/G/TBTN23/UKR271.DOCX")</f>
        <v>https://docs.wto.org/imrd/directdoc.asp?DDFDocuments/u/G/TBTN23/UKR271.DOCX</v>
      </c>
      <c r="R28" s="6" t="str">
        <f>HYPERLINK("https://docs.wto.org/imrd/directdoc.asp?DDFDocuments/v/G/TBTN23/UKR271.DOCX", "https://docs.wto.org/imrd/directdoc.asp?DDFDocuments/v/G/TBTN23/UKR271.DOCX")</f>
        <v>https://docs.wto.org/imrd/directdoc.asp?DDFDocuments/v/G/TBTN23/UKR271.DOCX</v>
      </c>
    </row>
    <row r="29" spans="1:18" ht="75" x14ac:dyDescent="0.25">
      <c r="A29" s="8" t="s">
        <v>741</v>
      </c>
      <c r="B29" s="7">
        <v>45204</v>
      </c>
      <c r="C29" s="6" t="str">
        <f>HYPERLINK("https://eping.wto.org/en/Search?viewData= G/TBT/N/RUS/150"," G/TBT/N/RUS/150")</f>
        <v xml:space="preserve"> G/TBT/N/RUS/150</v>
      </c>
      <c r="D29" s="6" t="s">
        <v>527</v>
      </c>
      <c r="E29" s="8" t="s">
        <v>528</v>
      </c>
      <c r="F29" s="8" t="s">
        <v>529</v>
      </c>
      <c r="G29" s="8" t="s">
        <v>530</v>
      </c>
      <c r="H29" s="6" t="s">
        <v>21</v>
      </c>
      <c r="I29" s="6" t="s">
        <v>531</v>
      </c>
      <c r="J29" s="6" t="s">
        <v>532</v>
      </c>
      <c r="K29" s="6" t="s">
        <v>21</v>
      </c>
      <c r="L29" s="6"/>
      <c r="M29" s="7">
        <v>45275</v>
      </c>
      <c r="N29" s="6" t="s">
        <v>23</v>
      </c>
      <c r="O29" s="6"/>
      <c r="P29" s="6" t="str">
        <f>HYPERLINK("https://docs.wto.org/imrd/directdoc.asp?DDFDocuments/t/G/TBTN23/RUS150.DOCX", "https://docs.wto.org/imrd/directdoc.asp?DDFDocuments/t/G/TBTN23/RUS150.DOCX")</f>
        <v>https://docs.wto.org/imrd/directdoc.asp?DDFDocuments/t/G/TBTN23/RUS150.DOCX</v>
      </c>
      <c r="Q29" s="6"/>
      <c r="R29" s="6"/>
    </row>
    <row r="30" spans="1:18" ht="195" x14ac:dyDescent="0.25">
      <c r="A30" s="8" t="s">
        <v>723</v>
      </c>
      <c r="B30" s="7">
        <v>45212</v>
      </c>
      <c r="C30" s="6" t="str">
        <f>HYPERLINK("https://eping.wto.org/en/Search?viewData= G/TBT/N/EGY/365"," G/TBT/N/EGY/365")</f>
        <v xml:space="preserve"> G/TBT/N/EGY/365</v>
      </c>
      <c r="D30" s="6" t="s">
        <v>377</v>
      </c>
      <c r="E30" s="8" t="s">
        <v>406</v>
      </c>
      <c r="F30" s="8" t="s">
        <v>407</v>
      </c>
      <c r="G30" s="8" t="s">
        <v>408</v>
      </c>
      <c r="H30" s="6" t="s">
        <v>21</v>
      </c>
      <c r="I30" s="6" t="s">
        <v>409</v>
      </c>
      <c r="J30" s="6" t="s">
        <v>393</v>
      </c>
      <c r="K30" s="6" t="s">
        <v>21</v>
      </c>
      <c r="L30" s="6"/>
      <c r="M30" s="7">
        <v>45272</v>
      </c>
      <c r="N30" s="6" t="s">
        <v>23</v>
      </c>
      <c r="O30" s="6"/>
      <c r="P30" s="6" t="str">
        <f>HYPERLINK("https://docs.wto.org/imrd/directdoc.asp?DDFDocuments/t/G/TBTN23/EGY365.DOCX", "https://docs.wto.org/imrd/directdoc.asp?DDFDocuments/t/G/TBTN23/EGY365.DOCX")</f>
        <v>https://docs.wto.org/imrd/directdoc.asp?DDFDocuments/t/G/TBTN23/EGY365.DOCX</v>
      </c>
      <c r="Q30" s="6" t="str">
        <f>HYPERLINK("https://docs.wto.org/imrd/directdoc.asp?DDFDocuments/u/G/TBTN23/EGY365.DOCX", "https://docs.wto.org/imrd/directdoc.asp?DDFDocuments/u/G/TBTN23/EGY365.DOCX")</f>
        <v>https://docs.wto.org/imrd/directdoc.asp?DDFDocuments/u/G/TBTN23/EGY365.DOCX</v>
      </c>
      <c r="R30" s="6"/>
    </row>
    <row r="31" spans="1:18" ht="135" x14ac:dyDescent="0.25">
      <c r="A31" s="8" t="s">
        <v>728</v>
      </c>
      <c r="B31" s="7">
        <v>45211</v>
      </c>
      <c r="C31" s="6" t="str">
        <f>HYPERLINK("https://eping.wto.org/en/Search?viewData= G/TBT/N/KOR/1175"," G/TBT/N/KOR/1175")</f>
        <v xml:space="preserve"> G/TBT/N/KOR/1175</v>
      </c>
      <c r="D31" s="6" t="s">
        <v>31</v>
      </c>
      <c r="E31" s="8" t="s">
        <v>437</v>
      </c>
      <c r="F31" s="8" t="s">
        <v>438</v>
      </c>
      <c r="G31" s="8" t="s">
        <v>439</v>
      </c>
      <c r="H31" s="6" t="s">
        <v>21</v>
      </c>
      <c r="I31" s="6" t="s">
        <v>440</v>
      </c>
      <c r="J31" s="6" t="s">
        <v>72</v>
      </c>
      <c r="K31" s="6" t="s">
        <v>21</v>
      </c>
      <c r="L31" s="6"/>
      <c r="M31" s="7">
        <v>45271</v>
      </c>
      <c r="N31" s="6" t="s">
        <v>23</v>
      </c>
      <c r="O31" s="8" t="s">
        <v>441</v>
      </c>
      <c r="P31" s="6" t="str">
        <f>HYPERLINK("https://docs.wto.org/imrd/directdoc.asp?DDFDocuments/t/G/TBTN23/KOR1175.DOCX", "https://docs.wto.org/imrd/directdoc.asp?DDFDocuments/t/G/TBTN23/KOR1175.DOCX")</f>
        <v>https://docs.wto.org/imrd/directdoc.asp?DDFDocuments/t/G/TBTN23/KOR1175.DOCX</v>
      </c>
      <c r="Q31" s="6"/>
      <c r="R31" s="6"/>
    </row>
    <row r="32" spans="1:18" ht="75" x14ac:dyDescent="0.25">
      <c r="A32" s="8" t="s">
        <v>685</v>
      </c>
      <c r="B32" s="7">
        <v>45224</v>
      </c>
      <c r="C32" s="6" t="str">
        <f>HYPERLINK("https://eping.wto.org/en/Search?viewData= G/TBT/N/PHL/309"," G/TBT/N/PHL/309")</f>
        <v xml:space="preserve"> G/TBT/N/PHL/309</v>
      </c>
      <c r="D32" s="6" t="s">
        <v>175</v>
      </c>
      <c r="E32" s="8" t="s">
        <v>176</v>
      </c>
      <c r="F32" s="8" t="s">
        <v>177</v>
      </c>
      <c r="G32" s="8" t="s">
        <v>178</v>
      </c>
      <c r="H32" s="6" t="s">
        <v>21</v>
      </c>
      <c r="I32" s="6" t="s">
        <v>179</v>
      </c>
      <c r="J32" s="6" t="s">
        <v>22</v>
      </c>
      <c r="K32" s="6" t="s">
        <v>21</v>
      </c>
      <c r="L32" s="6"/>
      <c r="M32" s="7">
        <v>45284</v>
      </c>
      <c r="N32" s="6" t="s">
        <v>23</v>
      </c>
      <c r="O32" s="8" t="s">
        <v>180</v>
      </c>
      <c r="P32" s="6" t="str">
        <f>HYPERLINK("https://docs.wto.org/imrd/directdoc.asp?DDFDocuments/t/G/TBTN23/PHL309.DOCX", "https://docs.wto.org/imrd/directdoc.asp?DDFDocuments/t/G/TBTN23/PHL309.DOCX")</f>
        <v>https://docs.wto.org/imrd/directdoc.asp?DDFDocuments/t/G/TBTN23/PHL309.DOCX</v>
      </c>
      <c r="Q32" s="6"/>
      <c r="R32" s="6"/>
    </row>
    <row r="33" spans="1:18" ht="105" x14ac:dyDescent="0.25">
      <c r="A33" s="10" t="s">
        <v>722</v>
      </c>
      <c r="B33" s="7">
        <v>45215</v>
      </c>
      <c r="C33" s="6" t="str">
        <f>HYPERLINK("https://eping.wto.org/en/Search?viewData= G/TBT/N/CHL/661"," G/TBT/N/CHL/661")</f>
        <v xml:space="preserve"> G/TBT/N/CHL/661</v>
      </c>
      <c r="D33" s="6" t="s">
        <v>371</v>
      </c>
      <c r="E33" s="8" t="s">
        <v>372</v>
      </c>
      <c r="F33" s="8" t="s">
        <v>373</v>
      </c>
      <c r="G33" s="8" t="s">
        <v>374</v>
      </c>
      <c r="H33" s="6" t="s">
        <v>21</v>
      </c>
      <c r="I33" s="6" t="s">
        <v>375</v>
      </c>
      <c r="J33" s="6" t="s">
        <v>22</v>
      </c>
      <c r="K33" s="6" t="s">
        <v>21</v>
      </c>
      <c r="L33" s="6"/>
      <c r="M33" s="7">
        <v>45275</v>
      </c>
      <c r="N33" s="6" t="s">
        <v>23</v>
      </c>
      <c r="O33" s="8" t="s">
        <v>376</v>
      </c>
      <c r="P33" s="6" t="str">
        <f>HYPERLINK("https://docs.wto.org/imrd/directdoc.asp?DDFDocuments/t/G/TBTN23/CHL661.DOCX", "https://docs.wto.org/imrd/directdoc.asp?DDFDocuments/t/G/TBTN23/CHL661.DOCX")</f>
        <v>https://docs.wto.org/imrd/directdoc.asp?DDFDocuments/t/G/TBTN23/CHL661.DOCX</v>
      </c>
      <c r="Q33" s="6"/>
      <c r="R33" s="6" t="str">
        <f>HYPERLINK("https://docs.wto.org/imrd/directdoc.asp?DDFDocuments/v/G/TBTN23/CHL661.DOCX", "https://docs.wto.org/imrd/directdoc.asp?DDFDocuments/v/G/TBTN23/CHL661.DOCX")</f>
        <v>https://docs.wto.org/imrd/directdoc.asp?DDFDocuments/v/G/TBTN23/CHL661.DOCX</v>
      </c>
    </row>
    <row r="34" spans="1:18" ht="120" x14ac:dyDescent="0.25">
      <c r="A34" s="8" t="s">
        <v>743</v>
      </c>
      <c r="B34" s="7">
        <v>45204</v>
      </c>
      <c r="C34" s="6" t="str">
        <f>HYPERLINK("https://eping.wto.org/en/Search?viewData= G/TBT/N/BRA/1505"," G/TBT/N/BRA/1505")</f>
        <v xml:space="preserve"> G/TBT/N/BRA/1505</v>
      </c>
      <c r="D34" s="6" t="s">
        <v>327</v>
      </c>
      <c r="E34" s="8" t="s">
        <v>540</v>
      </c>
      <c r="F34" s="8" t="s">
        <v>541</v>
      </c>
      <c r="G34" s="8" t="s">
        <v>542</v>
      </c>
      <c r="H34" s="6" t="s">
        <v>21</v>
      </c>
      <c r="I34" s="6" t="s">
        <v>543</v>
      </c>
      <c r="J34" s="6" t="s">
        <v>51</v>
      </c>
      <c r="K34" s="6" t="s">
        <v>59</v>
      </c>
      <c r="L34" s="6"/>
      <c r="M34" s="7">
        <v>45254</v>
      </c>
      <c r="N34" s="6" t="s">
        <v>23</v>
      </c>
      <c r="O34" s="8" t="s">
        <v>544</v>
      </c>
      <c r="P34" s="6" t="str">
        <f>HYPERLINK("https://docs.wto.org/imrd/directdoc.asp?DDFDocuments/t/G/TBTN23/BRA1505.DOCX", "https://docs.wto.org/imrd/directdoc.asp?DDFDocuments/t/G/TBTN23/BRA1505.DOCX")</f>
        <v>https://docs.wto.org/imrd/directdoc.asp?DDFDocuments/t/G/TBTN23/BRA1505.DOCX</v>
      </c>
      <c r="Q34" s="6"/>
      <c r="R34" s="6"/>
    </row>
    <row r="35" spans="1:18" ht="120" x14ac:dyDescent="0.25">
      <c r="A35" s="8" t="s">
        <v>743</v>
      </c>
      <c r="B35" s="7">
        <v>45204</v>
      </c>
      <c r="C35" s="6" t="str">
        <f>HYPERLINK("https://eping.wto.org/en/Search?viewData= G/TBT/N/BRA/1504"," G/TBT/N/BRA/1504")</f>
        <v xml:space="preserve"> G/TBT/N/BRA/1504</v>
      </c>
      <c r="D35" s="6" t="s">
        <v>327</v>
      </c>
      <c r="E35" s="8" t="s">
        <v>568</v>
      </c>
      <c r="F35" s="8" t="s">
        <v>569</v>
      </c>
      <c r="G35" s="8" t="s">
        <v>542</v>
      </c>
      <c r="H35" s="6" t="s">
        <v>21</v>
      </c>
      <c r="I35" s="6" t="s">
        <v>543</v>
      </c>
      <c r="J35" s="6" t="s">
        <v>51</v>
      </c>
      <c r="K35" s="6" t="s">
        <v>59</v>
      </c>
      <c r="L35" s="6"/>
      <c r="M35" s="7">
        <v>45254</v>
      </c>
      <c r="N35" s="6" t="s">
        <v>23</v>
      </c>
      <c r="O35" s="8" t="s">
        <v>570</v>
      </c>
      <c r="P35" s="6" t="str">
        <f>HYPERLINK("https://docs.wto.org/imrd/directdoc.asp?DDFDocuments/t/G/TBTN23/BRA1504.DOCX", "https://docs.wto.org/imrd/directdoc.asp?DDFDocuments/t/G/TBTN23/BRA1504.DOCX")</f>
        <v>https://docs.wto.org/imrd/directdoc.asp?DDFDocuments/t/G/TBTN23/BRA1504.DOCX</v>
      </c>
      <c r="Q35" s="6"/>
      <c r="R35" s="6"/>
    </row>
    <row r="36" spans="1:18" ht="195" x14ac:dyDescent="0.25">
      <c r="A36" s="8" t="s">
        <v>678</v>
      </c>
      <c r="B36" s="7">
        <v>45226</v>
      </c>
      <c r="C36" s="6" t="str">
        <f>HYPERLINK("https://eping.wto.org/en/Search?viewData= G/TBT/N/JPN/784"," G/TBT/N/JPN/784")</f>
        <v xml:space="preserve"> G/TBT/N/JPN/784</v>
      </c>
      <c r="D36" s="6" t="s">
        <v>66</v>
      </c>
      <c r="E36" s="8" t="s">
        <v>109</v>
      </c>
      <c r="F36" s="8" t="s">
        <v>110</v>
      </c>
      <c r="G36" s="8" t="s">
        <v>111</v>
      </c>
      <c r="H36" s="6" t="s">
        <v>112</v>
      </c>
      <c r="I36" s="6" t="s">
        <v>57</v>
      </c>
      <c r="J36" s="6" t="s">
        <v>72</v>
      </c>
      <c r="K36" s="6" t="s">
        <v>59</v>
      </c>
      <c r="L36" s="6"/>
      <c r="M36" s="7">
        <v>45256</v>
      </c>
      <c r="N36" s="6" t="s">
        <v>23</v>
      </c>
      <c r="O36" s="8" t="s">
        <v>113</v>
      </c>
      <c r="P36" s="6" t="str">
        <f>HYPERLINK("https://docs.wto.org/imrd/directdoc.asp?DDFDocuments/t/G/TBTN23/JPN784.DOCX", "https://docs.wto.org/imrd/directdoc.asp?DDFDocuments/t/G/TBTN23/JPN784.DOCX")</f>
        <v>https://docs.wto.org/imrd/directdoc.asp?DDFDocuments/t/G/TBTN23/JPN784.DOCX</v>
      </c>
      <c r="Q36" s="6"/>
      <c r="R36" s="6"/>
    </row>
    <row r="37" spans="1:18" ht="165" x14ac:dyDescent="0.25">
      <c r="A37" s="10" t="s">
        <v>701</v>
      </c>
      <c r="B37" s="7">
        <v>45226</v>
      </c>
      <c r="C37" s="6" t="str">
        <f>HYPERLINK("https://eping.wto.org/en/Search?viewData= G/TBT/N/FRA/231"," G/TBT/N/FRA/231")</f>
        <v xml:space="preserve"> G/TBT/N/FRA/231</v>
      </c>
      <c r="D37" s="6" t="s">
        <v>17</v>
      </c>
      <c r="E37" s="8" t="s">
        <v>123</v>
      </c>
      <c r="F37" s="8" t="s">
        <v>124</v>
      </c>
      <c r="G37" s="8" t="s">
        <v>125</v>
      </c>
      <c r="H37" s="6" t="s">
        <v>126</v>
      </c>
      <c r="I37" s="6" t="s">
        <v>127</v>
      </c>
      <c r="J37" s="6" t="s">
        <v>22</v>
      </c>
      <c r="K37" s="6" t="s">
        <v>21</v>
      </c>
      <c r="L37" s="6"/>
      <c r="M37" s="7">
        <v>45286</v>
      </c>
      <c r="N37" s="6" t="s">
        <v>23</v>
      </c>
      <c r="O37" s="8" t="s">
        <v>128</v>
      </c>
      <c r="P37" s="6"/>
      <c r="Q37" s="6" t="str">
        <f>HYPERLINK("https://docs.wto.org/imrd/directdoc.asp?DDFDocuments/u/G/TBTN23/FRA231.DOCX", "https://docs.wto.org/imrd/directdoc.asp?DDFDocuments/u/G/TBTN23/FRA231.DOCX")</f>
        <v>https://docs.wto.org/imrd/directdoc.asp?DDFDocuments/u/G/TBTN23/FRA231.DOCX</v>
      </c>
      <c r="R37" s="6"/>
    </row>
    <row r="38" spans="1:18" ht="75" x14ac:dyDescent="0.25">
      <c r="A38" s="8" t="s">
        <v>666</v>
      </c>
      <c r="B38" s="7">
        <v>45230</v>
      </c>
      <c r="C38" s="6" t="str">
        <f>HYPERLINK("https://eping.wto.org/en/Search?viewData= G/TBT/N/TPKM/531"," G/TBT/N/TPKM/531")</f>
        <v xml:space="preserve"> G/TBT/N/TPKM/531</v>
      </c>
      <c r="D38" s="6" t="s">
        <v>24</v>
      </c>
      <c r="E38" s="8" t="s">
        <v>25</v>
      </c>
      <c r="F38" s="8" t="s">
        <v>26</v>
      </c>
      <c r="G38" s="8" t="s">
        <v>27</v>
      </c>
      <c r="H38" s="6" t="s">
        <v>28</v>
      </c>
      <c r="I38" s="6" t="s">
        <v>21</v>
      </c>
      <c r="J38" s="6" t="s">
        <v>29</v>
      </c>
      <c r="K38" s="6" t="s">
        <v>21</v>
      </c>
      <c r="L38" s="6"/>
      <c r="M38" s="7">
        <v>45290</v>
      </c>
      <c r="N38" s="6" t="s">
        <v>23</v>
      </c>
      <c r="O38" s="8" t="s">
        <v>30</v>
      </c>
      <c r="P38" s="6" t="str">
        <f>HYPERLINK("https://docs.wto.org/imrd/directdoc.asp?DDFDocuments/t/G/TBTN23/TPKM531.DOCX", "https://docs.wto.org/imrd/directdoc.asp?DDFDocuments/t/G/TBTN23/TPKM531.DOCX")</f>
        <v>https://docs.wto.org/imrd/directdoc.asp?DDFDocuments/t/G/TBTN23/TPKM531.DOCX</v>
      </c>
      <c r="Q38" s="6"/>
      <c r="R38" s="6"/>
    </row>
    <row r="39" spans="1:18" ht="45" x14ac:dyDescent="0.25">
      <c r="A39" s="8" t="s">
        <v>698</v>
      </c>
      <c r="B39" s="7">
        <v>45222</v>
      </c>
      <c r="C39" s="6" t="str">
        <f>HYPERLINK("https://eping.wto.org/en/Search?viewData= G/TBT/N/UGA/1849"," G/TBT/N/UGA/1849")</f>
        <v xml:space="preserve"> G/TBT/N/UGA/1849</v>
      </c>
      <c r="D39" s="6" t="s">
        <v>201</v>
      </c>
      <c r="E39" s="8" t="s">
        <v>273</v>
      </c>
      <c r="F39" s="8" t="s">
        <v>274</v>
      </c>
      <c r="G39" s="8" t="s">
        <v>275</v>
      </c>
      <c r="H39" s="6" t="s">
        <v>276</v>
      </c>
      <c r="I39" s="6" t="s">
        <v>206</v>
      </c>
      <c r="J39" s="6" t="s">
        <v>261</v>
      </c>
      <c r="K39" s="6" t="s">
        <v>52</v>
      </c>
      <c r="L39" s="6"/>
      <c r="M39" s="7">
        <v>45282</v>
      </c>
      <c r="N39" s="6" t="s">
        <v>23</v>
      </c>
      <c r="O39" s="8" t="s">
        <v>277</v>
      </c>
      <c r="P39" s="6" t="str">
        <f>HYPERLINK("https://docs.wto.org/imrd/directdoc.asp?DDFDocuments/t/G/TBTN23/UGA1849.DOCX", "https://docs.wto.org/imrd/directdoc.asp?DDFDocuments/t/G/TBTN23/UGA1849.DOCX")</f>
        <v>https://docs.wto.org/imrd/directdoc.asp?DDFDocuments/t/G/TBTN23/UGA1849.DOCX</v>
      </c>
      <c r="Q39" s="6"/>
      <c r="R39" s="6"/>
    </row>
    <row r="40" spans="1:18" ht="45" x14ac:dyDescent="0.25">
      <c r="A40" s="8" t="s">
        <v>710</v>
      </c>
      <c r="B40" s="7">
        <v>45219</v>
      </c>
      <c r="C40" s="6" t="str">
        <f>HYPERLINK("https://eping.wto.org/en/Search?viewData= G/TBT/N/GMB/13"," G/TBT/N/GMB/13")</f>
        <v xml:space="preserve"> G/TBT/N/GMB/13</v>
      </c>
      <c r="D40" s="6" t="s">
        <v>321</v>
      </c>
      <c r="E40" s="8" t="s">
        <v>322</v>
      </c>
      <c r="F40" s="8" t="s">
        <v>323</v>
      </c>
      <c r="G40" s="8" t="s">
        <v>324</v>
      </c>
      <c r="H40" s="6" t="s">
        <v>325</v>
      </c>
      <c r="I40" s="6" t="s">
        <v>255</v>
      </c>
      <c r="J40" s="6" t="s">
        <v>326</v>
      </c>
      <c r="K40" s="6" t="s">
        <v>52</v>
      </c>
      <c r="L40" s="6"/>
      <c r="M40" s="7" t="s">
        <v>21</v>
      </c>
      <c r="N40" s="6" t="s">
        <v>23</v>
      </c>
      <c r="O40" s="6"/>
      <c r="P40" s="6" t="str">
        <f>HYPERLINK("https://docs.wto.org/imrd/directdoc.asp?DDFDocuments/t/G/TBTN23/GMB13.DOCX", "https://docs.wto.org/imrd/directdoc.asp?DDFDocuments/t/G/TBTN23/GMB13.DOCX")</f>
        <v>https://docs.wto.org/imrd/directdoc.asp?DDFDocuments/t/G/TBTN23/GMB13.DOCX</v>
      </c>
      <c r="Q40" s="6"/>
      <c r="R40" s="6"/>
    </row>
    <row r="41" spans="1:18" ht="60" x14ac:dyDescent="0.25">
      <c r="A41" s="8" t="s">
        <v>691</v>
      </c>
      <c r="B41" s="7">
        <v>45223</v>
      </c>
      <c r="C41" s="6" t="str">
        <f>HYPERLINK("https://eping.wto.org/en/Search?viewData= G/TBT/N/UGA/1853"," G/TBT/N/UGA/1853")</f>
        <v xml:space="preserve"> G/TBT/N/UGA/1853</v>
      </c>
      <c r="D41" s="6" t="s">
        <v>201</v>
      </c>
      <c r="E41" s="8" t="s">
        <v>223</v>
      </c>
      <c r="F41" s="8" t="s">
        <v>224</v>
      </c>
      <c r="G41" s="8" t="s">
        <v>225</v>
      </c>
      <c r="H41" s="6" t="s">
        <v>226</v>
      </c>
      <c r="I41" s="6" t="s">
        <v>206</v>
      </c>
      <c r="J41" s="6" t="s">
        <v>227</v>
      </c>
      <c r="K41" s="6" t="s">
        <v>52</v>
      </c>
      <c r="L41" s="6"/>
      <c r="M41" s="7">
        <v>45283</v>
      </c>
      <c r="N41" s="6" t="s">
        <v>23</v>
      </c>
      <c r="O41" s="8" t="s">
        <v>228</v>
      </c>
      <c r="P41" s="6" t="str">
        <f>HYPERLINK("https://docs.wto.org/imrd/directdoc.asp?DDFDocuments/t/G/TBTN23/UGA1853.DOCX", "https://docs.wto.org/imrd/directdoc.asp?DDFDocuments/t/G/TBTN23/UGA1853.DOCX")</f>
        <v>https://docs.wto.org/imrd/directdoc.asp?DDFDocuments/t/G/TBTN23/UGA1853.DOCX</v>
      </c>
      <c r="Q41" s="6"/>
      <c r="R41" s="6"/>
    </row>
    <row r="42" spans="1:18" ht="90" x14ac:dyDescent="0.25">
      <c r="A42" s="8" t="s">
        <v>688</v>
      </c>
      <c r="B42" s="7">
        <v>45223</v>
      </c>
      <c r="C42" s="6" t="str">
        <f>HYPERLINK("https://eping.wto.org/en/Search?viewData= G/TBT/N/UGA/1854"," G/TBT/N/UGA/1854")</f>
        <v xml:space="preserve"> G/TBT/N/UGA/1854</v>
      </c>
      <c r="D42" s="6" t="s">
        <v>201</v>
      </c>
      <c r="E42" s="8" t="s">
        <v>202</v>
      </c>
      <c r="F42" s="8" t="s">
        <v>203</v>
      </c>
      <c r="G42" s="8" t="s">
        <v>204</v>
      </c>
      <c r="H42" s="6" t="s">
        <v>205</v>
      </c>
      <c r="I42" s="6" t="s">
        <v>206</v>
      </c>
      <c r="J42" s="6" t="s">
        <v>207</v>
      </c>
      <c r="K42" s="6" t="s">
        <v>52</v>
      </c>
      <c r="L42" s="6"/>
      <c r="M42" s="7">
        <v>45283</v>
      </c>
      <c r="N42" s="6" t="s">
        <v>23</v>
      </c>
      <c r="O42" s="8" t="s">
        <v>208</v>
      </c>
      <c r="P42" s="6" t="str">
        <f>HYPERLINK("https://docs.wto.org/imrd/directdoc.asp?DDFDocuments/t/G/TBTN23/UGA1854.DOCX", "https://docs.wto.org/imrd/directdoc.asp?DDFDocuments/t/G/TBTN23/UGA1854.DOCX")</f>
        <v>https://docs.wto.org/imrd/directdoc.asp?DDFDocuments/t/G/TBTN23/UGA1854.DOCX</v>
      </c>
      <c r="Q42" s="6"/>
      <c r="R42" s="6"/>
    </row>
    <row r="43" spans="1:18" ht="30" x14ac:dyDescent="0.25">
      <c r="A43" s="8" t="s">
        <v>712</v>
      </c>
      <c r="B43" s="7">
        <v>45215</v>
      </c>
      <c r="C43" s="6" t="str">
        <f>HYPERLINK("https://eping.wto.org/en/Search?viewData= G/TBT/N/JAM/119"," G/TBT/N/JAM/119")</f>
        <v xml:space="preserve"> G/TBT/N/JAM/119</v>
      </c>
      <c r="D43" s="6" t="s">
        <v>352</v>
      </c>
      <c r="E43" s="8" t="s">
        <v>353</v>
      </c>
      <c r="F43" s="8" t="s">
        <v>354</v>
      </c>
      <c r="G43" s="8" t="s">
        <v>355</v>
      </c>
      <c r="H43" s="6" t="s">
        <v>356</v>
      </c>
      <c r="I43" s="6" t="s">
        <v>357</v>
      </c>
      <c r="J43" s="6" t="s">
        <v>358</v>
      </c>
      <c r="K43" s="6" t="s">
        <v>52</v>
      </c>
      <c r="L43" s="6"/>
      <c r="M43" s="7">
        <v>45245</v>
      </c>
      <c r="N43" s="6" t="s">
        <v>23</v>
      </c>
      <c r="O43" s="8" t="s">
        <v>359</v>
      </c>
      <c r="P43" s="6" t="str">
        <f>HYPERLINK("https://docs.wto.org/imrd/directdoc.asp?DDFDocuments/t/G/TBTN23/JAM119.DOCX", "https://docs.wto.org/imrd/directdoc.asp?DDFDocuments/t/G/TBTN23/JAM119.DOCX")</f>
        <v>https://docs.wto.org/imrd/directdoc.asp?DDFDocuments/t/G/TBTN23/JAM119.DOCX</v>
      </c>
      <c r="Q43" s="6"/>
      <c r="R43" s="6"/>
    </row>
    <row r="44" spans="1:18" ht="150" x14ac:dyDescent="0.25">
      <c r="A44" s="8" t="s">
        <v>724</v>
      </c>
      <c r="B44" s="7">
        <v>45212</v>
      </c>
      <c r="C44" s="6" t="str">
        <f>HYPERLINK("https://eping.wto.org/en/Search?viewData= G/TBT/N/USA/2056"," G/TBT/N/USA/2056")</f>
        <v xml:space="preserve"> G/TBT/N/USA/2056</v>
      </c>
      <c r="D44" s="6" t="s">
        <v>130</v>
      </c>
      <c r="E44" s="8" t="s">
        <v>410</v>
      </c>
      <c r="F44" s="8" t="s">
        <v>411</v>
      </c>
      <c r="G44" s="8" t="s">
        <v>412</v>
      </c>
      <c r="H44" s="6" t="s">
        <v>21</v>
      </c>
      <c r="I44" s="6" t="s">
        <v>413</v>
      </c>
      <c r="J44" s="6" t="s">
        <v>51</v>
      </c>
      <c r="K44" s="6" t="s">
        <v>21</v>
      </c>
      <c r="L44" s="6"/>
      <c r="M44" s="7" t="s">
        <v>21</v>
      </c>
      <c r="N44" s="6" t="s">
        <v>23</v>
      </c>
      <c r="O44" s="8" t="s">
        <v>414</v>
      </c>
      <c r="P44" s="6" t="str">
        <f>HYPERLINK("https://docs.wto.org/imrd/directdoc.asp?DDFDocuments/t/G/TBTN23/USA2056.DOCX", "https://docs.wto.org/imrd/directdoc.asp?DDFDocuments/t/G/TBTN23/USA2056.DOCX")</f>
        <v>https://docs.wto.org/imrd/directdoc.asp?DDFDocuments/t/G/TBTN23/USA2056.DOCX</v>
      </c>
      <c r="Q44" s="6"/>
      <c r="R44" s="6"/>
    </row>
    <row r="45" spans="1:18" ht="120" x14ac:dyDescent="0.25">
      <c r="A45" s="8" t="s">
        <v>751</v>
      </c>
      <c r="B45" s="7">
        <v>45203</v>
      </c>
      <c r="C45" s="6" t="str">
        <f>HYPERLINK("https://eping.wto.org/en/Search?viewData= G/TBT/N/CAN/705"," G/TBT/N/CAN/705")</f>
        <v xml:space="preserve"> G/TBT/N/CAN/705</v>
      </c>
      <c r="D45" s="6" t="s">
        <v>459</v>
      </c>
      <c r="E45" s="8" t="s">
        <v>581</v>
      </c>
      <c r="F45" s="8" t="s">
        <v>582</v>
      </c>
      <c r="G45" s="8" t="s">
        <v>583</v>
      </c>
      <c r="H45" s="6" t="s">
        <v>21</v>
      </c>
      <c r="I45" s="6" t="s">
        <v>345</v>
      </c>
      <c r="J45" s="6" t="s">
        <v>584</v>
      </c>
      <c r="K45" s="6" t="s">
        <v>52</v>
      </c>
      <c r="L45" s="6"/>
      <c r="M45" s="7">
        <v>45268</v>
      </c>
      <c r="N45" s="6" t="s">
        <v>23</v>
      </c>
      <c r="O45" s="8" t="s">
        <v>585</v>
      </c>
      <c r="P45" s="6" t="str">
        <f>HYPERLINK("https://docs.wto.org/imrd/directdoc.asp?DDFDocuments/t/G/TBTN23/CAN705.DOCX", "https://docs.wto.org/imrd/directdoc.asp?DDFDocuments/t/G/TBTN23/CAN705.DOCX")</f>
        <v>https://docs.wto.org/imrd/directdoc.asp?DDFDocuments/t/G/TBTN23/CAN705.DOCX</v>
      </c>
      <c r="Q45" s="6" t="str">
        <f>HYPERLINK("https://docs.wto.org/imrd/directdoc.asp?DDFDocuments/u/G/TBTN23/CAN705.DOCX", "https://docs.wto.org/imrd/directdoc.asp?DDFDocuments/u/G/TBTN23/CAN705.DOCX")</f>
        <v>https://docs.wto.org/imrd/directdoc.asp?DDFDocuments/u/G/TBTN23/CAN705.DOCX</v>
      </c>
      <c r="R45" s="6"/>
    </row>
    <row r="46" spans="1:18" ht="90" x14ac:dyDescent="0.25">
      <c r="A46" s="10" t="s">
        <v>719</v>
      </c>
      <c r="B46" s="7">
        <v>45218</v>
      </c>
      <c r="C46" s="6" t="str">
        <f>HYPERLINK("https://eping.wto.org/en/Search?viewData= G/TBT/N/MYS/119"," G/TBT/N/MYS/119")</f>
        <v xml:space="preserve"> G/TBT/N/MYS/119</v>
      </c>
      <c r="D46" s="6" t="s">
        <v>341</v>
      </c>
      <c r="E46" s="8" t="s">
        <v>342</v>
      </c>
      <c r="F46" s="8" t="s">
        <v>343</v>
      </c>
      <c r="G46" s="8" t="s">
        <v>344</v>
      </c>
      <c r="H46" s="6" t="s">
        <v>21</v>
      </c>
      <c r="I46" s="6" t="s">
        <v>345</v>
      </c>
      <c r="J46" s="6" t="s">
        <v>346</v>
      </c>
      <c r="K46" s="6" t="s">
        <v>52</v>
      </c>
      <c r="L46" s="6"/>
      <c r="M46" s="7">
        <v>45278</v>
      </c>
      <c r="N46" s="6" t="s">
        <v>23</v>
      </c>
      <c r="O46" s="6"/>
      <c r="P46" s="6" t="str">
        <f>HYPERLINK("https://docs.wto.org/imrd/directdoc.asp?DDFDocuments/t/G/TBTN23/MYS119.DOCX", "https://docs.wto.org/imrd/directdoc.asp?DDFDocuments/t/G/TBTN23/MYS119.DOCX")</f>
        <v>https://docs.wto.org/imrd/directdoc.asp?DDFDocuments/t/G/TBTN23/MYS119.DOCX</v>
      </c>
      <c r="Q46" s="6"/>
      <c r="R46" s="6"/>
    </row>
    <row r="47" spans="1:18" ht="30" x14ac:dyDescent="0.25">
      <c r="A47" s="8" t="s">
        <v>669</v>
      </c>
      <c r="B47" s="7">
        <v>45229</v>
      </c>
      <c r="C47" s="6" t="str">
        <f>HYPERLINK("https://eping.wto.org/en/Search?viewData= G/TBT/N/KOR/1178"," G/TBT/N/KOR/1178")</f>
        <v xml:space="preserve"> G/TBT/N/KOR/1178</v>
      </c>
      <c r="D47" s="6" t="s">
        <v>31</v>
      </c>
      <c r="E47" s="8" t="s">
        <v>47</v>
      </c>
      <c r="F47" s="8" t="s">
        <v>48</v>
      </c>
      <c r="G47" s="8" t="s">
        <v>49</v>
      </c>
      <c r="H47" s="6" t="s">
        <v>21</v>
      </c>
      <c r="I47" s="6" t="s">
        <v>50</v>
      </c>
      <c r="J47" s="6" t="s">
        <v>51</v>
      </c>
      <c r="K47" s="6" t="s">
        <v>52</v>
      </c>
      <c r="L47" s="6"/>
      <c r="M47" s="7">
        <v>45289</v>
      </c>
      <c r="N47" s="6" t="s">
        <v>23</v>
      </c>
      <c r="O47" s="8" t="s">
        <v>53</v>
      </c>
      <c r="P47" s="6" t="str">
        <f>HYPERLINK("https://docs.wto.org/imrd/directdoc.asp?DDFDocuments/t/G/TBTN23/KOR1178.DOCX", "https://docs.wto.org/imrd/directdoc.asp?DDFDocuments/t/G/TBTN23/KOR1178.DOCX")</f>
        <v>https://docs.wto.org/imrd/directdoc.asp?DDFDocuments/t/G/TBTN23/KOR1178.DOCX</v>
      </c>
      <c r="Q47" s="6"/>
      <c r="R47" s="6"/>
    </row>
    <row r="48" spans="1:18" ht="45" x14ac:dyDescent="0.25">
      <c r="A48" s="10" t="s">
        <v>669</v>
      </c>
      <c r="B48" s="7">
        <v>45226</v>
      </c>
      <c r="C48" s="6" t="str">
        <f>HYPERLINK("https://eping.wto.org/en/Search?viewData= G/TBT/N/EU/1027"," G/TBT/N/EU/1027")</f>
        <v xml:space="preserve"> G/TBT/N/EU/1027</v>
      </c>
      <c r="D48" s="6" t="s">
        <v>61</v>
      </c>
      <c r="E48" s="8" t="s">
        <v>84</v>
      </c>
      <c r="F48" s="8" t="s">
        <v>85</v>
      </c>
      <c r="G48" s="8" t="s">
        <v>64</v>
      </c>
      <c r="H48" s="6" t="s">
        <v>21</v>
      </c>
      <c r="I48" s="6" t="s">
        <v>50</v>
      </c>
      <c r="J48" s="6" t="s">
        <v>51</v>
      </c>
      <c r="K48" s="6" t="s">
        <v>59</v>
      </c>
      <c r="L48" s="6"/>
      <c r="M48" s="7">
        <v>45286</v>
      </c>
      <c r="N48" s="6" t="s">
        <v>23</v>
      </c>
      <c r="O48" s="8" t="s">
        <v>86</v>
      </c>
      <c r="P48" s="6" t="str">
        <f>HYPERLINK("https://docs.wto.org/imrd/directdoc.asp?DDFDocuments/t/G/TBTN23/EU1027.DOCX", "https://docs.wto.org/imrd/directdoc.asp?DDFDocuments/t/G/TBTN23/EU1027.DOCX")</f>
        <v>https://docs.wto.org/imrd/directdoc.asp?DDFDocuments/t/G/TBTN23/EU1027.DOCX</v>
      </c>
      <c r="Q48" s="6"/>
      <c r="R48" s="6"/>
    </row>
    <row r="49" spans="1:18" ht="60" x14ac:dyDescent="0.25">
      <c r="A49" s="10" t="s">
        <v>669</v>
      </c>
      <c r="B49" s="7">
        <v>45226</v>
      </c>
      <c r="C49" s="6" t="str">
        <f>HYPERLINK("https://eping.wto.org/en/Search?viewData= G/TBT/N/EU/1024"," G/TBT/N/EU/1024")</f>
        <v xml:space="preserve"> G/TBT/N/EU/1024</v>
      </c>
      <c r="D49" s="6" t="s">
        <v>61</v>
      </c>
      <c r="E49" s="8" t="s">
        <v>93</v>
      </c>
      <c r="F49" s="8" t="s">
        <v>94</v>
      </c>
      <c r="G49" s="8" t="s">
        <v>64</v>
      </c>
      <c r="H49" s="6" t="s">
        <v>95</v>
      </c>
      <c r="I49" s="6" t="s">
        <v>50</v>
      </c>
      <c r="J49" s="6" t="s">
        <v>51</v>
      </c>
      <c r="K49" s="6" t="s">
        <v>52</v>
      </c>
      <c r="L49" s="6"/>
      <c r="M49" s="7">
        <v>45286</v>
      </c>
      <c r="N49" s="6" t="s">
        <v>23</v>
      </c>
      <c r="O49" s="8" t="s">
        <v>96</v>
      </c>
      <c r="P49" s="6" t="str">
        <f>HYPERLINK("https://docs.wto.org/imrd/directdoc.asp?DDFDocuments/t/G/TBTN23/EU1024.DOCX", "https://docs.wto.org/imrd/directdoc.asp?DDFDocuments/t/G/TBTN23/EU1024.DOCX")</f>
        <v>https://docs.wto.org/imrd/directdoc.asp?DDFDocuments/t/G/TBTN23/EU1024.DOCX</v>
      </c>
      <c r="Q49" s="6"/>
      <c r="R49" s="6"/>
    </row>
    <row r="50" spans="1:18" ht="60" x14ac:dyDescent="0.25">
      <c r="A50" s="10" t="s">
        <v>669</v>
      </c>
      <c r="B50" s="7">
        <v>45226</v>
      </c>
      <c r="C50" s="6" t="str">
        <f>HYPERLINK("https://eping.wto.org/en/Search?viewData= G/TBT/N/EU/1026"," G/TBT/N/EU/1026")</f>
        <v xml:space="preserve"> G/TBT/N/EU/1026</v>
      </c>
      <c r="D50" s="6" t="s">
        <v>61</v>
      </c>
      <c r="E50" s="8" t="s">
        <v>62</v>
      </c>
      <c r="F50" s="8" t="s">
        <v>63</v>
      </c>
      <c r="G50" s="8" t="s">
        <v>64</v>
      </c>
      <c r="H50" s="6" t="s">
        <v>21</v>
      </c>
      <c r="I50" s="6" t="s">
        <v>50</v>
      </c>
      <c r="J50" s="6" t="s">
        <v>51</v>
      </c>
      <c r="K50" s="6" t="s">
        <v>59</v>
      </c>
      <c r="L50" s="6"/>
      <c r="M50" s="7">
        <v>45286</v>
      </c>
      <c r="N50" s="6" t="s">
        <v>23</v>
      </c>
      <c r="O50" s="8" t="s">
        <v>129</v>
      </c>
      <c r="P50" s="6" t="str">
        <f>HYPERLINK("https://docs.wto.org/imrd/directdoc.asp?DDFDocuments/t/G/TBTN23/EU1026.DOCX", "https://docs.wto.org/imrd/directdoc.asp?DDFDocuments/t/G/TBTN23/EU1026.DOCX")</f>
        <v>https://docs.wto.org/imrd/directdoc.asp?DDFDocuments/t/G/TBTN23/EU1026.DOCX</v>
      </c>
      <c r="Q50" s="6"/>
      <c r="R50" s="6"/>
    </row>
    <row r="51" spans="1:18" ht="45" x14ac:dyDescent="0.25">
      <c r="A51" s="10" t="s">
        <v>669</v>
      </c>
      <c r="B51" s="7">
        <v>45219</v>
      </c>
      <c r="C51" s="6" t="str">
        <f>HYPERLINK("https://eping.wto.org/en/Search?viewData= G/TBT/N/EU/1020"," G/TBT/N/EU/1020")</f>
        <v xml:space="preserve"> G/TBT/N/EU/1020</v>
      </c>
      <c r="D51" s="6" t="s">
        <v>61</v>
      </c>
      <c r="E51" s="8" t="s">
        <v>313</v>
      </c>
      <c r="F51" s="8" t="s">
        <v>314</v>
      </c>
      <c r="G51" s="8" t="s">
        <v>315</v>
      </c>
      <c r="H51" s="6" t="s">
        <v>21</v>
      </c>
      <c r="I51" s="6" t="s">
        <v>316</v>
      </c>
      <c r="J51" s="6" t="s">
        <v>51</v>
      </c>
      <c r="K51" s="6" t="s">
        <v>52</v>
      </c>
      <c r="L51" s="6"/>
      <c r="M51" s="7">
        <v>45279</v>
      </c>
      <c r="N51" s="6" t="s">
        <v>23</v>
      </c>
      <c r="O51" s="8" t="s">
        <v>317</v>
      </c>
      <c r="P51" s="6" t="str">
        <f>HYPERLINK("https://docs.wto.org/imrd/directdoc.asp?DDFDocuments/t/G/TBTN23/EU1020.DOCX", "https://docs.wto.org/imrd/directdoc.asp?DDFDocuments/t/G/TBTN23/EU1020.DOCX")</f>
        <v>https://docs.wto.org/imrd/directdoc.asp?DDFDocuments/t/G/TBTN23/EU1020.DOCX</v>
      </c>
      <c r="Q51" s="6"/>
      <c r="R51" s="6"/>
    </row>
    <row r="52" spans="1:18" ht="45" x14ac:dyDescent="0.25">
      <c r="A52" s="10" t="s">
        <v>669</v>
      </c>
      <c r="B52" s="7">
        <v>45219</v>
      </c>
      <c r="C52" s="6" t="str">
        <f>HYPERLINK("https://eping.wto.org/en/Search?viewData= G/TBT/N/EU/1021"," G/TBT/N/EU/1021")</f>
        <v xml:space="preserve"> G/TBT/N/EU/1021</v>
      </c>
      <c r="D52" s="6" t="s">
        <v>61</v>
      </c>
      <c r="E52" s="8" t="s">
        <v>318</v>
      </c>
      <c r="F52" s="8" t="s">
        <v>319</v>
      </c>
      <c r="G52" s="8" t="s">
        <v>64</v>
      </c>
      <c r="H52" s="6" t="s">
        <v>21</v>
      </c>
      <c r="I52" s="6" t="s">
        <v>316</v>
      </c>
      <c r="J52" s="6" t="s">
        <v>51</v>
      </c>
      <c r="K52" s="6" t="s">
        <v>52</v>
      </c>
      <c r="L52" s="6"/>
      <c r="M52" s="7">
        <v>45279</v>
      </c>
      <c r="N52" s="6" t="s">
        <v>23</v>
      </c>
      <c r="O52" s="8" t="s">
        <v>320</v>
      </c>
      <c r="P52" s="6" t="str">
        <f>HYPERLINK("https://docs.wto.org/imrd/directdoc.asp?DDFDocuments/t/G/TBTN23/EU1021.DOCX", "https://docs.wto.org/imrd/directdoc.asp?DDFDocuments/t/G/TBTN23/EU1021.DOCX")</f>
        <v>https://docs.wto.org/imrd/directdoc.asp?DDFDocuments/t/G/TBTN23/EU1021.DOCX</v>
      </c>
      <c r="Q52" s="6"/>
      <c r="R52" s="6"/>
    </row>
    <row r="53" spans="1:18" ht="30" x14ac:dyDescent="0.25">
      <c r="A53" s="8" t="s">
        <v>669</v>
      </c>
      <c r="B53" s="7">
        <v>45210</v>
      </c>
      <c r="C53" s="6" t="str">
        <f>HYPERLINK("https://eping.wto.org/en/Search?viewData= G/TBT/N/KOR/1174"," G/TBT/N/KOR/1174")</f>
        <v xml:space="preserve"> G/TBT/N/KOR/1174</v>
      </c>
      <c r="D53" s="6" t="s">
        <v>31</v>
      </c>
      <c r="E53" s="8" t="s">
        <v>447</v>
      </c>
      <c r="F53" s="8" t="s">
        <v>448</v>
      </c>
      <c r="G53" s="8" t="s">
        <v>49</v>
      </c>
      <c r="H53" s="6" t="s">
        <v>449</v>
      </c>
      <c r="I53" s="6" t="s">
        <v>450</v>
      </c>
      <c r="J53" s="6" t="s">
        <v>451</v>
      </c>
      <c r="K53" s="6" t="s">
        <v>420</v>
      </c>
      <c r="L53" s="6"/>
      <c r="M53" s="7">
        <v>45270</v>
      </c>
      <c r="N53" s="6" t="s">
        <v>23</v>
      </c>
      <c r="O53" s="8" t="s">
        <v>452</v>
      </c>
      <c r="P53" s="6" t="str">
        <f>HYPERLINK("https://docs.wto.org/imrd/directdoc.asp?DDFDocuments/t/G/TBTN23/KOR1174.DOCX", "https://docs.wto.org/imrd/directdoc.asp?DDFDocuments/t/G/TBTN23/KOR1174.DOCX")</f>
        <v>https://docs.wto.org/imrd/directdoc.asp?DDFDocuments/t/G/TBTN23/KOR1174.DOCX</v>
      </c>
      <c r="Q53" s="6"/>
      <c r="R53" s="6"/>
    </row>
    <row r="54" spans="1:18" ht="30" x14ac:dyDescent="0.25">
      <c r="A54" s="8" t="s">
        <v>737</v>
      </c>
      <c r="B54" s="7">
        <v>45209</v>
      </c>
      <c r="C54" s="6" t="str">
        <f>HYPERLINK("https://eping.wto.org/en/Search?viewData= G/TBT/N/TZA/1040"," G/TBT/N/TZA/1040")</f>
        <v xml:space="preserve"> G/TBT/N/TZA/1040</v>
      </c>
      <c r="D54" s="6" t="s">
        <v>473</v>
      </c>
      <c r="E54" s="8" t="s">
        <v>488</v>
      </c>
      <c r="F54" s="8" t="s">
        <v>489</v>
      </c>
      <c r="G54" s="8" t="s">
        <v>490</v>
      </c>
      <c r="H54" s="6" t="s">
        <v>21</v>
      </c>
      <c r="I54" s="6" t="s">
        <v>255</v>
      </c>
      <c r="J54" s="6" t="s">
        <v>478</v>
      </c>
      <c r="K54" s="6" t="s">
        <v>52</v>
      </c>
      <c r="L54" s="6"/>
      <c r="M54" s="7">
        <v>45269</v>
      </c>
      <c r="N54" s="6" t="s">
        <v>23</v>
      </c>
      <c r="O54" s="8" t="s">
        <v>491</v>
      </c>
      <c r="P54" s="6" t="str">
        <f>HYPERLINK("https://docs.wto.org/imrd/directdoc.asp?DDFDocuments/t/G/TBTN23/TZA1040.DOCX", "https://docs.wto.org/imrd/directdoc.asp?DDFDocuments/t/G/TBTN23/TZA1040.DOCX")</f>
        <v>https://docs.wto.org/imrd/directdoc.asp?DDFDocuments/t/G/TBTN23/TZA1040.DOCX</v>
      </c>
      <c r="Q54" s="6"/>
      <c r="R54" s="6"/>
    </row>
    <row r="55" spans="1:18" ht="75" x14ac:dyDescent="0.25">
      <c r="A55" s="8" t="s">
        <v>715</v>
      </c>
      <c r="B55" s="7">
        <v>45212</v>
      </c>
      <c r="C55" s="6" t="str">
        <f>HYPERLINK("https://eping.wto.org/en/Search?viewData= G/TBT/N/IND/321"," G/TBT/N/IND/321")</f>
        <v xml:space="preserve"> G/TBT/N/IND/321</v>
      </c>
      <c r="D55" s="6" t="s">
        <v>382</v>
      </c>
      <c r="E55" s="8" t="s">
        <v>383</v>
      </c>
      <c r="F55" s="8" t="s">
        <v>384</v>
      </c>
      <c r="G55" s="8" t="s">
        <v>385</v>
      </c>
      <c r="H55" s="6" t="s">
        <v>21</v>
      </c>
      <c r="I55" s="6" t="s">
        <v>386</v>
      </c>
      <c r="J55" s="6" t="s">
        <v>387</v>
      </c>
      <c r="K55" s="6" t="s">
        <v>21</v>
      </c>
      <c r="L55" s="6"/>
      <c r="M55" s="7">
        <v>45272</v>
      </c>
      <c r="N55" s="6" t="s">
        <v>23</v>
      </c>
      <c r="O55" s="8" t="s">
        <v>388</v>
      </c>
      <c r="P55" s="6" t="str">
        <f>HYPERLINK("https://docs.wto.org/imrd/directdoc.asp?DDFDocuments/t/G/TBTN23/IND321.DOCX", "https://docs.wto.org/imrd/directdoc.asp?DDFDocuments/t/G/TBTN23/IND321.DOCX")</f>
        <v>https://docs.wto.org/imrd/directdoc.asp?DDFDocuments/t/G/TBTN23/IND321.DOCX</v>
      </c>
      <c r="Q55" s="6"/>
      <c r="R55" s="6" t="str">
        <f>HYPERLINK("https://docs.wto.org/imrd/directdoc.asp?DDFDocuments/v/G/TBTN23/IND321.DOCX", "https://docs.wto.org/imrd/directdoc.asp?DDFDocuments/v/G/TBTN23/IND321.DOCX")</f>
        <v>https://docs.wto.org/imrd/directdoc.asp?DDFDocuments/v/G/TBTN23/IND321.DOCX</v>
      </c>
    </row>
    <row r="56" spans="1:18" ht="75" x14ac:dyDescent="0.25">
      <c r="A56" s="8" t="s">
        <v>726</v>
      </c>
      <c r="B56" s="7">
        <v>45212</v>
      </c>
      <c r="C56" s="6" t="str">
        <f>HYPERLINK("https://eping.wto.org/en/Search?viewData= G/TBT/N/IND/320"," G/TBT/N/IND/320")</f>
        <v xml:space="preserve"> G/TBT/N/IND/320</v>
      </c>
      <c r="D56" s="6" t="s">
        <v>382</v>
      </c>
      <c r="E56" s="8" t="s">
        <v>421</v>
      </c>
      <c r="F56" s="8" t="s">
        <v>422</v>
      </c>
      <c r="G56" s="8" t="s">
        <v>423</v>
      </c>
      <c r="H56" s="6" t="s">
        <v>424</v>
      </c>
      <c r="I56" s="6" t="s">
        <v>425</v>
      </c>
      <c r="J56" s="6" t="s">
        <v>387</v>
      </c>
      <c r="K56" s="6" t="s">
        <v>21</v>
      </c>
      <c r="L56" s="6"/>
      <c r="M56" s="7">
        <v>45272</v>
      </c>
      <c r="N56" s="6" t="s">
        <v>23</v>
      </c>
      <c r="O56" s="8" t="s">
        <v>426</v>
      </c>
      <c r="P56" s="6" t="str">
        <f>HYPERLINK("https://docs.wto.org/imrd/directdoc.asp?DDFDocuments/t/G/TBTN23/IND320.DOCX", "https://docs.wto.org/imrd/directdoc.asp?DDFDocuments/t/G/TBTN23/IND320.DOCX")</f>
        <v>https://docs.wto.org/imrd/directdoc.asp?DDFDocuments/t/G/TBTN23/IND320.DOCX</v>
      </c>
      <c r="Q56" s="6"/>
      <c r="R56" s="6" t="str">
        <f>HYPERLINK("https://docs.wto.org/imrd/directdoc.asp?DDFDocuments/v/G/TBTN23/IND320.DOCX", "https://docs.wto.org/imrd/directdoc.asp?DDFDocuments/v/G/TBTN23/IND320.DOCX")</f>
        <v>https://docs.wto.org/imrd/directdoc.asp?DDFDocuments/v/G/TBTN23/IND320.DOCX</v>
      </c>
    </row>
    <row r="57" spans="1:18" ht="45" x14ac:dyDescent="0.25">
      <c r="A57" s="8" t="s">
        <v>716</v>
      </c>
      <c r="B57" s="7">
        <v>45212</v>
      </c>
      <c r="C57" s="6" t="str">
        <f>HYPERLINK("https://eping.wto.org/en/Search?viewData= G/TBT/N/EGY/369"," G/TBT/N/EGY/369")</f>
        <v xml:space="preserve"> G/TBT/N/EGY/369</v>
      </c>
      <c r="D57" s="6" t="s">
        <v>377</v>
      </c>
      <c r="E57" s="8" t="s">
        <v>389</v>
      </c>
      <c r="F57" s="8" t="s">
        <v>390</v>
      </c>
      <c r="G57" s="8" t="s">
        <v>391</v>
      </c>
      <c r="H57" s="6" t="s">
        <v>21</v>
      </c>
      <c r="I57" s="6" t="s">
        <v>392</v>
      </c>
      <c r="J57" s="6" t="s">
        <v>393</v>
      </c>
      <c r="K57" s="6" t="s">
        <v>21</v>
      </c>
      <c r="L57" s="6"/>
      <c r="M57" s="7">
        <v>45272</v>
      </c>
      <c r="N57" s="6" t="s">
        <v>23</v>
      </c>
      <c r="O57" s="6"/>
      <c r="P57" s="6" t="str">
        <f>HYPERLINK("https://docs.wto.org/imrd/directdoc.asp?DDFDocuments/t/G/TBTN23/EGY369.DOCX", "https://docs.wto.org/imrd/directdoc.asp?DDFDocuments/t/G/TBTN23/EGY369.DOCX")</f>
        <v>https://docs.wto.org/imrd/directdoc.asp?DDFDocuments/t/G/TBTN23/EGY369.DOCX</v>
      </c>
      <c r="Q57" s="6" t="str">
        <f>HYPERLINK("https://docs.wto.org/imrd/directdoc.asp?DDFDocuments/u/G/TBTN23/EGY369.DOCX", "https://docs.wto.org/imrd/directdoc.asp?DDFDocuments/u/G/TBTN23/EGY369.DOCX")</f>
        <v>https://docs.wto.org/imrd/directdoc.asp?DDFDocuments/u/G/TBTN23/EGY369.DOCX</v>
      </c>
      <c r="R57" s="6"/>
    </row>
    <row r="58" spans="1:18" ht="30" x14ac:dyDescent="0.25">
      <c r="A58" s="8" t="s">
        <v>716</v>
      </c>
      <c r="B58" s="7">
        <v>45212</v>
      </c>
      <c r="C58" s="6" t="str">
        <f>HYPERLINK("https://eping.wto.org/en/Search?viewData= G/TBT/N/EGY/367"," G/TBT/N/EGY/367")</f>
        <v xml:space="preserve"> G/TBT/N/EGY/367</v>
      </c>
      <c r="D58" s="6" t="s">
        <v>377</v>
      </c>
      <c r="E58" s="8" t="s">
        <v>399</v>
      </c>
      <c r="F58" s="8" t="s">
        <v>400</v>
      </c>
      <c r="G58" s="8" t="s">
        <v>391</v>
      </c>
      <c r="H58" s="6" t="s">
        <v>21</v>
      </c>
      <c r="I58" s="6" t="s">
        <v>392</v>
      </c>
      <c r="J58" s="6" t="s">
        <v>393</v>
      </c>
      <c r="K58" s="6" t="s">
        <v>21</v>
      </c>
      <c r="L58" s="6"/>
      <c r="M58" s="7">
        <v>45272</v>
      </c>
      <c r="N58" s="6" t="s">
        <v>23</v>
      </c>
      <c r="O58" s="6"/>
      <c r="P58" s="6" t="str">
        <f>HYPERLINK("https://docs.wto.org/imrd/directdoc.asp?DDFDocuments/t/G/TBTN23/EGY367.DOCX", "https://docs.wto.org/imrd/directdoc.asp?DDFDocuments/t/G/TBTN23/EGY367.DOCX")</f>
        <v>https://docs.wto.org/imrd/directdoc.asp?DDFDocuments/t/G/TBTN23/EGY367.DOCX</v>
      </c>
      <c r="Q58" s="6" t="str">
        <f>HYPERLINK("https://docs.wto.org/imrd/directdoc.asp?DDFDocuments/u/G/TBTN23/EGY367.DOCX", "https://docs.wto.org/imrd/directdoc.asp?DDFDocuments/u/G/TBTN23/EGY367.DOCX")</f>
        <v>https://docs.wto.org/imrd/directdoc.asp?DDFDocuments/u/G/TBTN23/EGY367.DOCX</v>
      </c>
      <c r="R58" s="6"/>
    </row>
    <row r="59" spans="1:18" ht="60" x14ac:dyDescent="0.25">
      <c r="A59" s="8" t="s">
        <v>750</v>
      </c>
      <c r="B59" s="7">
        <v>45203</v>
      </c>
      <c r="C59" s="6" t="str">
        <f>HYPERLINK("https://eping.wto.org/en/Search?viewData= G/TBT/N/EU/1016"," G/TBT/N/EU/1016")</f>
        <v xml:space="preserve"> G/TBT/N/EU/1016</v>
      </c>
      <c r="D59" s="6" t="s">
        <v>61</v>
      </c>
      <c r="E59" s="8" t="s">
        <v>577</v>
      </c>
      <c r="F59" s="8" t="s">
        <v>578</v>
      </c>
      <c r="G59" s="8" t="s">
        <v>579</v>
      </c>
      <c r="H59" s="6" t="s">
        <v>21</v>
      </c>
      <c r="I59" s="6" t="s">
        <v>392</v>
      </c>
      <c r="J59" s="6" t="s">
        <v>287</v>
      </c>
      <c r="K59" s="6" t="s">
        <v>21</v>
      </c>
      <c r="L59" s="6"/>
      <c r="M59" s="7">
        <v>45263</v>
      </c>
      <c r="N59" s="6" t="s">
        <v>23</v>
      </c>
      <c r="O59" s="8" t="s">
        <v>580</v>
      </c>
      <c r="P59" s="6" t="str">
        <f>HYPERLINK("https://docs.wto.org/imrd/directdoc.asp?DDFDocuments/t/G/TBTN23/EU1016.DOCX", "https://docs.wto.org/imrd/directdoc.asp?DDFDocuments/t/G/TBTN23/EU1016.DOCX")</f>
        <v>https://docs.wto.org/imrd/directdoc.asp?DDFDocuments/t/G/TBTN23/EU1016.DOCX</v>
      </c>
      <c r="Q59" s="6"/>
      <c r="R59" s="6" t="str">
        <f>HYPERLINK("https://docs.wto.org/imrd/directdoc.asp?DDFDocuments/v/G/TBTN23/EU1016.DOCX", "https://docs.wto.org/imrd/directdoc.asp?DDFDocuments/v/G/TBTN23/EU1016.DOCX")</f>
        <v>https://docs.wto.org/imrd/directdoc.asp?DDFDocuments/v/G/TBTN23/EU1016.DOCX</v>
      </c>
    </row>
    <row r="60" spans="1:18" ht="75" x14ac:dyDescent="0.25">
      <c r="A60" s="8" t="s">
        <v>686</v>
      </c>
      <c r="B60" s="7">
        <v>45224</v>
      </c>
      <c r="C60" s="6" t="str">
        <f>HYPERLINK("https://eping.wto.org/en/Search?viewData= G/TBT/N/TPKM/530"," G/TBT/N/TPKM/530")</f>
        <v xml:space="preserve"> G/TBT/N/TPKM/530</v>
      </c>
      <c r="D60" s="6" t="s">
        <v>24</v>
      </c>
      <c r="E60" s="8" t="s">
        <v>181</v>
      </c>
      <c r="F60" s="8" t="s">
        <v>182</v>
      </c>
      <c r="G60" s="8" t="s">
        <v>183</v>
      </c>
      <c r="H60" s="6" t="s">
        <v>21</v>
      </c>
      <c r="I60" s="6" t="s">
        <v>50</v>
      </c>
      <c r="J60" s="6" t="s">
        <v>184</v>
      </c>
      <c r="K60" s="6" t="s">
        <v>52</v>
      </c>
      <c r="L60" s="6"/>
      <c r="M60" s="7">
        <v>45284</v>
      </c>
      <c r="N60" s="6" t="s">
        <v>23</v>
      </c>
      <c r="O60" s="8" t="s">
        <v>185</v>
      </c>
      <c r="P60" s="6" t="str">
        <f>HYPERLINK("https://docs.wto.org/imrd/directdoc.asp?DDFDocuments/t/G/TBTN23/TPKM530.DOCX", "https://docs.wto.org/imrd/directdoc.asp?DDFDocuments/t/G/TBTN23/TPKM530.DOCX")</f>
        <v>https://docs.wto.org/imrd/directdoc.asp?DDFDocuments/t/G/TBTN23/TPKM530.DOCX</v>
      </c>
      <c r="Q60" s="6"/>
      <c r="R60" s="6"/>
    </row>
    <row r="61" spans="1:18" ht="45" x14ac:dyDescent="0.25">
      <c r="A61" s="8" t="s">
        <v>758</v>
      </c>
      <c r="B61" s="7">
        <v>45203</v>
      </c>
      <c r="C61" s="6" t="str">
        <f>HYPERLINK("https://eping.wto.org/en/Search?viewData= G/TBT/N/KOR/1173"," G/TBT/N/KOR/1173")</f>
        <v xml:space="preserve"> G/TBT/N/KOR/1173</v>
      </c>
      <c r="D61" s="6" t="s">
        <v>31</v>
      </c>
      <c r="E61" s="8" t="s">
        <v>590</v>
      </c>
      <c r="F61" s="8" t="s">
        <v>591</v>
      </c>
      <c r="G61" s="8" t="s">
        <v>592</v>
      </c>
      <c r="H61" s="6" t="s">
        <v>21</v>
      </c>
      <c r="I61" s="6" t="s">
        <v>331</v>
      </c>
      <c r="J61" s="6" t="s">
        <v>584</v>
      </c>
      <c r="K61" s="6" t="s">
        <v>21</v>
      </c>
      <c r="L61" s="6"/>
      <c r="M61" s="7">
        <v>45263</v>
      </c>
      <c r="N61" s="6" t="s">
        <v>23</v>
      </c>
      <c r="O61" s="8" t="s">
        <v>593</v>
      </c>
      <c r="P61" s="6" t="str">
        <f>HYPERLINK("https://docs.wto.org/imrd/directdoc.asp?DDFDocuments/t/G/TBTN23/KOR1173.DOCX", "https://docs.wto.org/imrd/directdoc.asp?DDFDocuments/t/G/TBTN23/KOR1173.DOCX")</f>
        <v>https://docs.wto.org/imrd/directdoc.asp?DDFDocuments/t/G/TBTN23/KOR1173.DOCX</v>
      </c>
      <c r="Q61" s="6"/>
      <c r="R61" s="6" t="str">
        <f>HYPERLINK("https://docs.wto.org/imrd/directdoc.asp?DDFDocuments/v/G/TBTN23/KOR1173.DOCX", "https://docs.wto.org/imrd/directdoc.asp?DDFDocuments/v/G/TBTN23/KOR1173.DOCX")</f>
        <v>https://docs.wto.org/imrd/directdoc.asp?DDFDocuments/v/G/TBTN23/KOR1173.DOCX</v>
      </c>
    </row>
    <row r="62" spans="1:18" ht="165" x14ac:dyDescent="0.25">
      <c r="A62" s="10" t="s">
        <v>680</v>
      </c>
      <c r="B62" s="7">
        <v>45226</v>
      </c>
      <c r="C62" s="6" t="str">
        <f>HYPERLINK("https://eping.wto.org/en/Search?viewData= G/TBT/N/FRA/230"," G/TBT/N/FRA/230")</f>
        <v xml:space="preserve"> G/TBT/N/FRA/230</v>
      </c>
      <c r="D62" s="6" t="s">
        <v>17</v>
      </c>
      <c r="E62" s="8" t="s">
        <v>87</v>
      </c>
      <c r="F62" s="8" t="s">
        <v>88</v>
      </c>
      <c r="G62" s="8" t="s">
        <v>89</v>
      </c>
      <c r="H62" s="6" t="s">
        <v>90</v>
      </c>
      <c r="I62" s="6" t="s">
        <v>91</v>
      </c>
      <c r="J62" s="6" t="s">
        <v>22</v>
      </c>
      <c r="K62" s="6" t="s">
        <v>21</v>
      </c>
      <c r="L62" s="6"/>
      <c r="M62" s="7">
        <v>45286</v>
      </c>
      <c r="N62" s="6" t="s">
        <v>23</v>
      </c>
      <c r="O62" s="8" t="s">
        <v>92</v>
      </c>
      <c r="P62" s="6"/>
      <c r="Q62" s="6" t="str">
        <f>HYPERLINK("https://docs.wto.org/imrd/directdoc.asp?DDFDocuments/u/G/TBTN23/FRA230.DOCX", "https://docs.wto.org/imrd/directdoc.asp?DDFDocuments/u/G/TBTN23/FRA230.DOCX")</f>
        <v>https://docs.wto.org/imrd/directdoc.asp?DDFDocuments/u/G/TBTN23/FRA230.DOCX</v>
      </c>
      <c r="R62" s="6"/>
    </row>
    <row r="63" spans="1:18" ht="195" x14ac:dyDescent="0.25">
      <c r="A63" s="8" t="s">
        <v>702</v>
      </c>
      <c r="B63" s="7">
        <v>45219</v>
      </c>
      <c r="C63" s="6" t="str">
        <f>HYPERLINK("https://eping.wto.org/en/Search?viewData= G/TBT/N/USA/2059"," G/TBT/N/USA/2059")</f>
        <v xml:space="preserve"> G/TBT/N/USA/2059</v>
      </c>
      <c r="D63" s="6" t="s">
        <v>130</v>
      </c>
      <c r="E63" s="8" t="s">
        <v>289</v>
      </c>
      <c r="F63" s="8" t="s">
        <v>290</v>
      </c>
      <c r="G63" s="8" t="s">
        <v>291</v>
      </c>
      <c r="H63" s="6" t="s">
        <v>21</v>
      </c>
      <c r="I63" s="6" t="s">
        <v>281</v>
      </c>
      <c r="J63" s="6" t="s">
        <v>22</v>
      </c>
      <c r="K63" s="6" t="s">
        <v>21</v>
      </c>
      <c r="L63" s="6"/>
      <c r="M63" s="7">
        <v>45278</v>
      </c>
      <c r="N63" s="6" t="s">
        <v>23</v>
      </c>
      <c r="O63" s="8" t="s">
        <v>292</v>
      </c>
      <c r="P63" s="6" t="str">
        <f>HYPERLINK("https://docs.wto.org/imrd/directdoc.asp?DDFDocuments/t/G/TBTN23/USA2059.DOCX", "https://docs.wto.org/imrd/directdoc.asp?DDFDocuments/t/G/TBTN23/USA2059.DOCX")</f>
        <v>https://docs.wto.org/imrd/directdoc.asp?DDFDocuments/t/G/TBTN23/USA2059.DOCX</v>
      </c>
      <c r="Q63" s="6"/>
      <c r="R63" s="6"/>
    </row>
    <row r="64" spans="1:18" ht="150" x14ac:dyDescent="0.25">
      <c r="A64" s="8" t="s">
        <v>703</v>
      </c>
      <c r="B64" s="7">
        <v>45219</v>
      </c>
      <c r="C64" s="6" t="str">
        <f>HYPERLINK("https://eping.wto.org/en/Search?viewData= G/TBT/N/CZE/253"," G/TBT/N/CZE/253")</f>
        <v xml:space="preserve"> G/TBT/N/CZE/253</v>
      </c>
      <c r="D64" s="6" t="s">
        <v>293</v>
      </c>
      <c r="E64" s="8" t="s">
        <v>294</v>
      </c>
      <c r="F64" s="8" t="s">
        <v>295</v>
      </c>
      <c r="G64" s="8" t="s">
        <v>296</v>
      </c>
      <c r="H64" s="6" t="s">
        <v>21</v>
      </c>
      <c r="I64" s="6" t="s">
        <v>297</v>
      </c>
      <c r="J64" s="6" t="s">
        <v>72</v>
      </c>
      <c r="K64" s="6" t="s">
        <v>298</v>
      </c>
      <c r="L64" s="6"/>
      <c r="M64" s="7">
        <v>45280</v>
      </c>
      <c r="N64" s="6" t="s">
        <v>23</v>
      </c>
      <c r="O64" s="8" t="s">
        <v>299</v>
      </c>
      <c r="P64" s="6" t="str">
        <f>HYPERLINK("https://docs.wto.org/imrd/directdoc.asp?DDFDocuments/t/G/TBTN23/CZE253.DOCX", "https://docs.wto.org/imrd/directdoc.asp?DDFDocuments/t/G/TBTN23/CZE253.DOCX")</f>
        <v>https://docs.wto.org/imrd/directdoc.asp?DDFDocuments/t/G/TBTN23/CZE253.DOCX</v>
      </c>
      <c r="Q64" s="6"/>
      <c r="R64" s="6"/>
    </row>
    <row r="65" spans="1:18" ht="135" x14ac:dyDescent="0.25">
      <c r="A65" s="8" t="s">
        <v>752</v>
      </c>
      <c r="B65" s="7">
        <v>45203</v>
      </c>
      <c r="C65" s="6" t="str">
        <f>HYPERLINK("https://eping.wto.org/en/Search?viewData= G/TBT/N/USA/2054"," G/TBT/N/USA/2054")</f>
        <v xml:space="preserve"> G/TBT/N/USA/2054</v>
      </c>
      <c r="D65" s="6" t="s">
        <v>130</v>
      </c>
      <c r="E65" s="8" t="s">
        <v>594</v>
      </c>
      <c r="F65" s="8" t="s">
        <v>595</v>
      </c>
      <c r="G65" s="8" t="s">
        <v>596</v>
      </c>
      <c r="H65" s="6" t="s">
        <v>21</v>
      </c>
      <c r="I65" s="6" t="s">
        <v>597</v>
      </c>
      <c r="J65" s="6" t="s">
        <v>51</v>
      </c>
      <c r="K65" s="6" t="s">
        <v>59</v>
      </c>
      <c r="L65" s="6"/>
      <c r="M65" s="7">
        <v>45264</v>
      </c>
      <c r="N65" s="6" t="s">
        <v>23</v>
      </c>
      <c r="O65" s="8" t="s">
        <v>598</v>
      </c>
      <c r="P65" s="6" t="str">
        <f>HYPERLINK("https://docs.wto.org/imrd/directdoc.asp?DDFDocuments/t/G/TBTN23/USA2054.DOCX", "https://docs.wto.org/imrd/directdoc.asp?DDFDocuments/t/G/TBTN23/USA2054.DOCX")</f>
        <v>https://docs.wto.org/imrd/directdoc.asp?DDFDocuments/t/G/TBTN23/USA2054.DOCX</v>
      </c>
      <c r="Q65" s="6"/>
      <c r="R65" s="6"/>
    </row>
    <row r="66" spans="1:18" ht="75" x14ac:dyDescent="0.25">
      <c r="A66" s="10" t="s">
        <v>736</v>
      </c>
      <c r="B66" s="7">
        <v>45209</v>
      </c>
      <c r="C66" s="6" t="str">
        <f>HYPERLINK("https://eping.wto.org/en/Search?viewData= G/TBT/N/VNM/272"," G/TBT/N/VNM/272")</f>
        <v xml:space="preserve"> G/TBT/N/VNM/272</v>
      </c>
      <c r="D66" s="6" t="s">
        <v>465</v>
      </c>
      <c r="E66" s="8" t="s">
        <v>466</v>
      </c>
      <c r="F66" s="8" t="s">
        <v>467</v>
      </c>
      <c r="G66" s="8" t="s">
        <v>468</v>
      </c>
      <c r="H66" s="6" t="s">
        <v>469</v>
      </c>
      <c r="I66" s="6" t="s">
        <v>470</v>
      </c>
      <c r="J66" s="6" t="s">
        <v>471</v>
      </c>
      <c r="K66" s="6" t="s">
        <v>21</v>
      </c>
      <c r="L66" s="6"/>
      <c r="M66" s="7">
        <v>45269</v>
      </c>
      <c r="N66" s="6" t="s">
        <v>23</v>
      </c>
      <c r="O66" s="8" t="s">
        <v>472</v>
      </c>
      <c r="P66" s="6" t="str">
        <f>HYPERLINK("https://docs.wto.org/imrd/directdoc.asp?DDFDocuments/t/G/TBTN23/VNM272.DOCX", "https://docs.wto.org/imrd/directdoc.asp?DDFDocuments/t/G/TBTN23/VNM272.DOCX")</f>
        <v>https://docs.wto.org/imrd/directdoc.asp?DDFDocuments/t/G/TBTN23/VNM272.DOCX</v>
      </c>
      <c r="Q66" s="6"/>
      <c r="R66" s="6"/>
    </row>
    <row r="67" spans="1:18" ht="150" x14ac:dyDescent="0.25">
      <c r="A67" s="10" t="s">
        <v>732</v>
      </c>
      <c r="B67" s="7">
        <v>45212</v>
      </c>
      <c r="C67" s="6" t="str">
        <f>HYPERLINK("https://eping.wto.org/en/Search?viewData= G/TBT/N/AUS/164"," G/TBT/N/AUS/164")</f>
        <v xml:space="preserve"> G/TBT/N/AUS/164</v>
      </c>
      <c r="D67" s="6" t="s">
        <v>401</v>
      </c>
      <c r="E67" s="8" t="s">
        <v>402</v>
      </c>
      <c r="F67" s="8" t="s">
        <v>403</v>
      </c>
      <c r="G67" s="8" t="s">
        <v>404</v>
      </c>
      <c r="H67" s="6" t="s">
        <v>405</v>
      </c>
      <c r="I67" s="6" t="s">
        <v>41</v>
      </c>
      <c r="J67" s="6" t="s">
        <v>72</v>
      </c>
      <c r="K67" s="6" t="s">
        <v>21</v>
      </c>
      <c r="L67" s="6"/>
      <c r="M67" s="7">
        <v>45272</v>
      </c>
      <c r="N67" s="6" t="s">
        <v>23</v>
      </c>
      <c r="O67" s="6"/>
      <c r="P67" s="6" t="str">
        <f>HYPERLINK("https://docs.wto.org/imrd/directdoc.asp?DDFDocuments/t/G/TBTN23/AUS164.DOCX", "https://docs.wto.org/imrd/directdoc.asp?DDFDocuments/t/G/TBTN23/AUS164.DOCX")</f>
        <v>https://docs.wto.org/imrd/directdoc.asp?DDFDocuments/t/G/TBTN23/AUS164.DOCX</v>
      </c>
      <c r="Q67" s="6"/>
      <c r="R67" s="6" t="str">
        <f>HYPERLINK("https://docs.wto.org/imrd/directdoc.asp?DDFDocuments/v/G/TBTN23/AUS164.DOCX", "https://docs.wto.org/imrd/directdoc.asp?DDFDocuments/v/G/TBTN23/AUS164.DOCX")</f>
        <v>https://docs.wto.org/imrd/directdoc.asp?DDFDocuments/v/G/TBTN23/AUS164.DOCX</v>
      </c>
    </row>
    <row r="68" spans="1:18" ht="60" x14ac:dyDescent="0.25">
      <c r="A68" s="8" t="s">
        <v>683</v>
      </c>
      <c r="B68" s="7">
        <v>45225</v>
      </c>
      <c r="C68" s="6" t="str">
        <f>HYPERLINK("https://eping.wto.org/en/Search?viewData= G/TBT/N/EU/1023"," G/TBT/N/EU/1023")</f>
        <v xml:space="preserve"> G/TBT/N/EU/1023</v>
      </c>
      <c r="D68" s="6" t="s">
        <v>61</v>
      </c>
      <c r="E68" s="8" t="s">
        <v>153</v>
      </c>
      <c r="F68" s="8" t="s">
        <v>154</v>
      </c>
      <c r="G68" s="8" t="s">
        <v>155</v>
      </c>
      <c r="H68" s="6" t="s">
        <v>21</v>
      </c>
      <c r="I68" s="6" t="s">
        <v>41</v>
      </c>
      <c r="J68" s="6" t="s">
        <v>51</v>
      </c>
      <c r="K68" s="6" t="s">
        <v>59</v>
      </c>
      <c r="L68" s="6"/>
      <c r="M68" s="7">
        <v>45285</v>
      </c>
      <c r="N68" s="6" t="s">
        <v>23</v>
      </c>
      <c r="O68" s="8" t="s">
        <v>156</v>
      </c>
      <c r="P68" s="6" t="str">
        <f>HYPERLINK("https://docs.wto.org/imrd/directdoc.asp?DDFDocuments/t/G/TBTN23/EU1023.DOCX", "https://docs.wto.org/imrd/directdoc.asp?DDFDocuments/t/G/TBTN23/EU1023.DOCX")</f>
        <v>https://docs.wto.org/imrd/directdoc.asp?DDFDocuments/t/G/TBTN23/EU1023.DOCX</v>
      </c>
      <c r="Q68" s="6"/>
      <c r="R68" s="6"/>
    </row>
    <row r="69" spans="1:18" ht="225" x14ac:dyDescent="0.25">
      <c r="A69" s="10" t="s">
        <v>705</v>
      </c>
      <c r="B69" s="7">
        <v>45226</v>
      </c>
      <c r="C69" s="6" t="str">
        <f>HYPERLINK("https://eping.wto.org/en/Search?viewData= G/TBT/N/FRA/232"," G/TBT/N/FRA/232")</f>
        <v xml:space="preserve"> G/TBT/N/FRA/232</v>
      </c>
      <c r="D69" s="6" t="s">
        <v>17</v>
      </c>
      <c r="E69" s="8" t="s">
        <v>149</v>
      </c>
      <c r="F69" s="8" t="s">
        <v>150</v>
      </c>
      <c r="G69" s="8" t="s">
        <v>151</v>
      </c>
      <c r="H69" s="6" t="s">
        <v>141</v>
      </c>
      <c r="I69" s="6" t="s">
        <v>142</v>
      </c>
      <c r="J69" s="6" t="s">
        <v>72</v>
      </c>
      <c r="K69" s="6" t="s">
        <v>59</v>
      </c>
      <c r="L69" s="6"/>
      <c r="M69" s="7">
        <v>45286</v>
      </c>
      <c r="N69" s="6" t="s">
        <v>23</v>
      </c>
      <c r="O69" s="8" t="s">
        <v>152</v>
      </c>
      <c r="P69" s="6"/>
      <c r="Q69" s="6" t="str">
        <f>HYPERLINK("https://docs.wto.org/imrd/directdoc.asp?DDFDocuments/u/G/TBTN23/FRA232.DOCX", "https://docs.wto.org/imrd/directdoc.asp?DDFDocuments/u/G/TBTN23/FRA232.DOCX")</f>
        <v>https://docs.wto.org/imrd/directdoc.asp?DDFDocuments/u/G/TBTN23/FRA232.DOCX</v>
      </c>
      <c r="R69" s="6"/>
    </row>
    <row r="70" spans="1:18" ht="75" x14ac:dyDescent="0.25">
      <c r="A70" s="8" t="s">
        <v>682</v>
      </c>
      <c r="B70" s="7">
        <v>45226</v>
      </c>
      <c r="C70" s="6" t="str">
        <f>HYPERLINK("https://eping.wto.org/en/Search?viewData= G/TBT/N/GBR/69"," G/TBT/N/GBR/69")</f>
        <v xml:space="preserve"> G/TBT/N/GBR/69</v>
      </c>
      <c r="D70" s="6" t="s">
        <v>137</v>
      </c>
      <c r="E70" s="8" t="s">
        <v>138</v>
      </c>
      <c r="F70" s="8" t="s">
        <v>139</v>
      </c>
      <c r="G70" s="8" t="s">
        <v>140</v>
      </c>
      <c r="H70" s="6" t="s">
        <v>141</v>
      </c>
      <c r="I70" s="6" t="s">
        <v>142</v>
      </c>
      <c r="J70" s="6" t="s">
        <v>51</v>
      </c>
      <c r="K70" s="6" t="s">
        <v>59</v>
      </c>
      <c r="L70" s="6"/>
      <c r="M70" s="7">
        <v>45286</v>
      </c>
      <c r="N70" s="6" t="s">
        <v>23</v>
      </c>
      <c r="O70" s="8" t="s">
        <v>143</v>
      </c>
      <c r="P70" s="6" t="str">
        <f>HYPERLINK("https://docs.wto.org/imrd/directdoc.asp?DDFDocuments/t/G/TBTN23/GBR69.DOCX", "https://docs.wto.org/imrd/directdoc.asp?DDFDocuments/t/G/TBTN23/GBR69.DOCX")</f>
        <v>https://docs.wto.org/imrd/directdoc.asp?DDFDocuments/t/G/TBTN23/GBR69.DOCX</v>
      </c>
      <c r="Q70" s="6"/>
      <c r="R70" s="6"/>
    </row>
    <row r="71" spans="1:18" ht="60" x14ac:dyDescent="0.25">
      <c r="A71" s="8" t="s">
        <v>709</v>
      </c>
      <c r="B71" s="7">
        <v>45219</v>
      </c>
      <c r="C71" s="6" t="str">
        <f>HYPERLINK("https://eping.wto.org/en/Search?viewData= G/TBT/N/UGA/1848"," G/TBT/N/UGA/1848")</f>
        <v xml:space="preserve"> G/TBT/N/UGA/1848</v>
      </c>
      <c r="D71" s="6" t="s">
        <v>201</v>
      </c>
      <c r="E71" s="8" t="s">
        <v>307</v>
      </c>
      <c r="F71" s="8" t="s">
        <v>308</v>
      </c>
      <c r="G71" s="8" t="s">
        <v>309</v>
      </c>
      <c r="H71" s="6" t="s">
        <v>310</v>
      </c>
      <c r="I71" s="6" t="s">
        <v>206</v>
      </c>
      <c r="J71" s="6" t="s">
        <v>311</v>
      </c>
      <c r="K71" s="6" t="s">
        <v>52</v>
      </c>
      <c r="L71" s="6"/>
      <c r="M71" s="7">
        <v>45279</v>
      </c>
      <c r="N71" s="6" t="s">
        <v>23</v>
      </c>
      <c r="O71" s="8" t="s">
        <v>312</v>
      </c>
      <c r="P71" s="6" t="str">
        <f>HYPERLINK("https://docs.wto.org/imrd/directdoc.asp?DDFDocuments/t/G/TBTN23/UGA1848.DOCX", "https://docs.wto.org/imrd/directdoc.asp?DDFDocuments/t/G/TBTN23/UGA1848.DOCX")</f>
        <v>https://docs.wto.org/imrd/directdoc.asp?DDFDocuments/t/G/TBTN23/UGA1848.DOCX</v>
      </c>
      <c r="Q71" s="6"/>
      <c r="R71" s="6"/>
    </row>
    <row r="72" spans="1:18" ht="45" x14ac:dyDescent="0.25">
      <c r="A72" s="8" t="s">
        <v>697</v>
      </c>
      <c r="B72" s="7">
        <v>45222</v>
      </c>
      <c r="C72" s="6" t="str">
        <f>HYPERLINK("https://eping.wto.org/en/Search?viewData= G/TBT/N/BHR/680"," G/TBT/N/BHR/680")</f>
        <v xml:space="preserve"> G/TBT/N/BHR/680</v>
      </c>
      <c r="D72" s="6" t="s">
        <v>264</v>
      </c>
      <c r="E72" s="8" t="s">
        <v>265</v>
      </c>
      <c r="F72" s="8" t="s">
        <v>266</v>
      </c>
      <c r="G72" s="8" t="s">
        <v>267</v>
      </c>
      <c r="H72" s="6" t="s">
        <v>21</v>
      </c>
      <c r="I72" s="6" t="s">
        <v>268</v>
      </c>
      <c r="J72" s="6" t="s">
        <v>72</v>
      </c>
      <c r="K72" s="6" t="s">
        <v>21</v>
      </c>
      <c r="L72" s="6"/>
      <c r="M72" s="7">
        <v>45282</v>
      </c>
      <c r="N72" s="6" t="s">
        <v>23</v>
      </c>
      <c r="O72" s="8" t="s">
        <v>269</v>
      </c>
      <c r="P72" s="6" t="str">
        <f>HYPERLINK("https://docs.wto.org/imrd/directdoc.asp?DDFDocuments/t/G/TBTN23/BHR680.DOCX", "https://docs.wto.org/imrd/directdoc.asp?DDFDocuments/t/G/TBTN23/BHR680.DOCX")</f>
        <v>https://docs.wto.org/imrd/directdoc.asp?DDFDocuments/t/G/TBTN23/BHR680.DOCX</v>
      </c>
      <c r="Q72" s="6"/>
      <c r="R72" s="6"/>
    </row>
    <row r="73" spans="1:18" ht="45" x14ac:dyDescent="0.25">
      <c r="A73" s="8" t="s">
        <v>754</v>
      </c>
      <c r="B73" s="7">
        <v>45203</v>
      </c>
      <c r="C73" s="6" t="str">
        <f>HYPERLINK("https://eping.wto.org/en/Search?viewData= G/TBT/N/UGA/1846"," G/TBT/N/UGA/1846")</f>
        <v xml:space="preserve"> G/TBT/N/UGA/1846</v>
      </c>
      <c r="D73" s="6" t="s">
        <v>201</v>
      </c>
      <c r="E73" s="8" t="s">
        <v>616</v>
      </c>
      <c r="F73" s="8" t="s">
        <v>617</v>
      </c>
      <c r="G73" s="8" t="s">
        <v>618</v>
      </c>
      <c r="H73" s="6" t="s">
        <v>619</v>
      </c>
      <c r="I73" s="6" t="s">
        <v>337</v>
      </c>
      <c r="J73" s="6" t="s">
        <v>620</v>
      </c>
      <c r="K73" s="6" t="s">
        <v>339</v>
      </c>
      <c r="L73" s="6"/>
      <c r="M73" s="7">
        <v>45263</v>
      </c>
      <c r="N73" s="6" t="s">
        <v>23</v>
      </c>
      <c r="O73" s="8" t="s">
        <v>621</v>
      </c>
      <c r="P73" s="6" t="str">
        <f>HYPERLINK("https://docs.wto.org/imrd/directdoc.asp?DDFDocuments/t/G/TBTN23/UGA1846.DOCX", "https://docs.wto.org/imrd/directdoc.asp?DDFDocuments/t/G/TBTN23/UGA1846.DOCX")</f>
        <v>https://docs.wto.org/imrd/directdoc.asp?DDFDocuments/t/G/TBTN23/UGA1846.DOCX</v>
      </c>
      <c r="Q73" s="6"/>
      <c r="R73" s="6" t="str">
        <f>HYPERLINK("https://docs.wto.org/imrd/directdoc.asp?DDFDocuments/v/G/TBTN23/UGA1846.DOCX", "https://docs.wto.org/imrd/directdoc.asp?DDFDocuments/v/G/TBTN23/UGA1846.DOCX")</f>
        <v>https://docs.wto.org/imrd/directdoc.asp?DDFDocuments/v/G/TBTN23/UGA1846.DOCX</v>
      </c>
    </row>
    <row r="74" spans="1:18" ht="105" x14ac:dyDescent="0.25">
      <c r="A74" s="10" t="s">
        <v>718</v>
      </c>
      <c r="B74" s="7">
        <v>45218</v>
      </c>
      <c r="C74" s="6" t="str">
        <f>HYPERLINK("https://eping.wto.org/en/Search?viewData= G/TBT/N/UGA/1847"," G/TBT/N/UGA/1847")</f>
        <v xml:space="preserve"> G/TBT/N/UGA/1847</v>
      </c>
      <c r="D74" s="6" t="s">
        <v>201</v>
      </c>
      <c r="E74" s="8" t="s">
        <v>333</v>
      </c>
      <c r="F74" s="8" t="s">
        <v>334</v>
      </c>
      <c r="G74" s="8" t="s">
        <v>335</v>
      </c>
      <c r="H74" s="6" t="s">
        <v>336</v>
      </c>
      <c r="I74" s="6" t="s">
        <v>337</v>
      </c>
      <c r="J74" s="6" t="s">
        <v>338</v>
      </c>
      <c r="K74" s="6" t="s">
        <v>339</v>
      </c>
      <c r="L74" s="6"/>
      <c r="M74" s="7">
        <v>45278</v>
      </c>
      <c r="N74" s="6" t="s">
        <v>23</v>
      </c>
      <c r="O74" s="8" t="s">
        <v>340</v>
      </c>
      <c r="P74" s="6" t="str">
        <f>HYPERLINK("https://docs.wto.org/imrd/directdoc.asp?DDFDocuments/t/G/TBTN23/UGA1847.DOCX", "https://docs.wto.org/imrd/directdoc.asp?DDFDocuments/t/G/TBTN23/UGA1847.DOCX")</f>
        <v>https://docs.wto.org/imrd/directdoc.asp?DDFDocuments/t/G/TBTN23/UGA1847.DOCX</v>
      </c>
      <c r="Q74" s="6"/>
      <c r="R74" s="6"/>
    </row>
    <row r="75" spans="1:18" ht="75" x14ac:dyDescent="0.25">
      <c r="A75" s="8" t="s">
        <v>707</v>
      </c>
      <c r="B75" s="7">
        <v>45224</v>
      </c>
      <c r="C75" s="6" t="str">
        <f>HYPERLINK("https://eping.wto.org/en/Search?viewData= G/TBT/N/BOL/25"," G/TBT/N/BOL/25")</f>
        <v xml:space="preserve"> G/TBT/N/BOL/25</v>
      </c>
      <c r="D75" s="6" t="s">
        <v>193</v>
      </c>
      <c r="E75" s="8" t="s">
        <v>194</v>
      </c>
      <c r="F75" s="8" t="s">
        <v>195</v>
      </c>
      <c r="G75" s="8" t="s">
        <v>196</v>
      </c>
      <c r="H75" s="6" t="s">
        <v>197</v>
      </c>
      <c r="I75" s="6" t="s">
        <v>198</v>
      </c>
      <c r="J75" s="6" t="s">
        <v>199</v>
      </c>
      <c r="K75" s="6" t="s">
        <v>21</v>
      </c>
      <c r="L75" s="6"/>
      <c r="M75" s="7">
        <v>45284</v>
      </c>
      <c r="N75" s="6" t="s">
        <v>23</v>
      </c>
      <c r="O75" s="8" t="s">
        <v>200</v>
      </c>
      <c r="P75" s="6" t="str">
        <f>HYPERLINK("https://docs.wto.org/imrd/directdoc.asp?DDFDocuments/t/G/TBTN23/BOL25.DOCX", "https://docs.wto.org/imrd/directdoc.asp?DDFDocuments/t/G/TBTN23/BOL25.DOCX")</f>
        <v>https://docs.wto.org/imrd/directdoc.asp?DDFDocuments/t/G/TBTN23/BOL25.DOCX</v>
      </c>
      <c r="Q75" s="6"/>
      <c r="R75" s="6" t="str">
        <f>HYPERLINK("https://docs.wto.org/imrd/directdoc.asp?DDFDocuments/v/G/TBTN23/BOL25.DOCX", "https://docs.wto.org/imrd/directdoc.asp?DDFDocuments/v/G/TBTN23/BOL25.DOCX")</f>
        <v>https://docs.wto.org/imrd/directdoc.asp?DDFDocuments/v/G/TBTN23/BOL25.DOCX</v>
      </c>
    </row>
    <row r="76" spans="1:18" ht="30" x14ac:dyDescent="0.25">
      <c r="A76" s="10" t="s">
        <v>706</v>
      </c>
      <c r="B76" s="7">
        <v>45225</v>
      </c>
      <c r="C76" s="6" t="str">
        <f>HYPERLINK("https://eping.wto.org/en/Search?viewData= G/TBT/N/ZAF/252"," G/TBT/N/ZAF/252")</f>
        <v xml:space="preserve"> G/TBT/N/ZAF/252</v>
      </c>
      <c r="D76" s="6" t="s">
        <v>157</v>
      </c>
      <c r="E76" s="8" t="s">
        <v>165</v>
      </c>
      <c r="F76" s="8" t="s">
        <v>166</v>
      </c>
      <c r="G76" s="8" t="s">
        <v>167</v>
      </c>
      <c r="H76" s="6" t="s">
        <v>168</v>
      </c>
      <c r="I76" s="6" t="s">
        <v>169</v>
      </c>
      <c r="J76" s="6" t="s">
        <v>51</v>
      </c>
      <c r="K76" s="6" t="s">
        <v>21</v>
      </c>
      <c r="L76" s="6"/>
      <c r="M76" s="7">
        <v>45285</v>
      </c>
      <c r="N76" s="6" t="s">
        <v>23</v>
      </c>
      <c r="O76" s="8" t="s">
        <v>170</v>
      </c>
      <c r="P76" s="6" t="str">
        <f>HYPERLINK("https://docs.wto.org/imrd/directdoc.asp?DDFDocuments/t/G/TBTN23/ZAF252.DOCX", "https://docs.wto.org/imrd/directdoc.asp?DDFDocuments/t/G/TBTN23/ZAF252.DOCX")</f>
        <v>https://docs.wto.org/imrd/directdoc.asp?DDFDocuments/t/G/TBTN23/ZAF252.DOCX</v>
      </c>
      <c r="Q76" s="6" t="str">
        <f>HYPERLINK("https://docs.wto.org/imrd/directdoc.asp?DDFDocuments/u/G/TBTN23/ZAF252.DOCX", "https://docs.wto.org/imrd/directdoc.asp?DDFDocuments/u/G/TBTN23/ZAF252.DOCX")</f>
        <v>https://docs.wto.org/imrd/directdoc.asp?DDFDocuments/u/G/TBTN23/ZAF252.DOCX</v>
      </c>
      <c r="R76" s="6"/>
    </row>
    <row r="77" spans="1:18" ht="30" x14ac:dyDescent="0.25">
      <c r="A77" s="10" t="s">
        <v>706</v>
      </c>
      <c r="B77" s="7">
        <v>45225</v>
      </c>
      <c r="C77" s="6" t="str">
        <f>HYPERLINK("https://eping.wto.org/en/Search?viewData= G/TBT/N/ZAF/253"," G/TBT/N/ZAF/253")</f>
        <v xml:space="preserve"> G/TBT/N/ZAF/253</v>
      </c>
      <c r="D77" s="6" t="s">
        <v>157</v>
      </c>
      <c r="E77" s="8" t="s">
        <v>171</v>
      </c>
      <c r="F77" s="8" t="s">
        <v>172</v>
      </c>
      <c r="G77" s="8" t="s">
        <v>167</v>
      </c>
      <c r="H77" s="6" t="s">
        <v>168</v>
      </c>
      <c r="I77" s="6" t="s">
        <v>169</v>
      </c>
      <c r="J77" s="6" t="s">
        <v>173</v>
      </c>
      <c r="K77" s="6" t="s">
        <v>21</v>
      </c>
      <c r="L77" s="6"/>
      <c r="M77" s="7" t="s">
        <v>21</v>
      </c>
      <c r="N77" s="6" t="s">
        <v>23</v>
      </c>
      <c r="O77" s="8" t="s">
        <v>174</v>
      </c>
      <c r="P77" s="6" t="str">
        <f>HYPERLINK("https://docs.wto.org/imrd/directdoc.asp?DDFDocuments/t/G/TBTN23/ZAF253.DOCX", "https://docs.wto.org/imrd/directdoc.asp?DDFDocuments/t/G/TBTN23/ZAF253.DOCX")</f>
        <v>https://docs.wto.org/imrd/directdoc.asp?DDFDocuments/t/G/TBTN23/ZAF253.DOCX</v>
      </c>
      <c r="Q77" s="6"/>
      <c r="R77" s="6"/>
    </row>
    <row r="78" spans="1:18" ht="75" x14ac:dyDescent="0.25">
      <c r="A78" s="8" t="s">
        <v>670</v>
      </c>
      <c r="B78" s="7">
        <v>45229</v>
      </c>
      <c r="C78" s="6" t="str">
        <f>HYPERLINK("https://eping.wto.org/en/Search?viewData= G/TBT/N/KOR/1179"," G/TBT/N/KOR/1179")</f>
        <v xml:space="preserve"> G/TBT/N/KOR/1179</v>
      </c>
      <c r="D78" s="6" t="s">
        <v>31</v>
      </c>
      <c r="E78" s="8" t="s">
        <v>54</v>
      </c>
      <c r="F78" s="8" t="s">
        <v>55</v>
      </c>
      <c r="G78" s="8" t="s">
        <v>56</v>
      </c>
      <c r="H78" s="6" t="s">
        <v>21</v>
      </c>
      <c r="I78" s="6" t="s">
        <v>57</v>
      </c>
      <c r="J78" s="6" t="s">
        <v>58</v>
      </c>
      <c r="K78" s="6" t="s">
        <v>59</v>
      </c>
      <c r="L78" s="6"/>
      <c r="M78" s="7">
        <v>45289</v>
      </c>
      <c r="N78" s="6" t="s">
        <v>23</v>
      </c>
      <c r="O78" s="8" t="s">
        <v>60</v>
      </c>
      <c r="P78" s="6" t="str">
        <f>HYPERLINK("https://docs.wto.org/imrd/directdoc.asp?DDFDocuments/t/G/TBT/NKOR1179.DOCX", "https://docs.wto.org/imrd/directdoc.asp?DDFDocuments/t/G/TBT/NKOR1179.DOCX")</f>
        <v>https://docs.wto.org/imrd/directdoc.asp?DDFDocuments/t/G/TBT/NKOR1179.DOCX</v>
      </c>
      <c r="Q78" s="6"/>
      <c r="R78" s="6"/>
    </row>
    <row r="79" spans="1:18" ht="409.5" x14ac:dyDescent="0.25">
      <c r="A79" s="8" t="s">
        <v>670</v>
      </c>
      <c r="B79" s="7">
        <v>45203</v>
      </c>
      <c r="C79" s="6" t="str">
        <f>HYPERLINK("https://eping.wto.org/en/Search?viewData= G/TBT/N/KOR/1172"," G/TBT/N/KOR/1172")</f>
        <v xml:space="preserve"> G/TBT/N/KOR/1172</v>
      </c>
      <c r="D79" s="6" t="s">
        <v>31</v>
      </c>
      <c r="E79" s="8" t="s">
        <v>586</v>
      </c>
      <c r="F79" s="8" t="s">
        <v>587</v>
      </c>
      <c r="G79" s="8" t="s">
        <v>588</v>
      </c>
      <c r="H79" s="6" t="s">
        <v>112</v>
      </c>
      <c r="I79" s="6" t="s">
        <v>57</v>
      </c>
      <c r="J79" s="6" t="s">
        <v>584</v>
      </c>
      <c r="K79" s="6" t="s">
        <v>59</v>
      </c>
      <c r="L79" s="6"/>
      <c r="M79" s="7">
        <v>45263</v>
      </c>
      <c r="N79" s="6" t="s">
        <v>23</v>
      </c>
      <c r="O79" s="8" t="s">
        <v>589</v>
      </c>
      <c r="P79" s="6" t="str">
        <f>HYPERLINK("https://docs.wto.org/imrd/directdoc.asp?DDFDocuments/t/G/TBTN23/KOR1172.DOCX", "https://docs.wto.org/imrd/directdoc.asp?DDFDocuments/t/G/TBTN23/KOR1172.DOCX")</f>
        <v>https://docs.wto.org/imrd/directdoc.asp?DDFDocuments/t/G/TBTN23/KOR1172.DOCX</v>
      </c>
      <c r="Q79" s="6"/>
      <c r="R79" s="6" t="str">
        <f>HYPERLINK("https://docs.wto.org/imrd/directdoc.asp?DDFDocuments/v/G/TBTN23/KOR1172.DOCX", "https://docs.wto.org/imrd/directdoc.asp?DDFDocuments/v/G/TBTN23/KOR1172.DOCX")</f>
        <v>https://docs.wto.org/imrd/directdoc.asp?DDFDocuments/v/G/TBTN23/KOR1172.DOCX</v>
      </c>
    </row>
    <row r="80" spans="1:18" ht="60" x14ac:dyDescent="0.25">
      <c r="A80" s="8" t="s">
        <v>671</v>
      </c>
      <c r="B80" s="7">
        <v>45226</v>
      </c>
      <c r="C80" s="6" t="str">
        <f>HYPERLINK("https://eping.wto.org/en/Search?viewData= G/TBT/N/EU/1025"," G/TBT/N/EU/1025")</f>
        <v xml:space="preserve"> G/TBT/N/EU/1025</v>
      </c>
      <c r="D80" s="6" t="s">
        <v>61</v>
      </c>
      <c r="E80" s="8" t="s">
        <v>62</v>
      </c>
      <c r="F80" s="8" t="s">
        <v>63</v>
      </c>
      <c r="G80" s="8" t="s">
        <v>64</v>
      </c>
      <c r="H80" s="6" t="s">
        <v>21</v>
      </c>
      <c r="I80" s="6" t="s">
        <v>50</v>
      </c>
      <c r="J80" s="6" t="s">
        <v>51</v>
      </c>
      <c r="K80" s="6" t="s">
        <v>52</v>
      </c>
      <c r="L80" s="6"/>
      <c r="M80" s="7">
        <v>45286</v>
      </c>
      <c r="N80" s="6" t="s">
        <v>23</v>
      </c>
      <c r="O80" s="8" t="s">
        <v>65</v>
      </c>
      <c r="P80" s="6" t="str">
        <f>HYPERLINK("https://docs.wto.org/imrd/directdoc.asp?DDFDocuments/t/G/TBTN23/EU1025.DOCX", "https://docs.wto.org/imrd/directdoc.asp?DDFDocuments/t/G/TBTN23/EU1025.DOCX")</f>
        <v>https://docs.wto.org/imrd/directdoc.asp?DDFDocuments/t/G/TBTN23/EU1025.DOCX</v>
      </c>
      <c r="Q80" s="6"/>
      <c r="R80" s="6"/>
    </row>
    <row r="81" spans="1:18" ht="60" x14ac:dyDescent="0.25">
      <c r="A81" s="8" t="s">
        <v>729</v>
      </c>
      <c r="B81" s="7">
        <v>45211</v>
      </c>
      <c r="C81" s="6" t="str">
        <f>HYPERLINK("https://eping.wto.org/en/Search?viewData= G/TBT/N/KOR/1176"," G/TBT/N/KOR/1176")</f>
        <v xml:space="preserve"> G/TBT/N/KOR/1176</v>
      </c>
      <c r="D81" s="6" t="s">
        <v>31</v>
      </c>
      <c r="E81" s="8" t="s">
        <v>442</v>
      </c>
      <c r="F81" s="8" t="s">
        <v>443</v>
      </c>
      <c r="G81" s="8" t="s">
        <v>444</v>
      </c>
      <c r="H81" s="6" t="s">
        <v>21</v>
      </c>
      <c r="I81" s="6" t="s">
        <v>445</v>
      </c>
      <c r="J81" s="6" t="s">
        <v>184</v>
      </c>
      <c r="K81" s="6" t="s">
        <v>21</v>
      </c>
      <c r="L81" s="6"/>
      <c r="M81" s="7">
        <v>45271</v>
      </c>
      <c r="N81" s="6" t="s">
        <v>23</v>
      </c>
      <c r="O81" s="8" t="s">
        <v>446</v>
      </c>
      <c r="P81" s="6" t="str">
        <f>HYPERLINK("https://docs.wto.org/imrd/directdoc.asp?DDFDocuments/t/G/TBTN23/KOR1176.DOCX", "https://docs.wto.org/imrd/directdoc.asp?DDFDocuments/t/G/TBTN23/KOR1176.DOCX")</f>
        <v>https://docs.wto.org/imrd/directdoc.asp?DDFDocuments/t/G/TBTN23/KOR1176.DOCX</v>
      </c>
      <c r="Q81" s="6"/>
      <c r="R81" s="6"/>
    </row>
    <row r="82" spans="1:18" ht="30" x14ac:dyDescent="0.25">
      <c r="A82" s="8" t="s">
        <v>763</v>
      </c>
      <c r="B82" s="7">
        <v>45201</v>
      </c>
      <c r="C82" s="6" t="str">
        <f>HYPERLINK("https://eping.wto.org/en/Search?viewData= G/TBT/N/BDI/410, G/TBT/N/KEN/1506, G/TBT/N/RWA/935, G/TBT/N/TZA/1038, G/TBT/N/UGA/1845"," G/TBT/N/BDI/410, G/TBT/N/KEN/1506, G/TBT/N/RWA/935, G/TBT/N/TZA/1038, G/TBT/N/UGA/1845")</f>
        <v xml:space="preserve"> G/TBT/N/BDI/410, G/TBT/N/KEN/1506, G/TBT/N/RWA/935, G/TBT/N/TZA/1038, G/TBT/N/UGA/1845</v>
      </c>
      <c r="D82" s="6" t="s">
        <v>201</v>
      </c>
      <c r="E82" s="8" t="s">
        <v>637</v>
      </c>
      <c r="F82" s="8" t="s">
        <v>638</v>
      </c>
      <c r="G82" s="8" t="s">
        <v>639</v>
      </c>
      <c r="H82" s="6" t="s">
        <v>640</v>
      </c>
      <c r="I82" s="6" t="s">
        <v>641</v>
      </c>
      <c r="J82" s="6" t="s">
        <v>642</v>
      </c>
      <c r="K82" s="6" t="s">
        <v>21</v>
      </c>
      <c r="L82" s="6"/>
      <c r="M82" s="7">
        <v>45261</v>
      </c>
      <c r="N82" s="6" t="s">
        <v>23</v>
      </c>
      <c r="O82" s="8" t="s">
        <v>643</v>
      </c>
      <c r="P82" s="6" t="str">
        <f>HYPERLINK("https://docs.wto.org/imrd/directdoc.asp?DDFDocuments/t/G/TBTN23/BDI410.DOCX", "https://docs.wto.org/imrd/directdoc.asp?DDFDocuments/t/G/TBTN23/BDI410.DOCX")</f>
        <v>https://docs.wto.org/imrd/directdoc.asp?DDFDocuments/t/G/TBTN23/BDI410.DOCX</v>
      </c>
      <c r="Q82" s="6" t="str">
        <f>HYPERLINK("https://docs.wto.org/imrd/directdoc.asp?DDFDocuments/u/G/TBTN23/BDI410.DOCX", "https://docs.wto.org/imrd/directdoc.asp?DDFDocuments/u/G/TBTN23/BDI410.DOCX")</f>
        <v>https://docs.wto.org/imrd/directdoc.asp?DDFDocuments/u/G/TBTN23/BDI410.DOCX</v>
      </c>
      <c r="R82" s="6" t="str">
        <f>HYPERLINK("https://docs.wto.org/imrd/directdoc.asp?DDFDocuments/v/G/TBTN23/BDI410.DOCX", "https://docs.wto.org/imrd/directdoc.asp?DDFDocuments/v/G/TBTN23/BDI410.DOCX")</f>
        <v>https://docs.wto.org/imrd/directdoc.asp?DDFDocuments/v/G/TBTN23/BDI410.DOCX</v>
      </c>
    </row>
    <row r="83" spans="1:18" ht="75" x14ac:dyDescent="0.25">
      <c r="A83" s="10" t="s">
        <v>721</v>
      </c>
      <c r="B83" s="7">
        <v>45215</v>
      </c>
      <c r="C83" s="6" t="str">
        <f>HYPERLINK("https://eping.wto.org/en/Search?viewData= G/TBT/N/SAU/1310"," G/TBT/N/SAU/1310")</f>
        <v xml:space="preserve"> G/TBT/N/SAU/1310</v>
      </c>
      <c r="D83" s="6" t="s">
        <v>263</v>
      </c>
      <c r="E83" s="8" t="s">
        <v>365</v>
      </c>
      <c r="F83" s="8" t="s">
        <v>366</v>
      </c>
      <c r="G83" s="8" t="s">
        <v>367</v>
      </c>
      <c r="H83" s="6" t="s">
        <v>21</v>
      </c>
      <c r="I83" s="6" t="s">
        <v>368</v>
      </c>
      <c r="J83" s="6" t="s">
        <v>369</v>
      </c>
      <c r="K83" s="6" t="s">
        <v>21</v>
      </c>
      <c r="L83" s="6"/>
      <c r="M83" s="7">
        <v>45275</v>
      </c>
      <c r="N83" s="6" t="s">
        <v>23</v>
      </c>
      <c r="O83" s="8" t="s">
        <v>370</v>
      </c>
      <c r="P83" s="6" t="str">
        <f>HYPERLINK("https://docs.wto.org/imrd/directdoc.asp?DDFDocuments/t/G/TBTN23/SAU1310.DOCX", "https://docs.wto.org/imrd/directdoc.asp?DDFDocuments/t/G/TBTN23/SAU1310.DOCX")</f>
        <v>https://docs.wto.org/imrd/directdoc.asp?DDFDocuments/t/G/TBTN23/SAU1310.DOCX</v>
      </c>
      <c r="Q83" s="6"/>
      <c r="R83" s="6" t="str">
        <f>HYPERLINK("https://docs.wto.org/imrd/directdoc.asp?DDFDocuments/v/G/TBTN23/SAU1310.DOCX", "https://docs.wto.org/imrd/directdoc.asp?DDFDocuments/v/G/TBTN23/SAU1310.DOCX")</f>
        <v>https://docs.wto.org/imrd/directdoc.asp?DDFDocuments/v/G/TBTN23/SAU1310.DOCX</v>
      </c>
    </row>
    <row r="84" spans="1:18" ht="270" x14ac:dyDescent="0.25">
      <c r="A84" s="8" t="s">
        <v>765</v>
      </c>
      <c r="B84" s="7">
        <v>45201</v>
      </c>
      <c r="C84" s="6" t="str">
        <f>HYPERLINK("https://eping.wto.org/en/Search?viewData= G/TBT/N/UKR/268"," G/TBT/N/UKR/268")</f>
        <v xml:space="preserve"> G/TBT/N/UKR/268</v>
      </c>
      <c r="D84" s="6" t="s">
        <v>186</v>
      </c>
      <c r="E84" s="8" t="s">
        <v>660</v>
      </c>
      <c r="F84" s="8" t="s">
        <v>661</v>
      </c>
      <c r="G84" s="8" t="s">
        <v>662</v>
      </c>
      <c r="H84" s="6" t="s">
        <v>21</v>
      </c>
      <c r="I84" s="6" t="s">
        <v>524</v>
      </c>
      <c r="J84" s="6" t="s">
        <v>609</v>
      </c>
      <c r="K84" s="6" t="s">
        <v>21</v>
      </c>
      <c r="L84" s="6"/>
      <c r="M84" s="7">
        <v>45261</v>
      </c>
      <c r="N84" s="6" t="s">
        <v>23</v>
      </c>
      <c r="O84" s="8" t="s">
        <v>663</v>
      </c>
      <c r="P84" s="6" t="str">
        <f>HYPERLINK("https://docs.wto.org/imrd/directdoc.asp?DDFDocuments/t/G/TBTN23/UKR268.DOCX", "https://docs.wto.org/imrd/directdoc.asp?DDFDocuments/t/G/TBTN23/UKR268.DOCX")</f>
        <v>https://docs.wto.org/imrd/directdoc.asp?DDFDocuments/t/G/TBTN23/UKR268.DOCX</v>
      </c>
      <c r="Q84" s="6" t="str">
        <f>HYPERLINK("https://docs.wto.org/imrd/directdoc.asp?DDFDocuments/u/G/TBTN23/UKR268.DOCX", "https://docs.wto.org/imrd/directdoc.asp?DDFDocuments/u/G/TBTN23/UKR268.DOCX")</f>
        <v>https://docs.wto.org/imrd/directdoc.asp?DDFDocuments/u/G/TBTN23/UKR268.DOCX</v>
      </c>
      <c r="R84" s="6" t="str">
        <f>HYPERLINK("https://docs.wto.org/imrd/directdoc.asp?DDFDocuments/v/G/TBTN23/UKR268.DOCX", "https://docs.wto.org/imrd/directdoc.asp?DDFDocuments/v/G/TBTN23/UKR268.DOCX")</f>
        <v>https://docs.wto.org/imrd/directdoc.asp?DDFDocuments/v/G/TBTN23/UKR268.DOCX</v>
      </c>
    </row>
    <row r="85" spans="1:18" ht="150" x14ac:dyDescent="0.25">
      <c r="A85" s="8" t="s">
        <v>755</v>
      </c>
      <c r="B85" s="7">
        <v>45201</v>
      </c>
      <c r="C85" s="6" t="str">
        <f>HYPERLINK("https://eping.wto.org/en/Search?viewData= G/TBT/N/NZL/129"," G/TBT/N/NZL/129")</f>
        <v xml:space="preserve"> G/TBT/N/NZL/129</v>
      </c>
      <c r="D85" s="6" t="s">
        <v>632</v>
      </c>
      <c r="E85" s="8" t="s">
        <v>633</v>
      </c>
      <c r="F85" s="8" t="s">
        <v>634</v>
      </c>
      <c r="G85" s="8" t="s">
        <v>635</v>
      </c>
      <c r="H85" s="6" t="s">
        <v>636</v>
      </c>
      <c r="I85" s="6" t="s">
        <v>57</v>
      </c>
      <c r="J85" s="6" t="s">
        <v>72</v>
      </c>
      <c r="K85" s="6" t="s">
        <v>59</v>
      </c>
      <c r="L85" s="6"/>
      <c r="M85" s="7">
        <v>45261</v>
      </c>
      <c r="N85" s="6" t="s">
        <v>23</v>
      </c>
      <c r="O85" s="6"/>
      <c r="P85" s="6" t="str">
        <f>HYPERLINK("https://docs.wto.org/imrd/directdoc.asp?DDFDocuments/t/G/TBTN23/NZL129.DOCX", "https://docs.wto.org/imrd/directdoc.asp?DDFDocuments/t/G/TBTN23/NZL129.DOCX")</f>
        <v>https://docs.wto.org/imrd/directdoc.asp?DDFDocuments/t/G/TBTN23/NZL129.DOCX</v>
      </c>
      <c r="Q85" s="6"/>
      <c r="R85" s="6" t="str">
        <f>HYPERLINK("https://docs.wto.org/imrd/directdoc.asp?DDFDocuments/v/G/TBTN23/NZL129.DOCX", "https://docs.wto.org/imrd/directdoc.asp?DDFDocuments/v/G/TBTN23/NZL129.DOCX")</f>
        <v>https://docs.wto.org/imrd/directdoc.asp?DDFDocuments/v/G/TBTN23/NZL129.DOCX</v>
      </c>
    </row>
    <row r="86" spans="1:18" ht="30" x14ac:dyDescent="0.25">
      <c r="A86" s="8" t="s">
        <v>689</v>
      </c>
      <c r="B86" s="7">
        <v>45223</v>
      </c>
      <c r="C86" s="6" t="str">
        <f>HYPERLINK("https://eping.wto.org/en/Search?viewData= G/TBT/N/CHN/1765"," G/TBT/N/CHN/1765")</f>
        <v xml:space="preserve"> G/TBT/N/CHN/1765</v>
      </c>
      <c r="D86" s="6" t="s">
        <v>209</v>
      </c>
      <c r="E86" s="8" t="s">
        <v>210</v>
      </c>
      <c r="F86" s="8" t="s">
        <v>211</v>
      </c>
      <c r="G86" s="8" t="s">
        <v>212</v>
      </c>
      <c r="H86" s="6" t="s">
        <v>213</v>
      </c>
      <c r="I86" s="6" t="s">
        <v>214</v>
      </c>
      <c r="J86" s="6" t="s">
        <v>51</v>
      </c>
      <c r="K86" s="6" t="s">
        <v>21</v>
      </c>
      <c r="L86" s="6"/>
      <c r="M86" s="7">
        <v>45283</v>
      </c>
      <c r="N86" s="6" t="s">
        <v>23</v>
      </c>
      <c r="O86" s="8" t="s">
        <v>215</v>
      </c>
      <c r="P86" s="6" t="str">
        <f>HYPERLINK("https://docs.wto.org/imrd/directdoc.asp?DDFDocuments/t/G/TBTN23/CHN1765.DOCX", "https://docs.wto.org/imrd/directdoc.asp?DDFDocuments/t/G/TBTN23/CHN1765.DOCX")</f>
        <v>https://docs.wto.org/imrd/directdoc.asp?DDFDocuments/t/G/TBTN23/CHN1765.DOCX</v>
      </c>
      <c r="Q86" s="6"/>
      <c r="R86" s="6"/>
    </row>
    <row r="87" spans="1:18" ht="120" x14ac:dyDescent="0.25">
      <c r="A87" s="8" t="s">
        <v>711</v>
      </c>
      <c r="B87" s="7">
        <v>45218</v>
      </c>
      <c r="C87" s="6" t="str">
        <f>HYPERLINK("https://eping.wto.org/en/Search?viewData= G/TBT/N/BRA/1506"," G/TBT/N/BRA/1506")</f>
        <v xml:space="preserve"> G/TBT/N/BRA/1506</v>
      </c>
      <c r="D87" s="6" t="s">
        <v>327</v>
      </c>
      <c r="E87" s="8" t="s">
        <v>328</v>
      </c>
      <c r="F87" s="8" t="s">
        <v>329</v>
      </c>
      <c r="G87" s="8" t="s">
        <v>330</v>
      </c>
      <c r="H87" s="6" t="s">
        <v>21</v>
      </c>
      <c r="I87" s="6" t="s">
        <v>331</v>
      </c>
      <c r="J87" s="6" t="s">
        <v>51</v>
      </c>
      <c r="K87" s="6" t="s">
        <v>21</v>
      </c>
      <c r="L87" s="6"/>
      <c r="M87" s="7">
        <v>45268</v>
      </c>
      <c r="N87" s="6" t="s">
        <v>23</v>
      </c>
      <c r="O87" s="8" t="s">
        <v>332</v>
      </c>
      <c r="P87" s="6" t="str">
        <f>HYPERLINK("https://docs.wto.org/imrd/directdoc.asp?DDFDocuments/t/G/TBTN23/BRA1506.DOCX", "https://docs.wto.org/imrd/directdoc.asp?DDFDocuments/t/G/TBTN23/BRA1506.DOCX")</f>
        <v>https://docs.wto.org/imrd/directdoc.asp?DDFDocuments/t/G/TBTN23/BRA1506.DOCX</v>
      </c>
      <c r="Q87" s="6"/>
      <c r="R87" s="6"/>
    </row>
    <row r="88" spans="1:18" ht="255" x14ac:dyDescent="0.25">
      <c r="A88" s="8" t="s">
        <v>713</v>
      </c>
      <c r="B88" s="7">
        <v>45215</v>
      </c>
      <c r="C88" s="6" t="str">
        <f>HYPERLINK("https://eping.wto.org/en/Search?viewData= G/TBT/N/KOR/1177"," G/TBT/N/KOR/1177")</f>
        <v xml:space="preserve"> G/TBT/N/KOR/1177</v>
      </c>
      <c r="D88" s="6" t="s">
        <v>31</v>
      </c>
      <c r="E88" s="8" t="s">
        <v>360</v>
      </c>
      <c r="F88" s="8" t="s">
        <v>361</v>
      </c>
      <c r="G88" s="8" t="s">
        <v>362</v>
      </c>
      <c r="H88" s="6" t="s">
        <v>21</v>
      </c>
      <c r="I88" s="6" t="s">
        <v>363</v>
      </c>
      <c r="J88" s="6" t="s">
        <v>51</v>
      </c>
      <c r="K88" s="6" t="s">
        <v>52</v>
      </c>
      <c r="L88" s="6"/>
      <c r="M88" s="7">
        <v>45275</v>
      </c>
      <c r="N88" s="6" t="s">
        <v>23</v>
      </c>
      <c r="O88" s="8" t="s">
        <v>364</v>
      </c>
      <c r="P88" s="6" t="str">
        <f>HYPERLINK("https://docs.wto.org/imrd/directdoc.asp?DDFDocuments/t/G/TBTN23/KOR1177.DOCX", "https://docs.wto.org/imrd/directdoc.asp?DDFDocuments/t/G/TBTN23/KOR1177.DOCX")</f>
        <v>https://docs.wto.org/imrd/directdoc.asp?DDFDocuments/t/G/TBTN23/KOR1177.DOCX</v>
      </c>
      <c r="Q88" s="6"/>
      <c r="R88" s="6"/>
    </row>
    <row r="89" spans="1:18" ht="180" x14ac:dyDescent="0.25">
      <c r="A89" s="10" t="s">
        <v>704</v>
      </c>
      <c r="B89" s="7">
        <v>45226</v>
      </c>
      <c r="C89" s="6" t="str">
        <f>HYPERLINK("https://eping.wto.org/en/Search?viewData= G/TBT/N/FRA/229"," G/TBT/N/FRA/229")</f>
        <v xml:space="preserve"> G/TBT/N/FRA/229</v>
      </c>
      <c r="D89" s="6" t="s">
        <v>17</v>
      </c>
      <c r="E89" s="8" t="s">
        <v>144</v>
      </c>
      <c r="F89" s="8" t="s">
        <v>145</v>
      </c>
      <c r="G89" s="8" t="s">
        <v>146</v>
      </c>
      <c r="H89" s="6" t="s">
        <v>21</v>
      </c>
      <c r="I89" s="6" t="s">
        <v>147</v>
      </c>
      <c r="J89" s="6" t="s">
        <v>22</v>
      </c>
      <c r="K89" s="6" t="s">
        <v>21</v>
      </c>
      <c r="L89" s="6"/>
      <c r="M89" s="7">
        <v>45286</v>
      </c>
      <c r="N89" s="6" t="s">
        <v>23</v>
      </c>
      <c r="O89" s="8" t="s">
        <v>148</v>
      </c>
      <c r="P89" s="6"/>
      <c r="Q89" s="6" t="str">
        <f>HYPERLINK("https://docs.wto.org/imrd/directdoc.asp?DDFDocuments/u/G/TBTN23/FRA229.DOCX", "https://docs.wto.org/imrd/directdoc.asp?DDFDocuments/u/G/TBTN23/FRA229.DOCX")</f>
        <v>https://docs.wto.org/imrd/directdoc.asp?DDFDocuments/u/G/TBTN23/FRA229.DOCX</v>
      </c>
      <c r="R89" s="6"/>
    </row>
    <row r="90" spans="1:18" ht="30" x14ac:dyDescent="0.25">
      <c r="A90" s="8" t="s">
        <v>764</v>
      </c>
      <c r="B90" s="7">
        <v>45201</v>
      </c>
      <c r="C90" s="6" t="str">
        <f>HYPERLINK("https://eping.wto.org/en/Search?viewData= G/TBT/N/BDI/410, G/TBT/N/KEN/1506, G/TBT/N/RWA/935, G/TBT/N/TZA/1038, G/TBT/N/UGA/1845"," G/TBT/N/BDI/410, G/TBT/N/KEN/1506, G/TBT/N/RWA/935, G/TBT/N/TZA/1038, G/TBT/N/UGA/1845")</f>
        <v xml:space="preserve"> G/TBT/N/BDI/410, G/TBT/N/KEN/1506, G/TBT/N/RWA/935, G/TBT/N/TZA/1038, G/TBT/N/UGA/1845</v>
      </c>
      <c r="D90" s="6" t="s">
        <v>654</v>
      </c>
      <c r="E90" s="8" t="s">
        <v>637</v>
      </c>
      <c r="F90" s="8" t="s">
        <v>638</v>
      </c>
      <c r="G90" s="8" t="s">
        <v>639</v>
      </c>
      <c r="H90" s="6" t="s">
        <v>640</v>
      </c>
      <c r="I90" s="6" t="s">
        <v>641</v>
      </c>
      <c r="J90" s="6" t="s">
        <v>655</v>
      </c>
      <c r="K90" s="6" t="s">
        <v>21</v>
      </c>
      <c r="L90" s="6"/>
      <c r="M90" s="7">
        <v>45261</v>
      </c>
      <c r="N90" s="6" t="s">
        <v>23</v>
      </c>
      <c r="O90" s="8" t="s">
        <v>643</v>
      </c>
      <c r="P90" s="6" t="str">
        <f>HYPERLINK("https://docs.wto.org/imrd/directdoc.asp?DDFDocuments/t/G/TBTN23/BDI410.DOCX", "https://docs.wto.org/imrd/directdoc.asp?DDFDocuments/t/G/TBTN23/BDI410.DOCX")</f>
        <v>https://docs.wto.org/imrd/directdoc.asp?DDFDocuments/t/G/TBTN23/BDI410.DOCX</v>
      </c>
      <c r="Q90" s="6" t="str">
        <f>HYPERLINK("https://docs.wto.org/imrd/directdoc.asp?DDFDocuments/u/G/TBTN23/BDI410.DOCX", "https://docs.wto.org/imrd/directdoc.asp?DDFDocuments/u/G/TBTN23/BDI410.DOCX")</f>
        <v>https://docs.wto.org/imrd/directdoc.asp?DDFDocuments/u/G/TBTN23/BDI410.DOCX</v>
      </c>
      <c r="R90" s="6" t="str">
        <f>HYPERLINK("https://docs.wto.org/imrd/directdoc.asp?DDFDocuments/v/G/TBTN23/BDI410.DOCX", "https://docs.wto.org/imrd/directdoc.asp?DDFDocuments/v/G/TBTN23/BDI410.DOCX")</f>
        <v>https://docs.wto.org/imrd/directdoc.asp?DDFDocuments/v/G/TBTN23/BDI410.DOCX</v>
      </c>
    </row>
    <row r="91" spans="1:18" ht="30" x14ac:dyDescent="0.25">
      <c r="A91" s="8" t="s">
        <v>764</v>
      </c>
      <c r="B91" s="7">
        <v>45201</v>
      </c>
      <c r="C91" s="6" t="str">
        <f>HYPERLINK("https://eping.wto.org/en/Search?viewData= G/TBT/N/BDI/409, G/TBT/N/KEN/1505, G/TBT/N/RWA/934, G/TBT/N/TZA/1037, G/TBT/N/UGA/1844"," G/TBT/N/BDI/409, G/TBT/N/KEN/1505, G/TBT/N/RWA/934, G/TBT/N/TZA/1037, G/TBT/N/UGA/1844")</f>
        <v xml:space="preserve"> G/TBT/N/BDI/409, G/TBT/N/KEN/1505, G/TBT/N/RWA/934, G/TBT/N/TZA/1037, G/TBT/N/UGA/1844</v>
      </c>
      <c r="D91" s="6" t="s">
        <v>545</v>
      </c>
      <c r="E91" s="8" t="s">
        <v>656</v>
      </c>
      <c r="F91" s="8" t="s">
        <v>657</v>
      </c>
      <c r="G91" s="8" t="s">
        <v>639</v>
      </c>
      <c r="H91" s="6" t="s">
        <v>640</v>
      </c>
      <c r="I91" s="6" t="s">
        <v>641</v>
      </c>
      <c r="J91" s="6" t="s">
        <v>642</v>
      </c>
      <c r="K91" s="6" t="s">
        <v>21</v>
      </c>
      <c r="L91" s="6"/>
      <c r="M91" s="7">
        <v>45261</v>
      </c>
      <c r="N91" s="6" t="s">
        <v>23</v>
      </c>
      <c r="O91" s="8" t="s">
        <v>658</v>
      </c>
      <c r="P91" s="6" t="str">
        <f>HYPERLINK("https://docs.wto.org/imrd/directdoc.asp?DDFDocuments/t/G/TBTN23/BDI409.DOCX", "https://docs.wto.org/imrd/directdoc.asp?DDFDocuments/t/G/TBTN23/BDI409.DOCX")</f>
        <v>https://docs.wto.org/imrd/directdoc.asp?DDFDocuments/t/G/TBTN23/BDI409.DOCX</v>
      </c>
      <c r="Q91" s="6" t="str">
        <f>HYPERLINK("https://docs.wto.org/imrd/directdoc.asp?DDFDocuments/u/G/TBTN23/BDI409.DOCX", "https://docs.wto.org/imrd/directdoc.asp?DDFDocuments/u/G/TBTN23/BDI409.DOCX")</f>
        <v>https://docs.wto.org/imrd/directdoc.asp?DDFDocuments/u/G/TBTN23/BDI409.DOCX</v>
      </c>
      <c r="R91" s="6" t="str">
        <f>HYPERLINK("https://docs.wto.org/imrd/directdoc.asp?DDFDocuments/v/G/TBTN23/BDI409.DOCX", "https://docs.wto.org/imrd/directdoc.asp?DDFDocuments/v/G/TBTN23/BDI409.DOCX")</f>
        <v>https://docs.wto.org/imrd/directdoc.asp?DDFDocuments/v/G/TBTN23/BDI409.DOCX</v>
      </c>
    </row>
    <row r="92" spans="1:18" ht="30" x14ac:dyDescent="0.25">
      <c r="A92" s="8" t="s">
        <v>764</v>
      </c>
      <c r="B92" s="7">
        <v>45201</v>
      </c>
      <c r="C92" s="6" t="str">
        <f>HYPERLINK("https://eping.wto.org/en/Search?viewData= G/TBT/N/BDI/410, G/TBT/N/KEN/1506, G/TBT/N/RWA/935, G/TBT/N/TZA/1038, G/TBT/N/UGA/1845"," G/TBT/N/BDI/410, G/TBT/N/KEN/1506, G/TBT/N/RWA/935, G/TBT/N/TZA/1038, G/TBT/N/UGA/1845")</f>
        <v xml:space="preserve"> G/TBT/N/BDI/410, G/TBT/N/KEN/1506, G/TBT/N/RWA/935, G/TBT/N/TZA/1038, G/TBT/N/UGA/1845</v>
      </c>
      <c r="D92" s="6" t="s">
        <v>545</v>
      </c>
      <c r="E92" s="8" t="s">
        <v>637</v>
      </c>
      <c r="F92" s="8" t="s">
        <v>638</v>
      </c>
      <c r="G92" s="8" t="s">
        <v>639</v>
      </c>
      <c r="H92" s="6" t="s">
        <v>640</v>
      </c>
      <c r="I92" s="6" t="s">
        <v>641</v>
      </c>
      <c r="J92" s="6" t="s">
        <v>642</v>
      </c>
      <c r="K92" s="6" t="s">
        <v>21</v>
      </c>
      <c r="L92" s="6"/>
      <c r="M92" s="7">
        <v>45261</v>
      </c>
      <c r="N92" s="6" t="s">
        <v>23</v>
      </c>
      <c r="O92" s="8" t="s">
        <v>643</v>
      </c>
      <c r="P92" s="6" t="str">
        <f>HYPERLINK("https://docs.wto.org/imrd/directdoc.asp?DDFDocuments/t/G/TBTN23/BDI410.DOCX", "https://docs.wto.org/imrd/directdoc.asp?DDFDocuments/t/G/TBTN23/BDI410.DOCX")</f>
        <v>https://docs.wto.org/imrd/directdoc.asp?DDFDocuments/t/G/TBTN23/BDI410.DOCX</v>
      </c>
      <c r="Q92" s="6" t="str">
        <f>HYPERLINK("https://docs.wto.org/imrd/directdoc.asp?DDFDocuments/u/G/TBTN23/BDI410.DOCX", "https://docs.wto.org/imrd/directdoc.asp?DDFDocuments/u/G/TBTN23/BDI410.DOCX")</f>
        <v>https://docs.wto.org/imrd/directdoc.asp?DDFDocuments/u/G/TBTN23/BDI410.DOCX</v>
      </c>
      <c r="R92" s="6" t="str">
        <f>HYPERLINK("https://docs.wto.org/imrd/directdoc.asp?DDFDocuments/v/G/TBTN23/BDI410.DOCX", "https://docs.wto.org/imrd/directdoc.asp?DDFDocuments/v/G/TBTN23/BDI410.DOCX")</f>
        <v>https://docs.wto.org/imrd/directdoc.asp?DDFDocuments/v/G/TBTN23/BDI410.DOCX</v>
      </c>
    </row>
    <row r="93" spans="1:18" ht="30" x14ac:dyDescent="0.25">
      <c r="A93" s="8" t="s">
        <v>764</v>
      </c>
      <c r="B93" s="7">
        <v>45201</v>
      </c>
      <c r="C93" s="6" t="str">
        <f>HYPERLINK("https://eping.wto.org/en/Search?viewData= G/TBT/N/BDI/410, G/TBT/N/KEN/1506, G/TBT/N/RWA/935, G/TBT/N/TZA/1038, G/TBT/N/UGA/1845"," G/TBT/N/BDI/410, G/TBT/N/KEN/1506, G/TBT/N/RWA/935, G/TBT/N/TZA/1038, G/TBT/N/UGA/1845")</f>
        <v xml:space="preserve"> G/TBT/N/BDI/410, G/TBT/N/KEN/1506, G/TBT/N/RWA/935, G/TBT/N/TZA/1038, G/TBT/N/UGA/1845</v>
      </c>
      <c r="D93" s="6" t="s">
        <v>659</v>
      </c>
      <c r="E93" s="8" t="s">
        <v>637</v>
      </c>
      <c r="F93" s="8" t="s">
        <v>638</v>
      </c>
      <c r="G93" s="8" t="s">
        <v>639</v>
      </c>
      <c r="H93" s="6" t="s">
        <v>640</v>
      </c>
      <c r="I93" s="6" t="s">
        <v>641</v>
      </c>
      <c r="J93" s="6" t="s">
        <v>642</v>
      </c>
      <c r="K93" s="6" t="s">
        <v>21</v>
      </c>
      <c r="L93" s="6"/>
      <c r="M93" s="7">
        <v>45261</v>
      </c>
      <c r="N93" s="6" t="s">
        <v>23</v>
      </c>
      <c r="O93" s="8" t="s">
        <v>643</v>
      </c>
      <c r="P93" s="6" t="str">
        <f>HYPERLINK("https://docs.wto.org/imrd/directdoc.asp?DDFDocuments/t/G/TBTN23/BDI410.DOCX", "https://docs.wto.org/imrd/directdoc.asp?DDFDocuments/t/G/TBTN23/BDI410.DOCX")</f>
        <v>https://docs.wto.org/imrd/directdoc.asp?DDFDocuments/t/G/TBTN23/BDI410.DOCX</v>
      </c>
      <c r="Q93" s="6" t="str">
        <f>HYPERLINK("https://docs.wto.org/imrd/directdoc.asp?DDFDocuments/u/G/TBTN23/BDI410.DOCX", "https://docs.wto.org/imrd/directdoc.asp?DDFDocuments/u/G/TBTN23/BDI410.DOCX")</f>
        <v>https://docs.wto.org/imrd/directdoc.asp?DDFDocuments/u/G/TBTN23/BDI410.DOCX</v>
      </c>
      <c r="R93" s="6" t="str">
        <f>HYPERLINK("https://docs.wto.org/imrd/directdoc.asp?DDFDocuments/v/G/TBTN23/BDI410.DOCX", "https://docs.wto.org/imrd/directdoc.asp?DDFDocuments/v/G/TBTN23/BDI410.DOCX")</f>
        <v>https://docs.wto.org/imrd/directdoc.asp?DDFDocuments/v/G/TBTN23/BDI410.DOCX</v>
      </c>
    </row>
    <row r="94" spans="1:18" ht="30" x14ac:dyDescent="0.25">
      <c r="A94" s="8" t="s">
        <v>764</v>
      </c>
      <c r="B94" s="7">
        <v>45201</v>
      </c>
      <c r="C94" s="6" t="str">
        <f>HYPERLINK("https://eping.wto.org/en/Search?viewData= G/TBT/N/BDI/409, G/TBT/N/KEN/1505, G/TBT/N/RWA/934, G/TBT/N/TZA/1037, G/TBT/N/UGA/1844"," G/TBT/N/BDI/409, G/TBT/N/KEN/1505, G/TBT/N/RWA/934, G/TBT/N/TZA/1037, G/TBT/N/UGA/1844")</f>
        <v xml:space="preserve"> G/TBT/N/BDI/409, G/TBT/N/KEN/1505, G/TBT/N/RWA/934, G/TBT/N/TZA/1037, G/TBT/N/UGA/1844</v>
      </c>
      <c r="D94" s="6" t="s">
        <v>201</v>
      </c>
      <c r="E94" s="8" t="s">
        <v>656</v>
      </c>
      <c r="F94" s="8" t="s">
        <v>657</v>
      </c>
      <c r="G94" s="8" t="s">
        <v>639</v>
      </c>
      <c r="H94" s="6" t="s">
        <v>640</v>
      </c>
      <c r="I94" s="6" t="s">
        <v>641</v>
      </c>
      <c r="J94" s="6" t="s">
        <v>642</v>
      </c>
      <c r="K94" s="6" t="s">
        <v>21</v>
      </c>
      <c r="L94" s="6"/>
      <c r="M94" s="7">
        <v>45261</v>
      </c>
      <c r="N94" s="6" t="s">
        <v>23</v>
      </c>
      <c r="O94" s="8" t="s">
        <v>658</v>
      </c>
      <c r="P94" s="6" t="str">
        <f>HYPERLINK("https://docs.wto.org/imrd/directdoc.asp?DDFDocuments/t/G/TBTN23/BDI409.DOCX", "https://docs.wto.org/imrd/directdoc.asp?DDFDocuments/t/G/TBTN23/BDI409.DOCX")</f>
        <v>https://docs.wto.org/imrd/directdoc.asp?DDFDocuments/t/G/TBTN23/BDI409.DOCX</v>
      </c>
      <c r="Q94" s="6" t="str">
        <f>HYPERLINK("https://docs.wto.org/imrd/directdoc.asp?DDFDocuments/u/G/TBTN23/BDI409.DOCX", "https://docs.wto.org/imrd/directdoc.asp?DDFDocuments/u/G/TBTN23/BDI409.DOCX")</f>
        <v>https://docs.wto.org/imrd/directdoc.asp?DDFDocuments/u/G/TBTN23/BDI409.DOCX</v>
      </c>
      <c r="R94" s="6" t="str">
        <f>HYPERLINK("https://docs.wto.org/imrd/directdoc.asp?DDFDocuments/v/G/TBTN23/BDI409.DOCX", "https://docs.wto.org/imrd/directdoc.asp?DDFDocuments/v/G/TBTN23/BDI409.DOCX")</f>
        <v>https://docs.wto.org/imrd/directdoc.asp?DDFDocuments/v/G/TBTN23/BDI409.DOCX</v>
      </c>
    </row>
    <row r="95" spans="1:18" ht="30" x14ac:dyDescent="0.25">
      <c r="A95" s="8" t="s">
        <v>764</v>
      </c>
      <c r="B95" s="7">
        <v>45201</v>
      </c>
      <c r="C95" s="6" t="str">
        <f>HYPERLINK("https://eping.wto.org/en/Search?viewData= G/TBT/N/BDI/409, G/TBT/N/KEN/1505, G/TBT/N/RWA/934, G/TBT/N/TZA/1037, G/TBT/N/UGA/1844"," G/TBT/N/BDI/409, G/TBT/N/KEN/1505, G/TBT/N/RWA/934, G/TBT/N/TZA/1037, G/TBT/N/UGA/1844")</f>
        <v xml:space="preserve"> G/TBT/N/BDI/409, G/TBT/N/KEN/1505, G/TBT/N/RWA/934, G/TBT/N/TZA/1037, G/TBT/N/UGA/1844</v>
      </c>
      <c r="D95" s="6" t="s">
        <v>659</v>
      </c>
      <c r="E95" s="8" t="s">
        <v>656</v>
      </c>
      <c r="F95" s="8" t="s">
        <v>657</v>
      </c>
      <c r="G95" s="8" t="s">
        <v>639</v>
      </c>
      <c r="H95" s="6" t="s">
        <v>640</v>
      </c>
      <c r="I95" s="6" t="s">
        <v>641</v>
      </c>
      <c r="J95" s="6" t="s">
        <v>642</v>
      </c>
      <c r="K95" s="6" t="s">
        <v>21</v>
      </c>
      <c r="L95" s="6"/>
      <c r="M95" s="7">
        <v>45261</v>
      </c>
      <c r="N95" s="6" t="s">
        <v>23</v>
      </c>
      <c r="O95" s="8" t="s">
        <v>658</v>
      </c>
      <c r="P95" s="6" t="str">
        <f>HYPERLINK("https://docs.wto.org/imrd/directdoc.asp?DDFDocuments/t/G/TBTN23/BDI409.DOCX", "https://docs.wto.org/imrd/directdoc.asp?DDFDocuments/t/G/TBTN23/BDI409.DOCX")</f>
        <v>https://docs.wto.org/imrd/directdoc.asp?DDFDocuments/t/G/TBTN23/BDI409.DOCX</v>
      </c>
      <c r="Q95" s="6" t="str">
        <f>HYPERLINK("https://docs.wto.org/imrd/directdoc.asp?DDFDocuments/u/G/TBTN23/BDI409.DOCX", "https://docs.wto.org/imrd/directdoc.asp?DDFDocuments/u/G/TBTN23/BDI409.DOCX")</f>
        <v>https://docs.wto.org/imrd/directdoc.asp?DDFDocuments/u/G/TBTN23/BDI409.DOCX</v>
      </c>
      <c r="R95" s="6" t="str">
        <f>HYPERLINK("https://docs.wto.org/imrd/directdoc.asp?DDFDocuments/v/G/TBTN23/BDI409.DOCX", "https://docs.wto.org/imrd/directdoc.asp?DDFDocuments/v/G/TBTN23/BDI409.DOCX")</f>
        <v>https://docs.wto.org/imrd/directdoc.asp?DDFDocuments/v/G/TBTN23/BDI409.DOCX</v>
      </c>
    </row>
    <row r="96" spans="1:18" ht="30" x14ac:dyDescent="0.25">
      <c r="A96" s="8" t="s">
        <v>764</v>
      </c>
      <c r="B96" s="7">
        <v>45201</v>
      </c>
      <c r="C96" s="6" t="str">
        <f>HYPERLINK("https://eping.wto.org/en/Search?viewData= G/TBT/N/BDI/410, G/TBT/N/KEN/1506, G/TBT/N/RWA/935, G/TBT/N/TZA/1038, G/TBT/N/UGA/1845"," G/TBT/N/BDI/410, G/TBT/N/KEN/1506, G/TBT/N/RWA/935, G/TBT/N/TZA/1038, G/TBT/N/UGA/1845")</f>
        <v xml:space="preserve"> G/TBT/N/BDI/410, G/TBT/N/KEN/1506, G/TBT/N/RWA/935, G/TBT/N/TZA/1038, G/TBT/N/UGA/1845</v>
      </c>
      <c r="D96" s="6" t="s">
        <v>473</v>
      </c>
      <c r="E96" s="8" t="s">
        <v>637</v>
      </c>
      <c r="F96" s="8" t="s">
        <v>638</v>
      </c>
      <c r="G96" s="8" t="s">
        <v>639</v>
      </c>
      <c r="H96" s="6" t="s">
        <v>640</v>
      </c>
      <c r="I96" s="6" t="s">
        <v>641</v>
      </c>
      <c r="J96" s="6" t="s">
        <v>655</v>
      </c>
      <c r="K96" s="6" t="s">
        <v>21</v>
      </c>
      <c r="L96" s="6"/>
      <c r="M96" s="7">
        <v>45261</v>
      </c>
      <c r="N96" s="6" t="s">
        <v>23</v>
      </c>
      <c r="O96" s="8" t="s">
        <v>643</v>
      </c>
      <c r="P96" s="6" t="str">
        <f>HYPERLINK("https://docs.wto.org/imrd/directdoc.asp?DDFDocuments/t/G/TBTN23/BDI410.DOCX", "https://docs.wto.org/imrd/directdoc.asp?DDFDocuments/t/G/TBTN23/BDI410.DOCX")</f>
        <v>https://docs.wto.org/imrd/directdoc.asp?DDFDocuments/t/G/TBTN23/BDI410.DOCX</v>
      </c>
      <c r="Q96" s="6" t="str">
        <f>HYPERLINK("https://docs.wto.org/imrd/directdoc.asp?DDFDocuments/u/G/TBTN23/BDI410.DOCX", "https://docs.wto.org/imrd/directdoc.asp?DDFDocuments/u/G/TBTN23/BDI410.DOCX")</f>
        <v>https://docs.wto.org/imrd/directdoc.asp?DDFDocuments/u/G/TBTN23/BDI410.DOCX</v>
      </c>
      <c r="R96" s="6" t="str">
        <f>HYPERLINK("https://docs.wto.org/imrd/directdoc.asp?DDFDocuments/v/G/TBTN23/BDI410.DOCX", "https://docs.wto.org/imrd/directdoc.asp?DDFDocuments/v/G/TBTN23/BDI410.DOCX")</f>
        <v>https://docs.wto.org/imrd/directdoc.asp?DDFDocuments/v/G/TBTN23/BDI410.DOCX</v>
      </c>
    </row>
    <row r="97" spans="1:18" ht="30" x14ac:dyDescent="0.25">
      <c r="A97" s="8" t="s">
        <v>764</v>
      </c>
      <c r="B97" s="7">
        <v>45201</v>
      </c>
      <c r="C97" s="6" t="str">
        <f>HYPERLINK("https://eping.wto.org/en/Search?viewData= G/TBT/N/BDI/409, G/TBT/N/KEN/1505, G/TBT/N/RWA/934, G/TBT/N/TZA/1037, G/TBT/N/UGA/1844"," G/TBT/N/BDI/409, G/TBT/N/KEN/1505, G/TBT/N/RWA/934, G/TBT/N/TZA/1037, G/TBT/N/UGA/1844")</f>
        <v xml:space="preserve"> G/TBT/N/BDI/409, G/TBT/N/KEN/1505, G/TBT/N/RWA/934, G/TBT/N/TZA/1037, G/TBT/N/UGA/1844</v>
      </c>
      <c r="D97" s="6" t="s">
        <v>654</v>
      </c>
      <c r="E97" s="8" t="s">
        <v>656</v>
      </c>
      <c r="F97" s="8" t="s">
        <v>657</v>
      </c>
      <c r="G97" s="8" t="s">
        <v>639</v>
      </c>
      <c r="H97" s="6" t="s">
        <v>640</v>
      </c>
      <c r="I97" s="6" t="s">
        <v>641</v>
      </c>
      <c r="J97" s="6" t="s">
        <v>655</v>
      </c>
      <c r="K97" s="6" t="s">
        <v>21</v>
      </c>
      <c r="L97" s="6"/>
      <c r="M97" s="7">
        <v>45261</v>
      </c>
      <c r="N97" s="6" t="s">
        <v>23</v>
      </c>
      <c r="O97" s="8" t="s">
        <v>658</v>
      </c>
      <c r="P97" s="6" t="str">
        <f>HYPERLINK("https://docs.wto.org/imrd/directdoc.asp?DDFDocuments/t/G/TBTN23/BDI409.DOCX", "https://docs.wto.org/imrd/directdoc.asp?DDFDocuments/t/G/TBTN23/BDI409.DOCX")</f>
        <v>https://docs.wto.org/imrd/directdoc.asp?DDFDocuments/t/G/TBTN23/BDI409.DOCX</v>
      </c>
      <c r="Q97" s="6" t="str">
        <f>HYPERLINK("https://docs.wto.org/imrd/directdoc.asp?DDFDocuments/u/G/TBTN23/BDI409.DOCX", "https://docs.wto.org/imrd/directdoc.asp?DDFDocuments/u/G/TBTN23/BDI409.DOCX")</f>
        <v>https://docs.wto.org/imrd/directdoc.asp?DDFDocuments/u/G/TBTN23/BDI409.DOCX</v>
      </c>
      <c r="R97" s="6" t="str">
        <f>HYPERLINK("https://docs.wto.org/imrd/directdoc.asp?DDFDocuments/v/G/TBTN23/BDI409.DOCX", "https://docs.wto.org/imrd/directdoc.asp?DDFDocuments/v/G/TBTN23/BDI409.DOCX")</f>
        <v>https://docs.wto.org/imrd/directdoc.asp?DDFDocuments/v/G/TBTN23/BDI409.DOCX</v>
      </c>
    </row>
    <row r="98" spans="1:18" ht="30" x14ac:dyDescent="0.25">
      <c r="A98" s="8" t="s">
        <v>764</v>
      </c>
      <c r="B98" s="7">
        <v>45201</v>
      </c>
      <c r="C98" s="6" t="str">
        <f>HYPERLINK("https://eping.wto.org/en/Search?viewData= G/TBT/N/BDI/409, G/TBT/N/KEN/1505, G/TBT/N/RWA/934, G/TBT/N/TZA/1037, G/TBT/N/UGA/1844"," G/TBT/N/BDI/409, G/TBT/N/KEN/1505, G/TBT/N/RWA/934, G/TBT/N/TZA/1037, G/TBT/N/UGA/1844")</f>
        <v xml:space="preserve"> G/TBT/N/BDI/409, G/TBT/N/KEN/1505, G/TBT/N/RWA/934, G/TBT/N/TZA/1037, G/TBT/N/UGA/1844</v>
      </c>
      <c r="D98" s="6" t="s">
        <v>473</v>
      </c>
      <c r="E98" s="8" t="s">
        <v>656</v>
      </c>
      <c r="F98" s="8" t="s">
        <v>657</v>
      </c>
      <c r="G98" s="8" t="s">
        <v>639</v>
      </c>
      <c r="H98" s="6" t="s">
        <v>640</v>
      </c>
      <c r="I98" s="6" t="s">
        <v>641</v>
      </c>
      <c r="J98" s="6" t="s">
        <v>655</v>
      </c>
      <c r="K98" s="6" t="s">
        <v>21</v>
      </c>
      <c r="L98" s="6"/>
      <c r="M98" s="7">
        <v>45261</v>
      </c>
      <c r="N98" s="6" t="s">
        <v>23</v>
      </c>
      <c r="O98" s="8" t="s">
        <v>658</v>
      </c>
      <c r="P98" s="6" t="str">
        <f>HYPERLINK("https://docs.wto.org/imrd/directdoc.asp?DDFDocuments/t/G/TBTN23/BDI409.DOCX", "https://docs.wto.org/imrd/directdoc.asp?DDFDocuments/t/G/TBTN23/BDI409.DOCX")</f>
        <v>https://docs.wto.org/imrd/directdoc.asp?DDFDocuments/t/G/TBTN23/BDI409.DOCX</v>
      </c>
      <c r="Q98" s="6" t="str">
        <f>HYPERLINK("https://docs.wto.org/imrd/directdoc.asp?DDFDocuments/u/G/TBTN23/BDI409.DOCX", "https://docs.wto.org/imrd/directdoc.asp?DDFDocuments/u/G/TBTN23/BDI409.DOCX")</f>
        <v>https://docs.wto.org/imrd/directdoc.asp?DDFDocuments/u/G/TBTN23/BDI409.DOCX</v>
      </c>
      <c r="R98" s="6" t="str">
        <f>HYPERLINK("https://docs.wto.org/imrd/directdoc.asp?DDFDocuments/v/G/TBTN23/BDI409.DOCX", "https://docs.wto.org/imrd/directdoc.asp?DDFDocuments/v/G/TBTN23/BDI409.DOCX")</f>
        <v>https://docs.wto.org/imrd/directdoc.asp?DDFDocuments/v/G/TBTN23/BDI409.DOCX</v>
      </c>
    </row>
    <row r="99" spans="1:18" ht="30" x14ac:dyDescent="0.25">
      <c r="A99" s="8" t="s">
        <v>708</v>
      </c>
      <c r="B99" s="7">
        <v>45219</v>
      </c>
      <c r="C99" s="6" t="str">
        <f>HYPERLINK("https://eping.wto.org/en/Search?viewData= G/TBT/N/MOZ/25"," G/TBT/N/MOZ/25")</f>
        <v xml:space="preserve"> G/TBT/N/MOZ/25</v>
      </c>
      <c r="D99" s="6" t="s">
        <v>300</v>
      </c>
      <c r="E99" s="8" t="s">
        <v>301</v>
      </c>
      <c r="F99" s="8" t="s">
        <v>302</v>
      </c>
      <c r="G99" s="8" t="s">
        <v>303</v>
      </c>
      <c r="H99" s="6" t="s">
        <v>21</v>
      </c>
      <c r="I99" s="6" t="s">
        <v>304</v>
      </c>
      <c r="J99" s="6" t="s">
        <v>305</v>
      </c>
      <c r="K99" s="6" t="s">
        <v>298</v>
      </c>
      <c r="L99" s="6"/>
      <c r="M99" s="7">
        <v>45279</v>
      </c>
      <c r="N99" s="6" t="s">
        <v>23</v>
      </c>
      <c r="O99" s="8" t="s">
        <v>306</v>
      </c>
      <c r="P99" s="6" t="str">
        <f>HYPERLINK("https://docs.wto.org/imrd/directdoc.asp?DDFDocuments/t/G/TBTN23/MOZ25.DOCX", "https://docs.wto.org/imrd/directdoc.asp?DDFDocuments/t/G/TBTN23/MOZ25.DOCX")</f>
        <v>https://docs.wto.org/imrd/directdoc.asp?DDFDocuments/t/G/TBTN23/MOZ25.DOCX</v>
      </c>
      <c r="Q99" s="6"/>
      <c r="R99" s="6"/>
    </row>
    <row r="100" spans="1:18" ht="30" x14ac:dyDescent="0.25">
      <c r="A100" s="8" t="s">
        <v>731</v>
      </c>
      <c r="B100" s="7">
        <v>45209</v>
      </c>
      <c r="C100" s="6" t="str">
        <f>HYPERLINK("https://eping.wto.org/en/Search?viewData= G/TBT/N/TZA/1039"," G/TBT/N/TZA/1039")</f>
        <v xml:space="preserve"> G/TBT/N/TZA/1039</v>
      </c>
      <c r="D100" s="6" t="s">
        <v>473</v>
      </c>
      <c r="E100" s="8" t="s">
        <v>480</v>
      </c>
      <c r="F100" s="8" t="s">
        <v>481</v>
      </c>
      <c r="G100" s="8" t="s">
        <v>482</v>
      </c>
      <c r="H100" s="6" t="s">
        <v>483</v>
      </c>
      <c r="I100" s="6" t="s">
        <v>316</v>
      </c>
      <c r="J100" s="6" t="s">
        <v>478</v>
      </c>
      <c r="K100" s="6" t="s">
        <v>52</v>
      </c>
      <c r="L100" s="6"/>
      <c r="M100" s="7">
        <v>45269</v>
      </c>
      <c r="N100" s="6" t="s">
        <v>23</v>
      </c>
      <c r="O100" s="8" t="s">
        <v>484</v>
      </c>
      <c r="P100" s="6" t="str">
        <f>HYPERLINK("https://docs.wto.org/imrd/directdoc.asp?DDFDocuments/t/G/TBTN23/TZA1039.DOCX", "https://docs.wto.org/imrd/directdoc.asp?DDFDocuments/t/G/TBTN23/TZA1039.DOCX")</f>
        <v>https://docs.wto.org/imrd/directdoc.asp?DDFDocuments/t/G/TBTN23/TZA1039.DOCX</v>
      </c>
      <c r="Q100" s="6"/>
      <c r="R100" s="6"/>
    </row>
    <row r="101" spans="1:18" ht="120" x14ac:dyDescent="0.25">
      <c r="A101" s="8" t="s">
        <v>667</v>
      </c>
      <c r="B101" s="7">
        <v>45230</v>
      </c>
      <c r="C101" s="6" t="str">
        <f>HYPERLINK("https://eping.wto.org/en/Search?viewData= G/TBT/N/KOR/1181"," G/TBT/N/KOR/1181")</f>
        <v xml:space="preserve"> G/TBT/N/KOR/1181</v>
      </c>
      <c r="D101" s="6" t="s">
        <v>31</v>
      </c>
      <c r="E101" s="8" t="s">
        <v>32</v>
      </c>
      <c r="F101" s="8" t="s">
        <v>33</v>
      </c>
      <c r="G101" s="8" t="s">
        <v>34</v>
      </c>
      <c r="H101" s="6" t="s">
        <v>21</v>
      </c>
      <c r="I101" s="6" t="s">
        <v>21</v>
      </c>
      <c r="J101" s="6" t="s">
        <v>35</v>
      </c>
      <c r="K101" s="6" t="s">
        <v>21</v>
      </c>
      <c r="L101" s="6"/>
      <c r="M101" s="7">
        <v>45290</v>
      </c>
      <c r="N101" s="6" t="s">
        <v>23</v>
      </c>
      <c r="O101" s="8" t="s">
        <v>36</v>
      </c>
      <c r="P101" s="6" t="str">
        <f>HYPERLINK("https://docs.wto.org/imrd/directdoc.asp?DDFDocuments/t/G/TBTN23/KOR1181.DOCX", "https://docs.wto.org/imrd/directdoc.asp?DDFDocuments/t/G/TBTN23/KOR1181.DOCX")</f>
        <v>https://docs.wto.org/imrd/directdoc.asp?DDFDocuments/t/G/TBTN23/KOR1181.DOCX</v>
      </c>
      <c r="Q101" s="6"/>
      <c r="R101" s="6"/>
    </row>
    <row r="102" spans="1:18" ht="105" x14ac:dyDescent="0.25">
      <c r="A102" s="8" t="s">
        <v>667</v>
      </c>
      <c r="B102" s="7">
        <v>45230</v>
      </c>
      <c r="C102" s="6" t="str">
        <f>HYPERLINK("https://eping.wto.org/en/Search?viewData= G/TBT/N/KOR/1180"," G/TBT/N/KOR/1180")</f>
        <v xml:space="preserve"> G/TBT/N/KOR/1180</v>
      </c>
      <c r="D102" s="6" t="s">
        <v>31</v>
      </c>
      <c r="E102" s="8" t="s">
        <v>44</v>
      </c>
      <c r="F102" s="8" t="s">
        <v>45</v>
      </c>
      <c r="G102" s="8" t="s">
        <v>34</v>
      </c>
      <c r="H102" s="6" t="s">
        <v>21</v>
      </c>
      <c r="I102" s="6" t="s">
        <v>21</v>
      </c>
      <c r="J102" s="6" t="s">
        <v>35</v>
      </c>
      <c r="K102" s="6" t="s">
        <v>21</v>
      </c>
      <c r="L102" s="6"/>
      <c r="M102" s="7">
        <v>45290</v>
      </c>
      <c r="N102" s="6" t="s">
        <v>23</v>
      </c>
      <c r="O102" s="8" t="s">
        <v>46</v>
      </c>
      <c r="P102" s="6" t="str">
        <f>HYPERLINK("https://docs.wto.org/imrd/directdoc.asp?DDFDocuments/t/G/TBTN23/KOR1180.DOCX", "https://docs.wto.org/imrd/directdoc.asp?DDFDocuments/t/G/TBTN23/KOR1180.DOCX")</f>
        <v>https://docs.wto.org/imrd/directdoc.asp?DDFDocuments/t/G/TBTN23/KOR1180.DOCX</v>
      </c>
      <c r="Q102" s="6"/>
      <c r="R102" s="6"/>
    </row>
    <row r="103" spans="1:18" ht="225" x14ac:dyDescent="0.25">
      <c r="A103" s="8" t="s">
        <v>748</v>
      </c>
      <c r="B103" s="7">
        <v>45204</v>
      </c>
      <c r="C103" s="6" t="str">
        <f>HYPERLINK("https://eping.wto.org/en/Search?viewData= G/TBT/N/USA/2055"," G/TBT/N/USA/2055")</f>
        <v xml:space="preserve"> G/TBT/N/USA/2055</v>
      </c>
      <c r="D103" s="6" t="s">
        <v>130</v>
      </c>
      <c r="E103" s="8" t="s">
        <v>562</v>
      </c>
      <c r="F103" s="8" t="s">
        <v>563</v>
      </c>
      <c r="G103" s="8" t="s">
        <v>564</v>
      </c>
      <c r="H103" s="6" t="s">
        <v>21</v>
      </c>
      <c r="I103" s="6" t="s">
        <v>565</v>
      </c>
      <c r="J103" s="6" t="s">
        <v>566</v>
      </c>
      <c r="K103" s="6" t="s">
        <v>21</v>
      </c>
      <c r="L103" s="6"/>
      <c r="M103" s="7">
        <v>45250</v>
      </c>
      <c r="N103" s="6" t="s">
        <v>23</v>
      </c>
      <c r="O103" s="8" t="s">
        <v>567</v>
      </c>
      <c r="P103" s="6" t="str">
        <f>HYPERLINK("https://docs.wto.org/imrd/directdoc.asp?DDFDocuments/t/G/TBTN23/USA2055.DOCX", "https://docs.wto.org/imrd/directdoc.asp?DDFDocuments/t/G/TBTN23/USA2055.DOCX")</f>
        <v>https://docs.wto.org/imrd/directdoc.asp?DDFDocuments/t/G/TBTN23/USA2055.DOCX</v>
      </c>
      <c r="Q103" s="6"/>
      <c r="R103" s="6"/>
    </row>
    <row r="104" spans="1:18" ht="90" x14ac:dyDescent="0.25">
      <c r="A104" s="8" t="s">
        <v>699</v>
      </c>
      <c r="B104" s="7">
        <v>45219</v>
      </c>
      <c r="C104" s="6" t="str">
        <f>HYPERLINK("https://eping.wto.org/en/Search?viewData= G/TBT/N/USA/2060"," G/TBT/N/USA/2060")</f>
        <v xml:space="preserve"> G/TBT/N/USA/2060</v>
      </c>
      <c r="D104" s="6" t="s">
        <v>130</v>
      </c>
      <c r="E104" s="8" t="s">
        <v>278</v>
      </c>
      <c r="F104" s="8" t="s">
        <v>279</v>
      </c>
      <c r="G104" s="8" t="s">
        <v>280</v>
      </c>
      <c r="H104" s="6" t="s">
        <v>21</v>
      </c>
      <c r="I104" s="6" t="s">
        <v>281</v>
      </c>
      <c r="J104" s="6" t="s">
        <v>22</v>
      </c>
      <c r="K104" s="6" t="s">
        <v>21</v>
      </c>
      <c r="L104" s="6"/>
      <c r="M104" s="7">
        <v>45264</v>
      </c>
      <c r="N104" s="6" t="s">
        <v>23</v>
      </c>
      <c r="O104" s="8" t="s">
        <v>282</v>
      </c>
      <c r="P104" s="6" t="str">
        <f>HYPERLINK("https://docs.wto.org/imrd/directdoc.asp?DDFDocuments/t/G/TBTN23/USA2060.DOCX", "https://docs.wto.org/imrd/directdoc.asp?DDFDocuments/t/G/TBTN23/USA2060.DOCX")</f>
        <v>https://docs.wto.org/imrd/directdoc.asp?DDFDocuments/t/G/TBTN23/USA2060.DOCX</v>
      </c>
      <c r="Q104" s="6"/>
      <c r="R104" s="6"/>
    </row>
    <row r="105" spans="1:18" ht="60" x14ac:dyDescent="0.25">
      <c r="A105" s="8" t="s">
        <v>762</v>
      </c>
      <c r="B105" s="7">
        <v>45203</v>
      </c>
      <c r="C105" s="6" t="str">
        <f>HYPERLINK("https://eping.wto.org/en/Search?viewData= G/TBT/N/ARG/451"," G/TBT/N/ARG/451")</f>
        <v xml:space="preserve"> G/TBT/N/ARG/451</v>
      </c>
      <c r="D105" s="6" t="s">
        <v>604</v>
      </c>
      <c r="E105" s="8" t="s">
        <v>627</v>
      </c>
      <c r="F105" s="8" t="s">
        <v>628</v>
      </c>
      <c r="G105" s="8" t="s">
        <v>629</v>
      </c>
      <c r="H105" s="6" t="s">
        <v>449</v>
      </c>
      <c r="I105" s="6" t="s">
        <v>450</v>
      </c>
      <c r="J105" s="6" t="s">
        <v>630</v>
      </c>
      <c r="K105" s="6" t="s">
        <v>52</v>
      </c>
      <c r="L105" s="6"/>
      <c r="M105" s="7">
        <v>45245</v>
      </c>
      <c r="N105" s="6" t="s">
        <v>23</v>
      </c>
      <c r="O105" s="8" t="s">
        <v>631</v>
      </c>
      <c r="P105" s="6" t="str">
        <f>HYPERLINK("https://docs.wto.org/imrd/directdoc.asp?DDFDocuments/t/G/TBTN23/ARG451.DOCX", "https://docs.wto.org/imrd/directdoc.asp?DDFDocuments/t/G/TBTN23/ARG451.DOCX")</f>
        <v>https://docs.wto.org/imrd/directdoc.asp?DDFDocuments/t/G/TBTN23/ARG451.DOCX</v>
      </c>
      <c r="Q105" s="6" t="str">
        <f>HYPERLINK("https://docs.wto.org/imrd/directdoc.asp?DDFDocuments/u/G/TBTN23/ARG451.DOCX", "https://docs.wto.org/imrd/directdoc.asp?DDFDocuments/u/G/TBTN23/ARG451.DOCX")</f>
        <v>https://docs.wto.org/imrd/directdoc.asp?DDFDocuments/u/G/TBTN23/ARG451.DOCX</v>
      </c>
      <c r="R105" s="6" t="str">
        <f>HYPERLINK("https://docs.wto.org/imrd/directdoc.asp?DDFDocuments/v/G/TBTN23/ARG451.DOCX", "https://docs.wto.org/imrd/directdoc.asp?DDFDocuments/v/G/TBTN23/ARG451.DOCX")</f>
        <v>https://docs.wto.org/imrd/directdoc.asp?DDFDocuments/v/G/TBTN23/ARG451.DOCX</v>
      </c>
    </row>
    <row r="106" spans="1:18" ht="120" x14ac:dyDescent="0.25">
      <c r="A106" s="8" t="s">
        <v>739</v>
      </c>
      <c r="B106" s="7">
        <v>45209</v>
      </c>
      <c r="C106" s="6" t="str">
        <f>HYPERLINK("https://eping.wto.org/en/Search?viewData= G/TBT/N/SVN/123"," G/TBT/N/SVN/123")</f>
        <v xml:space="preserve"> G/TBT/N/SVN/123</v>
      </c>
      <c r="D106" s="6" t="s">
        <v>501</v>
      </c>
      <c r="E106" s="8" t="s">
        <v>502</v>
      </c>
      <c r="F106" s="8" t="s">
        <v>503</v>
      </c>
      <c r="G106" s="8" t="s">
        <v>504</v>
      </c>
      <c r="H106" s="6" t="s">
        <v>505</v>
      </c>
      <c r="I106" s="6" t="s">
        <v>506</v>
      </c>
      <c r="J106" s="6" t="s">
        <v>507</v>
      </c>
      <c r="K106" s="6" t="s">
        <v>420</v>
      </c>
      <c r="L106" s="6"/>
      <c r="M106" s="7">
        <v>45273</v>
      </c>
      <c r="N106" s="6" t="s">
        <v>23</v>
      </c>
      <c r="O106" s="8" t="s">
        <v>508</v>
      </c>
      <c r="P106" s="6" t="str">
        <f>HYPERLINK("https://docs.wto.org/imrd/directdoc.asp?DDFDocuments/t/G/TBTN23/SVN123.DOCX", "https://docs.wto.org/imrd/directdoc.asp?DDFDocuments/t/G/TBTN23/SVN123.DOCX")</f>
        <v>https://docs.wto.org/imrd/directdoc.asp?DDFDocuments/t/G/TBTN23/SVN123.DOCX</v>
      </c>
      <c r="Q106" s="6"/>
      <c r="R106" s="6"/>
    </row>
    <row r="107" spans="1:18" ht="120" x14ac:dyDescent="0.25">
      <c r="A107" s="8" t="s">
        <v>745</v>
      </c>
      <c r="B107" s="7">
        <v>45205</v>
      </c>
      <c r="C107" s="6" t="str">
        <f>HYPERLINK("https://eping.wto.org/en/Search?viewData= G/TBT/N/UKR/270"," G/TBT/N/UKR/270")</f>
        <v xml:space="preserve"> G/TBT/N/UKR/270</v>
      </c>
      <c r="D107" s="6" t="s">
        <v>186</v>
      </c>
      <c r="E107" s="8" t="s">
        <v>521</v>
      </c>
      <c r="F107" s="8" t="s">
        <v>522</v>
      </c>
      <c r="G107" s="8" t="s">
        <v>523</v>
      </c>
      <c r="H107" s="6" t="s">
        <v>21</v>
      </c>
      <c r="I107" s="6" t="s">
        <v>524</v>
      </c>
      <c r="J107" s="6" t="s">
        <v>525</v>
      </c>
      <c r="K107" s="6" t="s">
        <v>21</v>
      </c>
      <c r="L107" s="6"/>
      <c r="M107" s="7">
        <v>45265</v>
      </c>
      <c r="N107" s="6" t="s">
        <v>23</v>
      </c>
      <c r="O107" s="8" t="s">
        <v>526</v>
      </c>
      <c r="P107" s="6" t="str">
        <f>HYPERLINK("https://docs.wto.org/imrd/directdoc.asp?DDFDocuments/t/G/TBTN23/UKR270.DOCX", "https://docs.wto.org/imrd/directdoc.asp?DDFDocuments/t/G/TBTN23/UKR270.DOCX")</f>
        <v>https://docs.wto.org/imrd/directdoc.asp?DDFDocuments/t/G/TBTN23/UKR270.DOCX</v>
      </c>
      <c r="Q107" s="6" t="str">
        <f>HYPERLINK("https://docs.wto.org/imrd/directdoc.asp?DDFDocuments/u/G/TBTN23/UKR270.DOCX", "https://docs.wto.org/imrd/directdoc.asp?DDFDocuments/u/G/TBTN23/UKR270.DOCX")</f>
        <v>https://docs.wto.org/imrd/directdoc.asp?DDFDocuments/u/G/TBTN23/UKR270.DOCX</v>
      </c>
      <c r="R107" s="6" t="str">
        <f>HYPERLINK("https://docs.wto.org/imrd/directdoc.asp?DDFDocuments/v/G/TBTN23/UKR270.DOCX", "https://docs.wto.org/imrd/directdoc.asp?DDFDocuments/v/G/TBTN23/UKR270.DOCX")</f>
        <v>https://docs.wto.org/imrd/directdoc.asp?DDFDocuments/v/G/TBTN23/UKR270.DOCX</v>
      </c>
    </row>
    <row r="108" spans="1:18" ht="405" x14ac:dyDescent="0.25">
      <c r="A108" s="8" t="s">
        <v>668</v>
      </c>
      <c r="B108" s="7">
        <v>45230</v>
      </c>
      <c r="C108" s="6" t="str">
        <f>HYPERLINK("https://eping.wto.org/en/Search?viewData= G/TBT/N/CHE/283"," G/TBT/N/CHE/283")</f>
        <v xml:space="preserve"> G/TBT/N/CHE/283</v>
      </c>
      <c r="D108" s="6" t="s">
        <v>37</v>
      </c>
      <c r="E108" s="8" t="s">
        <v>38</v>
      </c>
      <c r="F108" s="8" t="s">
        <v>39</v>
      </c>
      <c r="G108" s="8" t="s">
        <v>40</v>
      </c>
      <c r="H108" s="6" t="s">
        <v>21</v>
      </c>
      <c r="I108" s="6" t="s">
        <v>41</v>
      </c>
      <c r="J108" s="6" t="s">
        <v>42</v>
      </c>
      <c r="K108" s="6" t="s">
        <v>21</v>
      </c>
      <c r="L108" s="6"/>
      <c r="M108" s="7">
        <v>45290</v>
      </c>
      <c r="N108" s="6" t="s">
        <v>23</v>
      </c>
      <c r="O108" s="8" t="s">
        <v>43</v>
      </c>
      <c r="P108" s="6" t="str">
        <f>HYPERLINK("https://docs.wto.org/imrd/directdoc.asp?DDFDocuments/t/G/TBTN23/CHE283.DOCX", "https://docs.wto.org/imrd/directdoc.asp?DDFDocuments/t/G/TBTN23/CHE283.DOCX")</f>
        <v>https://docs.wto.org/imrd/directdoc.asp?DDFDocuments/t/G/TBTN23/CHE283.DOCX</v>
      </c>
      <c r="Q108" s="6"/>
      <c r="R108" s="6"/>
    </row>
    <row r="109" spans="1:18" ht="135" x14ac:dyDescent="0.25">
      <c r="A109" s="8" t="s">
        <v>687</v>
      </c>
      <c r="B109" s="7">
        <v>45224</v>
      </c>
      <c r="C109" s="6" t="str">
        <f>HYPERLINK("https://eping.wto.org/en/Search?viewData= G/TBT/N/UKR/273"," G/TBT/N/UKR/273")</f>
        <v xml:space="preserve"> G/TBT/N/UKR/273</v>
      </c>
      <c r="D109" s="6" t="s">
        <v>186</v>
      </c>
      <c r="E109" s="8" t="s">
        <v>187</v>
      </c>
      <c r="F109" s="8" t="s">
        <v>188</v>
      </c>
      <c r="G109" s="8" t="s">
        <v>189</v>
      </c>
      <c r="H109" s="6" t="s">
        <v>21</v>
      </c>
      <c r="I109" s="6" t="s">
        <v>190</v>
      </c>
      <c r="J109" s="6" t="s">
        <v>191</v>
      </c>
      <c r="K109" s="6" t="s">
        <v>21</v>
      </c>
      <c r="L109" s="6"/>
      <c r="M109" s="7">
        <v>45284</v>
      </c>
      <c r="N109" s="6" t="s">
        <v>23</v>
      </c>
      <c r="O109" s="8" t="s">
        <v>192</v>
      </c>
      <c r="P109" s="6" t="str">
        <f>HYPERLINK("https://docs.wto.org/imrd/directdoc.asp?DDFDocuments/t/G/TBTN23/UKR273.DOCX", "https://docs.wto.org/imrd/directdoc.asp?DDFDocuments/t/G/TBTN23/UKR273.DOCX")</f>
        <v>https://docs.wto.org/imrd/directdoc.asp?DDFDocuments/t/G/TBTN23/UKR273.DOCX</v>
      </c>
      <c r="Q109" s="6"/>
      <c r="R109" s="6"/>
    </row>
    <row r="110" spans="1:18" ht="30" x14ac:dyDescent="0.25">
      <c r="A110" s="8" t="s">
        <v>746</v>
      </c>
      <c r="B110" s="7">
        <v>45204</v>
      </c>
      <c r="C110" s="6" t="str">
        <f>HYPERLINK("https://eping.wto.org/en/Search?viewData= G/TBT/N/KEN/1508"," G/TBT/N/KEN/1508")</f>
        <v xml:space="preserve"> G/TBT/N/KEN/1508</v>
      </c>
      <c r="D110" s="6" t="s">
        <v>545</v>
      </c>
      <c r="E110" s="8" t="s">
        <v>546</v>
      </c>
      <c r="F110" s="8" t="s">
        <v>547</v>
      </c>
      <c r="G110" s="8" t="s">
        <v>548</v>
      </c>
      <c r="H110" s="6" t="s">
        <v>549</v>
      </c>
      <c r="I110" s="6" t="s">
        <v>550</v>
      </c>
      <c r="J110" s="6" t="s">
        <v>551</v>
      </c>
      <c r="K110" s="6" t="s">
        <v>52</v>
      </c>
      <c r="L110" s="6"/>
      <c r="M110" s="7">
        <v>45264</v>
      </c>
      <c r="N110" s="6" t="s">
        <v>23</v>
      </c>
      <c r="O110" s="8" t="s">
        <v>552</v>
      </c>
      <c r="P110" s="6" t="str">
        <f>HYPERLINK("https://docs.wto.org/imrd/directdoc.asp?DDFDocuments/t/G/TBTN23/KEN1508.DOCX", "https://docs.wto.org/imrd/directdoc.asp?DDFDocuments/t/G/TBTN23/KEN1508.DOCX")</f>
        <v>https://docs.wto.org/imrd/directdoc.asp?DDFDocuments/t/G/TBTN23/KEN1508.DOCX</v>
      </c>
      <c r="Q110" s="6"/>
      <c r="R110" s="6"/>
    </row>
    <row r="111" spans="1:18" ht="30" x14ac:dyDescent="0.25">
      <c r="A111" s="8" t="s">
        <v>746</v>
      </c>
      <c r="B111" s="7">
        <v>45204</v>
      </c>
      <c r="C111" s="6" t="str">
        <f>HYPERLINK("https://eping.wto.org/en/Search?viewData= G/TBT/N/KEN/1507"," G/TBT/N/KEN/1507")</f>
        <v xml:space="preserve"> G/TBT/N/KEN/1507</v>
      </c>
      <c r="D111" s="6" t="s">
        <v>545</v>
      </c>
      <c r="E111" s="8" t="s">
        <v>553</v>
      </c>
      <c r="F111" s="8" t="s">
        <v>554</v>
      </c>
      <c r="G111" s="8" t="s">
        <v>548</v>
      </c>
      <c r="H111" s="6" t="s">
        <v>549</v>
      </c>
      <c r="I111" s="6" t="s">
        <v>550</v>
      </c>
      <c r="J111" s="6" t="s">
        <v>555</v>
      </c>
      <c r="K111" s="6" t="s">
        <v>52</v>
      </c>
      <c r="L111" s="6"/>
      <c r="M111" s="7">
        <v>45264</v>
      </c>
      <c r="N111" s="6" t="s">
        <v>23</v>
      </c>
      <c r="O111" s="8" t="s">
        <v>556</v>
      </c>
      <c r="P111" s="6" t="str">
        <f>HYPERLINK("https://docs.wto.org/imrd/directdoc.asp?DDFDocuments/t/G/TBTN23/KEN1507.DOCX", "https://docs.wto.org/imrd/directdoc.asp?DDFDocuments/t/G/TBTN23/KEN1507.DOCX")</f>
        <v>https://docs.wto.org/imrd/directdoc.asp?DDFDocuments/t/G/TBTN23/KEN1507.DOCX</v>
      </c>
      <c r="Q111" s="6"/>
      <c r="R111" s="6"/>
    </row>
    <row r="112" spans="1:18" ht="60" x14ac:dyDescent="0.25">
      <c r="A112" s="8" t="s">
        <v>696</v>
      </c>
      <c r="B112" s="7">
        <v>45222</v>
      </c>
      <c r="C112" s="6" t="str">
        <f>HYPERLINK("https://eping.wto.org/en/Search?viewData= G/TBT/N/UGA/1850"," G/TBT/N/UGA/1850")</f>
        <v xml:space="preserve"> G/TBT/N/UGA/1850</v>
      </c>
      <c r="D112" s="6" t="s">
        <v>201</v>
      </c>
      <c r="E112" s="8" t="s">
        <v>257</v>
      </c>
      <c r="F112" s="8" t="s">
        <v>258</v>
      </c>
      <c r="G112" s="8" t="s">
        <v>259</v>
      </c>
      <c r="H112" s="6" t="s">
        <v>260</v>
      </c>
      <c r="I112" s="6" t="s">
        <v>206</v>
      </c>
      <c r="J112" s="6" t="s">
        <v>261</v>
      </c>
      <c r="K112" s="6" t="s">
        <v>52</v>
      </c>
      <c r="L112" s="6"/>
      <c r="M112" s="7">
        <v>45282</v>
      </c>
      <c r="N112" s="6" t="s">
        <v>23</v>
      </c>
      <c r="O112" s="8" t="s">
        <v>262</v>
      </c>
      <c r="P112" s="6" t="str">
        <f>HYPERLINK("https://docs.wto.org/imrd/directdoc.asp?DDFDocuments/t/G/TBTN23/UGA1850.DOCX", "https://docs.wto.org/imrd/directdoc.asp?DDFDocuments/t/G/TBTN23/UGA1850.DOCX")</f>
        <v>https://docs.wto.org/imrd/directdoc.asp?DDFDocuments/t/G/TBTN23/UGA1850.DOCX</v>
      </c>
      <c r="Q112" s="6"/>
      <c r="R112" s="6"/>
    </row>
    <row r="113" spans="1:18" ht="75" x14ac:dyDescent="0.25">
      <c r="A113" s="8" t="s">
        <v>690</v>
      </c>
      <c r="B113" s="7">
        <v>45223</v>
      </c>
      <c r="C113" s="6" t="str">
        <f>HYPERLINK("https://eping.wto.org/en/Search?viewData= G/TBT/N/UGA/1851"," G/TBT/N/UGA/1851")</f>
        <v xml:space="preserve"> G/TBT/N/UGA/1851</v>
      </c>
      <c r="D113" s="6" t="s">
        <v>201</v>
      </c>
      <c r="E113" s="8" t="s">
        <v>216</v>
      </c>
      <c r="F113" s="8" t="s">
        <v>217</v>
      </c>
      <c r="G113" s="8" t="s">
        <v>218</v>
      </c>
      <c r="H113" s="6" t="s">
        <v>219</v>
      </c>
      <c r="I113" s="6" t="s">
        <v>220</v>
      </c>
      <c r="J113" s="6" t="s">
        <v>221</v>
      </c>
      <c r="K113" s="6" t="s">
        <v>21</v>
      </c>
      <c r="L113" s="6"/>
      <c r="M113" s="7">
        <v>45283</v>
      </c>
      <c r="N113" s="6" t="s">
        <v>23</v>
      </c>
      <c r="O113" s="8" t="s">
        <v>222</v>
      </c>
      <c r="P113" s="6" t="str">
        <f>HYPERLINK("https://docs.wto.org/imrd/directdoc.asp?DDFDocuments/t/G/TBTN23/UGA1851.DOCX", "https://docs.wto.org/imrd/directdoc.asp?DDFDocuments/t/G/TBTN23/UGA1851.DOCX")</f>
        <v>https://docs.wto.org/imrd/directdoc.asp?DDFDocuments/t/G/TBTN23/UGA1851.DOCX</v>
      </c>
      <c r="Q113" s="6"/>
      <c r="R113" s="6"/>
    </row>
    <row r="114" spans="1:18" ht="60" x14ac:dyDescent="0.25">
      <c r="A114" s="8" t="s">
        <v>690</v>
      </c>
      <c r="B114" s="7">
        <v>45223</v>
      </c>
      <c r="C114" s="6" t="str">
        <f>HYPERLINK("https://eping.wto.org/en/Search?viewData= G/TBT/N/UGA/1852"," G/TBT/N/UGA/1852")</f>
        <v xml:space="preserve"> G/TBT/N/UGA/1852</v>
      </c>
      <c r="D114" s="6" t="s">
        <v>201</v>
      </c>
      <c r="E114" s="8" t="s">
        <v>246</v>
      </c>
      <c r="F114" s="8" t="s">
        <v>247</v>
      </c>
      <c r="G114" s="8" t="s">
        <v>218</v>
      </c>
      <c r="H114" s="6" t="s">
        <v>219</v>
      </c>
      <c r="I114" s="6" t="s">
        <v>220</v>
      </c>
      <c r="J114" s="6" t="s">
        <v>248</v>
      </c>
      <c r="K114" s="6" t="s">
        <v>21</v>
      </c>
      <c r="L114" s="6"/>
      <c r="M114" s="7">
        <v>45283</v>
      </c>
      <c r="N114" s="6" t="s">
        <v>23</v>
      </c>
      <c r="O114" s="8" t="s">
        <v>249</v>
      </c>
      <c r="P114" s="6" t="str">
        <f>HYPERLINK("https://docs.wto.org/imrd/directdoc.asp?DDFDocuments/t/G/TBTN23/UGA1852.DOCX", "https://docs.wto.org/imrd/directdoc.asp?DDFDocuments/t/G/TBTN23/UGA1852.DOCX")</f>
        <v>https://docs.wto.org/imrd/directdoc.asp?DDFDocuments/t/G/TBTN23/UGA1852.DOCX</v>
      </c>
      <c r="Q114" s="6"/>
      <c r="R114" s="6"/>
    </row>
    <row r="115" spans="1:18" ht="30" x14ac:dyDescent="0.25">
      <c r="A115" s="8" t="s">
        <v>730</v>
      </c>
      <c r="B115" s="7">
        <v>45209</v>
      </c>
      <c r="C115" s="6" t="str">
        <f>HYPERLINK("https://eping.wto.org/en/Search?viewData= G/TBT/N/TZA/1042"," G/TBT/N/TZA/1042")</f>
        <v xml:space="preserve"> G/TBT/N/TZA/1042</v>
      </c>
      <c r="D115" s="6" t="s">
        <v>473</v>
      </c>
      <c r="E115" s="8" t="s">
        <v>474</v>
      </c>
      <c r="F115" s="8" t="s">
        <v>475</v>
      </c>
      <c r="G115" s="8" t="s">
        <v>476</v>
      </c>
      <c r="H115" s="6" t="s">
        <v>477</v>
      </c>
      <c r="I115" s="6" t="s">
        <v>255</v>
      </c>
      <c r="J115" s="6" t="s">
        <v>478</v>
      </c>
      <c r="K115" s="6" t="s">
        <v>52</v>
      </c>
      <c r="L115" s="6"/>
      <c r="M115" s="7">
        <v>45269</v>
      </c>
      <c r="N115" s="6" t="s">
        <v>23</v>
      </c>
      <c r="O115" s="8" t="s">
        <v>479</v>
      </c>
      <c r="P115" s="6" t="str">
        <f>HYPERLINK("https://docs.wto.org/imrd/directdoc.asp?DDFDocuments/t/G/TBTN23/TZA1042.DOCX", "https://docs.wto.org/imrd/directdoc.asp?DDFDocuments/t/G/TBTN23/TZA1042.DOCX")</f>
        <v>https://docs.wto.org/imrd/directdoc.asp?DDFDocuments/t/G/TBTN23/TZA1042.DOCX</v>
      </c>
      <c r="Q115" s="6"/>
      <c r="R115" s="6"/>
    </row>
    <row r="116" spans="1:18" ht="30" x14ac:dyDescent="0.25">
      <c r="A116" s="8" t="s">
        <v>730</v>
      </c>
      <c r="B116" s="7">
        <v>45209</v>
      </c>
      <c r="C116" s="6" t="str">
        <f>HYPERLINK("https://eping.wto.org/en/Search?viewData= G/TBT/N/TZA/1043"," G/TBT/N/TZA/1043")</f>
        <v xml:space="preserve"> G/TBT/N/TZA/1043</v>
      </c>
      <c r="D116" s="6" t="s">
        <v>473</v>
      </c>
      <c r="E116" s="8" t="s">
        <v>485</v>
      </c>
      <c r="F116" s="8" t="s">
        <v>486</v>
      </c>
      <c r="G116" s="8" t="s">
        <v>476</v>
      </c>
      <c r="H116" s="6" t="s">
        <v>477</v>
      </c>
      <c r="I116" s="6" t="s">
        <v>255</v>
      </c>
      <c r="J116" s="6" t="s">
        <v>478</v>
      </c>
      <c r="K116" s="6" t="s">
        <v>52</v>
      </c>
      <c r="L116" s="6"/>
      <c r="M116" s="7">
        <v>45269</v>
      </c>
      <c r="N116" s="6" t="s">
        <v>23</v>
      </c>
      <c r="O116" s="8" t="s">
        <v>487</v>
      </c>
      <c r="P116" s="6" t="str">
        <f>HYPERLINK("https://docs.wto.org/imrd/directdoc.asp?DDFDocuments/t/G/TBTN23/TZA1043.DOCX", "https://docs.wto.org/imrd/directdoc.asp?DDFDocuments/t/G/TBTN23/TZA1043.DOCX")</f>
        <v>https://docs.wto.org/imrd/directdoc.asp?DDFDocuments/t/G/TBTN23/TZA1043.DOCX</v>
      </c>
      <c r="Q116" s="6"/>
      <c r="R116" s="6"/>
    </row>
    <row r="117" spans="1:18" ht="30" x14ac:dyDescent="0.25">
      <c r="A117" s="8" t="s">
        <v>730</v>
      </c>
      <c r="B117" s="7">
        <v>45209</v>
      </c>
      <c r="C117" s="6" t="str">
        <f>HYPERLINK("https://eping.wto.org/en/Search?viewData= G/TBT/N/TZA/1041"," G/TBT/N/TZA/1041")</f>
        <v xml:space="preserve"> G/TBT/N/TZA/1041</v>
      </c>
      <c r="D117" s="6" t="s">
        <v>473</v>
      </c>
      <c r="E117" s="8" t="s">
        <v>492</v>
      </c>
      <c r="F117" s="8" t="s">
        <v>493</v>
      </c>
      <c r="G117" s="8" t="s">
        <v>476</v>
      </c>
      <c r="H117" s="6" t="s">
        <v>477</v>
      </c>
      <c r="I117" s="6" t="s">
        <v>255</v>
      </c>
      <c r="J117" s="6" t="s">
        <v>478</v>
      </c>
      <c r="K117" s="6" t="s">
        <v>52</v>
      </c>
      <c r="L117" s="6"/>
      <c r="M117" s="7">
        <v>45269</v>
      </c>
      <c r="N117" s="6" t="s">
        <v>23</v>
      </c>
      <c r="O117" s="8" t="s">
        <v>494</v>
      </c>
      <c r="P117" s="6" t="str">
        <f>HYPERLINK("https://docs.wto.org/imrd/directdoc.asp?DDFDocuments/t/G/TBTN23/TZA1041.DOCX", "https://docs.wto.org/imrd/directdoc.asp?DDFDocuments/t/G/TBTN23/TZA1041.DOCX")</f>
        <v>https://docs.wto.org/imrd/directdoc.asp?DDFDocuments/t/G/TBTN23/TZA1041.DOCX</v>
      </c>
      <c r="Q117" s="6"/>
      <c r="R117" s="6"/>
    </row>
    <row r="118" spans="1:18" ht="135" x14ac:dyDescent="0.25">
      <c r="A118" s="8" t="s">
        <v>681</v>
      </c>
      <c r="B118" s="7">
        <v>45226</v>
      </c>
      <c r="C118" s="6" t="str">
        <f>HYPERLINK("https://eping.wto.org/en/Search?viewData= G/TBT/N/USA/2061"," G/TBT/N/USA/2061")</f>
        <v xml:space="preserve"> G/TBT/N/USA/2061</v>
      </c>
      <c r="D118" s="6" t="s">
        <v>130</v>
      </c>
      <c r="E118" s="8" t="s">
        <v>131</v>
      </c>
      <c r="F118" s="8" t="s">
        <v>132</v>
      </c>
      <c r="G118" s="8" t="s">
        <v>133</v>
      </c>
      <c r="H118" s="6" t="s">
        <v>21</v>
      </c>
      <c r="I118" s="6" t="s">
        <v>134</v>
      </c>
      <c r="J118" s="6" t="s">
        <v>135</v>
      </c>
      <c r="K118" s="6" t="s">
        <v>21</v>
      </c>
      <c r="L118" s="6"/>
      <c r="M118" s="7">
        <v>45286</v>
      </c>
      <c r="N118" s="6" t="s">
        <v>23</v>
      </c>
      <c r="O118" s="8" t="s">
        <v>136</v>
      </c>
      <c r="P118" s="6" t="str">
        <f>HYPERLINK("https://docs.wto.org/imrd/directdoc.asp?DDFDocuments/t/G/TBTN23/USA2061.DOCX", "https://docs.wto.org/imrd/directdoc.asp?DDFDocuments/t/G/TBTN23/USA2061.DOCX")</f>
        <v>https://docs.wto.org/imrd/directdoc.asp?DDFDocuments/t/G/TBTN23/USA2061.DOCX</v>
      </c>
      <c r="Q118" s="6"/>
      <c r="R118" s="6"/>
    </row>
    <row r="119" spans="1:18" ht="45" x14ac:dyDescent="0.25">
      <c r="A119" s="8" t="s">
        <v>675</v>
      </c>
      <c r="B119" s="7">
        <v>45226</v>
      </c>
      <c r="C119" s="6" t="str">
        <f>HYPERLINK("https://eping.wto.org/en/Search?viewData= G/TBT/N/JPN/785"," G/TBT/N/JPN/785")</f>
        <v xml:space="preserve"> G/TBT/N/JPN/785</v>
      </c>
      <c r="D119" s="6" t="s">
        <v>66</v>
      </c>
      <c r="E119" s="8" t="s">
        <v>97</v>
      </c>
      <c r="F119" s="8" t="s">
        <v>98</v>
      </c>
      <c r="G119" s="8" t="s">
        <v>99</v>
      </c>
      <c r="H119" s="6" t="s">
        <v>21</v>
      </c>
      <c r="I119" s="6" t="s">
        <v>57</v>
      </c>
      <c r="J119" s="6" t="s">
        <v>72</v>
      </c>
      <c r="K119" s="6" t="s">
        <v>59</v>
      </c>
      <c r="L119" s="6"/>
      <c r="M119" s="7" t="s">
        <v>21</v>
      </c>
      <c r="N119" s="6" t="s">
        <v>23</v>
      </c>
      <c r="O119" s="8" t="s">
        <v>100</v>
      </c>
      <c r="P119" s="6" t="str">
        <f>HYPERLINK("https://docs.wto.org/imrd/directdoc.asp?DDFDocuments/t/G/TBTN23/JPN785.DOCX", "https://docs.wto.org/imrd/directdoc.asp?DDFDocuments/t/G/TBTN23/JPN785.DOCX")</f>
        <v>https://docs.wto.org/imrd/directdoc.asp?DDFDocuments/t/G/TBTN23/JPN785.DOCX</v>
      </c>
      <c r="Q119" s="6"/>
      <c r="R119" s="6"/>
    </row>
    <row r="120" spans="1:18" ht="75" x14ac:dyDescent="0.25">
      <c r="A120" s="8" t="s">
        <v>717</v>
      </c>
      <c r="B120" s="7">
        <v>45212</v>
      </c>
      <c r="C120" s="6" t="str">
        <f>HYPERLINK("https://eping.wto.org/en/Search?viewData= G/TBT/N/USA/2057"," G/TBT/N/USA/2057")</f>
        <v xml:space="preserve"> G/TBT/N/USA/2057</v>
      </c>
      <c r="D120" s="6" t="s">
        <v>130</v>
      </c>
      <c r="E120" s="8" t="s">
        <v>394</v>
      </c>
      <c r="F120" s="8" t="s">
        <v>395</v>
      </c>
      <c r="G120" s="8" t="s">
        <v>396</v>
      </c>
      <c r="H120" s="6" t="s">
        <v>21</v>
      </c>
      <c r="I120" s="6" t="s">
        <v>397</v>
      </c>
      <c r="J120" s="6" t="s">
        <v>22</v>
      </c>
      <c r="K120" s="6" t="s">
        <v>21</v>
      </c>
      <c r="L120" s="6"/>
      <c r="M120" s="7">
        <v>45258</v>
      </c>
      <c r="N120" s="6" t="s">
        <v>23</v>
      </c>
      <c r="O120" s="8" t="s">
        <v>398</v>
      </c>
      <c r="P120" s="6" t="str">
        <f>HYPERLINK("https://docs.wto.org/imrd/directdoc.asp?DDFDocuments/t/G/TBTN23/USA2057.DOCX", "https://docs.wto.org/imrd/directdoc.asp?DDFDocuments/t/G/TBTN23/USA2057.DOCX")</f>
        <v>https://docs.wto.org/imrd/directdoc.asp?DDFDocuments/t/G/TBTN23/USA2057.DOCX</v>
      </c>
      <c r="Q120" s="6"/>
      <c r="R120" s="6"/>
    </row>
    <row r="121" spans="1:18" ht="90" x14ac:dyDescent="0.25">
      <c r="A121" s="8" t="s">
        <v>714</v>
      </c>
      <c r="B121" s="7">
        <v>45212</v>
      </c>
      <c r="C121" s="6" t="str">
        <f>HYPERLINK("https://eping.wto.org/en/Search?viewData= G/TBT/N/EGY/370"," G/TBT/N/EGY/370")</f>
        <v xml:space="preserve"> G/TBT/N/EGY/370</v>
      </c>
      <c r="D121" s="6" t="s">
        <v>377</v>
      </c>
      <c r="E121" s="8" t="s">
        <v>378</v>
      </c>
      <c r="F121" s="8" t="s">
        <v>379</v>
      </c>
      <c r="G121" s="8" t="s">
        <v>380</v>
      </c>
      <c r="H121" s="6" t="s">
        <v>21</v>
      </c>
      <c r="I121" s="6" t="s">
        <v>381</v>
      </c>
      <c r="J121" s="6" t="s">
        <v>184</v>
      </c>
      <c r="K121" s="6" t="s">
        <v>21</v>
      </c>
      <c r="L121" s="6"/>
      <c r="M121" s="7">
        <v>45272</v>
      </c>
      <c r="N121" s="6" t="s">
        <v>23</v>
      </c>
      <c r="O121" s="6"/>
      <c r="P121" s="6" t="str">
        <f>HYPERLINK("https://docs.wto.org/imrd/directdoc.asp?DDFDocuments/t/G/TBTN23/EGY370.DOCX", "https://docs.wto.org/imrd/directdoc.asp?DDFDocuments/t/G/TBTN23/EGY370.DOCX")</f>
        <v>https://docs.wto.org/imrd/directdoc.asp?DDFDocuments/t/G/TBTN23/EGY370.DOCX</v>
      </c>
      <c r="Q121" s="6" t="str">
        <f>HYPERLINK("https://docs.wto.org/imrd/directdoc.asp?DDFDocuments/u/G/TBTN23/EGY370.DOCX", "https://docs.wto.org/imrd/directdoc.asp?DDFDocuments/u/G/TBTN23/EGY370.DOCX")</f>
        <v>https://docs.wto.org/imrd/directdoc.asp?DDFDocuments/u/G/TBTN23/EGY370.DOCX</v>
      </c>
      <c r="R121" s="6"/>
    </row>
    <row r="122" spans="1:18" ht="90" x14ac:dyDescent="0.25">
      <c r="A122" s="8" t="s">
        <v>747</v>
      </c>
      <c r="B122" s="7">
        <v>45204</v>
      </c>
      <c r="C122" s="6" t="str">
        <f>HYPERLINK("https://eping.wto.org/en/Search?viewData= G/TBT/N/RUS/151"," G/TBT/N/RUS/151")</f>
        <v xml:space="preserve"> G/TBT/N/RUS/151</v>
      </c>
      <c r="D122" s="6" t="s">
        <v>527</v>
      </c>
      <c r="E122" s="8" t="s">
        <v>557</v>
      </c>
      <c r="F122" s="8" t="s">
        <v>558</v>
      </c>
      <c r="G122" s="8" t="s">
        <v>559</v>
      </c>
      <c r="H122" s="6" t="s">
        <v>560</v>
      </c>
      <c r="I122" s="6" t="s">
        <v>561</v>
      </c>
      <c r="J122" s="6" t="s">
        <v>419</v>
      </c>
      <c r="K122" s="6" t="s">
        <v>59</v>
      </c>
      <c r="L122" s="6"/>
      <c r="M122" s="7">
        <v>45275</v>
      </c>
      <c r="N122" s="6" t="s">
        <v>23</v>
      </c>
      <c r="O122" s="6"/>
      <c r="P122" s="6" t="str">
        <f>HYPERLINK("https://docs.wto.org/imrd/directdoc.asp?DDFDocuments/t/G/TBTN23/RUS151.DOCX", "https://docs.wto.org/imrd/directdoc.asp?DDFDocuments/t/G/TBTN23/RUS151.DOCX")</f>
        <v>https://docs.wto.org/imrd/directdoc.asp?DDFDocuments/t/G/TBTN23/RUS151.DOCX</v>
      </c>
      <c r="Q122" s="6"/>
      <c r="R122" s="6"/>
    </row>
    <row r="123" spans="1:18" ht="60" x14ac:dyDescent="0.25">
      <c r="A123" s="8" t="s">
        <v>672</v>
      </c>
      <c r="B123" s="7">
        <v>45226</v>
      </c>
      <c r="C123" s="6" t="str">
        <f>HYPERLINK("https://eping.wto.org/en/Search?viewData= G/TBT/N/JPN/786"," G/TBT/N/JPN/786")</f>
        <v xml:space="preserve"> G/TBT/N/JPN/786</v>
      </c>
      <c r="D123" s="6" t="s">
        <v>66</v>
      </c>
      <c r="E123" s="8" t="s">
        <v>67</v>
      </c>
      <c r="F123" s="8" t="s">
        <v>68</v>
      </c>
      <c r="G123" s="8" t="s">
        <v>69</v>
      </c>
      <c r="H123" s="6" t="s">
        <v>70</v>
      </c>
      <c r="I123" s="6" t="s">
        <v>71</v>
      </c>
      <c r="J123" s="6" t="s">
        <v>72</v>
      </c>
      <c r="K123" s="6" t="s">
        <v>21</v>
      </c>
      <c r="L123" s="6"/>
      <c r="M123" s="7">
        <v>45286</v>
      </c>
      <c r="N123" s="6" t="s">
        <v>23</v>
      </c>
      <c r="O123" s="8" t="s">
        <v>73</v>
      </c>
      <c r="P123" s="6" t="str">
        <f>HYPERLINK("https://docs.wto.org/imrd/directdoc.asp?DDFDocuments/t/G/TBTN23/JPN786.DOCX", "https://docs.wto.org/imrd/directdoc.asp?DDFDocuments/t/G/TBTN23/JPN786.DOCX")</f>
        <v>https://docs.wto.org/imrd/directdoc.asp?DDFDocuments/t/G/TBTN23/JPN786.DOCX</v>
      </c>
      <c r="Q123" s="6"/>
      <c r="R123" s="6"/>
    </row>
    <row r="124" spans="1:18" ht="45" x14ac:dyDescent="0.25">
      <c r="A124" s="8" t="s">
        <v>695</v>
      </c>
      <c r="B124" s="7">
        <v>45222</v>
      </c>
      <c r="C124" s="6" t="str">
        <f>HYPERLINK("https://eping.wto.org/en/Search?viewData= G/TBT/N/ARE/593, G/TBT/N/BHR/679, G/TBT/N/KWT/650, G/TBT/N/OMN/508, G/TBT/N/QAT/658, G/TBT/N/SAU/1311, G/TBT/N/YEM/265"," G/TBT/N/ARE/593, G/TBT/N/BHR/679, G/TBT/N/KWT/650, G/TBT/N/OMN/508, G/TBT/N/QAT/658, G/TBT/N/SAU/1311, G/TBT/N/YEM/265")</f>
        <v xml:space="preserve"> G/TBT/N/ARE/593, G/TBT/N/BHR/679, G/TBT/N/KWT/650, G/TBT/N/OMN/508, G/TBT/N/QAT/658, G/TBT/N/SAU/1311, G/TBT/N/YEM/265</v>
      </c>
      <c r="D124" s="6" t="s">
        <v>250</v>
      </c>
      <c r="E124" s="8" t="s">
        <v>251</v>
      </c>
      <c r="F124" s="8" t="s">
        <v>252</v>
      </c>
      <c r="G124" s="8" t="s">
        <v>253</v>
      </c>
      <c r="H124" s="6" t="s">
        <v>254</v>
      </c>
      <c r="I124" s="6" t="s">
        <v>255</v>
      </c>
      <c r="J124" s="6" t="s">
        <v>72</v>
      </c>
      <c r="K124" s="6" t="s">
        <v>52</v>
      </c>
      <c r="L124" s="6"/>
      <c r="M124" s="7">
        <v>45282</v>
      </c>
      <c r="N124" s="6" t="s">
        <v>23</v>
      </c>
      <c r="O124" s="8" t="s">
        <v>256</v>
      </c>
      <c r="P124" s="6" t="str">
        <f>HYPERLINK("https://docs.wto.org/imrd/directdoc.asp?DDFDocuments/t/G/TBTN23/ARE593.DOCX", "https://docs.wto.org/imrd/directdoc.asp?DDFDocuments/t/G/TBTN23/ARE593.DOCX")</f>
        <v>https://docs.wto.org/imrd/directdoc.asp?DDFDocuments/t/G/TBTN23/ARE593.DOCX</v>
      </c>
      <c r="Q124" s="6"/>
      <c r="R124" s="6"/>
    </row>
    <row r="125" spans="1:18" ht="45" x14ac:dyDescent="0.25">
      <c r="A125" s="8" t="s">
        <v>695</v>
      </c>
      <c r="B125" s="7">
        <v>45222</v>
      </c>
      <c r="C125" s="6" t="str">
        <f>HYPERLINK("https://eping.wto.org/en/Search?viewData= G/TBT/N/ARE/593, G/TBT/N/BHR/679, G/TBT/N/KWT/650, G/TBT/N/OMN/508, G/TBT/N/QAT/658, G/TBT/N/SAU/1311, G/TBT/N/YEM/265"," G/TBT/N/ARE/593, G/TBT/N/BHR/679, G/TBT/N/KWT/650, G/TBT/N/OMN/508, G/TBT/N/QAT/658, G/TBT/N/SAU/1311, G/TBT/N/YEM/265")</f>
        <v xml:space="preserve"> G/TBT/N/ARE/593, G/TBT/N/BHR/679, G/TBT/N/KWT/650, G/TBT/N/OMN/508, G/TBT/N/QAT/658, G/TBT/N/SAU/1311, G/TBT/N/YEM/265</v>
      </c>
      <c r="D125" s="6" t="s">
        <v>74</v>
      </c>
      <c r="E125" s="8" t="s">
        <v>251</v>
      </c>
      <c r="F125" s="8" t="s">
        <v>252</v>
      </c>
      <c r="G125" s="8" t="s">
        <v>253</v>
      </c>
      <c r="H125" s="6" t="s">
        <v>254</v>
      </c>
      <c r="I125" s="6" t="s">
        <v>255</v>
      </c>
      <c r="J125" s="6" t="s">
        <v>72</v>
      </c>
      <c r="K125" s="6" t="s">
        <v>52</v>
      </c>
      <c r="L125" s="6"/>
      <c r="M125" s="7">
        <v>45282</v>
      </c>
      <c r="N125" s="6" t="s">
        <v>23</v>
      </c>
      <c r="O125" s="8" t="s">
        <v>256</v>
      </c>
      <c r="P125" s="6" t="str">
        <f>HYPERLINK("https://docs.wto.org/imrd/directdoc.asp?DDFDocuments/t/G/TBTN23/ARE593.DOCX", "https://docs.wto.org/imrd/directdoc.asp?DDFDocuments/t/G/TBTN23/ARE593.DOCX")</f>
        <v>https://docs.wto.org/imrd/directdoc.asp?DDFDocuments/t/G/TBTN23/ARE593.DOCX</v>
      </c>
      <c r="Q125" s="6"/>
      <c r="R125" s="6"/>
    </row>
    <row r="126" spans="1:18" ht="45" x14ac:dyDescent="0.25">
      <c r="A126" s="8" t="s">
        <v>695</v>
      </c>
      <c r="B126" s="7">
        <v>45222</v>
      </c>
      <c r="C126" s="6" t="str">
        <f>HYPERLINK("https://eping.wto.org/en/Search?viewData= G/TBT/N/ARE/593, G/TBT/N/BHR/679, G/TBT/N/KWT/650, G/TBT/N/OMN/508, G/TBT/N/QAT/658, G/TBT/N/SAU/1311, G/TBT/N/YEM/265"," G/TBT/N/ARE/593, G/TBT/N/BHR/679, G/TBT/N/KWT/650, G/TBT/N/OMN/508, G/TBT/N/QAT/658, G/TBT/N/SAU/1311, G/TBT/N/YEM/265")</f>
        <v xml:space="preserve"> G/TBT/N/ARE/593, G/TBT/N/BHR/679, G/TBT/N/KWT/650, G/TBT/N/OMN/508, G/TBT/N/QAT/658, G/TBT/N/SAU/1311, G/TBT/N/YEM/265</v>
      </c>
      <c r="D126" s="6" t="s">
        <v>263</v>
      </c>
      <c r="E126" s="8" t="s">
        <v>251</v>
      </c>
      <c r="F126" s="8" t="s">
        <v>252</v>
      </c>
      <c r="G126" s="8" t="s">
        <v>253</v>
      </c>
      <c r="H126" s="6" t="s">
        <v>254</v>
      </c>
      <c r="I126" s="6" t="s">
        <v>255</v>
      </c>
      <c r="J126" s="6" t="s">
        <v>72</v>
      </c>
      <c r="K126" s="6" t="s">
        <v>52</v>
      </c>
      <c r="L126" s="6"/>
      <c r="M126" s="7">
        <v>45282</v>
      </c>
      <c r="N126" s="6" t="s">
        <v>23</v>
      </c>
      <c r="O126" s="8" t="s">
        <v>256</v>
      </c>
      <c r="P126" s="6" t="str">
        <f>HYPERLINK("https://docs.wto.org/imrd/directdoc.asp?DDFDocuments/t/G/TBTN23/ARE593.DOCX", "https://docs.wto.org/imrd/directdoc.asp?DDFDocuments/t/G/TBTN23/ARE593.DOCX")</f>
        <v>https://docs.wto.org/imrd/directdoc.asp?DDFDocuments/t/G/TBTN23/ARE593.DOCX</v>
      </c>
      <c r="Q126" s="6"/>
      <c r="R126" s="6"/>
    </row>
    <row r="127" spans="1:18" ht="45" x14ac:dyDescent="0.25">
      <c r="A127" s="8" t="s">
        <v>695</v>
      </c>
      <c r="B127" s="7">
        <v>45222</v>
      </c>
      <c r="C127" s="6" t="str">
        <f>HYPERLINK("https://eping.wto.org/en/Search?viewData= G/TBT/N/ARE/593, G/TBT/N/BHR/679, G/TBT/N/KWT/650, G/TBT/N/OMN/508, G/TBT/N/QAT/658, G/TBT/N/SAU/1311, G/TBT/N/YEM/265"," G/TBT/N/ARE/593, G/TBT/N/BHR/679, G/TBT/N/KWT/650, G/TBT/N/OMN/508, G/TBT/N/QAT/658, G/TBT/N/SAU/1311, G/TBT/N/YEM/265")</f>
        <v xml:space="preserve"> G/TBT/N/ARE/593, G/TBT/N/BHR/679, G/TBT/N/KWT/650, G/TBT/N/OMN/508, G/TBT/N/QAT/658, G/TBT/N/SAU/1311, G/TBT/N/YEM/265</v>
      </c>
      <c r="D127" s="6" t="s">
        <v>270</v>
      </c>
      <c r="E127" s="8" t="s">
        <v>251</v>
      </c>
      <c r="F127" s="8" t="s">
        <v>252</v>
      </c>
      <c r="G127" s="8" t="s">
        <v>253</v>
      </c>
      <c r="H127" s="6" t="s">
        <v>254</v>
      </c>
      <c r="I127" s="6" t="s">
        <v>255</v>
      </c>
      <c r="J127" s="6" t="s">
        <v>72</v>
      </c>
      <c r="K127" s="6" t="s">
        <v>52</v>
      </c>
      <c r="L127" s="6"/>
      <c r="M127" s="7">
        <v>45282</v>
      </c>
      <c r="N127" s="6" t="s">
        <v>23</v>
      </c>
      <c r="O127" s="8" t="s">
        <v>256</v>
      </c>
      <c r="P127" s="6" t="str">
        <f>HYPERLINK("https://docs.wto.org/imrd/directdoc.asp?DDFDocuments/t/G/TBTN23/ARE593.DOCX", "https://docs.wto.org/imrd/directdoc.asp?DDFDocuments/t/G/TBTN23/ARE593.DOCX")</f>
        <v>https://docs.wto.org/imrd/directdoc.asp?DDFDocuments/t/G/TBTN23/ARE593.DOCX</v>
      </c>
      <c r="Q127" s="6"/>
      <c r="R127" s="6"/>
    </row>
    <row r="128" spans="1:18" ht="45" x14ac:dyDescent="0.25">
      <c r="A128" s="8" t="s">
        <v>695</v>
      </c>
      <c r="B128" s="7">
        <v>45222</v>
      </c>
      <c r="C128" s="6" t="str">
        <f>HYPERLINK("https://eping.wto.org/en/Search?viewData= G/TBT/N/ARE/593, G/TBT/N/BHR/679, G/TBT/N/KWT/650, G/TBT/N/OMN/508, G/TBT/N/QAT/658, G/TBT/N/SAU/1311, G/TBT/N/YEM/265"," G/TBT/N/ARE/593, G/TBT/N/BHR/679, G/TBT/N/KWT/650, G/TBT/N/OMN/508, G/TBT/N/QAT/658, G/TBT/N/SAU/1311, G/TBT/N/YEM/265")</f>
        <v xml:space="preserve"> G/TBT/N/ARE/593, G/TBT/N/BHR/679, G/TBT/N/KWT/650, G/TBT/N/OMN/508, G/TBT/N/QAT/658, G/TBT/N/SAU/1311, G/TBT/N/YEM/265</v>
      </c>
      <c r="D128" s="6" t="s">
        <v>271</v>
      </c>
      <c r="E128" s="8" t="s">
        <v>251</v>
      </c>
      <c r="F128" s="8" t="s">
        <v>252</v>
      </c>
      <c r="G128" s="8" t="s">
        <v>253</v>
      </c>
      <c r="H128" s="6" t="s">
        <v>254</v>
      </c>
      <c r="I128" s="6" t="s">
        <v>255</v>
      </c>
      <c r="J128" s="6" t="s">
        <v>72</v>
      </c>
      <c r="K128" s="6" t="s">
        <v>52</v>
      </c>
      <c r="L128" s="6"/>
      <c r="M128" s="7">
        <v>45282</v>
      </c>
      <c r="N128" s="6" t="s">
        <v>23</v>
      </c>
      <c r="O128" s="8" t="s">
        <v>256</v>
      </c>
      <c r="P128" s="6" t="str">
        <f>HYPERLINK("https://docs.wto.org/imrd/directdoc.asp?DDFDocuments/t/G/TBTN23/ARE593.DOCX", "https://docs.wto.org/imrd/directdoc.asp?DDFDocuments/t/G/TBTN23/ARE593.DOCX")</f>
        <v>https://docs.wto.org/imrd/directdoc.asp?DDFDocuments/t/G/TBTN23/ARE593.DOCX</v>
      </c>
      <c r="Q128" s="6"/>
      <c r="R128" s="6"/>
    </row>
    <row r="129" spans="1:18" ht="45" x14ac:dyDescent="0.25">
      <c r="A129" s="8" t="s">
        <v>695</v>
      </c>
      <c r="B129" s="7">
        <v>45222</v>
      </c>
      <c r="C129" s="6" t="str">
        <f>HYPERLINK("https://eping.wto.org/en/Search?viewData= G/TBT/N/ARE/593, G/TBT/N/BHR/679, G/TBT/N/KWT/650, G/TBT/N/OMN/508, G/TBT/N/QAT/658, G/TBT/N/SAU/1311, G/TBT/N/YEM/265"," G/TBT/N/ARE/593, G/TBT/N/BHR/679, G/TBT/N/KWT/650, G/TBT/N/OMN/508, G/TBT/N/QAT/658, G/TBT/N/SAU/1311, G/TBT/N/YEM/265")</f>
        <v xml:space="preserve"> G/TBT/N/ARE/593, G/TBT/N/BHR/679, G/TBT/N/KWT/650, G/TBT/N/OMN/508, G/TBT/N/QAT/658, G/TBT/N/SAU/1311, G/TBT/N/YEM/265</v>
      </c>
      <c r="D129" s="6" t="s">
        <v>272</v>
      </c>
      <c r="E129" s="8" t="s">
        <v>251</v>
      </c>
      <c r="F129" s="8" t="s">
        <v>252</v>
      </c>
      <c r="G129" s="8" t="s">
        <v>253</v>
      </c>
      <c r="H129" s="6" t="s">
        <v>254</v>
      </c>
      <c r="I129" s="6" t="s">
        <v>255</v>
      </c>
      <c r="J129" s="6" t="s">
        <v>72</v>
      </c>
      <c r="K129" s="6" t="s">
        <v>52</v>
      </c>
      <c r="L129" s="6"/>
      <c r="M129" s="7">
        <v>45282</v>
      </c>
      <c r="N129" s="6" t="s">
        <v>23</v>
      </c>
      <c r="O129" s="8" t="s">
        <v>256</v>
      </c>
      <c r="P129" s="6" t="str">
        <f>HYPERLINK("https://docs.wto.org/imrd/directdoc.asp?DDFDocuments/t/G/TBTN23/ARE593.DOCX", "https://docs.wto.org/imrd/directdoc.asp?DDFDocuments/t/G/TBTN23/ARE593.DOCX")</f>
        <v>https://docs.wto.org/imrd/directdoc.asp?DDFDocuments/t/G/TBTN23/ARE593.DOCX</v>
      </c>
      <c r="Q129" s="6"/>
      <c r="R129" s="6"/>
    </row>
    <row r="130" spans="1:18" ht="45" x14ac:dyDescent="0.25">
      <c r="A130" s="8" t="s">
        <v>695</v>
      </c>
      <c r="B130" s="7">
        <v>45222</v>
      </c>
      <c r="C130" s="6" t="str">
        <f>HYPERLINK("https://eping.wto.org/en/Search?viewData= G/TBT/N/ARE/593, G/TBT/N/BHR/679, G/TBT/N/KWT/650, G/TBT/N/OMN/508, G/TBT/N/QAT/658, G/TBT/N/SAU/1311, G/TBT/N/YEM/265"," G/TBT/N/ARE/593, G/TBT/N/BHR/679, G/TBT/N/KWT/650, G/TBT/N/OMN/508, G/TBT/N/QAT/658, G/TBT/N/SAU/1311, G/TBT/N/YEM/265")</f>
        <v xml:space="preserve"> G/TBT/N/ARE/593, G/TBT/N/BHR/679, G/TBT/N/KWT/650, G/TBT/N/OMN/508, G/TBT/N/QAT/658, G/TBT/N/SAU/1311, G/TBT/N/YEM/265</v>
      </c>
      <c r="D130" s="6" t="s">
        <v>264</v>
      </c>
      <c r="E130" s="8" t="s">
        <v>251</v>
      </c>
      <c r="F130" s="8" t="s">
        <v>252</v>
      </c>
      <c r="G130" s="8" t="s">
        <v>253</v>
      </c>
      <c r="H130" s="6" t="s">
        <v>254</v>
      </c>
      <c r="I130" s="6" t="s">
        <v>255</v>
      </c>
      <c r="J130" s="6" t="s">
        <v>72</v>
      </c>
      <c r="K130" s="6" t="s">
        <v>52</v>
      </c>
      <c r="L130" s="6"/>
      <c r="M130" s="7">
        <v>45282</v>
      </c>
      <c r="N130" s="6" t="s">
        <v>23</v>
      </c>
      <c r="O130" s="8" t="s">
        <v>256</v>
      </c>
      <c r="P130" s="6" t="str">
        <f>HYPERLINK("https://docs.wto.org/imrd/directdoc.asp?DDFDocuments/t/G/TBTN23/ARE593.DOCX", "https://docs.wto.org/imrd/directdoc.asp?DDFDocuments/t/G/TBTN23/ARE593.DOCX")</f>
        <v>https://docs.wto.org/imrd/directdoc.asp?DDFDocuments/t/G/TBTN23/ARE593.DOCX</v>
      </c>
      <c r="Q130" s="6"/>
      <c r="R130" s="6"/>
    </row>
    <row r="131" spans="1:18" ht="150" x14ac:dyDescent="0.25">
      <c r="A131" s="8" t="s">
        <v>749</v>
      </c>
      <c r="B131" s="7">
        <v>45204</v>
      </c>
      <c r="C131" s="6" t="str">
        <f>HYPERLINK("https://eping.wto.org/en/Search?viewData= G/TBT/N/EU/1019"," G/TBT/N/EU/1019")</f>
        <v xml:space="preserve"> G/TBT/N/EU/1019</v>
      </c>
      <c r="D131" s="6" t="s">
        <v>61</v>
      </c>
      <c r="E131" s="8" t="s">
        <v>571</v>
      </c>
      <c r="F131" s="8" t="s">
        <v>572</v>
      </c>
      <c r="G131" s="8" t="s">
        <v>573</v>
      </c>
      <c r="H131" s="6" t="s">
        <v>21</v>
      </c>
      <c r="I131" s="6" t="s">
        <v>574</v>
      </c>
      <c r="J131" s="6" t="s">
        <v>575</v>
      </c>
      <c r="K131" s="6" t="s">
        <v>21</v>
      </c>
      <c r="L131" s="6"/>
      <c r="M131" s="7">
        <v>45264</v>
      </c>
      <c r="N131" s="6" t="s">
        <v>23</v>
      </c>
      <c r="O131" s="8" t="s">
        <v>576</v>
      </c>
      <c r="P131" s="6" t="str">
        <f>HYPERLINK("https://docs.wto.org/imrd/directdoc.asp?DDFDocuments/t/G/TBTN23/EU1019.DOCX", "https://docs.wto.org/imrd/directdoc.asp?DDFDocuments/t/G/TBTN23/EU1019.DOCX")</f>
        <v>https://docs.wto.org/imrd/directdoc.asp?DDFDocuments/t/G/TBTN23/EU1019.DOCX</v>
      </c>
      <c r="Q131" s="6"/>
      <c r="R131" s="6"/>
    </row>
    <row r="132" spans="1:18" ht="165" x14ac:dyDescent="0.25">
      <c r="A132" s="8" t="s">
        <v>753</v>
      </c>
      <c r="B132" s="7">
        <v>45203</v>
      </c>
      <c r="C132" s="6" t="str">
        <f>HYPERLINK("https://eping.wto.org/en/Search?viewData= G/TBT/N/EU/1018"," G/TBT/N/EU/1018")</f>
        <v xml:space="preserve"> G/TBT/N/EU/1018</v>
      </c>
      <c r="D132" s="6" t="s">
        <v>61</v>
      </c>
      <c r="E132" s="8" t="s">
        <v>599</v>
      </c>
      <c r="F132" s="8" t="s">
        <v>600</v>
      </c>
      <c r="G132" s="8" t="s">
        <v>601</v>
      </c>
      <c r="H132" s="6" t="s">
        <v>21</v>
      </c>
      <c r="I132" s="6" t="s">
        <v>602</v>
      </c>
      <c r="J132" s="6" t="s">
        <v>22</v>
      </c>
      <c r="K132" s="6" t="s">
        <v>21</v>
      </c>
      <c r="L132" s="6"/>
      <c r="M132" s="7">
        <v>45263</v>
      </c>
      <c r="N132" s="6" t="s">
        <v>23</v>
      </c>
      <c r="O132" s="8" t="s">
        <v>603</v>
      </c>
      <c r="P132" s="6" t="str">
        <f>HYPERLINK("https://docs.wto.org/imrd/directdoc.asp?DDFDocuments/t/G/TBTN23/EU1018.DOCX", "https://docs.wto.org/imrd/directdoc.asp?DDFDocuments/t/G/TBTN23/EU1018.DOCX")</f>
        <v>https://docs.wto.org/imrd/directdoc.asp?DDFDocuments/t/G/TBTN23/EU1018.DOCX</v>
      </c>
      <c r="Q132" s="6"/>
      <c r="R132" s="6"/>
    </row>
  </sheetData>
  <sortState xmlns:xlrd2="http://schemas.microsoft.com/office/spreadsheetml/2017/richdata2" ref="A2:R132">
    <sortCondition ref="A2:A13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2023-11-01T08:15:13Z</dcterms:created>
  <dcterms:modified xsi:type="dcterms:W3CDTF">2023-11-01T13:22:44Z</dcterms:modified>
</cp:coreProperties>
</file>