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8_{EB155D1E-D4FE-44B8-8756-03D48A01CBE1}"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1" i="1" l="1"/>
  <c r="P241" i="1"/>
  <c r="O241" i="1"/>
  <c r="C241" i="1"/>
  <c r="Q240" i="1"/>
  <c r="P240" i="1"/>
  <c r="O240" i="1"/>
  <c r="C240" i="1"/>
  <c r="Q239" i="1"/>
  <c r="P239" i="1"/>
  <c r="O239" i="1"/>
  <c r="C239" i="1"/>
  <c r="Q238" i="1"/>
  <c r="P238" i="1"/>
  <c r="O238" i="1"/>
  <c r="C238" i="1"/>
  <c r="Q237" i="1"/>
  <c r="P237" i="1"/>
  <c r="O237" i="1"/>
  <c r="C237" i="1"/>
  <c r="Q236" i="1"/>
  <c r="P236" i="1"/>
  <c r="O236" i="1"/>
  <c r="C236" i="1"/>
  <c r="Q235" i="1"/>
  <c r="P235" i="1"/>
  <c r="O235" i="1"/>
  <c r="C235" i="1"/>
  <c r="Q234" i="1"/>
  <c r="P234" i="1"/>
  <c r="O234" i="1"/>
  <c r="C234" i="1"/>
  <c r="Q233" i="1"/>
  <c r="P233" i="1"/>
  <c r="O233" i="1"/>
  <c r="C233" i="1"/>
  <c r="Q232" i="1"/>
  <c r="P232" i="1"/>
  <c r="O232" i="1"/>
  <c r="C232" i="1"/>
  <c r="Q231" i="1"/>
  <c r="P231" i="1"/>
  <c r="O231" i="1"/>
  <c r="C231" i="1"/>
  <c r="Q230" i="1"/>
  <c r="P230" i="1"/>
  <c r="O230" i="1"/>
  <c r="C230" i="1"/>
  <c r="Q229" i="1"/>
  <c r="P229" i="1"/>
  <c r="O229" i="1"/>
  <c r="C229" i="1"/>
  <c r="Q228" i="1"/>
  <c r="P228" i="1"/>
  <c r="O228" i="1"/>
  <c r="C228" i="1"/>
  <c r="Q227" i="1"/>
  <c r="P227" i="1"/>
  <c r="O227" i="1"/>
  <c r="C227" i="1"/>
  <c r="Q226" i="1"/>
  <c r="P226" i="1"/>
  <c r="O226" i="1"/>
  <c r="C226" i="1"/>
  <c r="Q225" i="1"/>
  <c r="P225" i="1"/>
  <c r="O225" i="1"/>
  <c r="C225" i="1"/>
  <c r="Q224" i="1"/>
  <c r="P224" i="1"/>
  <c r="O224" i="1"/>
  <c r="C224" i="1"/>
  <c r="Q223" i="1"/>
  <c r="P223" i="1"/>
  <c r="O223" i="1"/>
  <c r="C223" i="1"/>
  <c r="Q222" i="1"/>
  <c r="P222" i="1"/>
  <c r="O222" i="1"/>
  <c r="C222" i="1"/>
  <c r="Q221" i="1"/>
  <c r="P221" i="1"/>
  <c r="O221" i="1"/>
  <c r="C221" i="1"/>
  <c r="Q220" i="1"/>
  <c r="P220" i="1"/>
  <c r="O220" i="1"/>
  <c r="C220" i="1"/>
  <c r="Q219" i="1"/>
  <c r="P219" i="1"/>
  <c r="O219" i="1"/>
  <c r="C219" i="1"/>
  <c r="Q218" i="1"/>
  <c r="P218" i="1"/>
  <c r="O218" i="1"/>
  <c r="C218" i="1"/>
  <c r="Q217" i="1"/>
  <c r="P217" i="1"/>
  <c r="O217" i="1"/>
  <c r="C217" i="1"/>
  <c r="Q216" i="1"/>
  <c r="P216" i="1"/>
  <c r="O216" i="1"/>
  <c r="C216" i="1"/>
  <c r="Q215" i="1"/>
  <c r="P215" i="1"/>
  <c r="O215" i="1"/>
  <c r="C215" i="1"/>
  <c r="Q214" i="1"/>
  <c r="P214" i="1"/>
  <c r="O214" i="1"/>
  <c r="C214" i="1"/>
  <c r="Q213" i="1"/>
  <c r="P213" i="1"/>
  <c r="O213" i="1"/>
  <c r="C213" i="1"/>
  <c r="Q212" i="1"/>
  <c r="P212" i="1"/>
  <c r="O212" i="1"/>
  <c r="C212" i="1"/>
  <c r="Q211" i="1"/>
  <c r="P211" i="1"/>
  <c r="O211" i="1"/>
  <c r="C211" i="1"/>
  <c r="Q210" i="1"/>
  <c r="P210" i="1"/>
  <c r="O210" i="1"/>
  <c r="C210" i="1"/>
  <c r="Q209" i="1"/>
  <c r="P209" i="1"/>
  <c r="O209" i="1"/>
  <c r="C209" i="1"/>
  <c r="Q208" i="1"/>
  <c r="P208" i="1"/>
  <c r="O208" i="1"/>
  <c r="C208" i="1"/>
  <c r="Q207" i="1"/>
  <c r="P207" i="1"/>
  <c r="O207" i="1"/>
  <c r="C207" i="1"/>
  <c r="Q206" i="1"/>
  <c r="P206" i="1"/>
  <c r="O206" i="1"/>
  <c r="C206" i="1"/>
  <c r="Q205" i="1"/>
  <c r="P205" i="1"/>
  <c r="O205" i="1"/>
  <c r="C205" i="1"/>
  <c r="Q204" i="1"/>
  <c r="P204" i="1"/>
  <c r="O204" i="1"/>
  <c r="C204" i="1"/>
  <c r="Q203" i="1"/>
  <c r="P203" i="1"/>
  <c r="O203" i="1"/>
  <c r="C203" i="1"/>
  <c r="Q202" i="1"/>
  <c r="P202" i="1"/>
  <c r="O202" i="1"/>
  <c r="C202" i="1"/>
  <c r="Q201" i="1"/>
  <c r="P201" i="1"/>
  <c r="O201" i="1"/>
  <c r="C201" i="1"/>
  <c r="Q200" i="1"/>
  <c r="P200" i="1"/>
  <c r="O200" i="1"/>
  <c r="C200" i="1"/>
  <c r="Q199" i="1"/>
  <c r="P199" i="1"/>
  <c r="O199" i="1"/>
  <c r="C199" i="1"/>
  <c r="Q198" i="1"/>
  <c r="P198" i="1"/>
  <c r="O198" i="1"/>
  <c r="C198" i="1"/>
  <c r="Q197" i="1"/>
  <c r="P197" i="1"/>
  <c r="O197" i="1"/>
  <c r="C197" i="1"/>
  <c r="Q196" i="1"/>
  <c r="P196" i="1"/>
  <c r="O196" i="1"/>
  <c r="C196" i="1"/>
  <c r="Q195" i="1"/>
  <c r="P195" i="1"/>
  <c r="O195" i="1"/>
  <c r="C195" i="1"/>
  <c r="Q194" i="1"/>
  <c r="P194" i="1"/>
  <c r="O194" i="1"/>
  <c r="C194" i="1"/>
  <c r="Q193" i="1"/>
  <c r="P193" i="1"/>
  <c r="O193" i="1"/>
  <c r="C193" i="1"/>
  <c r="Q192" i="1"/>
  <c r="P192" i="1"/>
  <c r="O192" i="1"/>
  <c r="C192" i="1"/>
  <c r="Q191" i="1"/>
  <c r="P191" i="1"/>
  <c r="O191" i="1"/>
  <c r="C191" i="1"/>
  <c r="Q190" i="1"/>
  <c r="P190" i="1"/>
  <c r="O190" i="1"/>
  <c r="C190" i="1"/>
  <c r="Q189" i="1"/>
  <c r="P189" i="1"/>
  <c r="O189" i="1"/>
  <c r="C189" i="1"/>
  <c r="Q188" i="1"/>
  <c r="P188" i="1"/>
  <c r="O188" i="1"/>
  <c r="C188" i="1"/>
  <c r="Q187" i="1"/>
  <c r="P187" i="1"/>
  <c r="O187" i="1"/>
  <c r="C187" i="1"/>
  <c r="Q186" i="1"/>
  <c r="P186" i="1"/>
  <c r="O186" i="1"/>
  <c r="C186" i="1"/>
  <c r="Q185" i="1"/>
  <c r="P185" i="1"/>
  <c r="O185" i="1"/>
  <c r="C185" i="1"/>
  <c r="Q184" i="1"/>
  <c r="P184" i="1"/>
  <c r="O184" i="1"/>
  <c r="C184" i="1"/>
  <c r="Q183" i="1"/>
  <c r="P183" i="1"/>
  <c r="O183" i="1"/>
  <c r="C183" i="1"/>
  <c r="Q182" i="1"/>
  <c r="P182" i="1"/>
  <c r="O182" i="1"/>
  <c r="C182" i="1"/>
  <c r="Q181" i="1"/>
  <c r="P181" i="1"/>
  <c r="O181" i="1"/>
  <c r="C181" i="1"/>
  <c r="Q180" i="1"/>
  <c r="P180" i="1"/>
  <c r="O180" i="1"/>
  <c r="C180" i="1"/>
  <c r="Q179" i="1"/>
  <c r="P179" i="1"/>
  <c r="O179" i="1"/>
  <c r="C179" i="1"/>
  <c r="Q178" i="1"/>
  <c r="P178" i="1"/>
  <c r="O178" i="1"/>
  <c r="C178" i="1"/>
  <c r="Q177" i="1"/>
  <c r="P177" i="1"/>
  <c r="O177" i="1"/>
  <c r="C177" i="1"/>
  <c r="Q176" i="1"/>
  <c r="P176" i="1"/>
  <c r="O176" i="1"/>
  <c r="C176" i="1"/>
  <c r="Q175" i="1"/>
  <c r="P175" i="1"/>
  <c r="O175" i="1"/>
  <c r="C175" i="1"/>
  <c r="Q174" i="1"/>
  <c r="P174" i="1"/>
  <c r="O174" i="1"/>
  <c r="C174" i="1"/>
  <c r="Q173" i="1"/>
  <c r="P173" i="1"/>
  <c r="O173" i="1"/>
  <c r="C173" i="1"/>
  <c r="Q172" i="1"/>
  <c r="P172" i="1"/>
  <c r="O172" i="1"/>
  <c r="C172" i="1"/>
  <c r="Q171" i="1"/>
  <c r="P171" i="1"/>
  <c r="O171" i="1"/>
  <c r="C171" i="1"/>
  <c r="Q170" i="1"/>
  <c r="P170" i="1"/>
  <c r="O170" i="1"/>
  <c r="C170" i="1"/>
  <c r="Q169" i="1"/>
  <c r="P169" i="1"/>
  <c r="O169" i="1"/>
  <c r="C169" i="1"/>
  <c r="O168" i="1"/>
  <c r="C168" i="1"/>
  <c r="Q167" i="1"/>
  <c r="P167" i="1"/>
  <c r="O167" i="1"/>
  <c r="C167" i="1"/>
  <c r="Q166" i="1"/>
  <c r="P166" i="1"/>
  <c r="O166" i="1"/>
  <c r="C166" i="1"/>
  <c r="Q165" i="1"/>
  <c r="P165" i="1"/>
  <c r="O165" i="1"/>
  <c r="C165" i="1"/>
  <c r="Q164" i="1"/>
  <c r="P164" i="1"/>
  <c r="O164" i="1"/>
  <c r="C164" i="1"/>
  <c r="Q163" i="1"/>
  <c r="P163" i="1"/>
  <c r="O163" i="1"/>
  <c r="C163" i="1"/>
  <c r="Q162" i="1"/>
  <c r="P162" i="1"/>
  <c r="O162" i="1"/>
  <c r="C162" i="1"/>
  <c r="Q161" i="1"/>
  <c r="P161" i="1"/>
  <c r="O161" i="1"/>
  <c r="C161" i="1"/>
  <c r="Q160" i="1"/>
  <c r="P160" i="1"/>
  <c r="O160" i="1"/>
  <c r="C160" i="1"/>
  <c r="Q159" i="1"/>
  <c r="P159" i="1"/>
  <c r="O159" i="1"/>
  <c r="C159" i="1"/>
  <c r="Q158" i="1"/>
  <c r="P158" i="1"/>
  <c r="O158" i="1"/>
  <c r="C158" i="1"/>
  <c r="O157" i="1"/>
  <c r="C157" i="1"/>
  <c r="Q156" i="1"/>
  <c r="P156" i="1"/>
  <c r="O156" i="1"/>
  <c r="C156" i="1"/>
  <c r="Q155" i="1"/>
  <c r="P155" i="1"/>
  <c r="O155" i="1"/>
  <c r="C155" i="1"/>
  <c r="Q154" i="1"/>
  <c r="P154" i="1"/>
  <c r="O154" i="1"/>
  <c r="C154" i="1"/>
  <c r="Q153" i="1"/>
  <c r="P153" i="1"/>
  <c r="O153" i="1"/>
  <c r="C153" i="1"/>
  <c r="Q152" i="1"/>
  <c r="P152" i="1"/>
  <c r="O152" i="1"/>
  <c r="C152" i="1"/>
  <c r="Q151" i="1"/>
  <c r="P151" i="1"/>
  <c r="O151" i="1"/>
  <c r="C151" i="1"/>
  <c r="Q150" i="1"/>
  <c r="P150" i="1"/>
  <c r="O150" i="1"/>
  <c r="C150" i="1"/>
  <c r="O149" i="1"/>
  <c r="C149" i="1"/>
  <c r="Q148" i="1"/>
  <c r="P148" i="1"/>
  <c r="O148" i="1"/>
  <c r="C148" i="1"/>
  <c r="Q147" i="1"/>
  <c r="P147" i="1"/>
  <c r="O147" i="1"/>
  <c r="C147" i="1"/>
  <c r="Q146" i="1"/>
  <c r="P146" i="1"/>
  <c r="O146" i="1"/>
  <c r="C146" i="1"/>
  <c r="O145" i="1"/>
  <c r="C145" i="1"/>
  <c r="Q144" i="1"/>
  <c r="P144" i="1"/>
  <c r="O144" i="1"/>
  <c r="C144" i="1"/>
  <c r="Q143" i="1"/>
  <c r="P143" i="1"/>
  <c r="O143" i="1"/>
  <c r="C143" i="1"/>
  <c r="Q142" i="1"/>
  <c r="P142" i="1"/>
  <c r="O142" i="1"/>
  <c r="C142" i="1"/>
  <c r="Q141" i="1"/>
  <c r="P141" i="1"/>
  <c r="O141" i="1"/>
  <c r="C141" i="1"/>
  <c r="Q140" i="1"/>
  <c r="P140" i="1"/>
  <c r="O140" i="1"/>
  <c r="C140" i="1"/>
  <c r="Q139" i="1"/>
  <c r="P139" i="1"/>
  <c r="O139" i="1"/>
  <c r="C139" i="1"/>
  <c r="Q138" i="1"/>
  <c r="P138" i="1"/>
  <c r="O138" i="1"/>
  <c r="C138" i="1"/>
  <c r="Q137" i="1"/>
  <c r="P137" i="1"/>
  <c r="O137" i="1"/>
  <c r="C137" i="1"/>
  <c r="Q136" i="1"/>
  <c r="P136" i="1"/>
  <c r="O136" i="1"/>
  <c r="C136" i="1"/>
  <c r="Q135" i="1"/>
  <c r="P135" i="1"/>
  <c r="O135" i="1"/>
  <c r="C135" i="1"/>
  <c r="O134" i="1"/>
  <c r="C134" i="1"/>
  <c r="Q133" i="1"/>
  <c r="P133" i="1"/>
  <c r="O133" i="1"/>
  <c r="C133" i="1"/>
  <c r="Q132" i="1"/>
  <c r="P132" i="1"/>
  <c r="O132" i="1"/>
  <c r="C132" i="1"/>
  <c r="Q131" i="1"/>
  <c r="P131" i="1"/>
  <c r="O131" i="1"/>
  <c r="C131" i="1"/>
  <c r="Q130" i="1"/>
  <c r="P130" i="1"/>
  <c r="O130" i="1"/>
  <c r="C130" i="1"/>
  <c r="Q129" i="1"/>
  <c r="P129" i="1"/>
  <c r="O129" i="1"/>
  <c r="C129" i="1"/>
  <c r="Q128" i="1"/>
  <c r="P128" i="1"/>
  <c r="O128" i="1"/>
  <c r="C128" i="1"/>
  <c r="Q127" i="1"/>
  <c r="P127" i="1"/>
  <c r="O127" i="1"/>
  <c r="C127" i="1"/>
  <c r="Q126" i="1"/>
  <c r="P126" i="1"/>
  <c r="O126" i="1"/>
  <c r="C126" i="1"/>
  <c r="Q125" i="1"/>
  <c r="P125" i="1"/>
  <c r="O125" i="1"/>
  <c r="C125" i="1"/>
  <c r="Q124" i="1"/>
  <c r="P124" i="1"/>
  <c r="O124" i="1"/>
  <c r="C124" i="1"/>
  <c r="Q123" i="1"/>
  <c r="P123" i="1"/>
  <c r="O123" i="1"/>
  <c r="C123" i="1"/>
  <c r="Q122" i="1"/>
  <c r="P122" i="1"/>
  <c r="O122" i="1"/>
  <c r="C122" i="1"/>
  <c r="Q121" i="1"/>
  <c r="P121" i="1"/>
  <c r="O121" i="1"/>
  <c r="C121" i="1"/>
  <c r="Q120" i="1"/>
  <c r="P120" i="1"/>
  <c r="O120" i="1"/>
  <c r="C120" i="1"/>
  <c r="Q119" i="1"/>
  <c r="P119" i="1"/>
  <c r="O119" i="1"/>
  <c r="C119" i="1"/>
  <c r="Q118" i="1"/>
  <c r="P118" i="1"/>
  <c r="O118" i="1"/>
  <c r="C118" i="1"/>
  <c r="Q117" i="1"/>
  <c r="P117" i="1"/>
  <c r="O117" i="1"/>
  <c r="C117" i="1"/>
  <c r="Q116" i="1"/>
  <c r="P116" i="1"/>
  <c r="O116" i="1"/>
  <c r="C116" i="1"/>
  <c r="Q115" i="1"/>
  <c r="P115" i="1"/>
  <c r="O115" i="1"/>
  <c r="C115" i="1"/>
  <c r="Q114" i="1"/>
  <c r="P114" i="1"/>
  <c r="O114" i="1"/>
  <c r="C114" i="1"/>
  <c r="Q113" i="1"/>
  <c r="P113" i="1"/>
  <c r="O113" i="1"/>
  <c r="C113" i="1"/>
  <c r="Q112" i="1"/>
  <c r="P112" i="1"/>
  <c r="O112" i="1"/>
  <c r="C112" i="1"/>
  <c r="Q111" i="1"/>
  <c r="P111" i="1"/>
  <c r="O111" i="1"/>
  <c r="C111" i="1"/>
  <c r="Q110" i="1"/>
  <c r="P110" i="1"/>
  <c r="O110" i="1"/>
  <c r="C110" i="1"/>
  <c r="Q109" i="1"/>
  <c r="P109" i="1"/>
  <c r="O109" i="1"/>
  <c r="C109" i="1"/>
  <c r="Q108" i="1"/>
  <c r="P108" i="1"/>
  <c r="O108" i="1"/>
  <c r="C108" i="1"/>
  <c r="Q107" i="1"/>
  <c r="P107" i="1"/>
  <c r="O107" i="1"/>
  <c r="C107" i="1"/>
  <c r="Q106" i="1"/>
  <c r="P106" i="1"/>
  <c r="O106" i="1"/>
  <c r="C106" i="1"/>
  <c r="Q105" i="1"/>
  <c r="P105" i="1"/>
  <c r="O105" i="1"/>
  <c r="C105" i="1"/>
  <c r="Q104" i="1"/>
  <c r="P104" i="1"/>
  <c r="O104" i="1"/>
  <c r="C104" i="1"/>
  <c r="Q103" i="1"/>
  <c r="P103" i="1"/>
  <c r="O103" i="1"/>
  <c r="C103" i="1"/>
  <c r="Q102" i="1"/>
  <c r="P102" i="1"/>
  <c r="O102" i="1"/>
  <c r="C102" i="1"/>
  <c r="Q101" i="1"/>
  <c r="P101" i="1"/>
  <c r="O101" i="1"/>
  <c r="C101" i="1"/>
  <c r="Q100" i="1"/>
  <c r="P100" i="1"/>
  <c r="O100" i="1"/>
  <c r="C100" i="1"/>
  <c r="Q99" i="1"/>
  <c r="P99" i="1"/>
  <c r="O99" i="1"/>
  <c r="C99" i="1"/>
  <c r="Q98" i="1"/>
  <c r="P98" i="1"/>
  <c r="O98" i="1"/>
  <c r="C98" i="1"/>
  <c r="Q97" i="1"/>
  <c r="P97" i="1"/>
  <c r="O97" i="1"/>
  <c r="C97" i="1"/>
  <c r="Q96" i="1"/>
  <c r="P96" i="1"/>
  <c r="O96" i="1"/>
  <c r="C96" i="1"/>
  <c r="Q95" i="1"/>
  <c r="P95" i="1"/>
  <c r="O95" i="1"/>
  <c r="C95" i="1"/>
  <c r="Q94" i="1"/>
  <c r="P94" i="1"/>
  <c r="O94" i="1"/>
  <c r="C94" i="1"/>
  <c r="Q93" i="1"/>
  <c r="P93" i="1"/>
  <c r="O93" i="1"/>
  <c r="C93" i="1"/>
  <c r="Q92" i="1"/>
  <c r="P92" i="1"/>
  <c r="O92" i="1"/>
  <c r="C92" i="1"/>
  <c r="Q91" i="1"/>
  <c r="P91" i="1"/>
  <c r="O91" i="1"/>
  <c r="C91" i="1"/>
  <c r="Q90" i="1"/>
  <c r="P90" i="1"/>
  <c r="O90" i="1"/>
  <c r="C90" i="1"/>
  <c r="Q89" i="1"/>
  <c r="P89" i="1"/>
  <c r="O89" i="1"/>
  <c r="C89" i="1"/>
  <c r="Q88" i="1"/>
  <c r="P88" i="1"/>
  <c r="O88" i="1"/>
  <c r="C88" i="1"/>
  <c r="Q87" i="1"/>
  <c r="P87" i="1"/>
  <c r="O87" i="1"/>
  <c r="C87" i="1"/>
  <c r="Q86" i="1"/>
  <c r="P86" i="1"/>
  <c r="O86" i="1"/>
  <c r="C86" i="1"/>
  <c r="Q85" i="1"/>
  <c r="P85" i="1"/>
  <c r="O85" i="1"/>
  <c r="C85" i="1"/>
  <c r="Q84" i="1"/>
  <c r="P84" i="1"/>
  <c r="O84" i="1"/>
  <c r="C84" i="1"/>
  <c r="Q83" i="1"/>
  <c r="P83" i="1"/>
  <c r="O83" i="1"/>
  <c r="C83" i="1"/>
  <c r="Q82" i="1"/>
  <c r="P82" i="1"/>
  <c r="O82" i="1"/>
  <c r="C82" i="1"/>
  <c r="Q81" i="1"/>
  <c r="P81" i="1"/>
  <c r="O81" i="1"/>
  <c r="C81" i="1"/>
  <c r="Q80" i="1"/>
  <c r="P80" i="1"/>
  <c r="O80" i="1"/>
  <c r="C80" i="1"/>
  <c r="Q79" i="1"/>
  <c r="P79" i="1"/>
  <c r="O79" i="1"/>
  <c r="C79" i="1"/>
  <c r="Q78" i="1"/>
  <c r="P78" i="1"/>
  <c r="O78" i="1"/>
  <c r="C78" i="1"/>
  <c r="Q77" i="1"/>
  <c r="P77" i="1"/>
  <c r="O77" i="1"/>
  <c r="C77" i="1"/>
  <c r="Q76" i="1"/>
  <c r="P76" i="1"/>
  <c r="O76" i="1"/>
  <c r="C76" i="1"/>
  <c r="Q75" i="1"/>
  <c r="P75" i="1"/>
  <c r="O75" i="1"/>
  <c r="C75" i="1"/>
  <c r="Q74" i="1"/>
  <c r="P74" i="1"/>
  <c r="O74" i="1"/>
  <c r="C74" i="1"/>
  <c r="Q73" i="1"/>
  <c r="P73" i="1"/>
  <c r="O73" i="1"/>
  <c r="C73" i="1"/>
  <c r="Q72" i="1"/>
  <c r="P72" i="1"/>
  <c r="O72" i="1"/>
  <c r="C72" i="1"/>
  <c r="Q71" i="1"/>
  <c r="P71" i="1"/>
  <c r="O71" i="1"/>
  <c r="C71" i="1"/>
  <c r="Q70" i="1"/>
  <c r="P70" i="1"/>
  <c r="O70" i="1"/>
  <c r="C70" i="1"/>
  <c r="Q69" i="1"/>
  <c r="P69" i="1"/>
  <c r="O69" i="1"/>
  <c r="C69" i="1"/>
  <c r="Q68" i="1"/>
  <c r="P68" i="1"/>
  <c r="O68" i="1"/>
  <c r="C68" i="1"/>
  <c r="Q67" i="1"/>
  <c r="P67" i="1"/>
  <c r="O67" i="1"/>
  <c r="C67" i="1"/>
  <c r="Q66" i="1"/>
  <c r="P66" i="1"/>
  <c r="O66" i="1"/>
  <c r="C66" i="1"/>
  <c r="Q65" i="1"/>
  <c r="P65" i="1"/>
  <c r="O65" i="1"/>
  <c r="C65" i="1"/>
  <c r="Q64" i="1"/>
  <c r="P64" i="1"/>
  <c r="O64" i="1"/>
  <c r="C64" i="1"/>
  <c r="Q63" i="1"/>
  <c r="P63" i="1"/>
  <c r="O63" i="1"/>
  <c r="C63" i="1"/>
  <c r="Q62" i="1"/>
  <c r="P62" i="1"/>
  <c r="O62" i="1"/>
  <c r="C62" i="1"/>
  <c r="Q61" i="1"/>
  <c r="P61" i="1"/>
  <c r="O61" i="1"/>
  <c r="C61" i="1"/>
  <c r="Q60" i="1"/>
  <c r="P60" i="1"/>
  <c r="O60" i="1"/>
  <c r="C60" i="1"/>
  <c r="Q59" i="1"/>
  <c r="P59" i="1"/>
  <c r="O59" i="1"/>
  <c r="C59" i="1"/>
  <c r="Q58" i="1"/>
  <c r="P58" i="1"/>
  <c r="O58" i="1"/>
  <c r="C58" i="1"/>
  <c r="Q57" i="1"/>
  <c r="P57" i="1"/>
  <c r="O57" i="1"/>
  <c r="C57" i="1"/>
  <c r="Q56" i="1"/>
  <c r="P56" i="1"/>
  <c r="O56" i="1"/>
  <c r="C56" i="1"/>
  <c r="Q55" i="1"/>
  <c r="P55" i="1"/>
  <c r="O55" i="1"/>
  <c r="C55" i="1"/>
  <c r="Q54" i="1"/>
  <c r="P54" i="1"/>
  <c r="O54" i="1"/>
  <c r="C54" i="1"/>
  <c r="Q53" i="1"/>
  <c r="P53" i="1"/>
  <c r="O53" i="1"/>
  <c r="C53" i="1"/>
  <c r="Q52" i="1"/>
  <c r="O52" i="1"/>
  <c r="C52" i="1"/>
  <c r="Q51" i="1"/>
  <c r="O51" i="1"/>
  <c r="C51" i="1"/>
  <c r="Q50" i="1"/>
  <c r="O50" i="1"/>
  <c r="C50" i="1"/>
  <c r="Q49" i="1"/>
  <c r="P49" i="1"/>
  <c r="O49" i="1"/>
  <c r="C49" i="1"/>
  <c r="P48" i="1"/>
  <c r="O48" i="1"/>
  <c r="C48" i="1"/>
  <c r="P47" i="1"/>
  <c r="O47" i="1"/>
  <c r="C47" i="1"/>
  <c r="P46" i="1"/>
  <c r="O46" i="1"/>
  <c r="C46" i="1"/>
  <c r="Q45" i="1"/>
  <c r="P45" i="1"/>
  <c r="O45" i="1"/>
  <c r="C45" i="1"/>
  <c r="Q44" i="1"/>
  <c r="P44" i="1"/>
  <c r="O44" i="1"/>
  <c r="C44" i="1"/>
  <c r="P43" i="1"/>
  <c r="O43" i="1"/>
  <c r="C43" i="1"/>
  <c r="P42" i="1"/>
  <c r="O42" i="1"/>
  <c r="C42" i="1"/>
  <c r="P41" i="1"/>
  <c r="O41" i="1"/>
  <c r="C41" i="1"/>
  <c r="P40" i="1"/>
  <c r="O40" i="1"/>
  <c r="C40" i="1"/>
  <c r="O39" i="1"/>
  <c r="C39" i="1"/>
  <c r="P38" i="1"/>
  <c r="O38" i="1"/>
  <c r="C38" i="1"/>
  <c r="P37" i="1"/>
  <c r="O37" i="1"/>
  <c r="C37" i="1"/>
  <c r="O36" i="1"/>
  <c r="C36" i="1"/>
  <c r="O35" i="1"/>
  <c r="C35" i="1"/>
  <c r="P34" i="1"/>
  <c r="O34" i="1"/>
  <c r="C34" i="1"/>
  <c r="P33" i="1"/>
  <c r="O33" i="1"/>
  <c r="C33" i="1"/>
  <c r="P32" i="1"/>
  <c r="O32" i="1"/>
  <c r="C32" i="1"/>
  <c r="O31" i="1"/>
  <c r="C31" i="1"/>
  <c r="P30" i="1"/>
  <c r="O30" i="1"/>
  <c r="C30" i="1"/>
  <c r="O29" i="1"/>
  <c r="C29" i="1"/>
  <c r="P28" i="1"/>
  <c r="O28" i="1"/>
  <c r="C28" i="1"/>
  <c r="P27" i="1"/>
  <c r="O27" i="1"/>
  <c r="C27" i="1"/>
  <c r="O26" i="1"/>
  <c r="C26" i="1"/>
  <c r="O25" i="1"/>
  <c r="C25" i="1"/>
  <c r="O24" i="1"/>
  <c r="C24" i="1"/>
  <c r="O23" i="1"/>
  <c r="C23" i="1"/>
  <c r="O22" i="1"/>
  <c r="C22" i="1"/>
  <c r="O21" i="1"/>
  <c r="C21" i="1"/>
  <c r="O20" i="1"/>
  <c r="C20" i="1"/>
  <c r="O19" i="1"/>
  <c r="C19" i="1"/>
  <c r="O18" i="1"/>
  <c r="C18" i="1"/>
  <c r="O17" i="1"/>
  <c r="C17" i="1"/>
  <c r="P16" i="1"/>
  <c r="C16" i="1"/>
  <c r="O15" i="1"/>
  <c r="C15" i="1"/>
  <c r="P14" i="1"/>
  <c r="C14" i="1"/>
  <c r="O13" i="1"/>
  <c r="C13" i="1"/>
  <c r="O12" i="1"/>
  <c r="C12" i="1"/>
  <c r="O11" i="1"/>
  <c r="C11" i="1"/>
  <c r="P10" i="1"/>
  <c r="C10" i="1"/>
  <c r="O9" i="1"/>
  <c r="C9" i="1"/>
  <c r="O8" i="1"/>
  <c r="C8" i="1"/>
  <c r="O7" i="1"/>
  <c r="C7" i="1"/>
  <c r="O6" i="1"/>
  <c r="C6" i="1"/>
  <c r="O5" i="1"/>
  <c r="C5" i="1"/>
  <c r="O4" i="1"/>
  <c r="C4" i="1"/>
  <c r="O3" i="1"/>
  <c r="C3" i="1"/>
  <c r="O2" i="1"/>
  <c r="C2" i="1"/>
</calcChain>
</file>

<file path=xl/sharedStrings.xml><?xml version="1.0" encoding="utf-8"?>
<sst xmlns="http://schemas.openxmlformats.org/spreadsheetml/2006/main" count="2168" uniqueCount="1016">
  <si>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</si>
  <si>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</si>
  <si>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</si>
  <si>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</si>
  <si>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</si>
  <si>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</si>
  <si>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</si>
  <si>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</si>
  <si>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</si>
  <si>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</si>
  <si>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</si>
  <si>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</si>
  <si>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</si>
  <si>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</si>
  <si>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</si>
  <si>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</si>
  <si>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Executive order on technical requirements for vehicles and their equipment and use</t>
  </si>
  <si>
    <t>Technical requirements for vehicles and their equipment when vehicles have obtained or are to obtain a national, individual approval. EU type-approved vehicles that have not been modified are thus not covered. Corresponding rules for modified vehicles that must be approved, regardless of whether the vehicles were originally EU type-approved or not.Regulation of the use of vehicles in places where the Danish Traffic Regulation Act applies.</t>
  </si>
  <si>
    <t>Cars (M1, M2, M3), trucks (N1, N2, N3), motorcycles (2- and 3-wheelers), mopeds, tractors, non-road mobile machinery, trailers (O1, O2, O3, O4) and agricultural vehicles, etc.The affected vehicle types correspond to those mentioned in EU-regulations 2018/858/EU, 167/2013/EU and 168/2013/EU.</t>
  </si>
  <si>
    <t/>
  </si>
  <si>
    <t>Other (TBT)</t>
  </si>
  <si>
    <t>Regular notification</t>
  </si>
  <si>
    <r>
      <rPr>
        <sz val="11"/>
        <rFont val="Calibri"/>
      </rPr>
      <t>https://members.wto.org/crnattachments/2025/TBT/DNK/25_02547_00_x.pdf
https://members.wto.org/crnattachments/2025/TBT/DNK/25_02547_01_x.pdf</t>
    </r>
  </si>
  <si>
    <t>Amendment of Technical Regulations for Household and Similar Electrical Appliances – Safety, Part 2-5: Particular Requirements for Dishwashers (KC 60335-2-5)</t>
  </si>
  <si>
    <t>Particular requirements for dishwashers (KC 60335-2-5) will be harmonized with relevant international standards (IEC 60335-2-5). The main modification is as below.- To add test methods and clarify the condition of test (Clause 7, 15, 22 and etc.)</t>
  </si>
  <si>
    <t>(ICS code(s): 97.040.40) Dishwashers</t>
  </si>
  <si>
    <t>97.040.40 - Dishwashers</t>
  </si>
  <si>
    <t>Harmonization (TBT)</t>
  </si>
  <si>
    <r>
      <rPr>
        <sz val="11"/>
        <rFont val="Calibri"/>
      </rPr>
      <t>https://members.wto.org/crnattachments/2025/TBT/KOR/25_02566_00_x.pdf
https://members.wto.org/crnattachments/2025/TBT/KOR/25_02566_01_x.pdf</t>
    </r>
  </si>
  <si>
    <t>Amendment of Technical Regulations for Household and Similar Electrical Appliances – Safety, Part 2-9: Particular Requirements for Grills, Toasters and Similar Portable Cooking Appliances (KC 60335-2-9) </t>
  </si>
  <si>
    <t>Particular requirements for grills, toasters and similar portable cooking appliances (KC 60335-2-9) will be harmonized with relevant international standards (IEC 60335-2-9). The main modification is as below.- To add test methods and clarify the condition of test (Clause 7, 8, 11, 19 and etc.)- To add normative references (Clause 2)- To add terms and definition (Clause 3)</t>
  </si>
  <si>
    <t>Grills, toasters and similar portable cooking appliances</t>
  </si>
  <si>
    <r>
      <rPr>
        <sz val="11"/>
        <rFont val="Calibri"/>
      </rPr>
      <t>https://members.wto.org/crnattachments/2025/TBT/KOR/25_02567_00_x.pdf
https://members.wto.org/crnattachments/2025/TBT/KOR/25_02567_01_x.pdf</t>
    </r>
  </si>
  <si>
    <t>Amendment of Technical Regulations for Household and Similar Electrical Appliances – Safety, Part 2-75: Particular Requirements for Commercial Dispensing Appliances and Vending Machines (KC 60335-2-75) </t>
  </si>
  <si>
    <t>Particular requirements for commercial dispensing appliances and vending machines (KC 60335-2-75) will be harmonized with relevant international standards (IEC 60335-2-75). The main modification is as below.- To add test methods and clarify the condition of test (Clause 11, 15, 20 and etc.)- To add terms and definition (Clause 3)</t>
  </si>
  <si>
    <t>Commercial dispensing appliances and vending machines</t>
  </si>
  <si>
    <r>
      <rPr>
        <sz val="11"/>
        <rFont val="Calibri"/>
      </rPr>
      <t>https://members.wto.org/crnattachments/2025/TBT/KOR/25_02572_00_x.pdf
https://members.wto.org/crnattachments/2025/TBT/KOR/25_02572_01_x.pdf</t>
    </r>
  </si>
  <si>
    <t>Amendment of Technical Regulations for Household and Similar Electrical Appliances – Safety, Part 2-103: Particular Requirements for Drives for Gates, Doors and Windows (KC 60335-2-103)</t>
  </si>
  <si>
    <t>Particular requirements for drives for gates, doors and windows (KC 60335-2-103) will be harmonized with relevant international standards(IEC 60335-2-103). The main modification is as below.- To add test methods and clarify the condition of test(Clause 7, 8, 11, 13 and etc.)- To add normative references(Clause 2)- To add terms and definition(Clause 3)</t>
  </si>
  <si>
    <t>Drives for gates, doors and windows</t>
  </si>
  <si>
    <r>
      <rPr>
        <sz val="11"/>
        <rFont val="Calibri"/>
      </rPr>
      <t>https://members.wto.org/crnattachments/2025/TBT/KOR/25_02577_00_x.pdf
https://members.wto.org/crnattachments/2025/TBT/KOR/25_02577_01_x.pdf</t>
    </r>
  </si>
  <si>
    <t>Amendment of Technical Regulations for Household and Similar Electrical Appliances – Safety, Part 2-97: Particular Requirements for Shutters, Awnings, Blinds and Similar Equipment (KC 60335-2-97) </t>
  </si>
  <si>
    <t>Particular requirements for shutters, awnings, blinds and similar equipment (KC 60335-2-97) will be harmonized with relevant international standards(IEC 60335-2-97). The main modification is as below.- To add test methods and clarify the condition of test(Clause 5, 7, 19, 20 and etc.)</t>
  </si>
  <si>
    <t>Shutters, awnings, blinds and similar equipment</t>
  </si>
  <si>
    <r>
      <rPr>
        <sz val="11"/>
        <rFont val="Calibri"/>
      </rPr>
      <t>https://members.wto.org/crnattachments/2025/TBT/KOR/25_02575_00_x.pdf
https://members.wto.org/crnattachments/2025/TBT/KOR/25_02575_01_x.pdf</t>
    </r>
  </si>
  <si>
    <t>Amendment of Technical Regulations for Household and Similar Electrical Appliances – Safety, Part 2-14: Particular Requirements for Kitchen Machines (KC 60335-2-14)</t>
  </si>
  <si>
    <t>Particular requirements for kitchen machines (KC 60335-2-14) will be harmonized with relevant international standards (IEC 60335-2-14). The main modification is as below.- To add test methods and clarify the condition of test (Clause 11, 20 and etc.)- To add terms and definition (Clause 3)</t>
  </si>
  <si>
    <t>Kitchen machines</t>
  </si>
  <si>
    <r>
      <rPr>
        <sz val="11"/>
        <rFont val="Calibri"/>
      </rPr>
      <t>https://members.wto.org/crnattachments/2025/TBT/KOR/25_02568_00_x.pdf
https://members.wto.org/crnattachments/2025/TBT/KOR/25_02568_01_x.pdf</t>
    </r>
  </si>
  <si>
    <t>Amendment of Technical Regulations for Household and Similar Electrical Appliances – Safety, Part 2-51: Particular Requirements for Stationary Circulation Pumps for Heating and Service Water Installations (KC 60335-2-51) </t>
  </si>
  <si>
    <t>Particular requirements for stationary circulation pumps for heating and service water installations (KC 60335-2-51) will be harmonized with relevant international standards (IEC 60335-2-51). The main modification is as below.- To add test methods and clarify the condition of test(Clause 7, 11, 19 and etc.)</t>
  </si>
  <si>
    <t>Stationary circulation pumps for heating and service water installations</t>
  </si>
  <si>
    <r>
      <rPr>
        <sz val="11"/>
        <rFont val="Calibri"/>
      </rPr>
      <t>https://members.wto.org/crnattachments/2025/TBT/KOR/25_02570_00_x.pdf
https://members.wto.org/crnattachments/2025/TBT/KOR/25_02570_01_x.pdf</t>
    </r>
  </si>
  <si>
    <t>Pâtes sans gluten - spécifications </t>
  </si>
  <si>
    <t>Ce projet de norme Burundaise prescrit les exigences, les méthodes d'échantillonnage et d'essai pour les pâtes sans gluten destinées à la consommation humaine</t>
  </si>
  <si>
    <t>Céréales, légumineuses et produits dérivés (Code(s) de l'ICS: 67.060)</t>
  </si>
  <si>
    <t>67.060 - Cereals, pulses and derived products</t>
  </si>
  <si>
    <t>National security requirements (TBT); Quality requirements (TBT); Consumer information, labelling (TBT)</t>
  </si>
  <si>
    <t>Food standards</t>
  </si>
  <si>
    <r>
      <rPr>
        <sz val="11"/>
        <rFont val="Calibri"/>
      </rPr>
      <t>https://members.wto.org/crnattachments/2025/TBT/BDI/25_02564_00_f.pdf</t>
    </r>
  </si>
  <si>
    <t>Amendment of Technical Regulations for Household and Similar Electrical Appliances – Safety, Part 2-4: Particular Requirements for Spin Extractors (KC 60335-2-4)</t>
  </si>
  <si>
    <t>Particular requirements for spin extractors (KC 60335-2-4) will be harmonized with relevant international standards (IEC 60335-2-4). The main modification is as below.- To add test methods and clarify the condition of test (Clause 8, 15, 21 and etc.)- To add terms and definition (Clause 3)</t>
  </si>
  <si>
    <t>Spin extractors</t>
  </si>
  <si>
    <r>
      <rPr>
        <sz val="11"/>
        <rFont val="Calibri"/>
      </rPr>
      <t>https://members.wto.org/crnattachments/2025/TBT/KOR/25_02565_00_x.pdf
https://members.wto.org/crnattachments/2025/TBT/KOR/25_02565_01_x.pdf</t>
    </r>
  </si>
  <si>
    <t>Amendment of Technical Regulations for Household and Similar Electrical Appliances – Safety, Part 2-56: Particular Requirements for Projectors and Similar Appliances (KC 60335-2-56) </t>
  </si>
  <si>
    <t>Particular requirements for projectors and similar appliances (KC 60335-2-56) will be harmonized with relevant international standards (IEC 60335-2-56). The main modification is as below.- To add test methods and clarify the condition of test (Clause 21</t>
  </si>
  <si>
    <t>Projectors and similar appliances</t>
  </si>
  <si>
    <r>
      <rPr>
        <sz val="11"/>
        <rFont val="Calibri"/>
      </rPr>
      <t>https://members.wto.org/crnattachments/2025/TBT/KOR/25_02571_00_x.pdf
https://members.wto.org/crnattachments/2025/TBT/KOR/25_02571_01_x.pdf</t>
    </r>
  </si>
  <si>
    <t>Amendment of Technical Regulations for Household and Similar Electrical Appliances – Safety, Part 2-101: Particular Requirements for Vaporizer (KC 60335-2-101) </t>
  </si>
  <si>
    <t>Particular requirements for vaporizer (KC 60335-2-101) will be harmonized with relevant international standards(IEC 60335-2-101). The main modification is as below.- To add test methods and clarify the condition of test(Clause 21)</t>
  </si>
  <si>
    <t>Vaporizer</t>
  </si>
  <si>
    <r>
      <rPr>
        <sz val="11"/>
        <rFont val="Calibri"/>
      </rPr>
      <t>https://members.wto.org/crnattachments/2025/TBT/KOR/25_02576_00_x.pdf
https://members.wto.org/crnattachments/2025/TBT/KOR/25_02576_01_x.pdf</t>
    </r>
  </si>
  <si>
    <t>Farine de patate — spécifications</t>
  </si>
  <si>
    <t>Ce projet de norme Burundaise prescrit les exigences, les méthodes d'échantillonnage et d'essai pour la farine de patate douce obtenue par broyages des patates douces séchées (Ipomoea batatas. Lam) de la famille de Convolvulaceae ) destinée pour la consommation humaine. </t>
  </si>
  <si>
    <t>Fruits et légumes et produits dérivés en général (Code(s) de l'ICS: 67.080.01)</t>
  </si>
  <si>
    <t>67.080.01 - Fruits, vegetables and derived products in general</t>
  </si>
  <si>
    <r>
      <rPr>
        <sz val="11"/>
        <rFont val="Calibri"/>
      </rPr>
      <t>https://members.wto.org/crnattachments/2025/TBT/BDI/25_02562_00_f.pdf</t>
    </r>
  </si>
  <si>
    <t>Amendment of Technical Regulations for Household and similar electrical appliances – Safety, Part 2-81: Particular requirements for foot warmers and heating mats (KC 60335-2-81)</t>
  </si>
  <si>
    <t>Particular requirements for foot warmers and heating mats (KC 60335-2-81) will be harmonized with relevant international standards (IEC 60335-2-81). The main modification is as below.- To add test methods and clarify the condition of test (Clause 7, 10, 15, 21 and etc.)- To add normative references (Clause 2)- To add terms and definition (Clause 3)</t>
  </si>
  <si>
    <t>Foot warmers and heating mats</t>
  </si>
  <si>
    <r>
      <rPr>
        <sz val="11"/>
        <rFont val="Calibri"/>
      </rPr>
      <t>https://members.wto.org/crnattachments/2025/TBT/KOR/25_02573_00_x.pdf
https://members.wto.org/crnattachments/2025/TBT/KOR/25_02573_01_x.pdf</t>
    </r>
  </si>
  <si>
    <t>Boissons spiritueuses — Spécifications</t>
  </si>
  <si>
    <t>Ce projet de norme Burundaise prescrit les exigences, les méthodes d'échantillonnage et d'essai pour les boissons  spiritueuses. </t>
  </si>
  <si>
    <t>Boissons alcoolisées (Code(s) de l'ICS: 67.160.10)</t>
  </si>
  <si>
    <t>67.160.10 - Alcoholic beverages</t>
  </si>
  <si>
    <t>National security requirements (TBT); Consumer information, labelling (TBT); Quality requirements (TBT)</t>
  </si>
  <si>
    <r>
      <rPr>
        <sz val="11"/>
        <rFont val="Calibri"/>
      </rPr>
      <t>https://members.wto.org/crnattachments/2025/TBT/BDI/25_02563_00_f.pdf</t>
    </r>
  </si>
  <si>
    <t>Amendment of Technical Regulations for Household and Similar Electrical Appliances – Safety, Part 2-29: Particular Requirements for Battery Chargers (KC 60335-2-29)</t>
  </si>
  <si>
    <t>Particular requirements for battery chargers (KC 60335-2-29) will be harmonized with relevant international standards(IEC 60335-2-29). The main modification is as below.- To add test methods and clarify the condition of test (Clause 7, 8, 10, 22 and etc.)- To add terms and definition (Clause 3)</t>
  </si>
  <si>
    <t>Battery chargers</t>
  </si>
  <si>
    <r>
      <rPr>
        <sz val="11"/>
        <rFont val="Calibri"/>
      </rPr>
      <t>https://members.wto.org/crnattachments/2025/TBT/KOR/25_02569_00_x.pdf
https://members.wto.org/crnattachments/2025/TBT/KOR/25_02569_01_x.pdf</t>
    </r>
  </si>
  <si>
    <t>Amendment of Technical Regulations for Household and Similar Electrical Appliances – Safety, Part 2-90: Particular Requirements for Commercial Microwave Ovens (KC 60335-2-90) </t>
  </si>
  <si>
    <t>Particular requirements for commercial microwave ovens (KC 60335-2-90) will be harmonized with relevant international standards(IEC 60335-2-90). The main modification is as below.- To add test methods and clarify the condition of test(Clause 7, 11, 19, 22 and etc.)- To add normative references(Clause 2)- To add terms and definition(Clause 3)</t>
  </si>
  <si>
    <t>Commercial microwave ovens</t>
  </si>
  <si>
    <r>
      <rPr>
        <sz val="11"/>
        <rFont val="Calibri"/>
      </rPr>
      <t>https://members.wto.org/crnattachments/2025/TBT/KOR/25_02574_00_x.pdf
https://members.wto.org/crnattachments/2025/TBT/KOR/25_02574_01_x.pdf</t>
    </r>
  </si>
  <si>
    <t>Amendment of Technical Regulations for Hand-Held Motor-Operated Electric Tools – Safety Part 2-11: Particular Requirements for Reciprocating Saws(Jig and Sabre Saws) (KC 60745-2-11)</t>
  </si>
  <si>
    <t>Particular requirements for reciprocating saws(jig and sabre saws) (KC 60745-2-11) will be harmonized with relevant international standards(IEC 60745-2-11). The main modification is as below.- To add test methods and clarify the condition of test(Clause 8, 19 and etc.)- To add terms and definition(Clause 3)</t>
  </si>
  <si>
    <t>Reciprocating saws(jig and sabre saws)</t>
  </si>
  <si>
    <r>
      <rPr>
        <sz val="11"/>
        <rFont val="Calibri"/>
      </rPr>
      <t>https://members.wto.org/crnattachments/2025/TBT/KOR/25_02578_00_x.pdf
https://members.wto.org/crnattachments/2025/TBT/KOR/25_02578_01_x.pdf</t>
    </r>
  </si>
  <si>
    <t>Draft EEC Council Decision "On Amending Subparagraph "a" of Paragraph 1 of the Decision of the Council of the Eurasian Economic Commission of June 10, 2022 No. 96" </t>
  </si>
  <si>
    <t>The draft provides for an extension of the period for the establishment by authorized bodies of the EAEU member states of a temporary procedure for the circulation of medicines until December 31, 2027, in order to ensure the process of registration of medicines in the context of established international relations when interacting with third countries, in order to protect the life and health of the population of the member states, ensure the safety of medicines and the uninterrupted circulation of medicines on the territory of the EAEU.</t>
  </si>
  <si>
    <t>Pharmaceutical products</t>
  </si>
  <si>
    <t>Protection of human health or safety (TBT); Other (TBT)</t>
  </si>
  <si>
    <t>Human health</t>
  </si>
  <si>
    <t>National Standard of the P.R.C., Fire emergency rescue equipment — Leak sealing tools </t>
  </si>
  <si>
    <t>This document specifies the terminology, definition, classification, model, technical requirements, test methods, inspection rules, labeling, packaging, transportation, storage, and instructions for the use of leak sealing equipment for emergency rescue. This document applies to leak sealing bandage, pipe case leaking sealing equipment, injection sealing equipment, adhesive sealing equipment, sealing equipment by magnetism, and flexible sealing equipment.</t>
  </si>
  <si>
    <t>Fire emergency rescue equipment(HS code(s): 401695); (ICS code(s): 13.220.10)</t>
  </si>
  <si>
    <t>401695 - Inflatable mattresses and cushions and other inflatable articles, of vulcanised rubber (excl. hard rubber and fenders, boats, rafts and other floating devices, and hygienic or pharmaceutical articles)</t>
  </si>
  <si>
    <t>13.220.10 - Fire-fighting</t>
  </si>
  <si>
    <t>Protection of human health or safety (TBT); Protection of the environment (TBT); Quality requirements (TBT)</t>
  </si>
  <si>
    <r>
      <rPr>
        <sz val="11"/>
        <rFont val="Calibri"/>
      </rPr>
      <t>https://members.wto.org/crnattachments/2025/TBT/CHN/25_02492_00_x.pdf</t>
    </r>
  </si>
  <si>
    <t>Draft of Egyptian standard ES 512-1 for ”gas and liquid oxygenpart: 1 oxygen for industrial uses "   </t>
  </si>
  <si>
    <t>This draft of Egyptian standard specifies requirements for gaseous and liquid oxygen produced only by the air liquefaction process.Worth mentioning is that this draft standard is technically identical with CGA G-4.3/2018 "Commodity Specification for Oxygen"</t>
  </si>
  <si>
    <t>Gases for industrial application (ICS code(s): 71.100.20)</t>
  </si>
  <si>
    <t>71.100.20 - Gases for industrial application</t>
  </si>
  <si>
    <t>Quality requirements (TBT)</t>
  </si>
  <si>
    <t>DZS 1212: 2020 Tilapia and Catfish Feeds - Specification and Guidelines</t>
  </si>
  <si>
    <t>This Draft Zambian Standard specifies requirements and methods of sampling and test for compounded fish feeds used in aquaculture and it applies to tilapia and catfish. </t>
  </si>
  <si>
    <t>Requirements and methods of sampling and test for compounded fish feeds used in aquaculture and it applies to tilapia and catfish.</t>
  </si>
  <si>
    <t>65.120 - Animal feeding stuffs</t>
  </si>
  <si>
    <t>Prevention of deceptive practices and consumer protection (TBT); Protection of human health or safety (TBT); Consumer information, labelling (TBT); Protection of animal or plant life or health (TBT); Protection of the environment (TBT); Quality requirements (TBT); Cost saving and productivity enhancement (TBT)</t>
  </si>
  <si>
    <t>Animal health</t>
  </si>
  <si>
    <r>
      <rPr>
        <sz val="11"/>
        <rFont val="Calibri"/>
      </rPr>
      <t>https://members.wto.org/crnattachments/2025/TBT/ZMB/25_02487_00_e.pdf</t>
    </r>
  </si>
  <si>
    <t>SI 2250 Part 1 - Drain opener: Requirements for safety, packaging and marking</t>
  </si>
  <si>
    <t>The following sections of the existing Mandatory Standard, SI 2250 part 1, dealing with drain opener, shall be declared voluntary:Section 3 “Safety Requirements”;Sub-section 4.4 dealing with Products in solid state;In Sub-section 5.5 the words "For a solid product, the instructions for use will also include this instruction: "Upon opening the package, the entire quantity in the package must be used.""These changes are intended to prevent a substantial contradiction between the requirements of the Israeli standard and the European Regulations adopted in the Standards Law. The European regulation has no equivalent requirement to that in the above section. Furthermore, Sub-section 5.5 is a supplementary section to section 4.4 as the restriction on the quantity of the material will be removed, the requirement for single use is not applicable.</t>
  </si>
  <si>
    <t>Drain opener (HS code(s): 2807; 2815; 3402; 3824); (ICS code(s): 71.060.01)</t>
  </si>
  <si>
    <t>2807 - Sulphuric acid; oleum; 2815 - Sodium hydroxide "caustic soda", potassium hydroxide "caustic potash"; peroxides of sodium or potassium; 3402 - Organic surface-active agents (excl. soap); surface-active preparations, washing preparations, incl. auxiliary washing preparations, and cleaning preparations, whether or not containing soap (excl. those of heading 3401); 3824 - Prepared binders for foundry moulds or cores; chemical products and preparations for the chemical or allied industries, incl. mixtures of natural products, n.e.s.</t>
  </si>
  <si>
    <t>71.060.01 - Inorganic chemicals in general</t>
  </si>
  <si>
    <t>Reducing trade barriers and facilitating trade (TBT); Protection of human health or safety (TBT)</t>
  </si>
  <si>
    <r>
      <rPr>
        <sz val="11"/>
        <rFont val="Calibri"/>
      </rPr>
      <t>https://members.wto.org/crnattachments/2025/TBT/ISR/25_02496_00_x.pdf</t>
    </r>
  </si>
  <si>
    <t>DZS 253: 2011 Tomato Products - Specification</t>
  </si>
  <si>
    <t>This draft Zambian Standard specifies tomato products, namely, tomato juice, ketchup(catsup), sauce, puree and paste requirements and physical, chemical, microbiological tests.</t>
  </si>
  <si>
    <t>Requirements for tomato products, namely, tomato juice, ketchup (catsup), sauce, puree and paste.</t>
  </si>
  <si>
    <t>210320 - Tomato ketchup and other tomato sauces</t>
  </si>
  <si>
    <t>67.220 - Spices and condiments. Food additives; 67.230 - Prepackaged and prepared foods</t>
  </si>
  <si>
    <t>Consumer information, labelling (TBT); Protection of human health or safety (TBT); Quality requirements (TBT); Protection of the environment (TBT); Reducing trade barriers and facilitating trade (TBT)</t>
  </si>
  <si>
    <r>
      <rPr>
        <sz val="11"/>
        <rFont val="Calibri"/>
      </rPr>
      <t>https://members.wto.org/crnattachments/2025/TBT/ZMB/25_02488_00_e.pdf</t>
    </r>
  </si>
  <si>
    <t>SI 261 - Sodium hypochlorite solutions</t>
  </si>
  <si>
    <t>The existing Mandatory Standard, SI 261, dealing with sodium hypochlorite solutions (bleach), shall be declared voluntary. This declaration aims to remove unnecessary trade obstacles and lower trade barriers._x000D_
The product is classified as a hazardous substance. It is also covered in the scope of the Mandatory Standard SI 2302 part 1 dealing with the classification, labelling, marking and packaging of dangerous substances and mixtures. Therefore, there is no need for duplication or regulatory overlap.</t>
  </si>
  <si>
    <t>Bleach, Sodium hypochlorite solutions (HS code(s): 3402)</t>
  </si>
  <si>
    <t>3402 - Organic surface-active agents (excl. soap); surface-active preparations, washing preparations, incl. auxiliary washing preparations, and cleaning preparations, whether or not containing soap (excl. those of heading 3401)</t>
  </si>
  <si>
    <t>71.100.40 - Surface active agents</t>
  </si>
  <si>
    <t>Reducing trade barriers and facilitating trade (TBT)</t>
  </si>
  <si>
    <r>
      <rPr>
        <sz val="11"/>
        <rFont val="Calibri"/>
      </rPr>
      <t>https://members.wto.org/crnattachments/2025/TBT/ISR/25_02497_00_x.pdf</t>
    </r>
  </si>
  <si>
    <t>National Standard of the P.R.C., Motor vehicle coolant—Part3: Fuel cell vehicle coolant</t>
  </si>
  <si>
    <t>This document specifies the product classification, technical requirements, test methods, inspection rules, marking, packaging, transportation, and storage requirements for fuel cell  vehicle coolant. _x000D_
This document applies to the production, inspection and use of fuel cell vehicle coolant, which is prepared with ethylene glycol as antifreeze used in fuel cell stack thermal management system of fuel cell electric vehicles.</t>
  </si>
  <si>
    <t>Fuel cell vehicle coolant(HS code(s): 340319); (ICS code(s): 03.220.20)</t>
  </si>
  <si>
    <t>340319 - Lubricant preparations, incl. cutting-oil preparations, bolt or nut release preparations, anti-rust or anti-corrosion preparations and mould-release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t>
  </si>
  <si>
    <t>03.220.20 - Road transport</t>
  </si>
  <si>
    <t>Protection of human health or safety (TBT); Quality requirements (TBT)</t>
  </si>
  <si>
    <r>
      <rPr>
        <sz val="11"/>
        <rFont val="Calibri"/>
      </rPr>
      <t>https://members.wto.org/crnattachments/2025/TBT/CHN/25_02490_00_x.pdf</t>
    </r>
  </si>
  <si>
    <t>National Standard of the P.R.C., Hygienic standard for day lighting and artificial lighting for middle and elementary school</t>
  </si>
  <si>
    <t>This document specifies the hygienic requirements and testing methods for daylighting and luminaire in primary and secondary school classrooms._x000D_
This document applies to general primary schools, secondary schools, and secondary vocational schools. Out-of-school training institutions for primary and secondary students reference use.</t>
  </si>
  <si>
    <t>Luminaire for classroom(HS code(s): 940541); (ICS code(s): 29.140)</t>
  </si>
  <si>
    <t>940541 - Photovoltaic luminaires and lighting fittings, solely for light-emitting diode "LED" light sources, n.e.s.</t>
  </si>
  <si>
    <t>29.140 - Lamps and related equipment</t>
  </si>
  <si>
    <t>Protection of human health or safety (TBT)</t>
  </si>
  <si>
    <r>
      <rPr>
        <sz val="11"/>
        <rFont val="Calibri"/>
      </rPr>
      <t>https://members.wto.org/crnattachments/2025/TBT/CHN/25_02491_00_x.pdf</t>
    </r>
  </si>
  <si>
    <t>DZS 433: 2006 Carbon Steel Bars for the Reinforcement of concrete - Specification</t>
  </si>
  <si>
    <t>This draft Zambian Standard specifies weldable steel bars for the reinforcement of concrete. It covers plain foundry steel bars in grade 250 and deformed high yield steel bars in grade 275-460. The weldability requirements for both grades of steel are specified in terms of the carbon equivalent value.</t>
  </si>
  <si>
    <t>Requirements for weldable steel bars for the reinforcement of concrete. It covers plain foundry steel bars in grade 250 and deformed high yield steel bars in grade 275-460</t>
  </si>
  <si>
    <t>77.140.15 - Steels for reinforcement of concrete</t>
  </si>
  <si>
    <t>Quality requirements (TBT); Protection of human health or safety (TBT); Prevention of deceptive practices and consumer protection (TBT)</t>
  </si>
  <si>
    <r>
      <rPr>
        <sz val="11"/>
        <rFont val="Calibri"/>
      </rPr>
      <t>https://members.wto.org/crnattachments/2025/TBT/ZMB/25_02486_00_e.pdf</t>
    </r>
  </si>
  <si>
    <t>DZS 809:2013 Table Wines - Specification; </t>
  </si>
  <si>
    <t>This draft Zambian Standard specifies requirements and methods of sampling and analysis for table wines.</t>
  </si>
  <si>
    <t>Requirements and methods of sampling and analysis for table wines.</t>
  </si>
  <si>
    <t>2205 - Vermouth and other wine of fresh grapes, flavoured with plants or aromatic substances; 2204 - Wine of fresh grapes, incl. fortified wines; grape must, partly fermented and of an actual alcoholic strength of &gt; 0,5% vol or grape must with added alcohol of an actual alcoholic strength of &gt; 0,5% vol</t>
  </si>
  <si>
    <t>67.160 - Beverages</t>
  </si>
  <si>
    <t>Consumer information, labelling (TBT); Prevention of deceptive practices and consumer protection (TBT); Protection of human health or safety (TBT); Quality requirements (TBT)</t>
  </si>
  <si>
    <r>
      <rPr>
        <sz val="11"/>
        <rFont val="Calibri"/>
      </rPr>
      <t>https://members.wto.org/crnattachments/2025/TBT/ZMB/25_02480_00_e.pdf</t>
    </r>
  </si>
  <si>
    <t>National Standard of the P.R.C., Electrical receptacles and switches with fire monitoring and alarm function</t>
  </si>
  <si>
    <t>This document specifies the terminology and definitions, classification, technical requirements, test methods, inspection rules, and marking for fire monitoring and alarm sockets and switches. _x000D_
This document applies to power sockets and switches with a rated voltage not exceeding 440 V AC that possess fire monitoring and alarm functions.</t>
  </si>
  <si>
    <t>Electrical receptacles and switches with fire monitoring and alarm function (HS code(s): 847989); (ICS code(s): 13.220.20)</t>
  </si>
  <si>
    <t>847989 - Machines and mechanical appliances, n.e.s.</t>
  </si>
  <si>
    <t>13.220.20 - Fire protection</t>
  </si>
  <si>
    <r>
      <rPr>
        <sz val="11"/>
        <rFont val="Calibri"/>
      </rPr>
      <t>https://members.wto.org/crnattachments/2025/TBT/CHN/25_02494_00_x.pdf</t>
    </r>
  </si>
  <si>
    <t>DZS 610: 2004 Fertilizers– Potassium chloride - Specification</t>
  </si>
  <si>
    <t>This draft Zambian Standard specifies requirements and methods of test for potassium chloride also known as Muriate of Potash (M.O.P).</t>
  </si>
  <si>
    <t>Requirements and methods of test for potassium chloride also known as Muriate of Potash (M.O.P).</t>
  </si>
  <si>
    <t>65.080 - Fertilizers</t>
  </si>
  <si>
    <t>Prevention of deceptive practices and consumer protection (TBT); Consumer information, labelling (TBT); Protection of animal or plant life or health (TBT); Protection of the environment (TBT); Quality requirements (TBT); Cost saving and productivity enhancement (TBT); Protection of human health or safety (TBT); National security requirements (TBT)</t>
  </si>
  <si>
    <r>
      <rPr>
        <sz val="11"/>
        <rFont val="Calibri"/>
      </rPr>
      <t>https://members.wto.org/crnattachments/2025/TBT/ZMB/25_02484_00_e.pdf</t>
    </r>
  </si>
  <si>
    <t>DZS 615: 2004 Fertilizers – Calcium nitrate - Specification</t>
  </si>
  <si>
    <t>This draft Zambian Standard specifies requirements and methods of test for calcium nitrate fertilizer.</t>
  </si>
  <si>
    <t>Requirements and methods of test for calcium nitrate fertilizer</t>
  </si>
  <si>
    <t>Consumer information, labelling (TBT); Prevention of deceptive practices and consumer protection (TBT); Protection of human health or safety (TBT); Protection of animal or plant life or health (TBT); Protection of the environment (TBT); Quality requirements (TBT); Cost saving and productivity enhancement (TBT); National security requirements (TBT)</t>
  </si>
  <si>
    <r>
      <rPr>
        <sz val="11"/>
        <rFont val="Calibri"/>
      </rPr>
      <t>https://members.wto.org/crnattachments/2025/TBT/ZMB/25_02481_00_e.pdf</t>
    </r>
  </si>
  <si>
    <t>DZS 903: 2015 Canned Baby Foods – Specification</t>
  </si>
  <si>
    <t>This draft Zambian Standard species requirements for baby foods intended primarily for use during the normal infant's weaning period and also for the progressive adaptation of infants and children to ordinary food. They may be either in ready-to-eat form or in dry form requiring reconstitution with water only. They do not include products covered by the Codex Standard for Infant Formula (CODEX STAN 72) or by the Codex Standard for Processed Cereal-Based Foods for Infants and Children (CODEX STAN 74).</t>
  </si>
  <si>
    <t>Requirements for Baby foods intended primarily for use during the normal infant's weaning period and also for the progressive adaptation of infants and children to ordinary food. They may be either in ready-to-eat form or in dry form requiring reconstitution with water only. They do not include products covered by the Codex Standard for Infant Formula (CODEX STAN 72) or by the Codex Standard for Processed Cereal-Based Foods for Infants and Children (CODEX STAN 74). </t>
  </si>
  <si>
    <t>67.230 - Prepackaged and prepared foods</t>
  </si>
  <si>
    <t>Consumer information, labelling (TBT); Prevention of deceptive practices and consumer protection (TBT); Protection of human health or safety (TBT); Quality requirements (TBT); Protection of the environment (TBT)</t>
  </si>
  <si>
    <r>
      <rPr>
        <sz val="11"/>
        <rFont val="Calibri"/>
      </rPr>
      <t>https://members.wto.org/crnattachments/2025/TBT/ZMB/25_02477_00_e.pdf</t>
    </r>
  </si>
  <si>
    <t>SI 4272 - Oven cleaners and grease removers - Safety, packaging and marking requirements</t>
  </si>
  <si>
    <t xml:space="preserve">Section 3.1 in Chapter C (Safety Requirements) of the existing Mandatory Standard, SI 4272, dealing with oven cleaners and grease removers, will be declared voluntary. This change is intended to prevent a substantial contradiction between the requirements of the Israeli standard and the European Regulations adopted in the Standards Law. The European regulation has no equivalent requirement to that in the above section._x000D_
It should be clarified that all other standard's requirements for marking statements on the precautions to be taken, and the requirements for marking risk factors and the manufacturer's instructions for use, provide sufficient protection for public health and safety._x000D_
</t>
  </si>
  <si>
    <t>Oven cleaners and grease removers (HS code(s): 3402); (ICS code(s): 71.100.40)</t>
  </si>
  <si>
    <r>
      <rPr>
        <sz val="11"/>
        <rFont val="Calibri"/>
      </rPr>
      <t>https://members.wto.org/crnattachments/2025/TBT/ISR/25_02498_00_x.pdf</t>
    </r>
  </si>
  <si>
    <t>National Standard of the P.R.C.,Superfine powder extinguishing agent</t>
  </si>
  <si>
    <t>This document specifies the terms and definitions,  classification, model designations, requirements, inspection rules, marking, packaging, instructions for use, transportation, and storage for superfine powder extinguishing agents. It also specifies corresponding test methods._x000D_
This document applies to the research and development, production, and testing of BC and ABC superfine powder extinguishing agents.</t>
  </si>
  <si>
    <t>Superfine powder extinguishing agent (HS code(s): 3813); (ICS code(s): 13.220.10)</t>
  </si>
  <si>
    <t>3813 - Preparations and charges for fire-extinguishers; charged fire-extinguishing grenades.</t>
  </si>
  <si>
    <t>Protection of human health or safety (TBT); Quality requirements (TBT); Reducing trade barriers and facilitating trade (TBT)</t>
  </si>
  <si>
    <r>
      <rPr>
        <sz val="11"/>
        <rFont val="Calibri"/>
      </rPr>
      <t>https://members.wto.org/crnattachments/2025/TBT/CHN/25_02493_00_x.pdf</t>
    </r>
  </si>
  <si>
    <t>DZS 1134: 2018 Energy Drinks – Specifications; </t>
  </si>
  <si>
    <t>This draft Zambian Standard specifies requirements and methods of sampling and tests for energy drinks.</t>
  </si>
  <si>
    <t>Requirements and methods of sampling and tests for energy drinks.</t>
  </si>
  <si>
    <r>
      <rPr>
        <sz val="11"/>
        <rFont val="Calibri"/>
      </rPr>
      <t>https://members.wto.org/crnattachments/2025/TBT/ZMB/25_02479_00_e.pdf</t>
    </r>
  </si>
  <si>
    <t>DZS 609: 2004 Fertilizers – Sulphate of potash - Specification</t>
  </si>
  <si>
    <t>This draft Zambian Standard specifies requirements and methods of test for sulphate of potash (S.O.P.) fertilizer, also called potassium sulphate (K2SO4).</t>
  </si>
  <si>
    <t>Requirements and methods of test for sulphate of potash (S.O.P.) fertilizer, also called potassium sulphate (K2SO4).</t>
  </si>
  <si>
    <t>Protection of animal or plant life or health (TBT); Quality requirements (TBT); Protection of the environment (TBT); Protection of human health or safety (TBT); Prevention of deceptive practices and consumer protection (TBT); Consumer information, labelling (TBT); Cost saving and productivity enhancement (TBT); National security requirements (TBT)</t>
  </si>
  <si>
    <r>
      <rPr>
        <sz val="11"/>
        <rFont val="Calibri"/>
      </rPr>
      <t>https://members.wto.org/crnattachments/2025/TBT/ZMB/25_02485_00_e.pdf</t>
    </r>
  </si>
  <si>
    <t>Draft of the Egyptian Standard ES 694 “specification for nitrogen gas and liquid”.</t>
  </si>
  <si>
    <t>This draft of Egyptian standard establishes the specification requirements for commercially available gaseous and liquid nitrogen. Provides data concerning quality verification systems, sampling, analytical procedures, containers, typical uses for various grades (QVLs), and supplemental specification tables.Worth mentioning is that this draft standard is technically identical with CGA G-10.1/2023 “Commodity Specification for Nitrogen”</t>
  </si>
  <si>
    <t>DZS 612; 2004 Fertilizers – Magnesium nitrate -Specification</t>
  </si>
  <si>
    <t>This Zambia Standard specifies requirements and methods of test for magnesium nitrate fertilizer.</t>
  </si>
  <si>
    <t>Requirements and methods of test for magnesium nitrate fertilizer.</t>
  </si>
  <si>
    <t>Consumer information, labelling (TBT); Prevention of deceptive practices and consumer protection (TBT); Protection of animal or plant life or health (TBT); Protection of the environment (TBT); Quality requirements (TBT); Cost saving and productivity enhancement (TBT); Protection of human health or safety (TBT); National security requirements (TBT)</t>
  </si>
  <si>
    <r>
      <rPr>
        <sz val="11"/>
        <rFont val="Calibri"/>
      </rPr>
      <t>https://members.wto.org/crnattachments/2025/TBT/ZMB/25_02478_00_e.pdf</t>
    </r>
  </si>
  <si>
    <t>DZS 613: 2004 Fertilizers – Single super phosphate - Specification</t>
  </si>
  <si>
    <t>This draft Zambian Standard specifies requirements and methods of test for single super phosphate.</t>
  </si>
  <si>
    <t>Requirements and methods of test for single super phosphate.</t>
  </si>
  <si>
    <r>
      <rPr>
        <sz val="11"/>
        <rFont val="Calibri"/>
      </rPr>
      <t>https://members.wto.org/crnattachments/2025/TBT/ZMB/25_02483_00_e.pdf</t>
    </r>
  </si>
  <si>
    <t>DZS 614: 2004 Fertilizer – Triple super phosphate - Specification</t>
  </si>
  <si>
    <t>This draft Zambian Standard specifies requirements and methods of test for triple super phosphate (T.S.P).</t>
  </si>
  <si>
    <t>Requirements and methods of test for triple super phosphate (T.S.P).</t>
  </si>
  <si>
    <r>
      <rPr>
        <sz val="11"/>
        <rFont val="Calibri"/>
      </rPr>
      <t>https://members.wto.org/crnattachments/2025/TBT/ZMB/25_02482_00_e.pdf</t>
    </r>
  </si>
  <si>
    <t>DENR Administrative Order “Implementation of Euro 5/V Emission Limits”</t>
  </si>
  <si>
    <t>Proposed policy that all new vehicle type to be used or introduced into the Philippine market by 01 January 2027 shall be equipped with Euro 5/V engines and compliant with Euro 5/V limits/emission standards. By then, the EMB shall issue Certificates of Conformity (COC) for such vehicles only.</t>
  </si>
  <si>
    <t>Fuels (ICS code(s): 75.160)</t>
  </si>
  <si>
    <t>75.160 - Fuels</t>
  </si>
  <si>
    <t>Protection of the environment (TBT)</t>
  </si>
  <si>
    <r>
      <rPr>
        <sz val="11"/>
        <rFont val="Calibri"/>
      </rPr>
      <t>https://members.wto.org/crnattachments/2025/TBT/PHL/25_02474_00_e.pdf</t>
    </r>
  </si>
  <si>
    <t>Draft resolution 1313, 18 March 2025</t>
  </si>
  <si>
    <t>This Draft Resolution establishes the requirements for transmission and management of the database on Unique Identification of Medical Devices - UDI.</t>
  </si>
  <si>
    <t>Medical equipment (ICS code(s): 11.040)</t>
  </si>
  <si>
    <t>11.040 - Medical equipment</t>
  </si>
  <si>
    <r>
      <rPr>
        <sz val="11"/>
        <rFont val="Calibri"/>
      </rPr>
      <t>https://members.wto.org/crnattachments/2025/TBT/BRA/25_02463_00_x.pdf
Draft: https://anvisalegis.datalegis.net/action/UrlPublicasAction.php?acao=abrirAtoPublico&amp;num_ato=00001313&amp;sgl_tipo=CPB&amp;sgl_orgao=ANVISA/MS&amp;vlr_ano=2025&amp;seq_ato=222&amp;cod_modulo=134&amp;cod_menu=1696 
Comment form: http://pesquisa.anvisa.gov.br/index.php/342731?lang=pt-BR</t>
    </r>
  </si>
  <si>
    <t>Turkish Food Codex Communique On The Indications Or Numbers Identifying The Lot To Which Foodstuff Belongs </t>
  </si>
  <si>
    <t>The purpose of this Communiqué is to determine the procedures and principles regarding the marking that enables the identification of the lot to which the foodstuff belongs.</t>
  </si>
  <si>
    <t>Food that has been prepackaged for direct sale, Prepackaged food</t>
  </si>
  <si>
    <r>
      <rPr>
        <sz val="11"/>
        <rFont val="Calibri"/>
      </rPr>
      <t>https://members.wto.org/crnattachments/2025/TBT/TUR/25_02464_00_x.pdf</t>
    </r>
  </si>
  <si>
    <t>Astaxanthin dietary supplement — Specification</t>
  </si>
  <si>
    <t>1.1     This Draft Rwanda Standard specifies requirements, sampling and test methods for Astaxanthin­ dietary supplement from yeast Astaxanthin (Phaffia rhodozyma) or algae astaxanthin (Haematococcus pluvialis) intended for human consumption as antioxidant.1.2     This Standard does not cover foods for special dietary uses and Vitamin and mineral supplements covered in RS EAS 797 and Lipid food supplements covered in RS EAS 798.</t>
  </si>
  <si>
    <t>Processes in the food industry (ICS code(s): 67.020)</t>
  </si>
  <si>
    <t>67.020 - Processes in the food industry</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</si>
  <si>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</si>
  <si>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https://members.wto.org/crnattachments/2025/TBT/RWA/25_02476_00_e.pdf</t>
    </r>
  </si>
  <si>
    <t>National Standard of the P.R.C., Electrical fire monitoring system — Part 2: Residual current electrical fire monitoring detector</t>
  </si>
  <si>
    <t>This document specifies the terms and definitions for residual current electrical fire monitoring detectors, specifies the classification, technical requirements, inspection rules, markings, packaging, and describes the corresponding test methods._x000D_
This document applies to the design, manufacture, and inspection of residual current electrical fire monitoring detectors used in electrical fire monitoring systems.</t>
  </si>
  <si>
    <t>residual current electrical fire monitoring detector(HS code(s): 847989); (ICS code(s): 13.220.20)</t>
  </si>
  <si>
    <r>
      <rPr>
        <sz val="11"/>
        <rFont val="Calibri"/>
      </rPr>
      <t>https://members.wto.org/crnattachments/2025/TBT/CHN/25_02489_00_x.pdf</t>
    </r>
  </si>
  <si>
    <t>Partial amendment of the Ordinance for Enforcement of the Radio Act, etc.</t>
  </si>
  <si>
    <t>The regulations regarding the license conditions and the technical standards, etc. for the Inmarsat IoT-type systems, that use Inmarsat satellites compatible with the 3GPP standards on satellite NB (Narrow Band)-IoT, will be established.</t>
  </si>
  <si>
    <t>Radio equipment compatible with 3GPP standards on satellite NB-IoT for communications by relaying Inmarsat satellite stations</t>
  </si>
  <si>
    <t>33.060 - Radiocommunications; 33.060.20 - Receiving and transmitting equipment</t>
  </si>
  <si>
    <r>
      <rPr>
        <sz val="11"/>
        <rFont val="Calibri"/>
      </rPr>
      <t>https://members.wto.org/crnattachments/2025/TBT/JPN/25_02475_00_e.pdf</t>
    </r>
  </si>
  <si>
    <t>SI 60335 Part 2.24 - Household and similar electrical appliances – Safety: Particular requirements for refrigerating appliances, ice-cream appliances and ice-makers</t>
  </si>
  <si>
    <t>Revision of the Mandatory Standard SI 900 part 2.24, dealing with refrigerating appliances, ice-cream appliances and ice makers, to be replaced with SI 60335 part 2.24. This proposed Standard adopts both the International Standard IEC 60335-2-24 – Edition 8.0: 2020-09 and the American Standard UL 60335-2-24 – Second edition: April 28, 2017, and all its updates up until 27 February 2020, and allows for compliance with either. The major differences between the old standard and this proposed revision are due to the new editions of the adopted standards.All sections of the proposed standard will be mandatory except in Section 7.1 “Addition” of Chapter B - The American Route of Compliance - the words “the letters SN, N, ST, or indicating the climatic class of the appliance”, i.e. the requirement to mark climate suitability;Both the old standard and the new proposed standard will apply from the date of entry into force of this revision for a transition period of two years. During this time, products are required to comply with either the old or the standards. </t>
  </si>
  <si>
    <t>Refrigerating appliances, ice-cream appliances and ice makers (HS code(s): 8418); (ICS code(s): 97.040.30)</t>
  </si>
  <si>
    <t>8418 - Refrigerators, freezers and other refrigerating or freezing equipment, electric or other; heat pumps; parts thereof (excl. air conditioning machines of heading 8415)</t>
  </si>
  <si>
    <t>97.040.30 - Domestic refrigerating appliances</t>
  </si>
  <si>
    <t>Protection of human health or safety (TBT); Harmonization (TBT); Reducing trade barriers and facilitating trade (TBT)</t>
  </si>
  <si>
    <r>
      <rPr>
        <sz val="11"/>
        <rFont val="Calibri"/>
      </rPr>
      <t>https://members.wto.org/crnattachments/2025/TBT/ISR/25_02459_00_x.pdf</t>
    </r>
  </si>
  <si>
    <t>Eurasian Economic Commission Collegium Draft Decision on amendments to the Section 11 of the Chapter II of the Common sanitary-epidemiological and hygienic requirements for products subject to sanitary-epidemiological supervision (control)</t>
  </si>
  <si>
    <t>The draft provides for the updating of the Section 11 of the Chapter II of the Common Sanitary-Epidemiological and Hygienic Requirements for Products (Goods) Subject to Sanitary-Epidemiological Supervision (Control) which regulates the requirements for products and items that are sources of ionizing radiation, including those that are generating, as well as items and goods containing radioactive substances.</t>
  </si>
  <si>
    <t>Materials, reagents, equipment for water treatment and water purification</t>
  </si>
  <si>
    <t>13.060 - Water quality; 71.100.80 - Chemicals for purification of water</t>
  </si>
  <si>
    <r>
      <rPr>
        <sz val="11"/>
        <rFont val="Calibri"/>
      </rPr>
      <t>https://regulation.eaeunion.org/orv/2995/</t>
    </r>
  </si>
  <si>
    <t>Draft Commission Implementing Regulation implementing Regulation (EC) 595/2009 of the European Parliament and of the Council as regards the technical requirements of on-board devices for the monitoring and recording of fuel and energy consumption and mileage of certain heavy-duty vehicles, and for determining and recording the payload or total weight thereof </t>
  </si>
  <si>
    <t>Commission Implementing Regulation (EU) 595/2009 requires the Commission to adopt implementing measures on the technical requirements for the fitting of on-board devices for the monitoring and recording of fuel and/or energy consumption and mileage of motor vehicles of categories M2, M3, N2 and N3, and for determining and recording the payloads or total weight of vehicles meeting the characteristics set out in point (a), (b), (c) or (d) of the first subparagraph of Article 2(1) of Regulation (EU) 2019/1242 of the European Parliament and of the Council and of their combinations with category O3 and O4 vehicles, including the transmission of data between vehicles within a combination, as necessary.The aim of the implementing regulation is to put in place a mechanism to assess the real-world representativeness of the CO2 emissions and energy consumption values determined pursuant to Regulation (EU) 2017/2400. The most reliable way to ensure the real-world representativeness of those values is by using data from on-board fuel and/or energy consumption monitoring devices. The regulatory procedure to determine CO2 emissions under Regulation (EU) 2017/2400 take into consideration the mission profiles, loads, fuel type, and total vehicle mass. Therefore, the fuel consumption and mileage values should also be recorded based on the total vehicle weight and vehicle speed, to provide for a suitable comparison. This Regulation takes into consideration the various powertrains which can be approved under Regulation (EC) 595/2009 and assesses the accuracy of the device based on tests conducted under Regulation (EU) 2017/2400 and Regulation (EU) 582/2011.</t>
  </si>
  <si>
    <t>Heavy duty vehicles: transport CO2 emissions; Transport exhaust emissions (ICS 13.040.50), Commercial vehicles (ISC 43.080)</t>
  </si>
  <si>
    <t>13.040.50 - Transport exhaust emissions; 43.080 - Commercial vehicles</t>
  </si>
  <si>
    <t>Protection of the environment (TBT); Consumer information, labelling (TBT)</t>
  </si>
  <si>
    <r>
      <rPr>
        <sz val="11"/>
        <rFont val="Calibri"/>
      </rPr>
      <t>https://members.wto.org/crnattachments/2025/TBT/EEC/25_02449_00_e.pdf
https://members.wto.org/crnattachments/2025/TBT/EEC/25_02449_01_e.pdf</t>
    </r>
  </si>
  <si>
    <t>Draft Commission Regulation amending Regulation (EU) 582/2011 as regards the emissions type-approval of heavy-duty vehicles with on-board fuel and energy consumption monitoring devices </t>
  </si>
  <si>
    <t>Commission Regulation (EU) 582/2011 sets out the administrative requirements for type-approval of heavy-duty motor vehicles, and introduces the procedure for assessing emissions of heavy-duty vehicles using portable emissions measurement systems (‘PEMS’).The aim of the amending Regulation is to ensure the requirements under this Regulation are in line with those requirements under Article 5c(b) of Regulation (EC) 595/2009 to have on-board devices fitted for the monitoring and recording of fuel and/or energy consumption and mileage of motor vehicles of categories M2, M3, N2 and N3, and for determining and recording the payloads or total weight of these vehicles. This amendment further amends the portable emissions measurement system test procedure to include the recording of parameters from the on-board fuel and energy consumption monitoring device to allow for an assessment of the accuracy of this device when used on the road. This is required to ensure that these OBFCM devices provide accurate recordings of the real-world fuel consumption and CO2 emissions.</t>
  </si>
  <si>
    <r>
      <rPr>
        <sz val="11"/>
        <rFont val="Calibri"/>
      </rPr>
      <t>https://members.wto.org/crnattachments/2025/TBT/EEC/25_02453_00_e.pdf
https://members.wto.org/crnattachments/2025/TBT/EEC/25_02453_01_e.pdf</t>
    </r>
  </si>
  <si>
    <t>Post-consumer Recycled Plastic Content in Plastic Beverage Containers</t>
  </si>
  <si>
    <t>Proposed implementation - In 2022, the Maine Legislature passed Public Law Chapter 742 “An Act To Promote a Circular Economy through Increased Post-consumer Recycled Plastic Content in Plastic Beverage Containers.” A circular economy is a model system where production, consumption, and recycling are intertwined together to ensure that materials never become waste but rather are reused thus reducing the environmental impact of human activities. This law works towards a circular economy by setting post-consumer recycled content usage requirements for initiators of deposits (IOD) and spirits manufacturers in the plastic beverage container industry.The reporting requirements in this law mandate that IODs and spirits manufacturers annually submit a report to Maine DEP detailing the amount of post-consumer recycled (PCR) plastic and overall percentages of plastic usage in beverage containers sold, offered for sale, and distributed in the previous year. It also establishes a waiver process and fee structure within the program to aid the department in measuring and ensuring compliance. Maine is one of just a handful of states that have passed laws requiring the usage of post-consumer recycled content to support the long-term sustainability of Maine’s municipal recycling programs and beverage container redemption programs.The DEP will hold a stakeholder meeting on the topic of post-consumer recycled content in plastic beverage containers on 23 April 2025 from 9:00 am to 12:00 pmEastern Time. As a reminder, the meeting provides an opportunity to share comments and allow for discussion of those comments. The stakeholder meeting will be held in Room 101 of the Deering Building at 90 Blossom Lane, Augusta, Maine, and will also be available virtually. To RSVP for a stakeholder meeting, please email recycledcontent@maine.gov to receive a registration link.  The DEP will use this meeting to solicit and accept feedback from all interested parties regarding program and rule development.</t>
  </si>
  <si>
    <t>Plastic beverage containers; Environmental protection (ICS code(s): 13.020); Beverages (ICS code(s): 67.160); Plastics (ICS code(s): 83.080)</t>
  </si>
  <si>
    <t>13.020 - Environmental protection; 67.160 - Beverages; 83.080 - Plastics</t>
  </si>
  <si>
    <r>
      <rPr>
        <sz val="11"/>
        <rFont val="Calibri"/>
      </rPr>
      <t>https://members.wto.org/crnattachments/2025/TBT/USA/25_02426_00_e.pdf</t>
    </r>
  </si>
  <si>
    <t>Commercial Feed Act</t>
  </si>
  <si>
    <t>Notice of Intended Regulatory Action - Notice is hereby given in accordance with § 2.2-4007.01 of the Code of Virginia that the Board of Agriculture and Consumer Services intends to consider amending 2VAC5-360, Regulations for the Enforcement of the Virginia Commercial Feed Act. The purpose of the proposed action is to amend the regulation to replace the crude fiber requirement for pet and specialty pet food product labels with a required maximum guarantee of dietary fiber content. Currently, all commercial animal feed products are required to list a maximum crude fiber guarantee on product labels. The amendment being considered will be limited to pet and specialty pet food only and does not impact labeling requirements for other categories of commercial feed, which will still require a maximum crude fiber guarantee.</t>
  </si>
  <si>
    <t>Commercial Feed; Vegetable materials and vegetable waste, vegetable residues and by-products, whether or not in the form of pellets, of a kind used in animal feeding, not elsewhere specified or included. (HS code(s): 2308); Quality (ICS code(s): 03.120); Animal feeding stuffs (ICS code(s): 65.120)</t>
  </si>
  <si>
    <t>2308 - Vegetable materials and vegetable waste, vegetable residues and by-products, whether or not in the form of pellets, of a kind used in animal feeding, not elsewhere specified or included.</t>
  </si>
  <si>
    <t>03.120 - Quality; 65.120 - Animal feeding stuffs</t>
  </si>
  <si>
    <t>Quality requirements (TBT); Protection of animal or plant life or health (TBT)</t>
  </si>
  <si>
    <r>
      <rPr>
        <sz val="11"/>
        <rFont val="Calibri"/>
      </rPr>
      <t>https://members.wto.org/crnattachments/2025/TBT/USA/25_02432_00_e.pdf</t>
    </r>
  </si>
  <si>
    <t>Proposal for a Directive of the European Parliament and of the Council amending Directive 2014/32/EU as regards electric vehicle supply equipment, compressed gas dispensers, and electricity, gas and thermal energy meters</t>
  </si>
  <si>
    <t>This proposal amends the scope and annexes of Directive 2014/32/EU on measuring instruments regarding electric vehicle supply equipment, compressed gas dispensers, and electricity, gas and thermal energy meters. In particular, it contains: Technical adjustments to Annex I of the MID on the essential requirements applicable to all instruments covered by the directive. The adjustments to this annex will only affect the measuring instruments subject to this technical amendment; Technical adjustments to Annex IV of the MID on gas meters and volume conversion devices to take into account the increased use of new gases and the rollout of smart meters; Technical adjustments to Annex V of the MID on active electrical energy meters to take into account technological developments and the rollout of smart meters; Addition of a new Annex Va on measuring systems for electric vehicle supply equipment with harmonised essential requirements;Technical adjustments to Annex VI of the MID on thermal energy meters to include thermal energy meters for cooling applications;Addition of a new Annex VIIa on compressed gas dispensers with harmonised essential requirements.</t>
  </si>
  <si>
    <t>Measuring instruments such as electrical energy meters, measuring systems for electric vehicle supply equipment, gas meters, thermal energy meters and measuring systems for compressed gas dispensers.</t>
  </si>
  <si>
    <t>43.120 - Electric road vehicles; 91.140.40 - Gas supply systems; 91.140.50 - Electricity supply systems</t>
  </si>
  <si>
    <r>
      <rPr>
        <sz val="11"/>
        <rFont val="Calibri"/>
      </rPr>
      <t>https://members.wto.org/crnattachments/2025/TBT/EEC/25_02417_00_e.pdf
https://members.wto.org/crnattachments/2025/TBT/EEC/25_02417_01_e.pdf</t>
    </r>
  </si>
  <si>
    <t>Regulation containing simplified rules for the management of excavated earth and rock, pursuant to Article 48 of Legislative Decree 24 February 2023, n. 13, converted, with amendments, by Law 21 April 2023, n. 41.</t>
  </si>
  <si>
    <t>The project provides for the repeal of the current law on the matter, constituted by the Presidential Decree of 13 June 2017, no. 120, and introduces a simplified regulation for:
a) the management of excavated earth and rocks classified as by-products,
b) the use on the production site of excavated earth and rocks excluded from waste regulations;
c) the regulation of the temporary storage of excavated earth and rocks classified as waste;
d) the management of excavated earth and rocks on sites subject to remediation;
e) simplification provisions for micro-sized construction sites, for which the production of earth and rocks is expected to not exceed 1,000 cubic metres;
f) transitional and final provisions.
The draft decree consists of 34 articles organised into six titles and 12 annexes.</t>
  </si>
  <si>
    <t>Building materials</t>
  </si>
  <si>
    <t>91.100 - Construction materials</t>
  </si>
  <si>
    <t>Protection of the environment (TBT); Other (TBT)</t>
  </si>
  <si>
    <r>
      <rPr>
        <sz val="11"/>
        <rFont val="Calibri"/>
      </rPr>
      <t>https://members.wto.org/crnattachments/2025/TBT/ITA/25_02420_00_x.pdf
Text on line at: https://technical-regulation-information-system.ec.europa.eu/it/notification/26766 ;
https://technical-regulation-information-system.ec.europa.eu/it/search   (Notification number: 2025/161/IT) ;</t>
    </r>
  </si>
  <si>
    <t>Draft revision of the ordinance on energy efficiency  </t>
  </si>
  <si>
    <t>As part of the present revision of the Energy Efficiency Ordinance of November 1, 2017 (EnEV; SR 730.02), adaptations to EU law are being made. Energy efficiency requirements are adapted to EU law in Annexes 1.3 (tumble dryers), 1.18 (local space heaters), 1.23 (mobile phones, cordless phones and tablets ), 2.1 (Stand-by) and 2.6 (ventilators).Requirements for disassembly for material recovery and for recycling while avoiding environmental pollution will be adapted to EU law in Appendices 1.1 (cold appliances), 1.2 (washing machines), 1.5 (dishwashers), 1.12 (displays) and 1.21 (refrigerating appliances with a direct sales function).The requirements for set-top boxes in Appendix 2.4, which previously deviated from EU law, are repealed (set-top boxes continue to be covered by Appendix 2.1). </t>
  </si>
  <si>
    <t>Cold appliances (Fridges and Freezers); household washing machines; household tumble driers; household dishwashers; electronic displays; local space heaters; refrigerating appliances with a direct sales function; smartphones, mobile phones other than smartphones, cordless phones and slate tablets; ventilators; Stand-by.</t>
  </si>
  <si>
    <t>23.120 - Ventilators. Fans. Air-conditioners; 31.120 - Electronic display devices; 33.050.10 - Telephone equipment; 97.040.30 - Domestic refrigerating appliances; 97.040.40 - Dishwashers; 97.060 - Laundry appliances</t>
  </si>
  <si>
    <t>Consumer information, labelling (TBT); Protection of the environment (TBT); Harmonization (TBT); Reducing trade barriers and facilitating trade (TBT)</t>
  </si>
  <si>
    <r>
      <rPr>
        <sz val="11"/>
        <rFont val="Calibri"/>
      </rPr>
      <t>https://members.wto.org/crnattachments/2025/TBT/CHE/25_02416_00_x1.pdf</t>
    </r>
  </si>
  <si>
    <t>Draft Commission implementing regulation on the technical description of the categories of important and critical products with digital elements pursuant to Regulation (EU) 2024/2847 of the European Parliament and of the Council </t>
  </si>
  <si>
    <t>This draft Commission implementing regulation is adopted pursuant to an obligation stemming from the main legal act (the Cyber Resilience Act). It specifies the technical description of the products listed in Annex III and IV and which are subject to more stringent conformity assessment procedures.Specifically, as foreseen by Article 32 of the Cyber Resilience Act, important products with digital elements that fall under class I as set out in Annex III will either need to follow harmonised standards, common specifications, or European cybersecurity certification schemes, or otherwise undergo third-party conformity assessment.Important products with digital elements that fall under class II as set out in Annex III and critical products with digital elements as set out in Annex IV will need to undergo third-party conformity assessment.</t>
  </si>
  <si>
    <t>Products with digital elements (i.e. software, including standalone software, and hardware and its remote data processing, including hardware and software components) whose intended or reasonably foreseeable use includes a direct or indirect logical or physical data connection to a device or network. Specifically, this draft measure concerns those product categories listed in Annex III and IV of Regulation (EU) 2024/2847 of the European Parliament and of the Council ('Cyber Resilience Act')ICS codes include: 33.040 – Telecommunication systems; 33.050 – Telecommunication terminal equipment; 35.020 – Information technology (IT) in general; 35.030 – IT Security; 35.080 - Software</t>
  </si>
  <si>
    <t>33.040 - Telecommunication systems; 33.050 - Telecommunication terminal equipment; 35.020 - Information technology (IT) in general; 35.080 - Software</t>
  </si>
  <si>
    <t>Prevention of deceptive practices and consumer protection (TBT); Protection of human health or safety (TBT)</t>
  </si>
  <si>
    <r>
      <rPr>
        <sz val="11"/>
        <rFont val="Calibri"/>
      </rPr>
      <t>https://members.wto.org/crnattachments/2025/TBT/EEC/25_02419_00_e.pdf
https://members.wto.org/crnattachments/2025/TBT/EEC/25_02419_01_e.pdf</t>
    </r>
  </si>
  <si>
    <t>The Partial Amendment of “Announcement That Prescribes Details of Safety Regulations for Road Vehicles” etc.</t>
  </si>
  <si>
    <t>To add advanced safety devices, etc., which will be newly required to be installed in vehicles to the list of Japanese electronic Periodic Technical Inspection (e-PTI) subjects.</t>
  </si>
  <si>
    <t>Vehicle (HS: 87.02, 87.03, 87.04)</t>
  </si>
  <si>
    <t>8702 - Motor vehicles for the transport of &gt;= 10 persons, incl. driver; 8703 - Motor cars and other motor vehicles principally designed for the transport of &lt;10 persons, incl. station wagons and racing cars (excl. motor vehicles of heading 8702); 8704 - Motor vehicles for the transport of goods, incl. chassis with engine and cab</t>
  </si>
  <si>
    <t>43.020 - Road vehicles in general</t>
  </si>
  <si>
    <r>
      <rPr>
        <sz val="11"/>
        <rFont val="Calibri"/>
      </rPr>
      <t>https://members.wto.org/crnattachments/2025/TBT/JPN/25_02356_00_e.pdf</t>
    </r>
  </si>
  <si>
    <t>KS 2715:2025 Knitted pile blankets - Specification</t>
  </si>
  <si>
    <t>This Kenya Standard specifies requirements for knitted pile blankets made from a knitted substrate with a cut pile on both faces of the blanket.</t>
  </si>
  <si>
    <t>Textile fabrics (ICS code(s): 59.080.30)</t>
  </si>
  <si>
    <t>59.080.30 - Textile fabrics</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</si>
  <si>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</si>
  <si>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https://members.wto.org/crnattachments/2025/TBT/KEN/25_02408_00_e.pdf
Kenya Bureau of Standards
WTO/TBT National Enquiry Point
P.O. Box: 54974-00200
 Nairobi
 Kenya
Telephone: + (254) 020 605490
 605506/6948258
Fax: + (254) 020 609660/609665
E-mail: info@kebs.org; Website: http://www.kebs.org
</t>
    </r>
  </si>
  <si>
    <t>Draft Commission Delegated Regulation amending Regulation (EU) 2015/758 of the European Parliament and of the Council as regards the standards relating to eCall and amending Delegated Regulation (EU) 2017/79 as regards the technical requirements and test procedures for approval of vehicles equipped with 112-based eCall in-vehicle system </t>
  </si>
  <si>
    <t>The draft amends Commission Delegated Regulation (EU) 2017/79 in order to make the technical requirements and test procedures for the approval foe Call systems technology neutral, to improve the structure and to include additional test for the back-up power supply (if fitted) and the secondary vehicle power supply. In addition, the draft provides rules to ensure the readiness of the eCall system for roadworthiness testing and procedure for extension of approvals of eCall systems operating over circuit-switched communication networks. The draft also amends Article 5(8) of Regulation (EU) 2015/758 to update the versions of the standards referred to therein.</t>
  </si>
  <si>
    <t>Passenger cars and vans (motor vehicles of categories M1 and N1).</t>
  </si>
  <si>
    <t>43.040.15 - Car informatics. On board computer systems</t>
  </si>
  <si>
    <t>Quality requirements (TBT); Harmonization (TBT)</t>
  </si>
  <si>
    <r>
      <rPr>
        <sz val="11"/>
        <rFont val="Calibri"/>
      </rPr>
      <t>https://members.wto.org/crnattachments/2025/TBT/EEC/25_02349_00_e.pdf
https://members.wto.org/crnattachments/2025/TBT/EEC/25_02349_01_e.pdf</t>
    </r>
  </si>
  <si>
    <t>Eurasian Economic Commission Collegium Draft Decision on amendments to the Section 3 of the Chapter II of the Common sanitary-epidemiological and hygienic requirements for products subject to sanitary-epidemiological surveillance (control)</t>
  </si>
  <si>
    <t>The draft provides for the updating of the Section 3 of the Chapter II of the Common sanitary-epidemiological and hygienic requirements for products subject to sanitary-epidemiological surveillance (control) which regulates the requirements for materials, reagents, equipment for water treatment and water purification.</t>
  </si>
  <si>
    <t>Materials, reagents, equipment for water treatment and water purification</t>
  </si>
  <si>
    <t>Draft EEC Council Decision on amendments to the technical regulations of the Customs Union "On the Safety of Agricultural and Forestry Tractors and Trailers to them" (TR CU 031/2012)</t>
  </si>
  <si>
    <t>The draft provides for bringing the provisions of TR CU 031/2012 into line with the provisions of the EAEU Treaty, as well as clarifying the provisions of the articles “Definitions” and “Conformity Assessment” based on the standard conformity assessment schemes approved by EEC Council Decision No. 44 of 18 April 2018.</t>
  </si>
  <si>
    <t>Agricultural and forestry tractors and trailers</t>
  </si>
  <si>
    <t>65.060.10 - Agricultural tractors and trailed vehicles; 65.060.80 - Forestry equipment</t>
  </si>
  <si>
    <t>Draft EEC Collegium Decision on amendments to the Rules for Classification of Medical Devices Depending on the Potential Risk of Use</t>
  </si>
  <si>
    <t>The draft provides for amendments to the Rules for the classification of medical devices depending on the potential risk of use in terms of aseptic wipes</t>
  </si>
  <si>
    <t>Medical devices</t>
  </si>
  <si>
    <t>11.040 - Medical equipment; 11.080 - Sterilization and disinfection</t>
  </si>
  <si>
    <t>Draft Resolution of the Cabinet of Ministers of Ukraine "On Amendments to Paragraph 2 of the Resolution of the Cabinet of Ministers of Ukraine of 26 January 2022 No. 53"</t>
  </si>
  <si>
    <t>The Resolution of the Cabinet of Ministers of Ukraine No. 53 of 26 January 2022 was amended by the Resolution of the Cabinet of Ministers of Ukraine No. 692 "On Amendments to Paragraph 2 of the Resolution of the Cabinet of Ministers of Ukraine of 26 January 2022 No. 53" of 13 June 2024. According to these amendments, the entry into force of the Resolution No. 53 was postponed, and accordingly the Resolution No. 53 was supposed to enter into force on 03 May 2025._x000D_
The notified draft Resolution of the Cabinet of Ministers of Ukraine "On Amendments to Paragraph 2 of the Resolution of the Cabinet of Ministers of Ukraine of 26 January 2022 No. 53" proposes delaying the entry into force of the Resolution No. 53, postponing its entry into force until 03 May 2026._x000D_
This will enable the completion of the measures necessary to carry out conformity assessment of all products subject to the relevant Technical Regulations. </t>
  </si>
  <si>
    <t>Railway rolling stock and railway infrastructure</t>
  </si>
  <si>
    <t>45.040 - Materials and components for railway engineering; 45.060 - Railway rolling stock</t>
  </si>
  <si>
    <r>
      <rPr>
        <sz val="11"/>
        <rFont val="Calibri"/>
      </rPr>
      <t>https://members.wto.org/crnattachments/2025/TBT/UKR/25_02343_00_e.pdf
https://members.wto.org/crnattachments/2025/TBT/UKR/25_02343_00_x.pdf
https://mindev.gov.ua/news/povidomlennia-pro-opryliudnennia-proiektu-postanovy-kabinetu-ministriv-ukrainy-1903</t>
    </r>
  </si>
  <si>
    <t>Ordinance of the Government of Georgia No. 481, 31 December 2024, on approval of technical regulation “Non-automatic Weighing Instruments.”</t>
  </si>
  <si>
    <t>The technical regulation specifies the design and manufacturing requirements for non-automatic weighing instruments made available on the market, ensuring the health, safety, and rights of users. The present governmental ordinance has been elaborated in accordance with the EU Directive 2014/31/EU on Non-Automatic Weighing Instruments (NAWI).</t>
  </si>
  <si>
    <t>Metrology and measurement in general (ICS code(s): 17.020)</t>
  </si>
  <si>
    <t>17.020 - Metrology and measurement in general</t>
  </si>
  <si>
    <t>Metrology</t>
  </si>
  <si>
    <r>
      <rPr>
        <sz val="11"/>
        <rFont val="Calibri"/>
      </rPr>
      <t>or
The Legislative Herald of Georgia
 link: https://matsne.gov.ge/ka/document/view/6376827?publication=0</t>
    </r>
  </si>
  <si>
    <t>Ordinance of the Government of Georgia No. 480, 31 December 2024, on approval of technical regulation “Measuring Instruments."</t>
  </si>
  <si>
    <t>This technical regulation establishes the requirements for the design and manufacture of measuring instruments placed on the market to protect the public interest, including the health and safety of consumers and the environment. It also aims to ensure the proper imposition of taxes and duties and to ensure fair trade.The present governmental ordinance has been elaborated in accordance with EU Directive 2014/32/EU on Measuring Instruments (MID).</t>
  </si>
  <si>
    <r>
      <rPr>
        <sz val="11"/>
        <rFont val="Calibri"/>
      </rPr>
      <t>or The Legislative Herald of Georgia
 link: https://matsne.gov.ge/document/view/6376048?publication=0</t>
    </r>
  </si>
  <si>
    <t>DEAS 1254: 2025,Irradiated foods — General standard, First edition. </t>
  </si>
  <si>
    <t>This Draft East African Standard applies to the requirements of foods processed by ionizing radiation that is used in conjunction with applicable hygienic codes, food standards and transportation codes._x000D_
It does not apply to foods exposed to doses imparted by measuring instruments used for inspection purposes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</si>
  <si>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</si>
  <si>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https://members.wto.org/crnattachments/2025/TBT/TZA/25_02199_00_e.pdf</t>
    </r>
  </si>
  <si>
    <t>DEAS 1253: 2025,Guidelines for the design of control measures for street- vended foods, First edition. </t>
  </si>
  <si>
    <t>This Draft East African Standard specify the general hygienic requirements and practices to be recommended for inclusion in Codes of Practice for the preparation and sale of street foods.</t>
  </si>
  <si>
    <t>Prevention of deceptive practices and consumer protection (TBT); Protection of human health or safety (TBT); Protection of animal or plant life or health (TBT); Protection of the environment (TBT); Harmonization (TBT)</t>
  </si>
  <si>
    <r>
      <rPr>
        <sz val="11"/>
        <rFont val="Calibri"/>
      </rPr>
      <t>https://members.wto.org/crnattachments/2025/TBT/TZA/25_02194_00_e.pdf</t>
    </r>
  </si>
  <si>
    <t>Proyecto de resolución "Por la cual se adiciona el Capítulo Décimo en el Título VI de la Circular Única y se reglamenta el control metrológico aplicable a medidores de energía eléctrica de uso residencial" (Draft Resolution "Adding a tenth chapter to Title VI of the Single Circular, and regulating the metrological control of electric energy meters for residential use") (78 pages, in Spanish)</t>
  </si>
  <si>
    <t>The notified draft Resolution adds a tenth chapter to Title VI, Legal Metrology, of the Single Circular of the Supervisory Authority for Industry and Trade, which will read as follows: Chapter Ten. Technical metrological regulations applicable to electric energy meters for residential use.These regulations establish technical, metrological and administrative requirements to be met by electric energy meters, establishing the conformity assessment procedure, defining the obligations for producers and importers, and laying down provisions with respect to the metrological control of this type of measuring instrument.G/TBT/N/COL/270- 2 -</t>
  </si>
  <si>
    <t>Electricity meters, including calibrating meters therefor (HS Code: 902830)9028.30.10.00 Single-phase electricity meters.9028.30.90.00 Other electricity meters.</t>
  </si>
  <si>
    <t>902830 - Electricity supply or production meters, incl. calibrating meters therefor</t>
  </si>
  <si>
    <t>91.140.50 - Electricity supply systems</t>
  </si>
  <si>
    <t>Prevention of deceptive practices and consumer protection (TBT); Quality requirements (TBT)</t>
  </si>
  <si>
    <r>
      <rPr>
        <sz val="11"/>
        <rFont val="Calibri"/>
      </rPr>
      <t>https://members.wto.org/crnattachments/2025/TBT/COL/25_02193_00_s.pdf</t>
    </r>
  </si>
  <si>
    <t>Chief Executive’s Decision No. 168/2024 (8 pages, in Chinese and Portuguese)</t>
  </si>
  <si>
    <t>Prohibition on the import, export, and transhipment of chemicals listed in Annex I and goods listed in Annex II of the Stockholm Convention on Persistent Organic Pollutants to the Macao Special Administrative Region.</t>
  </si>
  <si>
    <t>For detailed information regarding the products involved, please refer to: https://images.io.gov.mo//bo/i/2024/44/despce-168-2024.pdf (page 2-8)</t>
  </si>
  <si>
    <t>71.100 - Products of the chemical industry</t>
  </si>
  <si>
    <t>Decision No. 5/ISAF/2024 of the Director of the Pharmaceutical Administration Bureau </t>
  </si>
  <si>
    <t>Decision No. 5/ISAF/2024 of the Director of the Pharmaceutical Administration Bureau (The Good Clinical Practice (GCP) for Pharmaceutical Products) serve to standardize the international ethical and scientific quality standards governing the design, implementation, documentation, and reporting of clinical trials involving human participants. The regulation stipulates that the manufacture, handling, and storage of investigational pharmaceutical products must comply with applicable Good Manufacturing Practice (GMP) for Pharmaceutical Products. </t>
  </si>
  <si>
    <t>Investigational pharmaceutical products (30021500, 30024100, 30025100, 3004) and Placebo (30069300)</t>
  </si>
  <si>
    <t>300693 - Placebos and blinded or double-blinded clinical trial kits for a recognised clinical trial, put up in measured doses; 3004 - Medicaments consisting of mixed or unmixed products for therapeutic or prophylactic uses, put up in measured doses "incl. those for transdermal administration" or in forms or packings for retail sale (excl. goods of heading 3002, 3005 or 3006); 300251 - Cell therapy products; 300241 - Vaccines for human medicine; 300215 - Immunological products, put up in measured doses or in forms or packings for retail sale (excl. diagnostic reagents)</t>
  </si>
  <si>
    <t>11.120 - Pharmaceutics</t>
  </si>
  <si>
    <t>National Standard of the P.R.C., Fire safety signs—Part 3: Requirements for the placement</t>
  </si>
  <si>
    <t>This document specifies the installation sites, locations, requirements, fixing methods, arrangement of signs and their spacing, as well as inspection and maintenance for fire safety signs. _x000D_
This document applies to venues where fire safety signs are used to communicate fire safety information.</t>
  </si>
  <si>
    <t>Fire safety signs(HS code(s): 8310); (ICS code(s): 13.220.01)</t>
  </si>
  <si>
    <t>8310 - Sign-plates, name-plates, address-plates and similar plates, numbers, letters and other symbols, of base metal, excluding those of heading 94.05.</t>
  </si>
  <si>
    <t>13.220.01 - Protection against fire in general</t>
  </si>
  <si>
    <r>
      <rPr>
        <sz val="11"/>
        <rFont val="Calibri"/>
      </rPr>
      <t>https://members.wto.org/crnattachments/2025/TBT/CHN/25_02208_00_x.pdf</t>
    </r>
  </si>
  <si>
    <t>Draft National technical regulation on bogies of locomotives and railroad cars</t>
  </si>
  <si>
    <t>This draft National Technical Regulation stipulates technical requirements and inspection of technical safety and environmental protection quality for manufactured, assembled and imported bogies used on locomotives and railroad cars. This draft National Technical Regulation applies to organizations and individuals involved in the design, manufacturing, import, inspection and certification of technical safety and environmental protection quality of bogies used on locomotives and railroad cars with HS code of 8607.11.00 and 8607.12.00, respectively, as prescribed in Circular No. 31/2022/TT-BTC dated June 8, 2022 of the Minister of Finance promulgating the List of Vietnam's export and import goods.The draft National Technical Regulation does not apply to bogies used on high-speed railway vehicles, military and police railway vehicles used for defense and security purposes.</t>
  </si>
  <si>
    <t>Bogies of locomotives and railroad cars</t>
  </si>
  <si>
    <t>45.060 - Railway rolling stock</t>
  </si>
  <si>
    <r>
      <rPr>
        <sz val="11"/>
        <rFont val="Calibri"/>
      </rPr>
      <t>https://members.wto.org/crnattachments/2025/TBT/VNM/25_02184_00_x.pdf</t>
    </r>
  </si>
  <si>
    <t>Draft National technical regulations on specifications and inspection of End-of-Train devices</t>
  </si>
  <si>
    <t>- This draft National Technical Regulation stipulates technical requirements and inspection of quality, technical safety and environmental protection in the manufacturing, assembling, importing and periodicallyinspecting inspection during the operation of End-of-Train device.- This draft National Technical Regulation applies to End-of-Train devicesor equipment with similar features for railways with HS code of 8530.10.00 as prescribed in Circular No. 31/2022/TT-BTC dated June 8, 2022 of the Minister of Finance promulgating the List of Vietnam's export and import goods.- This National technical regulation does not apply to End-of-Train devicesinstalled on military and police railway vehicles used for defense and security purposes</t>
  </si>
  <si>
    <t>End-of-Train devices</t>
  </si>
  <si>
    <r>
      <rPr>
        <sz val="11"/>
        <rFont val="Calibri"/>
      </rPr>
      <t>https://members.wto.org/crnattachments/2025/TBT/VNM/25_02185_00_x.pdf</t>
    </r>
  </si>
  <si>
    <t>Facilitating Opportunities for Advanced Air Mobility</t>
  </si>
  <si>
    <t>Proposed rule - In this document, the Federal Communications Commission (FCC or Commission) proposes and seeks comment on changes to the rules that govern the operations of three distinct bands of spectrum, modernizing rules to facilitate opportunities for Advanced Air Mobility (AAM) and Uncrewed Aerial Systems (UAS). First, the Notice of Proposed Rulemaking (NPRM) proposes and seeks comment on opening up the 450 MHz band to aeronautical command and control operations; allowing for a single, nationwide license in the band; and adopting flexible licensing, operating, and technical rules that will facilitate robust use of the band at a range of altitudes while minimizing interference to neighboring operations. It also proposes expanding radiolocation operations in the 24.45-24.65 GHz band for uncrewed aircraft system detection operations. Finally, the NPRM proposes to modernize the Commission's legacy power rules for Commercial Aviation Air-Ground Systems in the 849-851 and 894-896 MHz band, which is used for in-flight connectivity.</t>
  </si>
  <si>
    <t>450 MHz band to support Advanced Air Mobility (AAM) and Uncrewed Aerial Systems (UAS); Radiocommunications (ICS code(s): 33.060); Satellite (ICS code(s): 33.070.40); On-board equipment and instruments (ICS code(s): 49.090)</t>
  </si>
  <si>
    <t>33.060 - Radiocommunications; 33.070.40 - Satellite; 49.090 - On-board equipment and instruments</t>
  </si>
  <si>
    <t>Cost saving and productivity enhancement (TBT)</t>
  </si>
  <si>
    <r>
      <rPr>
        <sz val="11"/>
        <rFont val="Calibri"/>
      </rPr>
      <t>https://members.wto.org/crnattachments/2025/TBT/USA/25_02192_00_e.pdf
https://members.wto.org/crnattachments/2025/TBT/USA/25_02192_01_e.pdf</t>
    </r>
  </si>
  <si>
    <t>Law No. 12/2024-  Legal system for the control of weapons and related items (71 pages, in Chinese and Portuguese)Administrative Regulation No. 27/2024 - Implementing Regulations for the legal system for the control of weapons and related items (24 pages, in Chinese and Portuguese)</t>
  </si>
  <si>
    <t>Article 66 of Law No. 12/2024 and Article 28 of Administrative Regulation No. 27/2024 prescribe the marking and labelling requirements for controlled weapons and related items.</t>
  </si>
  <si>
    <t>For detailed information regarding the products involved, please refer to annex 2 and annex 3 of Law No. 12/2024: https://images.io.gov.mo//bo/i/2024/27/lei-12-2024.pdf(page 70-71)</t>
  </si>
  <si>
    <t>95.060 - Weapons</t>
  </si>
  <si>
    <t>Draft National standard of Road vehicles - Two-wheeled motorcycles, mopeds - Limit of fuel consumption and method for evaluation</t>
  </si>
  <si>
    <t>This draft standard specifies the requirements for fuel consumption limits and assessment methods for vehicle types and fleets of newly manufactured, assembled and imported two-wheeled motorcycles and mopeds. This standard applies to two-wheeled motorcycles and mopeds classified and marked as L3 and L1 in accordance with TCVN 8658.</t>
  </si>
  <si>
    <t>Motorcycles and mopeds (ICS code(s): 43.140)</t>
  </si>
  <si>
    <t>43.140 - Motorcycles and mopeds</t>
  </si>
  <si>
    <r>
      <rPr>
        <sz val="11"/>
        <rFont val="Calibri"/>
      </rPr>
      <t>https://members.wto.org/crnattachments/2025/TBT/VNM/25_02186_00_x.pdf</t>
    </r>
  </si>
  <si>
    <t>Draft Notification of the Ministry of Industry regarding List of Hazardous Substances (No. 8) B.E. ….  </t>
  </si>
  <si>
    <t>This draft notification proposes amendments to the list of hazardous substances under the Hazardous Substances Act. The revision includes modifications and additions to the list annexed to the Notification of the Ministry of Industry regarding the List of Hazardous Substances B.E. 2556 (2013) and its latest amendment B.E. 2565 (2022). _x000D_
The key changes are as follows:1. Removal of hazardous substances controls (2 entries)    (1) One entry from List 1.2, under the control of the Department of Agriculture    (2) One entry from List 4.1, under the control of the Food and Drug Administration 2. Revision of Control measures (17 entries)    (1) One entry from List 1.1, under the control of the Department of Agriculture    (2) Four entries from List 1.2, under the control of the Department of Agriculture    (3) One entry from List 4.1, under the control of the Food and Drug Administration    (4) One entry from List 4.2, under the control of the Food and Drug Administration     (5) Ten entries from List 5.1, under the control of the Department of Industrial Works 3. Addition of new hazardous substances controls (2 entries)    (1) Two new entries on List 1.1, under the control of the Department of Agriculture</t>
  </si>
  <si>
    <t>Hazardous substances</t>
  </si>
  <si>
    <r>
      <rPr>
        <sz val="11"/>
        <rFont val="Calibri"/>
      </rPr>
      <t>https://members.wto.org/crnattachments/2025/TBT/THA/25_02209_00_x.pdf</t>
    </r>
  </si>
  <si>
    <t>Draft National standard of Road vehicles - Passenger cars - Limit of fuel consumption and evaluation method </t>
  </si>
  <si>
    <t>This draft Standard specifies the requirements for fuel consumption limits for passenger cars up to 8 seats (excluding the driver's) and the method for assessing the average fuel consumption of newly manufactured, assembled and imported fleets. This draft Standard applies to passenger cars up to 8 seats (excluding the driver's) classified according to the regulations on road vehicle classification of the Minister of Transport, with the symbol M1 according to TCVN 6785, including: hybrid electric cars, battery electric cars, fuel cell electric cars, vehicles equipped with internal combustion engines using unleaded gasoline, E5 gasoline or diesel fuel.The draft Standard does not apply to:a) Vehicles manufactured, assembled, and imported under the management of the Ministry of Defense and the Ministry of Public Security;b) Vehicles produced and assembled from complete automobiles that have been certified for technical safety quality and environmental protection;c) Vehicles imported in accordance with international treaties to which the Socialist Republic of Vietnam is a member;d) Vehicles imported for scientific research, production support, display, or introduction at trade fairs and exhibitions;dd) Vehicles designed and manufactured exclusively for the following purposes: racing cars in professional racetracks; vehicles used for recreational purposes in amusement parks;e) Vehicles under the temporary import regime for entities entitled to privileges and exemptions, in accordance with the separate regulations of the Government or the Prime Minister;f) Vehicles considered as gifts, presents, movable property; foreign aid vehicles;g) Vehicles under the temporary import for re-export, temporary export for re-import; transshipment; placed in bonded warehouses; in transit;h) Vehicles not participating in public transportation and operating only within a limited scope.</t>
  </si>
  <si>
    <t>Passenger cars. Caravans and light trailers (ICS code(s): 43.100)</t>
  </si>
  <si>
    <t>43.100 - Passenger cars. Caravans and light trailers</t>
  </si>
  <si>
    <r>
      <rPr>
        <sz val="11"/>
        <rFont val="Calibri"/>
      </rPr>
      <t>https://members.wto.org/crnattachments/2025/TBT/VNM/25_02187_00_x.pdf</t>
    </r>
  </si>
  <si>
    <t>DKS 1758-2:2025 Horticulture Industry — Code of Practice Part 2: Fruits and Vegetables </t>
  </si>
  <si>
    <t>This Draft Kenya Standard specifies the requirements for good practices for production and handling of fresh fruits, vegetables, herbs and spices. It applies to all operators in the industry including but not limited to; growers, propagators, consolidators, and transporters.</t>
  </si>
  <si>
    <t>Fruits. Vegetables (ICS code(s): 67.080)</t>
  </si>
  <si>
    <t>67.080 - Fruits. Vegetables</t>
  </si>
  <si>
    <t>Quality requirements (TBT); Reducing trade barriers and facilitating trade (TBT)</t>
  </si>
  <si>
    <r>
      <rPr>
        <sz val="11"/>
        <rFont val="Calibri"/>
      </rPr>
      <t>https://members.wto.org/crnattachments/2025/TBT/KEN/25_02207_00_e.pdf</t>
    </r>
  </si>
  <si>
    <t>Sports Driving Regulations (Provisions Regarding Importing Competition Vehicles and Spare Parts) (Amendment No ....), 5785-2025 </t>
  </si>
  <si>
    <t>The Ministry of Culture and Sport announced a new draft amendment to the Sports Driving Regulations (Provisions Regarding Importing Competition Vehicles and Spare Parts). As part of the Sports Driving Authority's activities, the import sector has gained an in-depth knowledge and understanding of the Israeli motorsports sector. Therefore, adjustments and corrections must reflect the current reality.This proposed amendment includes the following:Determines the method of applying to the Authority that grants a license, not a permit;Determines the conditions under which the competent Authority will grant permission for the personal import of a competitive vehicle and its spare parts;Determines the conditions for obtaining a commercial importer license for competitive vehicles and its spare parts;The addition of Regulation 14 (a)(7) clarifies and refines the end of Section 14 (a)(5), where there is concern that the competitive vehicle or spare parts are not intended for use in motorsports, which constitutes an activity contrary to the law.</t>
  </si>
  <si>
    <t>Competition vehicles and spare parts (HS code(s): 8310; 8311; 8312; 8314)</t>
  </si>
  <si>
    <t>8311 - 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 8310 - Sign-plates, name-plates, address-plates and similar plates, numbers, letters and other symbols, of base metal, excluding those of heading 94.05.</t>
  </si>
  <si>
    <t>Prevention of deceptive practices and consumer protection (TBT); Protection of human health or safety (TBT); Reducing trade barriers and facilitating trade (TBT)</t>
  </si>
  <si>
    <r>
      <rPr>
        <sz val="11"/>
        <rFont val="Calibri"/>
      </rPr>
      <t>https://members.wto.org/crnattachments/2025/TBT/ISR/25_02220_00_x.pdf</t>
    </r>
  </si>
  <si>
    <t> DARS 1835: 2024,Dog foods — Specification,First Edition.Note: This Draft Tanzania Standard was also notified under SPS committee</t>
  </si>
  <si>
    <t>This Draft African Standard specifies the requirements, sampling and test methods for dog foods.</t>
  </si>
  <si>
    <t>Preparations of a kind used in animal feeding (HS code(s): 2309); Animal feeding stuffs (ICS code(s): 65.120)</t>
  </si>
  <si>
    <t>2309 - Preparations of a kind used in animal feeding</t>
  </si>
  <si>
    <r>
      <rPr>
        <sz val="11"/>
        <rFont val="Calibri"/>
      </rPr>
      <t>https://members.wto.org/crnattachments/2025/TBT/TZA/25_02171_00_e.pdf</t>
    </r>
  </si>
  <si>
    <t>Draft Commission Implementing Decision repealing Implementing Decision (EU) 2024/2460 postponing the expiry date of the approval of metofluthrin for use in biocidal products of product-type 18 in accordance with Regulation (EU) No 528/2012 of the European Parliament and of the Council</t>
  </si>
  <si>
    <t>This draft Commission Implementing Decision repeals the postponement of the expiry date of the approval of metofluthrin as an active substance for use in biocidal products of product type 18.On 25 October 2019, an application was submitted in accordance with Article 13(1) of the Regulation (EU) No 528/2012 of the European Parliament and of the Council (BPR) for the renewal of the approval of metofluthrin for PT18. On 25 November 2024 the Agency adopted its opinion on metofluthrin (renamed to epsilon-metofluthrin) for PT18, having regard to the conclusions of the evaluating competent authority.Given the opinion of the Agency, it is appropriate to renew the approval of epsilon-metofluthrin for PT 18. Consequently, a draft Implementing Regulation is being prepared to renew the approval of epsilon-metofluthrin for PT18 (examination procedure under Regulation (EU) No 182/2011).Further to that Implementing Regulation, it is necessary to repeal the postponement of the expiry date of the approval of metofluthrin. The present draft Decision therefore intends to repeal Decision (EU) 2024/2460 postponing the expiry date of the approval of metofluthrin for PT18.</t>
  </si>
  <si>
    <t>Biocidal products</t>
  </si>
  <si>
    <t>Protection of human health or safety (TBT); Protection of the environment (TBT); Harmonization (TBT)</t>
  </si>
  <si>
    <r>
      <rPr>
        <sz val="11"/>
        <rFont val="Calibri"/>
      </rPr>
      <t>https://members.wto.org/crnattachments/2025/TBT/EEC/25_02154_00_e.pdf</t>
    </r>
  </si>
  <si>
    <t>Animal Production Standards - Saudi Good Agricultural Practices.</t>
  </si>
  <si>
    <t>It is a certificate granted to those companies or farms exporting poultry products to the Kingdom of Saudi Arabia with the aim of ensuring that the products of these companies (whole chicken, breast chicken, thighs skinless boneless, chicken wings, chicken drumsticks, chicken whole leg, etc.) conform to Saud GAP standards. These standards include all poultry breeding and production systems.</t>
  </si>
  <si>
    <t>Agriculture (ICS code(s): 65)</t>
  </si>
  <si>
    <t>65 - Agriculture</t>
  </si>
  <si>
    <t>Consumer information, labelling (TBT); Protection of human health or safety (TBT); Protection of animal or plant life or health (TBT)</t>
  </si>
  <si>
    <r>
      <rPr>
        <sz val="11"/>
        <rFont val="Calibri"/>
      </rPr>
      <t xml:space="preserve">https://members.wto.org/crnattachments/2025/TBT/SAU/25_02167_00_e.pdf
Ministry of Environment
 Water and Agriculture
Postal Code. 11195. 
P.O.Box. 7878. 
Phone. 939. 
Email. info@mewa.gov.sa. 
Fax. 00966114031327 - 00966114031415
</t>
    </r>
  </si>
  <si>
    <t>DARS 1834: 2024,Pig feed premixes — Specification, First edition.Note: This Draft East African Standard was also notified under SPS committee</t>
  </si>
  <si>
    <t>This Draft African Standard specifies the requirements, sampling and test methods for pig feed premixes.</t>
  </si>
  <si>
    <r>
      <rPr>
        <sz val="11"/>
        <rFont val="Calibri"/>
      </rPr>
      <t>https://members.wto.org/crnattachments/2025/TBT/TZA/25_02170_00_e.pdf</t>
    </r>
  </si>
  <si>
    <t>DARS 1827: 2024, Compounded cattle feed — Specification, First edition. Note: This Draft East African Standard was also notified under SPS committee</t>
  </si>
  <si>
    <t>This Draft African Standard specifies the requirements, sampling, and test methods for compounded cattle feeds. This standard applies to feeds for dairy and beef cattle. </t>
  </si>
  <si>
    <r>
      <rPr>
        <sz val="11"/>
        <rFont val="Calibri"/>
      </rPr>
      <t>https://members.wto.org/crnattachments/2025/TBT/TZA/25_02172_00_e.pdf</t>
    </r>
  </si>
  <si>
    <t>DARS 1839: 2024,Prosopis meal for compounded animal feeds — Specification, First edition. Note: This Draft East African Standard was also notified under SPS committee</t>
  </si>
  <si>
    <t>This Draft African standard specifies the requirements, sampling and test methods for Prosopis meal used in compounded animal feed.</t>
  </si>
  <si>
    <r>
      <rPr>
        <sz val="11"/>
        <rFont val="Calibri"/>
      </rPr>
      <t>https://members.wto.org/crnattachments/2025/TBT/TZA/25_02174_00_e.pdf</t>
    </r>
  </si>
  <si>
    <t>DARS 1120: 2024,Compounded fish feed — Specification — Part 1: Tilapia and catfish, First edition.Note: This Draft East African Standard was also notified under SPS committee</t>
  </si>
  <si>
    <t>This Draft African Standard specifies the requirements, sampling and test methods for compounded fish feeds. This standard applies to Tilapia and cat fish feed.</t>
  </si>
  <si>
    <r>
      <rPr>
        <sz val="11"/>
        <rFont val="Calibri"/>
      </rPr>
      <t>https://members.wto.org/crnattachments/2025/TBT/TZA/25_02168_00_e.pdf</t>
    </r>
  </si>
  <si>
    <t> DARS 1829: 2024,Cat food — Specification,First Edition.Note: This Draft Tanzania Standard was also notified under SPS committee</t>
  </si>
  <si>
    <t>This Draft African Standard specifies the requirements, sampling and methods of test for cat foods. </t>
  </si>
  <si>
    <r>
      <rPr>
        <sz val="11"/>
        <rFont val="Calibri"/>
      </rPr>
      <t>https://members.wto.org/crnattachments/2025/TBT/TZA/25_02169_00_e.pdf</t>
    </r>
  </si>
  <si>
    <t>DARS 1841: 2024,Silage — Specification, First edition. Note: This Draft East African Standard was also notified under SPS committee</t>
  </si>
  <si>
    <t>This Draft African Standard specifies the requirements, sampling and test methods of silage for feeding ruminant animals.</t>
  </si>
  <si>
    <r>
      <rPr>
        <sz val="11"/>
        <rFont val="Calibri"/>
      </rPr>
      <t>https://members.wto.org/crnattachments/2025/TBT/TZA/25_02173_00_e.pdf</t>
    </r>
  </si>
  <si>
    <t>DRS 595-3: 2025, Deltamethrin Pesticides — Specification — Part 3: Dustable powder</t>
  </si>
  <si>
    <t>This working draft specifies the requirements for dustable powder of deltamethrin used for agricultural purpose.</t>
  </si>
  <si>
    <t>Insecticides (ICS code(s): 65.100.10)</t>
  </si>
  <si>
    <t>65.100.10 - Insecticides</t>
  </si>
  <si>
    <r>
      <rPr>
        <sz val="11"/>
        <rFont val="Calibri"/>
      </rPr>
      <t>https://members.wto.org/crnattachments/2025/TBT/RWA/25_02123_00_e.pdf</t>
    </r>
  </si>
  <si>
    <t>Proposed Revision of the “Food Sanitation Act"</t>
  </si>
  <si>
    <t xml:space="preserve">Description of content: The proposed amendment is to:- GMOs are indicated regardless of whether genetically modified DNA or genetically modified proteins remain, but foods with unintended presence of GMO are exempted from GMO labeling. Exceptionally, foods with unintended presence of GMO determined by the Minister of Food and Drug Safety must indicate that they are GMOs, even if no GMOs remain.- Adjust the rate of unintended presence from 3% to 0.9%.- Foods that do not use genetically modified agricultural, livestock, and fisheries products for ingredients can be labelled as non-genetically modified foods. In the case of foods with unintended presence of GMO must indicate the rate of presence and have proof documents.- Regulations for disposal due to violation of GMO or Non-GMO labelling standards and the environmental impact survey regulations due to GMOs were created.※ For reference, this notification is a request for comments regarding the bill for partial amendment to the Food Sanitation Act proposed in the National Assembly._x000D_
</t>
  </si>
  <si>
    <t>Food</t>
  </si>
  <si>
    <t>67.040 - Food products in general</t>
  </si>
  <si>
    <t>Consumer information, labelling (TBT); Protection of human health or safety (TBT)</t>
  </si>
  <si>
    <r>
      <rPr>
        <sz val="11"/>
        <rFont val="Calibri"/>
      </rPr>
      <t>https://members.wto.org/crnattachments/2025/TBT/KOR/25_02137_00_x.pdf</t>
    </r>
  </si>
  <si>
    <t>Draft Commission Implementing Regulation renewing the approval of epsilon-metofluthrin as an active substance for use in biocidal products of product-type 18 in accordance with Regulation (EU) No 528/2012 of the European Parliament and of the Council </t>
  </si>
  <si>
    <t>This draft Commission Implementing Regulation renews the approval of epsilon-metofluthrin as an active substance for use in biocidal products of product-type 18. The opinion of the European Chemicals Agency can be found on its website (Biocidal Products Committee opinions on active substance approval - ECHA (europa.eu)</t>
  </si>
  <si>
    <r>
      <rPr>
        <sz val="11"/>
        <rFont val="Calibri"/>
      </rPr>
      <t>https://members.wto.org/crnattachments/2025/TBT/EEC/25_02124_00_e.pdf
https://members.wto.org/crnattachments/2025/TBT/EEC/25_02124_01_e.pdf</t>
    </r>
  </si>
  <si>
    <t>Draft Ministry of Public Health (MOPH) Notification, No. … B.E. …. (....) issued by virtue of the Food Act B.E. 2522 entitled “Food products Required to bear Nutrition Labelling and Guideline Daily Amounts, GDA Labelling (No.3)”.</t>
  </si>
  <si>
    <t>The Ministry of Public Health (MOPH) is proposing to revise the MOPH notification concerning "Food products Required to bear Nutrition Labelling and Guideline Daily Amounts, GDA Labelling" as follows:a. The annex of the notification of the Ministry of Public Health (No. 394) B.E.2561 (2018) issued by virtue of the Food Act B.E. 2522 entitled “Food products Required to bear Nutrition Labelling and Guideline Daily Amounts, GDA Labelling”, dated 26th September 2018, shall be repealed and replaced with the annex of this notification. b. This draft notification of the MOPH provides for:1) the color of the border and lines within cylinders shall be the same as the color of letters displayed within cylinders. The color used shall contrast with the background color.2) the background color of cylinders shall be in white. Except in the case of large containers containing many units of the same kinds packed and wrapped together in one container and there is a limitation that the background cannot be in white, such as corrugated cardboard boxes, the background color must be in any single color. The font color shall be visible and legible.c. This notification shall come into force as from the day following date of its publication in the Government Gazette onwards.</t>
  </si>
  <si>
    <t>Foods (ICS Code: 67.040)</t>
  </si>
  <si>
    <t>Consumer information, labelling (TBT)</t>
  </si>
  <si>
    <t>Food standards; Labelling; Nutrition information</t>
  </si>
  <si>
    <r>
      <rPr>
        <sz val="11"/>
        <rFont val="Calibri"/>
      </rPr>
      <t>https://members.wto.org/crnattachments/2025/TBT/THA/25_02139_00_x.pdf</t>
    </r>
  </si>
  <si>
    <t>Draft Ministry of Public Health (MOPH) Notification, No. … B.E. …. (....) issued by virtue of the Food Act B.E. 2522 entitled “Nutrition Labelling (No.2)”</t>
  </si>
  <si>
    <t>The Ministry of Public Health (MOPH) is proposing to revise the MOPH notification concerning "Nutrition Labelling" as follows:a. The content of paragraph one of 2.1 under the heading “2. Conditions for displaying the nutrition labelling” of the annex 1 “Nutrition labelling: Format and required conditions” of the notification of the Ministry of Public Health (No. 445) B.E. 2566 (2023) issued by virtue of the Food Act B.E. 2522 entitled “Nutrition Labelling”, dated 17th November 2023, shall be repealed and replaced with the following texts:“2.1 To display the nutrition labelling, the background shall be in white. Except in the case of large containers containing many units of the same kinds packed and wrapped together in one container and there is a limitation that the background cannot be in white, such as corrugated cardboard boxes, the background color must be in any single color. The font color shall be visible and legible using the same color as the frame of the nutrition labelling. The font size shall be as follows:” c. This notification shall come into force as from the day following date of its publication in the Government Gazette onwards.</t>
  </si>
  <si>
    <t> Foods (ICS Code: 67.040)</t>
  </si>
  <si>
    <t>67.040 - Food products in general; 67 - Food technology</t>
  </si>
  <si>
    <r>
      <rPr>
        <sz val="11"/>
        <rFont val="Calibri"/>
      </rPr>
      <t>https://members.wto.org/crnattachments/2025/TBT/THA/25_02138_00_x.pdf</t>
    </r>
  </si>
  <si>
    <t>Amending Schedule V to the Controlled Drugs and Substances Act (Accelerated scheduling of three fentanyl precursor chemicals and carisoprodol) (3 pages, in English and French)Order Amending Schedule V to the Controlled Drugs and Substances Act (Fentanyl Precursors and Carisoprodol) (14 pages in English, 16 pages in French)</t>
  </si>
  <si>
    <t>The purpose of this notification is to let members know that on February 27, 2025, Canada took swift action to temporarily control the following substances under the Controlled Drugs and Substances Actphenethyl bromide propionic anhydride benzyl chloride carisoprodol These substances are now being considered for longer-term control under the same Act.</t>
  </si>
  <si>
    <t>DrugsPhenethyl bromide (HS code: 2903999090)Propionic anhydride (HS code: 2915900090)Benzyl chloride (HS code: 2903999090)Carisoprodol (HS code: 2924199090)</t>
  </si>
  <si>
    <t>292419 - Acyclic amides, incl. acyclic carbamates, and their derivatives, and salts thereof (excl. meprobamate [INN], fluoroacetamide [ISO], monocrotophos [ISO] and phosphamidon [ISO]); 291590 - Saturated acyclic monocarboxylic acids, their anhydrides, halides, peroxides and peroxyacids; their halogenated, sulphonated, nitrated or nitrosated derivatives (excl. formic acid and acetic acid, mono-, di- or trichloroacetic acids, propionic acid, butanoic and pentanoic acids, palmitic and stearic acids, their salts and esters, and acetic anhydride); 290399 - Halogenated derivatives of aromatic hydrocarbons (excl. chlorobenzene, o-dichlorobenzene, p-dichlorobenzene, hexachlorobenzene [ISO], DDT [ISO] "clofenotane [INN], 1,1,1-trichloro-2,2-bis[p-chlorophenyl]ethane", pentachlorobenzene "ISO" and hexabromobiphenyls)</t>
  </si>
  <si>
    <r>
      <rPr>
        <sz val="11"/>
        <rFont val="Calibri"/>
      </rPr>
      <t>https://canadagazette.gc.ca/rp-pr/p1/2025/2025-02-14-x1/html/extra1-eng.html (English)
https://canadagazette.gc.ca/rp-pr/p1/2025/2025-02-14-x1/html/extra1-fra.html (French)
https://canadagazette.gc.ca/rp-pr/p1/2025/2025-02-14-x1/html/extra1-eng.html (English)
https://canadagazette.gc.ca/rp-pr/p1/2025/2025-02-14-x1/html/extra1-fra.html (French)</t>
    </r>
  </si>
  <si>
    <t>Draft Commission Regulation refusing to authorise a health claim made on foods and referring to the reduction of disease risk</t>
  </si>
  <si>
    <t>This draft Commission Regulation concerns the refusal of authorisation of a health claim made on foods and referring to the reduction of disease risk in accordance with Article 17 of Regulation (EC) No 1924/2006 of the European Parliament and of the Council of 20 December 2006 on nutrition and health claims made on foods.</t>
  </si>
  <si>
    <t>02 - MEAT AND EDIBLE MEAT OFFAL</t>
  </si>
  <si>
    <r>
      <rPr>
        <sz val="11"/>
        <rFont val="Calibri"/>
      </rPr>
      <t>https://members.wto.org/crnattachments/2025/TBT/EEC/25_02077_00_e.pdf
https://members.wto.org/crnattachments/2025/TBT/EEC/25_02077_01_e.pdf</t>
    </r>
  </si>
  <si>
    <t>National Standard of the P.R.C., Fire safety signs — Part 2: General requirements for products</t>
  </si>
  <si>
    <t>This document specifies the terms and definitions related to to fire safety sign products, and their associated elements, stipulates the model and designation, technical requirements, inspection rules, markings, packaging, transportation, and storage of fire safety sign products, and describes the testing methods. _x000D_
This document applies to various types of fire safety sign products intended to communicate fire safety information to the public. _x000D_
This document does not apply to sign lamp products used in fire emergency lighting and evacuation indication systems.</t>
  </si>
  <si>
    <t>Fire safety signs (HS code(s): 8310); (ICS code(s): 13.220.10)</t>
  </si>
  <si>
    <r>
      <rPr>
        <sz val="11"/>
        <rFont val="Calibri"/>
      </rPr>
      <t>https://members.wto.org/crnattachments/2025/TBT/CHN/25_02073_00_x.pdf</t>
    </r>
  </si>
  <si>
    <t>National Standard of the P.R.C., Eye and face protection—Laser eye-protectors</t>
  </si>
  <si>
    <t>This document specifies the technical requirements, marking, and test methods for laser eye protectors. _x000D_
This document applies to eye protection against accidental exposure to laser radiation (wavelength range 180 nm to 1 mm); laser eye protectors for adjustment, but the user should select the appropriate laser eye protectors according to the specific application scenarios; protective gear for the patient's eyes during medical laser surgery (except for treatment of the periorbital region). _x000D_
This document does not apply to laser protection filters used as viewing windows on laser equipment or in optical equipment (e.g. microscopes and magnifiers).</t>
  </si>
  <si>
    <t>Laser eye-protectors (HS code(s): 900410); (ICS code(s): 13.340.99)</t>
  </si>
  <si>
    <t>900410 - Sunglasses</t>
  </si>
  <si>
    <t>13.340.99 - Other protective equipment</t>
  </si>
  <si>
    <r>
      <rPr>
        <sz val="11"/>
        <rFont val="Calibri"/>
      </rPr>
      <t>https://members.wto.org/crnattachments/2025/TBT/CHN/25_02069_00_x.pdf</t>
    </r>
  </si>
  <si>
    <t>DMS 573-1:2024, Ethanol – Specification – Part 1: Analytical reagent (AR) grade</t>
  </si>
  <si>
    <t> This Draft Malawi Standard prescribes the requirements and the methods of sampling and test for analytical reagent (AR) grade ethanol.</t>
  </si>
  <si>
    <t>Alcohols. Ethers (ICS code(s): 71.080.60)</t>
  </si>
  <si>
    <t>29 - ORGANIC CHEMICALS</t>
  </si>
  <si>
    <t>71.080.60 - Alcohols. Ethers</t>
  </si>
  <si>
    <t>Consumer information, labelling (TBT); Prevention of deceptive practices and consumer protection (TBT); Quality requirements (TBT); Reducing trade barriers and facilitating trade (TBT)</t>
  </si>
  <si>
    <r>
      <rPr>
        <sz val="11"/>
        <rFont val="Calibri"/>
      </rPr>
      <t>https://members.wto.org/crnattachments/2025/TBT/MWI/25_02118_00_e.pdf</t>
    </r>
  </si>
  <si>
    <t>DMS 263:2024, Tarpaulins for general use - Specification</t>
  </si>
  <si>
    <t>This Draft Malawi Standard specifies requirements, sampling and test methods for tarpaulins used for general purposes._x000D_
This Draft Malawi Standard does not apply to tarpaulins used for handling food products.</t>
  </si>
  <si>
    <t>Tarpaulins, awnings and sunblinds; tents; sails for boats, sailboards or landcraft; camping goods of all types of textile materials (excl. flat protective coverings of light woven fabrics; shelter tents; rucksacks, napsacks and similar containers; sleeping bags, mattresses and pillows, incl. their fillings) (HS code(s): 6306); Textile fabrics (ICS code(s): 59.080.30)</t>
  </si>
  <si>
    <t>6306 - Tarpaulins, awnings and sunblinds; tents; sails for boats, sailboards or landcraft; camping goods of all types of textile materials (excl. flat protective coverings of light woven fabrics; shelter tents; rucksacks, napsacks and similar containers; sleeping bags, mattresses and pillows, incl. their fillings)</t>
  </si>
  <si>
    <r>
      <rPr>
        <sz val="11"/>
        <rFont val="Calibri"/>
      </rPr>
      <t>https://members.wto.org/crnattachments/2025/TBT/MWI/25_02114_00_e.pdf</t>
    </r>
  </si>
  <si>
    <t>National document of the P.R.C., Minimum allowable values of energy efficiency and energy efficiency grades for projectors</t>
  </si>
  <si>
    <t>This document specifies the energy efficiency grades, minimum allowable values of energy efficiency, and testing methods for projectors._x000D_
This document applies to liquid crystal display (LCD) and digital light processing (DLP) projectors with projection as the main function and high-pressure mercury lamps, lasers, and LED lamps as light sources. Projectors using liquid crystal on silicon (LCOS) as display devices can refer this document for implementation._x000D_
This document does not apply to integrated projection units consisting of projection screens and projectors.</t>
  </si>
  <si>
    <t>Projectors (HS code(s): 850440); (ICS code(s): 27.010)</t>
  </si>
  <si>
    <t>850440 - Static converters</t>
  </si>
  <si>
    <t>27.010 - Energy and heat transfer engineering in general</t>
  </si>
  <si>
    <t>Consumer information, labelling (TBT); Protection of the environment (TBT); Quality requirements (TBT)</t>
  </si>
  <si>
    <r>
      <rPr>
        <sz val="11"/>
        <rFont val="Calibri"/>
      </rPr>
      <t>https://members.wto.org/crnattachments/2025/TBT/CHN/25_02071_00_x.pdf</t>
    </r>
  </si>
  <si>
    <t>Draft Commission Implementing Regulation approving peracetic acid generated from 1,3-diacetyloxypropan-2-yl acetate and hydrogen peroxide as an existing active substance for use in biocidal products of product-type 2 in accordance with Regulation (EU) No 528/2012 of the European Parliament and of the Council </t>
  </si>
  <si>
    <t>This draft Commission Implementing Regulation approves peracetic acid generated from 1,3-diacetyloxypropan-2-yl acetate and hydrogen peroxide as an existing active substance for use in biocidal products of product-type 2 </t>
  </si>
  <si>
    <r>
      <rPr>
        <sz val="11"/>
        <rFont val="Calibri"/>
      </rPr>
      <t>https://members.wto.org/crnattachments/2025/TBT/EEC/25_02093_00_e.pdf
https://members.wto.org/crnattachments/2025/TBT/EEC/25_02093_01_e.pdf</t>
    </r>
  </si>
  <si>
    <t>Draft Commission Implementing Regulation authorising a health claim made on foods, other than those referring to the reduction of disease risk and to children’s development and health, and amending Regulation (EU) No 432/2012 </t>
  </si>
  <si>
    <t>This draft Commission Implementing Regulation concerns the authorisation of one health claim made on foods, other than those referring to the reduction of disease risk and to children’s development in accordance with Article 18 of Regulation (EC) No 1924/2006 of the European Parliament and of the Council of 20 December 2006 on nutrition and health claims made on foods.</t>
  </si>
  <si>
    <t>081050 - Fresh kiwifruit</t>
  </si>
  <si>
    <r>
      <rPr>
        <sz val="11"/>
        <rFont val="Calibri"/>
      </rPr>
      <t>https://members.wto.org/crnattachments/2025/TBT/EEC/25_02092_00_e.pdf
https://members.wto.org/crnattachments/2025/TBT/EEC/25_02092_01_e.pdf</t>
    </r>
  </si>
  <si>
    <t>National Standard of the P.R.C., Eye and face protection—Intense light sources(non-laser) protector</t>
  </si>
  <si>
    <t>This document specifies the classification, technical requirements, marking, and instructions of intense light sources(non-laser) protectors._x000D_
This document applies to eye-protectors designed to defend against the excessive exposure to optical radiation in spectral range 250nm to 3000nm. _x000D_
This document does not apply to welding-protectors, laser protectors, sunglasses, and components assembled on sun exposure, ophthalmic instruments, or other medical beauty equipment.</t>
  </si>
  <si>
    <t>Intense light sources(non-laser) protector (HS code(s): 900410); (ICS code(s): 13.340.99)</t>
  </si>
  <si>
    <r>
      <rPr>
        <sz val="11"/>
        <rFont val="Calibri"/>
      </rPr>
      <t>https://members.wto.org/crnattachments/2025/TBT/CHN/25_02068_00_x.pdf</t>
    </r>
  </si>
  <si>
    <t>Draft Ministerial Regulation Prescribing Industrial Products for Electric Toilet Seat for Water Closet to Conform to the Standard B.E. ....</t>
  </si>
  <si>
    <t>The draft Ministerial Regulation mandates electric toilet seat for water closet to conform to the Thai Industrial Standard TIS 60335 Part 2(84)-2566(2023) Household and Similar Electrical Appliances - Safety - Part 2-84: Particular Requirements for Toilet Appliances.This draft Ministerial Regulation applies to electric toilet seat for water closet and toilet seat cover.</t>
  </si>
  <si>
    <t>Electric toilet seat for water closet and toilet seat cover</t>
  </si>
  <si>
    <t>97.180 - Miscellaneous domestic and commercial equipment</t>
  </si>
  <si>
    <r>
      <rPr>
        <sz val="11"/>
        <rFont val="Calibri"/>
      </rPr>
      <t>https://members.wto.org/crnattachments/2025/TBT/THA/25_02096_00_x.pdf</t>
    </r>
  </si>
  <si>
    <t>Order Restricting the Advertising and Marketing of Tobacco Products (Change in Warning Wording) (Amendment), 5785-2025</t>
  </si>
  <si>
    <t>This proposed draft amendment will change the name of the Order to “Prohibition of advertising and restriction of marketing of tobacco products and smoking” and cancel all restrictions relating to advertising and marketing.These restrictions will be published simultaneously under new regulations titled “Regulations prohibiting advertising and restricting the marketing of tobacco and smoking products (health warnings), 5785-2025,” which are notified separately.The regulations will provide all the health warnings that should be displayed on the packaging of smoking products, including the wording of the health warnings, a database of images illustrating the damage of smoking and passive smoking that matches the verbal warnings, and the design of the smoking product.</t>
  </si>
  <si>
    <t>Tobacco products</t>
  </si>
  <si>
    <t>2401 - Unmanufactured tobacco; tobacco refuse; 2402 - Cigars, cheroots, cigarillos and cigarettes of tobacco or of tobacco substitutes; 2403 - Manufactured tobacco and manufactured tobacco substitutes, "homogenised" or "reconstituted" tobacco, tobacco extracts and tobacco essences (excl. products of 2404 and cigars, incl. cheroots, cigarillos and cigarettes)</t>
  </si>
  <si>
    <t>65.160 - Tobacco, tobacco products and related equipment</t>
  </si>
  <si>
    <r>
      <rPr>
        <sz val="11"/>
        <rFont val="Calibri"/>
      </rPr>
      <t>https://members.wto.org/crnattachments/2025/TBT/ISR/25_02105_00_x.pdf</t>
    </r>
  </si>
  <si>
    <t>DMS 169:2024, Sampling of chemical products for industrial use – Safety in sampling</t>
  </si>
  <si>
    <t>This Draft Malawi Standard gives recommendations relating to safety in the sampling of chemical products for industrial use.</t>
  </si>
  <si>
    <t>Chemical analysis (ICS code(s): 71.040.40)</t>
  </si>
  <si>
    <t>28 - INORGANIC CHEMICALS; ORGANIC OR INORGANIC COMPOUNDS OF PRECIOUS METALS, OF RARE-EARTH METALS, OF RADIOACTIVE ELEMENTS OR OF ISOTOPES</t>
  </si>
  <si>
    <t>71.040.40 - Chemical analysis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</si>
  <si>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</si>
  <si>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https://members.wto.org/crnattachments/2025/TBT/MWI/25_02117_00_e.pdf</t>
    </r>
  </si>
  <si>
    <t>Technical Standards for Type Approval and Product Inspection of Fire Extinguishers</t>
  </si>
  <si>
    <t>- Improvement of the marking so that the fire extinguisher containers contain pictures and characters for each adaptive fire (in compliance with UL 299, ISO 7165)- Currently, fire extinguisher containers are written only with text for each adaptive fire- Improvement by displaying text with pictures</t>
  </si>
  <si>
    <t>(HS code(s): 8424) Fire extinguisher</t>
  </si>
  <si>
    <t>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</si>
  <si>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13.220 - Protection against fire</t>
  </si>
  <si>
    <t>Consumer information, labelling (TBT); Harmonization (TBT)</t>
  </si>
  <si>
    <t>Labelling</t>
  </si>
  <si>
    <r>
      <rPr>
        <sz val="11"/>
        <rFont val="Calibri"/>
      </rPr>
      <t>https://members.wto.org/crnattachments/2025/TBT/KOR/25_02099_00_x.pdf
https://members.wto.org/crnattachments/2025/TBT/KOR/25_02099_01_x.pdf</t>
    </r>
  </si>
  <si>
    <t>Draft Ministerial Regulation Prescribing Industrial Products for Portable Immersion Heaters to Conform to the Standard B.E. ....</t>
  </si>
  <si>
    <t>The draft Ministerial Regulation mandates portable immersion heaters to conform to the Thai Industrial Standard TIS 60335 Part 2(74)-2565(2022) Household and Similar Electrical Appliances - Safety - Part 2-74: Particular Requirements for Portable Immersion Heaters.This draft Ministerial Regulation applies to portable electric immersion heaters for household and similar purposes, their rated voltage being not more than 250 V.</t>
  </si>
  <si>
    <t>Portable immersion heaters</t>
  </si>
  <si>
    <t>97.040.99 - Other kitchen equipment</t>
  </si>
  <si>
    <r>
      <rPr>
        <sz val="11"/>
        <rFont val="Calibri"/>
      </rPr>
      <t>https://members.wto.org/crnattachments/2025/TBT/THA/25_02095_00_x.pdf</t>
    </r>
  </si>
  <si>
    <t>Draft Commission Implementing Decision laying down rules for the application of Regulation (EC) No 1223/2009 of the European Parliament and of the Council as regards the glossary of common ingredient names for use in the labelling of cosmetic products and repealing Implementing Decision (EU) 2022/677</t>
  </si>
  <si>
    <t>This draft Commission Decision aims at updating the glossary of common ingredient names for use in cosmetic products, to ensure uniform labelling and facilitate identification of cosmetic ingredients.</t>
  </si>
  <si>
    <t>Cosmetics</t>
  </si>
  <si>
    <t>33 - ESSENTIAL OILS AND RESINOIDS; PERFUMERY, COSMETIC OR TOILET PREPARATIONS</t>
  </si>
  <si>
    <t>71.100.70 - Cosmetics. Toiletries</t>
  </si>
  <si>
    <t>Human health; Labelling</t>
  </si>
  <si>
    <r>
      <rPr>
        <sz val="11"/>
        <rFont val="Calibri"/>
      </rPr>
      <t>https://members.wto.org/crnattachments/2025/TBT/EEC/25_02084_02_e.pdf
https://members.wto.org/crnattachments/2025/TBT/EEC/25_02084_00_e.pdf
https://members.wto.org/crnattachments/2025/TBT/EEC/25_02084_01_e.pdf</t>
    </r>
  </si>
  <si>
    <t>DMS 2175:2024, Alcohol denaturants – Specification</t>
  </si>
  <si>
    <t>This Draft Malawi Standard prescribes the list for formulae of alcohol denaturants, essential requirements, likely/permissible end use applications, their limit tests in denatured alcohol and methods of tests for various denaturants in denatured alcohol.</t>
  </si>
  <si>
    <t>Chemicals for purification of water (ICS code(s): 71.100.80)</t>
  </si>
  <si>
    <t>220720 - Denatured ethyl alcohol and other spirits of any strength</t>
  </si>
  <si>
    <t>71.100.80 - Chemicals for purification of water</t>
  </si>
  <si>
    <t>Draft Commission Implementing Regulation approving 2-methyl-2,3-dihydro-1,2-thiazol-3-one hydrochloride as an active substance for use in biocidal products of product-type 6 in accordance with Regulation (EU) No 528/2012 of the European Parliament and of the Council</t>
  </si>
  <si>
    <t>This draft Commission Implementing Regulation approves 2-methyl-2,3-dihydro-1,2-thiazol-3-one hydrochloride as an active substance for use in biocidal products of product-type 6 </t>
  </si>
  <si>
    <r>
      <rPr>
        <sz val="11"/>
        <rFont val="Calibri"/>
      </rPr>
      <t>https://members.wto.org/crnattachments/2025/TBT/EEC/25_02119_00_e.pdf
https://members.wto.org/crnattachments/2025/TBT/EEC/25_02119_01_e.pdf</t>
    </r>
  </si>
  <si>
    <t>The Legislation on the Autonomous Robots (Bekendtgørelse om forsøg med og test af selvkørende enheder)</t>
  </si>
  <si>
    <t>The legal draft will make it possible to use and test autonomous robots. Municipalities will be able to designate areas as test zones where tests of the robots can be carried out. This will continue to be a trial scheme, where a permit from the Danish Road Traffic Authority is required before an autonomous robot can be tested in a designated test zone.It will be a specific road safety assessment whether a permit can be granted, based on a specific assessment of the autonomous robot and any planned safety measures.With the legal draft, there will no longer be any restrictions on weight and dimensions for the autonomous robot. The weight and dimensions of the autonomous robot will instead be weighed on a case-by-case basis depending on the specific application.The legal draft clarifies that an autonomous robots must comply with applicable legislation during the entire trial or test period, including the rules in the Machinery Directive. </t>
  </si>
  <si>
    <t>Autonomous robots. Can be used for last mile delivery, at a factory or in a municipality.</t>
  </si>
  <si>
    <t>8709 - Works trucks, self-propelled, not fitted with lifting or handling equipment, of the type used in factories, warehouses, dock areas or airports for short distance transport of goods; tractors of the type used on railway station platforms; parts of the foregoing vehicles, n.e.s.</t>
  </si>
  <si>
    <r>
      <rPr>
        <sz val="11"/>
        <rFont val="Calibri"/>
      </rPr>
      <t>https://members.wto.org/crnattachments/2025/TBT/DNK/25_02120_00_x.pdf
https://members.wto.org/crnattachments/2025/TBT/DNK/25_02120_01_x.pdf
https://members.wto.org/crnattachments/2025/TBT/DNK/25_02120_02_x.pdf</t>
    </r>
  </si>
  <si>
    <t>Regulations prohibiting advertising and restricting the marketing of tobacco and smoking products (health warnings), 5785-2025 </t>
  </si>
  <si>
    <t>The Ministry of Health announced the new draft of Regulations relating to health warnings displayed on tobacco and smoking Products. These regulations follow the Ninth Amendment of the Law Prohibiting Advertising and Restricting the Marketing of Tobacco and Smoking Products, 5743-1983, published on March 27, 2024, According to Section 9C1 of the Law, a person shall not market a smoking product unless an image of the harms of smoking is displayed on the package or packaging. Furthermore, subsection (b) states that the Minister of Health, with the approval of the Knesset's Economics Committee, will determine the images to be displayed, including the required instructions, their size and shape, their location on the packaging, and the frequency of their replacement.These draft regulations provide all the health warnings that should be displayed on the packaging of smoking products, including the wording of the health warnings, a database of images illustrating the damage of smoking and passive smoking that matches the verbal warnings, and the design of the smoking product.These proposed regulations replace previous Order provisions. An amendment to the Order, cancelling its provisions, will be published simultaneously and notified separately.</t>
  </si>
  <si>
    <t>Advertising and marketing of tobacco products (HS code(s): 2401; 2402; 2403); (ICS code(s): 65.160)</t>
  </si>
  <si>
    <r>
      <rPr>
        <sz val="11"/>
        <rFont val="Calibri"/>
      </rPr>
      <t>https://members.wto.org/crnattachments/2025/TBT/ISR/25_02052_00_x.pdf
https://members.wto.org/crnattachments/2025/TBT/ISR/25_02052_01_x.pdf</t>
    </r>
  </si>
  <si>
    <t>National Standard of the P.R.C.,  Requirements for toxic, harmful and restricted substance in personal protective equipment</t>
  </si>
  <si>
    <t>This document specifies the safety requirements for toxic, hazardous, and restricted substances in personal protective equipment and describes the test methods._x000D_
This document applies to the key chemical hazards in personal protective equipment.</t>
  </si>
  <si>
    <t>Personal protective equipment (HS code(s): 420329; 621010; 630720; 630790; 650610); (ICS code(s): 13.340.01)</t>
  </si>
  <si>
    <t>650610 - Safety headgear, whether or not lined or trimmed; 630790 - Made-up articles of textile materials, incl. dress patterns, n.e.s.; 420329 - Gloves, mittens and mitts, of leather or composition leather (excl. special sports gloves); 621010 - Garments made up of felt or nonwovens, whether or not impregnated, coated, covered or laminated (excl. babies' garments and clothing accessories); 630720 - Life jackets and life belts, of all types of textile materials</t>
  </si>
  <si>
    <t>13.340.01 - Protective equipment in general</t>
  </si>
  <si>
    <r>
      <rPr>
        <sz val="11"/>
        <rFont val="Calibri"/>
      </rPr>
      <t>https://members.wto.org/crnattachments/2025/TBT/CHN/25_02072_00_x.pdf</t>
    </r>
  </si>
  <si>
    <t>Draft Commission Implementing Regulation approving 2-methyl-2H-isothiazol-3-one (MIT) as an existing active substance for use in biocidal products of product-type 6 in accordance with Regulation (EU) No 528/2012 of the European Parliament and of the Council </t>
  </si>
  <si>
    <t>This draft Commission Implementing Regulation approves 2-methyl-2H-isothiazol-3-one (MIT) as an existing active substance for use in biocidal products of product-type 6 </t>
  </si>
  <si>
    <r>
      <rPr>
        <sz val="11"/>
        <rFont val="Calibri"/>
      </rPr>
      <t>https://members.wto.org/crnattachments/2025/TBT/EEC/25_02088_00_e.pdf
https://members.wto.org/crnattachments/2025/TBT/EEC/25_02088_01_e.pdf</t>
    </r>
  </si>
  <si>
    <t>Draft Commission Implementing Decision on the non-approval of certain active substances for use in biocidal products in accordance with Regulation (EU) No 528/2012 of the European Parliament and of the Council</t>
  </si>
  <si>
    <t>This draft Commission Implementing Decision                                 does not approve certain active substances in biocidal products pursuant to Regulation (EU) No 528/2012 of the European Parliament and of the Council. For these active substance/product-type combinations included in the review programme of existing active substances listed in Annex II to Regulation (EU) No 1062/2014, all the participants have withdrawn or are considered to have withdrawn their support. For these active substances either the role of participant had previously been taken over or not. For those that the role of participant had not previously been taken over, no notification has been submitted to the European Chemicals Agency. Therefore, all these active substance/product-type combinations should not be approved for use in biocidal products.</t>
  </si>
  <si>
    <t>Biocidal products and treated articles treated with or incorporating biocidal products</t>
  </si>
  <si>
    <r>
      <rPr>
        <sz val="11"/>
        <rFont val="Calibri"/>
      </rPr>
      <t>https://members.wto.org/crnattachments/2025/TBT/EEC/25_02103_00_x.pdf
https://members.wto.org/crnattachments/2025/TBT/EEC/25_02103_01_x.pdf</t>
    </r>
  </si>
  <si>
    <t>Act on nitrous oxide</t>
  </si>
  <si>
    <t>Main content of the regulations It should not be possible to sell or otherwise commercially distribute nitrous oxide if there is particular cause to assume that it will be used as an intoxicant. A maximum of 18 grams per purchase of nitrous oxide should be allowed to be sold or otherwise supplied for commercial purposes to a private individual. The sale or supply should not involve more than two containers containing more than nine grams of nitrous oxide per container. This quantity limit should apply only to private individuals and not to sales to business operators. Likewise, nitrous oxide may not be sold or otherwise distributed through business activities to people under the age of 18. The import of nitrous oxide (laughing gas) should be regulated by an equivalent quantity limit and age requirement. Marketing nitrous oxide in contravention of the prohibitions and restrictions set out in the new Act should be prohibited. Retail sales of nitrous oxide should be authorised only after notification of the sales to the responsible authority. It should be possible to monitor the provisions in the new Act and regulations issued in connection with it. It should be possible to charge fees for the registration and monitoring of nitrous oxide sales. Anyone who intentionally or negligently sells or provides nitrous oxide in contravention of certain provisions of the Act should be sentenced to a fine or imprisonment for at most six months for unlawful handling of nitrous oxide. Medical nitrous oxide (laughing gas) is already covered by appropriate pharmaceutical legislation and should not be covered by the new Act on Nitrous Oxide.Impact analysisA number of the regulations on nitrous oxide could constitute measures that impede trade. These include the proposals on notification requirements for retail trading, age requirements, a quantity limit for sales to private individuals, the ban on the sale of nitrous oxide as an intoxicant, and the possibility to charge fees for notification and monitoring. Nitrous oxide is a substance that can cause serious health risks and death. Its use as an intoxicant has increased substantially in recent years. The measures proposed can therefore be justified by the interest of protecting human health or life. The measures proposed for nitrous oxide will apply to both Swedish and foreign actors, regardless of whether sales are conducted in physical shops or on the internet. Although the measures are aimed at activities on Swedish territory – points of sale in Sweden and import into Sweden – they apply equally regardless of who carries out the activities. The measures are therefore not discriminatory. A duty of notification is necessary to be able to monitor nitrous oxide sales. This duty of notification is less restrictive than other options such as a licence requirement. The age requirement is necessary to prevent children and young people from using nitrous oxide as an intoxicant. The ban on the sale of nitrous oxide as an intoxicant and the quantity limit are necessary to protect public health – particularly the health of children and young people. The regulation is designed to fulfil the purpose of the Act. The measures are less restrictive than other options such as a total ban on the sale of nitrous oxide. The sale of nitrous oxide for cooking, for example, should continue to be allowed in retail outlets with certain quantity limits to private individuals. The sale of nitrous oxide to business operators should not be covered by the quantity limit. The quantity limit and the age requirement should also apply to imports. The import rules mean that requirements for sales and imports are coordinated, which is necessary for achieving the aim of the limitations. The proposal for supervision fees is necessary to ensure effective monitoring and regulatory compliance. As the basic premise is that these fees should reflect actual costs of supervision incurred by an authority, they do not go beyond what is necessary.In conclusion, the measures are not considered to go beyond what is necessary to achieve the objective of protecting public health. The regulations aim to protect consumers – particularly children and young people – from the health risks associated with nitrous oxide without entailing an unnecessarily far-reaching ban or limitation. The aim cannot be achieved in any other less intrusive way, through less extensive measures or through restrictions that have less impact on retail that involves nitrous oxide. The provisions can therefore be considered proportionate. The impact that the regulations could have on those who sell or use nitrous oxide as an intoxicant can thus be accepted. The Act is not expected to have any major impact on those who sell or use nitrous oxide for other purposes, and this market is relatively small. </t>
  </si>
  <si>
    <t>Nitrous oxide (laughing gas)</t>
  </si>
  <si>
    <t>71.080.40 - Organic acids</t>
  </si>
  <si>
    <r>
      <rPr>
        <sz val="11"/>
        <rFont val="Calibri"/>
      </rPr>
      <t>https://members.wto.org/crnattachments/2025/TBT/SWE/25_02108_00_x.pdf
https://technical-regulation-information-system.ec.europa.eu/sv/notification/26690</t>
    </r>
  </si>
  <si>
    <t>Draft Commission Regulation amending Annex II to Regulation (EC) No 1925/2006 of the European Parliament and of the Council and Annex II to Directive 2002/46/EC of the European Parliament and of the Council as regards monosodium salt of L-5-methyltetrahydrofolic acid as a source of folic acid added to foods and as a source of folate used in the manufacture of food supplements</t>
  </si>
  <si>
    <t>This draft Commission Regulation concerns the authorisation of the addition of monosodium salt of L-5-methyltetrahydrofolic acid, as a source of folate to foods and food supplements in line with EFSA's relevant scientific opinion.   </t>
  </si>
  <si>
    <r>
      <rPr>
        <sz val="11"/>
        <rFont val="Calibri"/>
      </rPr>
      <t>https://members.wto.org/crnattachments/2025/TBT/EEC/25_02081_00_e.pdf
https://members.wto.org/crnattachments/2025/TBT/EEC/25_02081_01_e.pdf</t>
    </r>
  </si>
  <si>
    <t>DMS 573-2: 2024, Ethanol – Specification – Part 2: Industrial (technical) grade</t>
  </si>
  <si>
    <t>This Draft Malawi Standard prescribes the requirements and the methods of sampling and test for industry (technical) grade ethanol commonly known as rectified spirit. The material is intended for industrial applications only and shall be denatured.</t>
  </si>
  <si>
    <r>
      <rPr>
        <sz val="11"/>
        <rFont val="Calibri"/>
      </rPr>
      <t>https://members.wto.org/crnattachments/2025/TBT/MWI/25_02115_00_e.pdf</t>
    </r>
  </si>
  <si>
    <t>National Standard of the P.R.C., Minimum allowable values of energy efficiency and energy efficiency grades for electric vehicle charging piles </t>
  </si>
  <si>
    <t>This document specifies the energy efficiency grades, minimum allowable values of energy efficiency, and testing methods of electric vehicle charging piles._x000D_
This document applies to off-board conductive power supply equipment with current control and/or voltage control, including direct current (DC) power supply equipment (Mode 4, Connection Method C) and alternating current (AC) power supply equipment (Mode 3, Connection Method B or C), with a rated voltage not exceeding 1000 V (AC) on the power supply network side and a rated maximum voltage not exceeding 1000 V (AC) or 1500 V (DC) on the electric vehicle side. _x000D_
This document does not apply to：_x000D_
— Power supply equipment that only provides direct current (DC) power on the power supply network side;_x000D_
— In-Cable Control and Protection Devices (IC-CPD) for Mode 2 charging;_x000D_
— Integrated charging and energy storage devices that do not have charging functions when the energy storage function is disabled;_x000D_
— Power supply equipment for automatic charging or top-contact charging.</t>
  </si>
  <si>
    <t>Electric vehicle charging piles (HS code(s): 850440); (ICS code(s): 27.010)</t>
  </si>
  <si>
    <r>
      <rPr>
        <sz val="11"/>
        <rFont val="Calibri"/>
      </rPr>
      <t>https://members.wto.org/crnattachments/2025/TBT/CHN/25_02070_00_x.pdf</t>
    </r>
  </si>
  <si>
    <t>National Standard of the P.R.C., Head Protection —Rescue helmets</t>
  </si>
  <si>
    <t>This document specifies the classification, marking, technical requirements, test methods, marking, and instructions for use of rescue helmets._x000D_
This document applies to helmets used in rescue operations for safety incidents in industrial, mining, and commercial enterprises (such as cave-ins or falls from heights), Road traffic accidents (including road and railway traffic accidents),natural disasters (such as geological and meteorological disasters), and related activities.</t>
  </si>
  <si>
    <t>rescue helmets(HS code(s): 650610); (ICS code(s): 13.340.20)</t>
  </si>
  <si>
    <t>650610 - Safety headgear, whether or not lined or trimmed</t>
  </si>
  <si>
    <t>13.340.20 - Head protective equipment</t>
  </si>
  <si>
    <r>
      <rPr>
        <sz val="11"/>
        <rFont val="Calibri"/>
      </rPr>
      <t>https://members.wto.org/crnattachments/2025/TBT/CHN/25_02026_00_x.pdf</t>
    </r>
  </si>
  <si>
    <t>National Standard of the P.R.C., Fall protection—Safety nets</t>
  </si>
  <si>
    <t>This document specifies the classification，technical requirements, test methods, marking, and information to be provided by the manufacturer, and general requirements for packaging, transportation, and storage of safety nets. _x000D_
This document applies to safety nets used in industries such as construction, water conservancy, highway, electric power, shipbuilding, chemical industry, mining, ports,  amusement venues, and others, to prevent the  falling of people or objects or to restrict the movement of people  during construction,and equipment operation.</t>
  </si>
  <si>
    <t>safety nets(HS code(s): 847989); (ICS code(s): 13.340.99)</t>
  </si>
  <si>
    <r>
      <rPr>
        <sz val="11"/>
        <rFont val="Calibri"/>
      </rPr>
      <t>https://members.wto.org/crnattachments/2025/TBT/CHN/25_02027_00_x.pdf</t>
    </r>
  </si>
  <si>
    <t>DEAS 1252-3:2024, Spatial application mosquito repellent — Specification — Part 3: Candles, First Edition </t>
  </si>
  <si>
    <t>This Draft East African Standard specifies requirements, sampling and test methods for spatial application mosquito repellents formulated and prepared as candles.</t>
  </si>
  <si>
    <t>Insecticides, put up in forms or packings for retail sale or as preparations or articles (excl. goods of subheadings 3808.52 to 3808.69) (HS code(s): 380891); Insecticides (ICS code(s): 65.100.10)</t>
  </si>
  <si>
    <t>380891 - Insecticides, put up in forms or packings for retail sale or as preparations or articles (excl. goods of subheadings 3808.52 to 3808.69)</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</si>
  <si>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</si>
  <si>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https://members.wto.org/crnattachments/2025/TBT/UGA/25_01947_00_e.pdf</t>
    </r>
  </si>
  <si>
    <t>DEAS 1252-1: 2024, Spatial application mosquito repellent — Specification — Part 1: Coils, First Edition</t>
  </si>
  <si>
    <t>This Draft East African Standard specifies requirements, sampling and test methods for spatial application mosquito repellents formulated and prepared in the form of coils.</t>
  </si>
  <si>
    <t>Insecticides, put up in forms or packings for retail sale or as preparations or articles (excl. goods of subheadings 3808.52 to 3808.69) (HS code(s): 380891); Insecticides (ICS code(s): 65.100.10); Mosquito repellent</t>
  </si>
  <si>
    <r>
      <rPr>
        <sz val="11"/>
        <rFont val="Calibri"/>
      </rPr>
      <t>https://members.wto.org/crnattachments/2025/TBT/UGA/25_01957_00_e.pdf</t>
    </r>
  </si>
  <si>
    <t>National Standard of the P.R.C., Foot protection—Protective toecap</t>
  </si>
  <si>
    <t>This document specifies the technical requirements, test methods, and labeling for protective toe caps used in foot protection._x000D_
This document applies to protective toe caps used as components of footwear in foot protection equipment.</t>
  </si>
  <si>
    <t>protective toecap(HS code(s): 640690); (ICS code(s): 13.340.50)</t>
  </si>
  <si>
    <t>640690 - Parts of footwear; removable in-soles, heel cushions and similar articles; gaiters, leggings and similar articles, and parts thereof (excl. outer soles and heels of rubber or plastics, uppers and parts thereof other than stiffeners, and general parts made of asbestos)</t>
  </si>
  <si>
    <t>13.340.50 - Leg and foot protection</t>
  </si>
  <si>
    <t>Prevention of deceptive practices and consumer protection (TBT); Protection of human health or safety (TBT); Quality requirements (TBT)</t>
  </si>
  <si>
    <r>
      <rPr>
        <sz val="11"/>
        <rFont val="Calibri"/>
      </rPr>
      <t>https://members.wto.org/crnattachments/2025/TBT/CHN/25_02037_00_x.pdf</t>
    </r>
  </si>
  <si>
    <t>National Standard of the P.R.C., Hand protection—Protective gloves against thermal risks </t>
  </si>
  <si>
    <t>This document specifies the technical requirements, labeling and information to be provided by the manufacturer of gloves for protection against thermal injuries, and describes the test methods._x000D_
This document applies to gloves for protection against one or more forms of thermal injuries such as flame, contact heat, convective heat, radiant heat, splashing of a small amount of molten metal, or splashing of a large amount of molten metal.</t>
  </si>
  <si>
    <t>protective gloves against thermal risks(HS code(s): 6216); (ICS code(s): 13.340.40)</t>
  </si>
  <si>
    <t>6216 - Gloves, mittens and mitts.</t>
  </si>
  <si>
    <t>13.340.40 - Hand and arm protection</t>
  </si>
  <si>
    <r>
      <rPr>
        <sz val="11"/>
        <rFont val="Calibri"/>
      </rPr>
      <t>https://members.wto.org/crnattachments/2025/TBT/CHN/25_02021_00_x.pdf</t>
    </r>
  </si>
  <si>
    <t>National Standard of the P.R.C., Fall protection—Descender devices</t>
  </si>
  <si>
    <t>This document specifies the classification, grading, marking, technical requirements, test methods, inspection rules, and labeling of descender devices. _x000D_
This document applies to automatic and manual descender devices for vertical use.</t>
  </si>
  <si>
    <t>descender devices(HS code(s): 847989); (ICS code(s): 13.340.99)</t>
  </si>
  <si>
    <r>
      <rPr>
        <sz val="11"/>
        <rFont val="Calibri"/>
      </rPr>
      <t>https://members.wto.org/crnattachments/2025/TBT/CHN/25_02033_00_x.pdf</t>
    </r>
  </si>
  <si>
    <t>National Standard of the P.R.C., Respiratory protection — Self-contained closed-circuit oxygen breathing apparatus for escape</t>
  </si>
  <si>
    <t>This document specifies the classification, grading, marking, technical requirements, test methods, marking, and packaging of self-contained closed-circuit oxygen breathing apparatus for escape._x000D_
This document applies to breathing apparatus used for escape in workplaces and public places ,including escape from hazardous chemical accidents.</t>
  </si>
  <si>
    <t>Self-contained closed-circuit oxygen breathing apparatus for escape (HS code(s): 9020); (ICS code(s): 13.340.30)</t>
  </si>
  <si>
    <t>9020 - Other breathing appliances and gas masks, excluding protective masks having neither mechanical parts nor replaceable filters.</t>
  </si>
  <si>
    <t>13.340.30 - Respiratory protective devices</t>
  </si>
  <si>
    <r>
      <rPr>
        <sz val="11"/>
        <rFont val="Calibri"/>
      </rPr>
      <t>https://members.wto.org/crnattachments/2025/TBT/CHN/25_02066_00_x.pdf</t>
    </r>
  </si>
  <si>
    <t>National Standard of the P.R.C.,Fall protection—Energy absorbers</t>
  </si>
  <si>
    <t>This document specifies the classification, technical requirements, test methods, inspection rules, permanent marking, and information provided by the manufacturer for energy absorbers._x000D_
This document applies to energy absorbers used for protecting against falls from heights.</t>
  </si>
  <si>
    <t>energy absorbers(HS code(s): 847989); (ICS code(s): 13.340.99)</t>
  </si>
  <si>
    <r>
      <rPr>
        <sz val="11"/>
        <rFont val="Calibri"/>
      </rPr>
      <t>https://members.wto.org/crnattachments/2025/TBT/CHN/25_02032_00_x.pdf</t>
    </r>
  </si>
  <si>
    <t>Illegal Logging Prohibition Amendment (Strengthening Measures to Prevent Illegal Timber Trade) Act 2024 (Cth) and Illegal Logging Prohibition Rules 2024 (Cth)</t>
  </si>
  <si>
    <t>Australia's Illegal Logging Prohibition Amendment (Strengthening Measures to Prevent Illegal Timber Trade) Act 2024 amends the Illegal Logging Prohibition Act 2012 to clarify certain offences; introduce additional enforcement mechanisms; introduce powers to allow the testing of timber products using timber identification technologies; introduce powers allowing the publication of details of certain offences; and allow the Minister to make rules prescribing certain matters permitted by the Act.The Illegal Logging Prohibition Rules 2024prescribe due diligence requirements for Australian importers and processors of regulated timber products to reduce the risk of illegally logged timber entering the Australian market. The Rules replace the earlier Illegal Logging Prohibition Regulation 2012 which prescribed similar due diligence requirements. Australian importers and processors must put in place a due diligence system; gather information before importing or processing a regulated timber product; identify and assess the risk that the regulated timber product(s) has been illegally logged; and mitigate the risk of importing illegally logged regulated timber products. These legislative reforms are directed towards Australian importers and processors. The reforms are not expected to have impacts on legally harvested and exported regulated timber products into Australia. For the first six months of the Rules being in effect (from 3 March 2025 – early September 2025), the Australian government will focus on education and guidance to support Australian importers and processors in complying with new due diligence requirements. On a case-by-case basis, the Australian Government proposes to conduct audits in relation to whether an importer or processor has complied with the due diligence requirements for importing regulated timber products or processing raw logs. If WTO members wish to provide feedback on the reformed legislation, please do so within the 60 days following this notification date. Feedback will be considered and included as necessary in future revisions to ensure the reformed legislation is effective minimising the risk of creating unnecessary impost to Australia’s trading partners. Additionally, the Australian Government will be updating Country Specific Guidelines early in operation of the reforms. This presents an additional opportunity for WTO members to provide feedback, recognising the importance of bilateral cooperation in addressing the damage caused by illegal logging globally.</t>
  </si>
  <si>
    <t>Raw logs, sawn wood, plywood, pulp, paper, and wooden furniture products (HS: 44, 47, 48 and 94 as listed in section 5 of the Illegal Logging Prohibition Rules 2024; both imported and domestically grown and processed)</t>
  </si>
  <si>
    <t>94 - FURNITURE; BEDDING, MATTRESSES, MATTRESS SUPPORTS, CUSHIONS AND SIMILAR STUFFED FURNISHINGS; LUMINAIRES AND LIGHTING FITTINGS, NOT ELSEWHERE SPECIFIED OR INCLUDED; ILLUMINATED SIGNS, ILLUMINATED NAMEPLATES AND THE LIKE; PREFABRICATED BUILDINGS; 48 - PAPER AND PAPERBOARD; ARTICLES OF PAPER PULP, OF PAPER OR OF PAPERBOARD; 47 - PULP OF WOOD OR OF OTHER FIBROUS CELLULOSIC MATERIAL; RECOVERED (WASTE AND SCRAP) PAPER OR PAPERBOARD; 44 - WOOD AND ARTICLES OF WOOD; WOOD CHARCOAL</t>
  </si>
  <si>
    <t>79.040 - Wood, sawlogs and sawn timber; 97.140 - Furniture</t>
  </si>
  <si>
    <t>Prevention of deceptive practices and consumer protection (TBT); Protection of the environment (TBT)</t>
  </si>
  <si>
    <t>DEAS 1252-2:2024, Spatial application mosquito repellent — Specification — Part 2: Spray (Aerosol dispensers), First Edition</t>
  </si>
  <si>
    <t>This Draft East African Standard specifies requirements, sampling and test methods for spatial application mosquito repellents formulated and prepared in form of spray or aerosol dispensers.</t>
  </si>
  <si>
    <r>
      <rPr>
        <sz val="11"/>
        <rFont val="Calibri"/>
      </rPr>
      <t>https://members.wto.org/crnattachments/2025/TBT/UGA/25_01952_00_e.pdf</t>
    </r>
  </si>
  <si>
    <t>SI 1240 - Plaster of Paris bandage (P.O.P. bandage)</t>
  </si>
  <si>
    <t>The existing Mandatory Standard, SI 1240, dealing with Plaster of Paris bandage (P.O.P. bandage), shall be declared voluntary. This declaration aims to remove unnecessary trade obstacles and lower trade barriers._x000D_
These products are listed in Israel Medical Devices Law 5772-2012, which requires pre-registering in a Recognized Country and presenting a CE or FDA certification proving compliance with European and/or US Regulations for medical devices or other recognized regulatory bodies. The registration process in the Medical Devices Register is sufficient, and there is no need for duplication or regulatory overlap.</t>
  </si>
  <si>
    <t>Plaster of Paris bandage - P.O.P. bandage (HS code(s): 300590); (ICS code(s): 11.120.20)</t>
  </si>
  <si>
    <t>300590 - Wadding, gauze, bandages and the like, e.g. dressings, adhesive plasters, poultices, impregnated or covered with pharmaceutical substances or put up for retail sale for medical, surgical, dental or veterinary purposes (excl. adhesive dressings and other articles having an adhesive layer)</t>
  </si>
  <si>
    <t>11.120.20 - Wound dressings and compresses</t>
  </si>
  <si>
    <r>
      <rPr>
        <sz val="11"/>
        <rFont val="Calibri"/>
      </rPr>
      <t>https://members.wto.org/crnattachments/2025/TBT/ISR/25_01945_00_x.pdf</t>
    </r>
  </si>
  <si>
    <t>National Standard of the P.R.C., Eye and face protection—Welding protection—Part 2：Automatic welding filter</t>
  </si>
  <si>
    <t>This document specifies the classification, technical requirements, test methods, and marking of automatic welding filters._x000D_
This document applies to automatic welding filters mounted on welding protective equipment, designed to protect the eyes and face from ultraviolet, visible or infrared radiation during welding, grinding and other processes. _x000D_
This document does not apply to laser welding operations.</t>
  </si>
  <si>
    <t>Automatic welding filters (HS code(s): 901380); (ICS code(s): 13.340.99)</t>
  </si>
  <si>
    <t>901380 - Optical appliances and instruments, n.e.s. in chapter 90</t>
  </si>
  <si>
    <r>
      <rPr>
        <sz val="11"/>
        <rFont val="Calibri"/>
      </rPr>
      <t>https://members.wto.org/crnattachments/2025/TBT/CHN/25_02064_00_x.pdf</t>
    </r>
  </si>
  <si>
    <t>National Standard of the P.R.C.,Fall protection—Guided-type fall arrester including a flexible anchor line</t>
  </si>
  <si>
    <t>This document specifies the technical requirements, test methods, permanent marking， and information to be provided by the manufacturer for guided-type fall arresters with a flexible anchor line. _x000D_
This document applies to guided-type fall arresters with a flexible anchor line installed at an angle of no more than 15 °  from the vertical direction.</t>
  </si>
  <si>
    <t>guided-type fall arrester including a flexible anchor line(HS code(s): 847989); (ICS code(s): 13.340.99)</t>
  </si>
  <si>
    <r>
      <rPr>
        <sz val="11"/>
        <rFont val="Calibri"/>
      </rPr>
      <t>https://members.wto.org/crnattachments/2025/TBT/CHN/25_02028_00_x.pdf</t>
    </r>
  </si>
  <si>
    <t>National Standard of the P.R.C., Eye and face protection—Welding protection—Part 1: Welding protector</t>
  </si>
  <si>
    <t>This document specifies the classification, technical requirements, test methods, marking, packaging, and product information of welding protector._x000D_
This document applies to protective equipment for welding operators to prevent eye and facial injuries caused by harmful factors such as arc light, hot particles, hot molten droplets and molten metal splashes. </t>
  </si>
  <si>
    <t>welding Protector(HS code(s): 950691); (ICS code(s): 13.340.99)</t>
  </si>
  <si>
    <t>950691 - Articles and equipment for general physical exercise, gymnastics or athletics</t>
  </si>
  <si>
    <r>
      <rPr>
        <sz val="11"/>
        <rFont val="Calibri"/>
      </rPr>
      <t>https://members.wto.org/crnattachments/2025/TBT/CHN/25_02048_00_x.pdf</t>
    </r>
  </si>
  <si>
    <t>National Standard of the P.R.C., Foot protection—Penetration-resistant insert</t>
  </si>
  <si>
    <t>This document specifies the terms and definitions, technical requirements, test methods, and labeling of foot protection puncture-resistant pads._x000D_
This document applies to puncture-resistant pads used as components of footwear in foot protection equipment.</t>
  </si>
  <si>
    <t>penetration-resistant insert(HS code(s): 640340); (ICS code(s): 13.340.50)</t>
  </si>
  <si>
    <t>640340 - Footwear, incorporating a protective metal toecap, with outer soles of rubber, plastics, leather or composition leather and uppers of leather (excl. sports footwear and orthopaedic footwear)</t>
  </si>
  <si>
    <r>
      <rPr>
        <sz val="11"/>
        <rFont val="Calibri"/>
      </rPr>
      <t>https://members.wto.org/crnattachments/2025/TBT/CHN/25_02036_00_x.pdf</t>
    </r>
  </si>
  <si>
    <t>National Standard of the P.R.C., Hand protection—Gloves protecting against cuts and stabs by hand knives—Part 1: Chainmail gloves and arm guards</t>
  </si>
  <si>
    <t>This document specifies the technical requirements, labeling, and information to be provided by the manufacturer for metal chainmail gloves and arm guards, and describes the test methods._x000D_
This document applies to metal chainmail gloves and arm guards worn for work involving hand-held knives.</t>
  </si>
  <si>
    <t>chainmail gloves and arm guards(HS code(s): 732690); (ICS code(s): 13.340.40)</t>
  </si>
  <si>
    <t>732690 - Articles of iron or steel, n.e.s. (excl. cast articles or articles of iron or steel wire)</t>
  </si>
  <si>
    <r>
      <rPr>
        <sz val="11"/>
        <rFont val="Calibri"/>
      </rPr>
      <t>https://members.wto.org/crnattachments/2025/TBT/CHN/25_02022_00_x.pdf</t>
    </r>
  </si>
  <si>
    <t>National Standard of the P.R.C., Foot protection—General requirements</t>
  </si>
  <si>
    <t>This document specifies the classification and style requirements for harmlessness, ergonomic requirements, general requirements for foot protection footwear, protective performance requirements, permanent marking, and information to be provided by the manufacturer of foot protection equipment._x000D_
This document applies to foot protection equipment designed to protect the wearer's feet from hazards in the workplace or ensure the safety of the work environment.</t>
  </si>
  <si>
    <t>safety shoes and chemical resistant shoes(HS code(s): 640340); (ICS code(s): 13.340.50)</t>
  </si>
  <si>
    <r>
      <rPr>
        <sz val="11"/>
        <rFont val="Calibri"/>
      </rPr>
      <t>https://members.wto.org/crnattachments/2025/TBT/CHN/25_02035_00_x.pdf</t>
    </r>
  </si>
  <si>
    <t>SI 426 part 1 - Single-use rubber gloves: Sterile surgical gloves</t>
  </si>
  <si>
    <t>The existing Mandatory Standard, SI 426 part 1, dealing with sterile surgical gloves, shall be declared voluntary. This declaration aims to remove unnecessary trade obstacles and lower trade barriers._x000D_
These surgical gloves are listed in Israel Medical Devices Law 5772-2012, which requires pre-registering in a Recognized Country and presenting a CE or FDA certification proving compliance with European and/or US Regulations for medical devices or other recognized regulatory bodies. The registration process in the Medical Devices Register is sufficient, and there is no need for duplication or regulatory overlap.This standard is also being revised, as notified in G/TBT/N/ISR/1319. Should the revision process be completed before this declaration, it will apply to the newly revised standard, SI 426 part 1. </t>
  </si>
  <si>
    <t>Sterile surgical rubber gloves (HS code(s): 401512); (ICS code(s): 11.140; 83.140.99)</t>
  </si>
  <si>
    <t>401512 - Gloves, mittens and mitts, of a kind used for medical, surgical, dental or veterinary purposes, of vulcanised rubber</t>
  </si>
  <si>
    <t>11.140 - Hospital equipment; 83.140.99 - Other rubber and plastics products</t>
  </si>
  <si>
    <r>
      <rPr>
        <sz val="11"/>
        <rFont val="Calibri"/>
      </rPr>
      <t>https://members.wto.org/crnattachments/2025/TBT/ISR/25_01946_00_x.pdf</t>
    </r>
  </si>
  <si>
    <t>National Standard of the P.R.C., Hearing protective equipment—Part 1：Earplugs</t>
  </si>
  <si>
    <t>This document specifies the technical requirements, marking, and information to be provided by the manufacturer for earplugs._x000D_
This document applies to all types of earplugs that reduce noise and protect human hearing.</t>
  </si>
  <si>
    <t>earplugs(HS code(s): 851830); (ICS code(s): 13.340.20)</t>
  </si>
  <si>
    <t>851830 - Headphones and earphones, whether or not combined with microphone, and sets consisting of a microphone and one or more loudspeakers (excl. telephone sets, hearing aids and helmets with built-in headphones, whether or not incorporating a microphone)</t>
  </si>
  <si>
    <r>
      <rPr>
        <sz val="11"/>
        <rFont val="Calibri"/>
      </rPr>
      <t>https://members.wto.org/crnattachments/2025/TBT/CHN/25_02023_00_x.pdf</t>
    </r>
  </si>
  <si>
    <t>National Standard of the P.R.C., Hand protection—Protective gloves against cold</t>
  </si>
  <si>
    <t>This document specifies the technical requirements, test methods, marking, and information to be provided by the manufacturer for protective gloves against cold._x000D_
This document applies to gloves designed to protect against low-temperature injuries in climatic environments or operational activities with a minimum temperature of -50℃ </t>
  </si>
  <si>
    <t>protective gloves against cold(HS code(s): 420321); (ICS code(s): 13.340.40)</t>
  </si>
  <si>
    <t>420321 - Specially designed gloves for use in sport, of leather or composition leather</t>
  </si>
  <si>
    <r>
      <rPr>
        <sz val="11"/>
        <rFont val="Calibri"/>
      </rPr>
      <t>https://members.wto.org/crnattachments/2025/TBT/CHN/25_02020_00_x.pdf</t>
    </r>
  </si>
  <si>
    <t>National Standard of the P.R.C., Hearing protective equipment — Part 2: Earmuffs </t>
  </si>
  <si>
    <t>This document specifies the technical requirements, marking, and information to be provided by the manufacturer for earmuffs._x000D_
This document applies to all types of earmuffs with hearing protection.</t>
  </si>
  <si>
    <t>earmuffs(HS code(s): 851830); (ICS code(s): 13.340.20)</t>
  </si>
  <si>
    <r>
      <rPr>
        <sz val="11"/>
        <rFont val="Calibri"/>
      </rPr>
      <t>https://members.wto.org/crnattachments/2025/TBT/CHN/25_02024_00_x.pdf</t>
    </r>
  </si>
  <si>
    <t>National Standard of the P.R.C., Head protection — Occupational anti-static headwear</t>
  </si>
  <si>
    <t>This document specifies the dimensions requirements, technical requirements, test methods, inspection rules, and labeling for occupational anti-static headwear._x000D_
This document applies to occupational headwear primarily made of anti-static fabric,  designed for use in environments where there is a risk of electric shock, fire, and explosion hazards.</t>
  </si>
  <si>
    <t>occupational anti-static headwear(HS code(s): 650699); (ICS code(s): 13.340.20)</t>
  </si>
  <si>
    <t>650699 - Headgear, whether or not lined or trimmed, n.e.s.</t>
  </si>
  <si>
    <r>
      <rPr>
        <sz val="11"/>
        <rFont val="Calibri"/>
      </rPr>
      <t>https://members.wto.org/crnattachments/2025/TBT/CHN/25_02025_00_x.pdf</t>
    </r>
  </si>
  <si>
    <t>National Standard of the P.R.C., Respiratory protection—Self-contained open-circuit compressed air breathing apparatus</t>
  </si>
  <si>
    <t>This document specifies the classification, marking, technical requirements, test methods, marking, and information to be provided by the manufacturer for self-contained open-circuit compressed air breathing respirators._x000D_
This document applies to positive pressure self-contained open-circuit compressed air breathing apparatus.</t>
  </si>
  <si>
    <t>Self-contained open-circuit compressed air breathing apparatus (HS code(s): 9020); (ICS code(s): 13.040.30)</t>
  </si>
  <si>
    <t>13.040.30 - Workplace atmospheres</t>
  </si>
  <si>
    <r>
      <rPr>
        <sz val="11"/>
        <rFont val="Calibri"/>
      </rPr>
      <t>https://members.wto.org/crnattachments/2025/TBT/CHN/25_02065_00_x.pdf</t>
    </r>
  </si>
  <si>
    <t>National Standard of the P.R.C., Eye and face protection—Emergency shower and eyewash equipment</t>
  </si>
  <si>
    <t>This document specifies the product classification, technical requirements, testing methods, marking and instructions, maintenance, personnel training, and safety precautions for emergency shower and eyewash equipment.This document applies to the design, manufacturing, testing, installation, and maintenance of emergency shower and eyewash equipment for personnel who are  exposed to splashed of hazardous chemicals or other dangerous substances in the workplace and need to perform emergency flushing treatment.</t>
  </si>
  <si>
    <t>Emergency shower, eyewash, eye/face wash, combination units (HS code(s): 848180); (ICS code(s): 13.340.99)</t>
  </si>
  <si>
    <t>848180 - Appliances for pipes, boiler shells, tanks, vats or the like (excl. pressure-reducing valves, valves for the control of pneumatic power transmission, check "non-return" valves and safety or relief valves)</t>
  </si>
  <si>
    <r>
      <rPr>
        <sz val="11"/>
        <rFont val="Calibri"/>
      </rPr>
      <t>https://members.wto.org/crnattachments/2025/TBT/CHN/25_02067_00_x.pdf</t>
    </r>
  </si>
  <si>
    <t>National Standard of the P.R.C.,Fall protection—Connectors</t>
  </si>
  <si>
    <t>This document specifies the technical requirements, test methods, permanent marking, and information to be provided  by the manufacturer for Connectors. _x000D_
This document applies to connectors used for personal fall protection.</t>
  </si>
  <si>
    <t>connectors(HS code(s): 847989); (ICS code(s): 13.340.99)</t>
  </si>
  <si>
    <r>
      <rPr>
        <sz val="11"/>
        <rFont val="Calibri"/>
      </rPr>
      <t>https://members.wto.org/crnattachments/2025/TBT/CHN/25_02034_00_x.pdf</t>
    </r>
  </si>
  <si>
    <t>RSS-102.IPD.MEAS Issue 2 - Measurement Procedure for Assessing Incident Power Density (IPD) Compliance in Accordance with RSS-102 (32 pages, available in English &amp; French)RSS-102.IPD.SIM Issue 2 - Simulation Procedure for Assessing Incident Power Density (IPD) Compliance in Accordance with RSS-102 (18 pages, available in English &amp; French)</t>
  </si>
  <si>
    <t>Notice is hereby given by the Ministry of Innovation, Science and Economic Development Canada that the following have been published:RSS-102.IPD.MEAS Issue 2 - Measurement Procedure for Assessing Incident Power Density (IPD) Compliance in Accordance with RSS-102 RSS-102.IPD.SIM Issue 2 - Simulation Procedure for Assessing Incident Power Density (IPD) Compliance in Accordance with RSS-102 </t>
  </si>
  <si>
    <t>Radiocommunications (ICS 33.060)</t>
  </si>
  <si>
    <t>33.060 - Radiocommunications</t>
  </si>
  <si>
    <t>National technical regulation on electric vehicle charging equipment</t>
  </si>
  <si>
    <t xml:space="preserve">This draft national technical regulation stipulates the safety requirements for EV conductive supply equipment used for charging electric road vehicles, with a rated supply voltage up to 1 000 V AC or up to 1 500 V DC. and a rated output voltage up to 1 000 V AC. or up to 1 500 V DC. Electric road vehicles (EV) include all road vehicles, including plug-in hybrid road vehicles (PHEV), that derive all or part of their energy from on-board rechargeable energy storage systems (RESS). _x000D_
This draft national technical regulation applies to organizations and individuals involved in production, assembly, import, and trading of EV conductive supply equipment in Viet Nam._x000D_
The HS code of electric vehicle charging posts is 85044090, as prescribed in Circular No. 31/2022/TTBTC dated June 8, 2022 of the Minister of Finance promulgating the List of Vietnam's export and import goods. _x000D_
This draft national technical regulation does not apply to wireless electric vehicle charging posts and wired electric vehicle charging posts for electric buses, electric trains, heavy trucks and electric vehicles designed primarily for off-road use; equipment on electric vehicles; charging for RESS not located on electric vehicles; DC power supply equipment for electric vehicles based on double/reinforced insulation or level III protection against electric shock._x000D_
</t>
  </si>
  <si>
    <t>electric vehicle charging equipment</t>
  </si>
  <si>
    <t>43.120 - Electric road vehicles</t>
  </si>
  <si>
    <r>
      <rPr>
        <sz val="11"/>
        <rFont val="Calibri"/>
      </rPr>
      <t>https://members.wto.org/crnattachments/2025/TBT/VNM/25_01934_00_x.pdf</t>
    </r>
  </si>
  <si>
    <t>SI 1147 Part 3 - Elastic bandage: Bandage made of warp covered elastomeric yarns and weft cotton or rayon yarn</t>
  </si>
  <si>
    <t>The existing Mandatory Standard, SI 1147 part 3, dealing with elastic bandages, shall be declared voluntary. This declaration aims to remove unnecessary trade obstacles and lower trade barriers._x000D_
These types of bandages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overlap.This standard is also being revised, as notified in G/TBT/N/ISR/1359. Should the revision process be completed before this declaration, it will apply to the newly revised standard, SI 1147. </t>
  </si>
  <si>
    <t>Elastic bandages (HS code(s): 300590); (ICS code(s): 11.120.20)</t>
  </si>
  <si>
    <r>
      <rPr>
        <sz val="11"/>
        <rFont val="Calibri"/>
      </rPr>
      <t>https://members.wto.org/crnattachments/2025/TBT/ISR/25_01943_00_x.pdf</t>
    </r>
  </si>
  <si>
    <t>SI 1228 - Zinc oxid elastic adhesive bandage</t>
  </si>
  <si>
    <t>The existing Mandatory Standard, SI 1228, dealing with zinc oxide elastic adhesive bandages, shall be declared voluntary. This declaration aims to remove unnecessary trade obstacles and lower trade barriers._x000D_
These bandages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</si>
  <si>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Zinc oxid elastic adhesive bandage (HS code(s): 300510); (ICS code(s): 11.120.20)</t>
  </si>
  <si>
    <t>300510 - Adhesive dressings and other articles having an adhesive layer, impregnated or covered with pharmaceutical substances or put up for retail sale for medical, surgical, dental or veterinary purposes</t>
  </si>
  <si>
    <r>
      <rPr>
        <sz val="11"/>
        <rFont val="Calibri"/>
      </rPr>
      <t>https://members.wto.org/crnattachments/2025/TBT/ISR/25_01944_00_x.pdf</t>
    </r>
  </si>
  <si>
    <t>SI 1147 Part 1 - Elastic bandage: 1:3 bandage made of elastomeric and cotton or elastomeric and cotton-polyester or elastomeric and rayon yarns</t>
  </si>
  <si>
    <t>The existing Mandatory Standard, SI 1147 part 1, dealing with 1:3 bandages, shall be declared voluntary. This declaration aims to remove unnecessary trade obstacles and lower trade barriers. These types of bandages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overlap.This standard is also being revised, as notified in G/TBT/N/ISR/1359. Should the revision process be completed before this declaration, it will apply to the newly revised standard, SI 1147. </t>
  </si>
  <si>
    <r>
      <rPr>
        <sz val="11"/>
        <rFont val="Calibri"/>
      </rPr>
      <t>https://members.wto.org/crnattachments/2025/TBT/ISR/25_01941_00_x.pdf</t>
    </r>
  </si>
  <si>
    <t>SI 14079 Part 1 - Non-active medical devices - Performance requirements and test methods: Absorbent cotton gauze and absorbent cotton and viscose gauze</t>
  </si>
  <si>
    <t>The existing Mandatory Standard, SI 14079 part 1, dealing with absorbent gauzes, shall be declared voluntary. This declaration aims to remove unnecessary trade obstacles and lower trade barriers._x000D_
These gauzes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</si>
  <si>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Non-active medical devices - Absorbent gauzes (HS code(s): 300590); (ICS code(s): 11.120.20)</t>
  </si>
  <si>
    <r>
      <rPr>
        <sz val="11"/>
        <rFont val="Calibri"/>
      </rPr>
      <t>https://members.wto.org/crnattachments/2025/TBT/ISR/25_01935_00_x.pdf</t>
    </r>
  </si>
  <si>
    <t>ConsultationonRSS-193, Issue 1 (8 pages, available in English and French)</t>
  </si>
  <si>
    <t>Notice is hereby given by the Ministry of Innovation, Science and Economic Development Canada has amended the following standard:RSS-193, issue 1, Flexible Use Broadband Equipment Operating in the Band 27.5-28.35 GHz, sets out the requirements for the certification of flexible use broadband equipment, used in fixed and/or mobile services, operating in the frequency band 27.5-28.35 GHz.</t>
  </si>
  <si>
    <t>Telecommunications (ICS 33.170)</t>
  </si>
  <si>
    <t>33.170 - Television and radio broadcasting</t>
  </si>
  <si>
    <t>SI 14079 Part 2 - Non-active medical devices - Performance requirements and test methods: Gauze bandage</t>
  </si>
  <si>
    <t>The existing Mandatory Standard, SI 14079 part 2, dealing with gauze bandages, shall be declared voluntary. This declaration aims to remove unnecessary trade obstacles and lower trade barriers._x000D_
These gauzes are listed in the Israel Medical Devices Law 5772-2012, which requires pre-registering in a Recognized Country and presenting a CE or FDA certification proving compliance with European and/or US Regulations for medical devices or other recognized regulatory bodies. The registration process in the Medical Devices Register is sufficient, and there is no need for duplication or regulatory overlap.</t>
  </si>
  <si>
    <t>Non-active medical devices - Gauze bandages (HS code(s): 300590); (ICS code(s): 11.120.20)</t>
  </si>
  <si>
    <r>
      <rPr>
        <sz val="11"/>
        <rFont val="Calibri"/>
      </rPr>
      <t>https://members.wto.org/crnattachments/2025/TBT/ISR/25_01936_00_x.pdf</t>
    </r>
  </si>
  <si>
    <t>SI 597 Part 1 - Cotton wool: Medical cotton wool</t>
  </si>
  <si>
    <t>The existing Mandatory Standard, SI 597 part 1, dealing with medical cotton wool, shall be declared voluntary. This declaration aims to remove unnecessary trade obstacles and lower trade barriers._x000D_
These medical cotton wools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</si>
  <si>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Medical cotton wool (HS code(s): 300590; 560121); (ICS code(s): 11.040.30; 11.120.20; 59.080.99)</t>
  </si>
  <si>
    <t>300590 - Wadding, gauze, bandages and the like, e.g. dressings, adhesive plasters, poultices, impregnated or covered with pharmaceutical substances or put up for retail sale for medical, surgical, dental or veterinary purposes (excl. adhesive dressings and other articles having an adhesive layer); 560121 - Wadding of cotton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</si>
  <si>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11.040.30 - Surgical instruments and materials; 11.120.20 - Wound dressings and compresses; 59.080.99 - Other products of the textile industry</t>
  </si>
  <si>
    <r>
      <rPr>
        <sz val="11"/>
        <rFont val="Calibri"/>
      </rPr>
      <t>https://members.wto.org/crnattachments/2025/TBT/ISR/25_01938_00_x.pdf</t>
    </r>
  </si>
  <si>
    <t>SI 1147 - Elastic bandage: General requirements</t>
  </si>
  <si>
    <t>The existing Mandatory Standard, SI 1147, dealing with the general requirements for elastic bandages, shall be declared voluntary. This declaration aims to remove unnecessary trade obstacles and lower trade barriers._x000D_
These bandages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overlap.This standard is also being revised, as notified in G/TBT/N/ISR/1359. Should the revision process be completed before this declaration, it will apply to the newly revised standard, SI 1147. </t>
  </si>
  <si>
    <r>
      <rPr>
        <sz val="11"/>
        <rFont val="Calibri"/>
      </rPr>
      <t>https://members.wto.org/crnattachments/2025/TBT/ISR/25_01940_00_x.pdf</t>
    </r>
  </si>
  <si>
    <t>SI 1147 Part 2 - Elastic bandage: 1:4 bandage made of elastomeric and cotton or rayon yarns</t>
  </si>
  <si>
    <t>The existing Mandatory Standard, SI 1147 part 2, dealing with 1:4 bandages, shall be declared voluntary. This declaration aims to remove unnecessary trade obstacles and lower trade barriers. These types of bandages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overlap.This standard is also being revised, as notified in G/TBT/N/ISR/1359. Should the revision process be completed before this declaration, it will apply to the newly revised standard, SI 1147. </t>
  </si>
  <si>
    <r>
      <rPr>
        <sz val="11"/>
        <rFont val="Calibri"/>
      </rPr>
      <t>https://members.wto.org/crnattachments/2025/TBT/ISR/25_01942_00_x.pdf</t>
    </r>
  </si>
  <si>
    <t>SI 14079 Part 3 - Non-active medical devices - Performance requirements and test methods: Gauze pad</t>
  </si>
  <si>
    <t>The existing Mandatory Standard, SI 14079 part 3, dealing with gauze pads, shall be declared voluntary. This declaration aims to remove unnecessary trade obstacles and lower trade barriers._x000D_
These gauze pads are listed in the Israel Medical Devices Law 5772-2012, which requires pre-registering in a Recognized Country and presenting a CE or FDA certification proving compliance with European and/or US Regulations for medical devices or other recognized regulatory bodies. The registration process in the Medical Devices Register is sufficient, and there is no need for duplication or regulatory overlap.</t>
  </si>
  <si>
    <t>Non-active medical devices - Gauze pads (HS code(s): 300590); (ICS code(s): 11.120.20)</t>
  </si>
  <si>
    <r>
      <rPr>
        <sz val="11"/>
        <rFont val="Calibri"/>
      </rPr>
      <t>https://members.wto.org/crnattachments/2025/TBT/ISR/25_01937_00_x.pdf</t>
    </r>
  </si>
  <si>
    <t>SI 1084 - Self-adhesive zinc-oxide plaster for medical use</t>
  </si>
  <si>
    <t>The existing Mandatory Standard, SI 1084, dealing with plaster for medical use, will be declared voluntary. This declaration aims to remove unnecessary trade obstacles and lower trade barriers._x000D_
These plasters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</si>
  <si>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Plaster for medical use (HS code(s): 300510); (ICS code(s): 11.120.20)</t>
  </si>
  <si>
    <r>
      <rPr>
        <sz val="11"/>
        <rFont val="Calibri"/>
      </rPr>
      <t>https://members.wto.org/crnattachments/2025/TBT/ISR/25_01939_00_x.pdf</t>
    </r>
  </si>
  <si>
    <t>Decreto N° 3423/2025 "por el cual se incorpora al ordenamiento jurídico nacional la Resolución del Grupo Mercado Común del MERCOSUR N° 48/21, "Reglamento Técnico MERCOSUR sobre rotulado para productos de higiene personal, cosméticos y perfumes (Derogación de las Resoluciones GMC N° 36/99 y 36/04)"" (Decree No. 3423/2025 incorporating into national legislation MERCOSUR Common Market Group (GMC) Resolution No. 48/21, "MERCOSUR Technical Regulation on the labels for personal hygiene products, cosmetics and perfumes (Repeal of GMC Resolutions Nos. 36/99 and 36/04)") (15 pages, in Spanish)</t>
  </si>
  <si>
    <t>The notified Decree aims to incorporate into national legislation MERCOSUR Common Market Group (GMC) Resolution No. 48/21, "MERCOSUR Technical Regulation on the labels for personal hygiene products, cosmetics and perfumes (Repeal of GMC Resolutions Nos. 36/99 and 36/04)".</t>
  </si>
  <si>
    <t>Cosmetics. Toiletries (ICS code: 71.100.70)</t>
  </si>
  <si>
    <t>Consumer information, labelling (TBT); Prevention of deceptive practices and consumer protection (TBT); Protection of human health or safety (TBT); Protection of the environment (TBT); Quality requirements (TBT); Reducing trade barriers and facilitating trade (TBT)</t>
  </si>
  <si>
    <r>
      <rPr>
        <sz val="11"/>
        <rFont val="Calibri"/>
      </rPr>
      <t>https://members.wto.org/crnattachments/2025/TBT/PRY/25_01932_00_s.pdf</t>
    </r>
  </si>
  <si>
    <t>DKS 948: 2024 Corrugated fibreboard boxes for export of horticultural produce— Specification</t>
  </si>
  <si>
    <t>This Kenya Standard prescribes the requirements and methods of test for corrugated fibreboard boxes for export of horticultural produce.</t>
  </si>
  <si>
    <t>Packing cases, boxes, crates, drums and similar packings, of wood; cable-drums of wood; pallets, box pallets and other load boards, of wood; pallet collars of wood (excl. containers specially designed and equipped for one or more modes of transport) (HS code(s): 4415); Cases. Boxes. Crates (ICS code(s): 55.160)</t>
  </si>
  <si>
    <t>4415 - Packing cases, boxes, crates, drums and similar packings, of wood; cable-drums of wood; pallets, box pallets and other load boards, of wood; pallet collars of wood (excl. containers specially designed and equipped for one or more modes of transport)</t>
  </si>
  <si>
    <t>55.160 - Cases. Boxes. Crates</t>
  </si>
  <si>
    <r>
      <rPr>
        <sz val="11"/>
        <rFont val="Calibri"/>
      </rPr>
      <t>https://members.wto.org/crnattachments/2025/TBT/KEN/25_01904_00_e.pdf</t>
    </r>
  </si>
  <si>
    <t>DKS 921: 2024 Kraft liner ― Specification</t>
  </si>
  <si>
    <t>This Kenya Standard specifies the requirements and test methods for kraft liner meant for corrugated board boxes used for packaging.</t>
  </si>
  <si>
    <t>- Kraftliner: (HS code(s): 48041); Paper products (ICS code(s): 85.080)</t>
  </si>
  <si>
    <t>48041 - - Kraftliner:</t>
  </si>
  <si>
    <t>85.080 - Paper products</t>
  </si>
  <si>
    <r>
      <rPr>
        <sz val="11"/>
        <rFont val="Calibri"/>
      </rPr>
      <t>https://members.wto.org/crnattachments/2025/TBT/KEN/25_01905_00_e.pdf</t>
    </r>
  </si>
  <si>
    <t>Amendment of the Ordinance on Construction Products</t>
  </si>
  <si>
    <t>Introduction of a system to assess and verify constancy of performance of construction products in relation to the essential characteristics on environmental sustainability to align with the new EU requirements. </t>
  </si>
  <si>
    <t>PLASTICS AND ARTICLES THEREOF (HS code(s): 39); WOOD AND ARTICLES OF WOOD; WOOD CHARCOAL (HS code(s): 44); CARPETS AND OTHER TEXTILE FLOOR COVERINGS (HS code(s): 57); ARTICLES OF STONE, PLASTER, CEMENT, ASBESTOS, MICA OR SIMILAR MATERIALS (HS code(s): 68); CERAMIC PRODUCTS (HS code(s): 69); GLASS AND GLASSWARE (HS code(s): 70); IRON AND STEEL (HS code(s): 72); ARTICLES OF IRON OR STEEL (HS code(s): 73); COPPER AND ARTICLES THEREOF (HS code(s): 74); NICKEL AND ARTICLES THEREOF (HS code(s): 75); ALUMINIUM AND ARTICLES THEREOF (HS code(s): 76); LEAD AND ARTICLES THEREOF (HS code(s): 78); ZINC AND ARTICLES THEREOF (HS code(s): 79); TIN AND ARTICLES THEREOF (HS code(s): 80); OTHER BASE METALS; CERMETS; ARTICLES THEREOF (HS code(s): 81); MISCELLANEOUS ARTICLES OF BASE METAL (HS code(s): 83); MISCELLANEOUS MANUFACTURED ARTICLES (HS code(s): 96); Construction materials and building (ICS code(s): 91); Civil engineering (ICS code(s): 93)</t>
  </si>
  <si>
    <t>39 - PLASTICS AND ARTICLES THEREOF; 81 - OTHER BASE METALS; CERMETS; ARTICLES THEREOF; 80 - TIN AND ARTICLES THEREOF; 79 - ZINC AND ARTICLES THEREOF; 78 - LEAD AND ARTICLES THEREOF; 76 - ALUMINIUM AND ARTICLES THEREOF; 75 - NICKEL AND ARTICLES THEREOF; 83 - MISCELLANEOUS ARTICLES OF BASE METAL; 74 - COPPER AND ARTICLES THEREOF; 72 - IRON AND STEEL; 70 - GLASS AND GLASSWARE; 69 - CERAMIC PRODUCTS; 68 - ARTICLES OF STONE, PLASTER, CEMENT, ASBESTOS, MICA OR SIMILAR MATERIALS; 57 - CARPETS AND OTHER TEXTILE FLOOR COVERINGS; 44 - WOOD AND ARTICLES OF WOOD; WOOD CHARCOAL; 73 - ARTICLES OF IRON OR STEEL; 96 - MISCELLANEOUS MANUFACTURED ARTICLES</t>
  </si>
  <si>
    <t>91 - Construction materials and building; 93 - Civil engineering</t>
  </si>
  <si>
    <t>Consumer information, labelling (TBT); Protection of the environment (TBT); Harmonization (TBT)</t>
  </si>
  <si>
    <r>
      <rPr>
        <sz val="11"/>
        <rFont val="Calibri"/>
      </rPr>
      <t>https://members.wto.org/crnattachments/2025/TBT/CHE/25_01891_00_f.pdf</t>
    </r>
  </si>
  <si>
    <t>SI 1268 Part 3 - Syringes and needles: Sterile hypodermic syringes for single use: Syringes for manual use</t>
  </si>
  <si>
    <t>The existing Mandatory Standard, SI 1268 part 3, dealing with sterile hypodermic syringes for single use, shall be declared voluntary. This declaration aims to remove unnecessary trade obstacles and lower trade barriers._x000D_
These types of syringes are listed in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</si>
  <si>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Sterile hypodermic syringes for single use (HS code(s): 901831; 901832); (ICS code(s): 11.040.25)</t>
  </si>
  <si>
    <t>901832 - Tubular metal needles and needles for sutures, used in medical, surgical, dental or veterinary sciences; 901831 - Syringes, with or without needles, used in medical, surgical, dental or veterinary sciences</t>
  </si>
  <si>
    <t>11.040.25 - Syringes, needles and catheters</t>
  </si>
  <si>
    <r>
      <rPr>
        <sz val="11"/>
        <rFont val="Calibri"/>
      </rPr>
      <t>https://members.wto.org/crnattachments/2025/TBT/ISR/25_01877_00_x.pdf</t>
    </r>
  </si>
  <si>
    <t>DKS 2430:2025 Ginger paste ― Specification</t>
  </si>
  <si>
    <t>This Draft Kenya Standard specifies requirements, sampling and test methods for concentrated ginger paste, and raw ginger paste that is well blended.</t>
  </si>
  <si>
    <t>Food products in general (ICS code(s): 67.040)</t>
  </si>
  <si>
    <t>09101 - - Ginger:</t>
  </si>
  <si>
    <r>
      <rPr>
        <sz val="11"/>
        <rFont val="Calibri"/>
      </rPr>
      <t>https://members.wto.org/crnattachments/2025/TBT/KEN/25_01908_00_e.pdf</t>
    </r>
  </si>
  <si>
    <t>SI 1268 Part 4 - Syringes and needles: Sterile hypodermic syringes for single use: Syringes for use with power-driven syringe pumps</t>
  </si>
  <si>
    <t>The existing Mandatory Standard, SI 1268 part 4, dealing with sterile hypodermic syringes for single use with power-driven syringe pumps, shall be declared voluntary. This declaration applies to the two editions in force: January 2024 and August 2002), Amendment no. 1 (January 2007) and Amendment no. 2 (April 2019) and aims to remove unnecessary trade obstacles and lower trade barriers._x000D_
These types of syringes are listed in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</si>
  <si>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Sterile hypodermic syringes for single use with power-driven syringe pumps (HS code(s): 901831; 901832); (ICS code(s): 11.040.25)</t>
  </si>
  <si>
    <r>
      <rPr>
        <sz val="11"/>
        <rFont val="Calibri"/>
      </rPr>
      <t>https://members.wto.org/crnattachments/2025/TBT/ISR/25_01876_00_x.pdf
https://members.wto.org/crnattachments/2025/TBT/ISR/25_01876_01_x.pdf</t>
    </r>
  </si>
  <si>
    <t>SI 1268 Part 6 - Syringes and needles: Sterile hypodermic syringes for single use: Colour coding for identification</t>
  </si>
  <si>
    <t>The existing Mandatory Standard, SI 1268 part 6, which deals with colour coding for identifying sterile hypodermic syringes, shall be declared voluntary. This declaration aims to remove unnecessary trade obstacles and lower trade barriers._x000D_
These types of syringes are listed in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</si>
  <si>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Sterile hypodermic syringes for single use: Colour coding for identification (HS code(s): 901831; 901832); (ICS code(s): 11.040.25)</t>
  </si>
  <si>
    <r>
      <rPr>
        <sz val="11"/>
        <rFont val="Calibri"/>
      </rPr>
      <t>https://members.wto.org/crnattachments/2025/TBT/ISR/25_01879_00_x.pdf</t>
    </r>
  </si>
  <si>
    <t>Assessment (2nd Call for Submissions report for Proposal P1056 – Caffeine review (82 pages, in English), and supporting document(s) (all in English): SD1 (76 pages), SD2 (29 pages), SD3 (106 pages), SD4 (56 pages), SD5 (34 pages). See 11. below.</t>
  </si>
  <si>
    <t>This proposal proposes to: - Prohibit the retail sale of a food that is caffeine and prohibit the addition of caffeine to foods for retail sale unless expressly permitted- Expressly permit the addition of caffeine to Formulated supplementary sports foods (FSSF), subject to compositional, packaging and labelling requirements.</t>
  </si>
  <si>
    <t>Foods for retail sale in Australia and New Zealand in which caffeine has been added, including sports foods.</t>
  </si>
  <si>
    <t>293930 - Caffeine and its salts</t>
  </si>
  <si>
    <t>67.220.20 - Food additives</t>
  </si>
  <si>
    <t>Consumer information, labelling (TBT); Prevention of deceptive practices and consumer protection (TBT); Protection of human health or safety (TBT)</t>
  </si>
  <si>
    <t>DKS 2431: 2025 Garlic paste — Specification</t>
  </si>
  <si>
    <t>This Draft Kenya Standard specifies requirements, sampling and test methods for concentrated garlic paste, and raw garlic paste that is well blended.</t>
  </si>
  <si>
    <r>
      <rPr>
        <sz val="11"/>
        <rFont val="Calibri"/>
      </rPr>
      <t>https://members.wto.org/crnattachments/2025/TBT/KEN/25_01907_00_e.pdf</t>
    </r>
  </si>
  <si>
    <t>SI 867 - Clinical thermometers: Metallic liquid-in-glass thermometers with maximum device</t>
  </si>
  <si>
    <t>The existing Mandatory Standard, SI 867, dealing with clinical thermometers, shall be declared voluntary. This declaration aims to remove unnecessary trade obstacles and lower trade barriers._x000D_
These thermometers are listed in the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</si>
  <si>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Clinical thermometers (HS code(s): 902511); (ICS code(s): 17.200.20)</t>
  </si>
  <si>
    <t>902511 - Thermometers, liquid-filled, for direct reading, not combined with other instruments</t>
  </si>
  <si>
    <t>17.200.20 - Temperature-measuring instruments</t>
  </si>
  <si>
    <r>
      <rPr>
        <sz val="11"/>
        <rFont val="Calibri"/>
      </rPr>
      <t>https://members.wto.org/crnattachments/2025/TBT/ISR/25_01885_00_x.pdf</t>
    </r>
  </si>
  <si>
    <t>SI 1268 Part 7 - Syringes and needles: Sterile hypodermic syringes for single use: Requirements and test methods</t>
  </si>
  <si>
    <t>The existing Mandatory Standard, SI 1268 part 7, dealing with the requirements and test methods for sterile hypodermic syringes, shall be declared voluntary. This declaration aims to remove unnecessary trade obstacles and lower trade barriers._x000D_
These types of syringes are listed in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</si>
  <si>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r>
      <rPr>
        <sz val="11"/>
        <rFont val="Calibri"/>
      </rPr>
      <t>https://members.wto.org/crnattachments/2025/TBT/ISR/25_01880_00_x.pdf</t>
    </r>
  </si>
  <si>
    <t>DKS 3034: 2025 Lupin beans — Specification</t>
  </si>
  <si>
    <t>This Kenyan Standard specifies requirements, sampling and test methods for dry lupin beans (Lupinus. albusLupinus. mutabilis, and Lupinus . angustifolius) intended for human consumption</t>
  </si>
  <si>
    <t>- Beans (Vigna spp., Phaseolus spp.): (HS code(s): 07133); Cereals, pulses and derived products (ICS code(s): 67.060)</t>
  </si>
  <si>
    <t>07133 - - Beans (Vigna spp., Phaseolus spp.):</t>
  </si>
  <si>
    <r>
      <rPr>
        <sz val="11"/>
        <rFont val="Calibri"/>
      </rPr>
      <t>https://members.wto.org/crnattachments/2025/TBT/KEN/25_01903_00_e.pdf</t>
    </r>
  </si>
  <si>
    <t>SI 12402 Part 1 - Personal flotation devices: Lifejackets for seagoing ships - Safety requirements</t>
  </si>
  <si>
    <t xml:space="preserve">The existing Mandatory Standard, SI 12402 part 1, dealing with lifejackets for seagoing ships, shall be declared voluntary. This declaration aims to remove unnecessary trade obstacles and lower trade barriers.The standard adopts the International Maritime Organization - IMO: Life-Saving Appliance (LSA) Code: Edition 2017, concerning life jackets only._x000D_
The standard does not define safety requirements for a consumer product available to the general public but for professional life-saving equipment onboard ships._x000D_
These vests are subject to various international regulations, such as SOLAS (Safety of Life at Sea) - International Convention for the Safety of Life at Sea, 1974, enforced by the authority of the Shipping and Ports Authority, Ministry of Transport and Road Safety._x000D_
Furthermore, the standard is classified under import group No. 4 for goods intended for use in industry or professionals only, not by the consumer. Therefore, it is exempt from pre-import approval and inspections._x000D_
</t>
  </si>
  <si>
    <t>Personal flotation devices - Lifejackets for seagoing ships (HS code(s): 630720); (ICS code(s): 13.340.70)</t>
  </si>
  <si>
    <t>630720 - Life jackets and life belts, of all types of textile materials</t>
  </si>
  <si>
    <t>13.340.70 - Lifejackets, buoyancy aids and flotation devices</t>
  </si>
  <si>
    <r>
      <rPr>
        <sz val="11"/>
        <rFont val="Calibri"/>
      </rPr>
      <t>https://members.wto.org/crnattachments/2025/TBT/ISR/25_01875_00_x.pdf</t>
    </r>
  </si>
  <si>
    <t>SI 1268 Part 5 - Syringes and needles: Sterile single-use syringes, with or without needle, for insulin</t>
  </si>
  <si>
    <t>The existing Mandatory Standard, SI 1268 part 5, dealing with sterile single-use syringes for insulin, shall be declared voluntary. This declaration aims to remove unnecessary trade obstacles and lower trade barriers._x000D_
These types of syringes are listed in Israel Medical Devices Law 5772-2012, which requires pre-registering in a Recognized Country and presenting a CE or FDA certification proving compliance with European and/or US medical devices regulations or other recognized regulatory bodies. The registration process in the Medical Devices Register is sufficient, and there is no need for regulatory duplication or overlap.</t>
  </si>
  <si>
    <t>Sterile single-use syringes, with or without needle, for insulin (HS code(s): 901831; 901832); (ICS code(s): 11.040.25)</t>
  </si>
  <si>
    <r>
      <rPr>
        <sz val="11"/>
        <rFont val="Calibri"/>
      </rPr>
      <t>https://members.wto.org/crnattachments/2025/TBT/ISR/25_01878_00_x.pdf</t>
    </r>
  </si>
  <si>
    <t>Draft Commission Implementing Regulation amending Implementing Regulation (EU) 2021/2226 as regards the medical devices for which the instructions for use may be provided in electronic form </t>
  </si>
  <si>
    <t>This draft Commission Implementing Regulation expands the scope of the possibility to provide electronic instructions for use to all devices intended for exclusive use by healthcare professionals in accordance with Annex I, Chapter III, point 23.1(f), to Regulation (EU) 2017/745. It also requires provision in EUDAMED of the URL to the electronic instructions for use. </t>
  </si>
  <si>
    <t>11 - Health care technology</t>
  </si>
  <si>
    <r>
      <rPr>
        <sz val="11"/>
        <rFont val="Calibri"/>
      </rPr>
      <t>https://members.wto.org/crnattachments/2025/TBT/EEC/25_01853_00_e.pdf</t>
    </r>
  </si>
  <si>
    <t>SI 1279 Part 1 - Wheelchairs: Hand-propelled chairs</t>
  </si>
  <si>
    <t>The existing Mandatory Standard, SI 1279 part 1, dealing with hand-propelled wheelchairs, shall be declared voluntary. This declaration aims to remove unnecessary trade obstacles and lower trade barriers._x000D_
Hand-propelled wheelchairs are listed in Israel Medical Devices Law 5772-2012, which requires pre-registration and compliance with the regulations of the EU, US or other developed countries. The registration process in Israel's Medical Devices Register is sufficient, and there is no need for duplication or regulatory overlap.This standard is in an advanced revision stage, as notified in G/TBT/N/ISR/1318 on 21 February 2024. If the revision process matures and is published in the Israel Official Gazette, the declaration as a voluntary standard will also apply to the revised standard.</t>
  </si>
  <si>
    <t>Hand propelled wheelchairs (HS code(s): 871310); (ICS code(s): 11.180.10)</t>
  </si>
  <si>
    <t>871310 - Carriages for disabled persons, not mechanically propelled</t>
  </si>
  <si>
    <t>11.180.10 - Aids and adaptation for moving</t>
  </si>
  <si>
    <r>
      <rPr>
        <sz val="11"/>
        <rFont val="Calibri"/>
      </rPr>
      <t>https://members.wto.org/crnattachments/2025/TBT/ISR/25_01869_00_x.pdf</t>
    </r>
  </si>
  <si>
    <t>DKS 3035:2025 Linseed (Flaxseed) for oil extraction — Specification</t>
  </si>
  <si>
    <t>This draft Kenya Standard specifies requirements, sampling and testing methods for linseed (flaxseed) (Linum usitatissimum) intended for oil extraction.</t>
  </si>
  <si>
    <t>OIL SEEDS AND OLEAGINOUS FRUITS; MISCELLANEOUS GRAINS, SEEDS AND FRUIT; INDUSTRIAL OR MEDICINAL PLANTS; STRAW AND FODDER (HS code(s): 12); Oilseeds (ICS code(s): 67.200.20)</t>
  </si>
  <si>
    <t>12 - OIL SEEDS AND OLEAGINOUS FRUITS; MISCELLANEOUS GRAINS, SEEDS AND FRUIT; INDUSTRIAL OR MEDICINAL PLANTS; STRAW AND FODDER</t>
  </si>
  <si>
    <t>67.200.20 - Oilseeds</t>
  </si>
  <si>
    <r>
      <rPr>
        <sz val="11"/>
        <rFont val="Calibri"/>
      </rPr>
      <t>https://members.wto.org/crnattachments/2025/TBT/KEN/25_01850_00_e.pdf</t>
    </r>
  </si>
  <si>
    <t>Assessment of Proposal P1056 – Caffeine review (2nd Call for Submissions)</t>
  </si>
  <si>
    <t>This proposal proposes to:  - Prohibit the retail sale of a food that is caffeine and prohibit the addition of caffeine to foods for retail sale unless expressly permitted - Expressly permit the addition of caffeine to Formulated supplementary sports foods (FSSF), subject to compositional, packaging and labelling requirements. </t>
  </si>
  <si>
    <t>Foods for retail sale in Australia and New Zealand in which caffeine has been added, including sports foods. </t>
  </si>
  <si>
    <r>
      <rPr>
        <sz val="11"/>
        <rFont val="Calibri"/>
      </rPr>
      <t>https://www.foodstandards.gov.au/food-standards-code/proposals/p1056</t>
    </r>
  </si>
  <si>
    <t>PROYECTO de Norma Oficial Mexicana PROY-NOM022ENER/SE2024, Eficiencia energética y requisitos de seguridad al usuario para aparatos de refrigeración comercial autocontenidos. Límites, métodos de prueba y etiquetado (Draft Mexican Official Standard PROY-NOM022ENER/SE2024: Energy efficiency of and user safety requirements for self-G/TBT/N/MEX/543- 2 - contained commercial refrigerating equipment. Limits, test methods and labelling) (58 pages, in Spanish)</t>
  </si>
  <si>
    <t> The notified draft Mexican Official Standard, PROY-NOM-022-ENER/SE-2024, establishes the maximum energy consumption limits, test method, marking requirements and conformity assessment procedure. It applies to self-contained commercial refrigeration appliances, new, used or rebuilt, powered by electricity; with minimum capacities depending on the type of appliance, such as upright refrigerators with one or more doors, including those for medical use (25 l); chest refrigerators, including those for medical use (50 l); chest freezers, including medical equipment (50 l); upright freezers, including medical equipment (50 l); closed display cabinets (refrigerated display cabinets with doors) (100 l); and storage cabinets for bagged ice (100 l), imported into or manufactured or marketed within the United Mexican States. The following are excluded from the scope of the notified draft standard:o refrigerators with beverage dispensers: beer, water, wine, etc.;o remote equipment;o refrigerators without a door or air curtain;o wine coolers or refrigerators;o combination or two-in-one refrigerators/freezers;o cold or freezer rooms or chambers;o table refrigerators and/or food preparation tables;o ultra-low temperature freezers, operating at temperatures below -50°C, with more than one refrigeration stage;o split-system central air conditioners.</t>
  </si>
  <si>
    <t>Self-contained commercial refrigerating equipment, new, used or rebuilt, powered by electricity; with minimum capacities depending on the type of appliance, such as upright refrigerators with one or more doors, including those for medical use (25 l); chest refrigerators, including those for medical use (50 l); chest freezers, including medical equipment (50 l); upright freezers, including medical equipment (50 l); closed display cabinets (refrigerated display cabinets with doors) (100 l); and storage cabinets for bagged ice (100 l), imported into or manufactured or marketed within the United Mexican States</t>
  </si>
  <si>
    <t>97.130.20 - Commercial refrigerating appliances</t>
  </si>
  <si>
    <t>Consumer information, labelling (TBT); Protection of the environment (TBT)</t>
  </si>
  <si>
    <r>
      <rPr>
        <sz val="11"/>
        <rFont val="Calibri"/>
      </rPr>
      <t>https://members.wto.org/crnattachments/2025/TBT/MEX/25_01862_00_s.pdf</t>
    </r>
  </si>
  <si>
    <t>Designation of Shitei Yakubutsu (designated substances), based on the Act on Securing Quality, Efficacy and Safety of Products Including Pharmaceuticals and Medical Devices (hereinafter referred to as the Act). (1960, Law No.145) </t>
  </si>
  <si>
    <t>Proposal for the additional designation of 3 substances as Shitei Yakubutsu, and their proper uses under the Act.　</t>
  </si>
  <si>
    <t>Substances with probable effects on the central nervous system</t>
  </si>
  <si>
    <r>
      <rPr>
        <sz val="11"/>
        <rFont val="Calibri"/>
      </rPr>
      <t>https://members.wto.org/crnattachments/2025/TBT/JPN/25_01852_00_e.pdf</t>
    </r>
  </si>
  <si>
    <t>PROYECTO de Norma Oficial Mexicana PROY-NOM-036-ENER/SE-2024, Eficiencia térmica y seguridad de estufas que funcionan con leña. Especificaciones, métodos de prueba y marcado (Draft Mexican Official Standard PROY-NOM-036-ENER/SE-2024: Thermal efficiency and safety of wood-burning stoves. Specifications, test methods and marking) (55 pages, in Spanish)</t>
  </si>
  <si>
    <t> The notified draft Mexican Official Standard, PROY-NOM-036-ENER/SE-2024, establishes the specifications for thermal performance and safety, the test method, marking requirements and conformity assessment procedure.G/TBT/N/MEX/544- 2 -  It applies to wood-burning cookstoves with a combustion chamber that are imported into or manufactured or marketed within the territory of the United Mexican States.</t>
  </si>
  <si>
    <t>Wood-burning cookstoves with a combustion chamber, imported into or manufactured, marketed, built or assembled within the United Mexican States</t>
  </si>
  <si>
    <t>97.040.20 - Cooking ranges, working tables, ovens and similar appliances</t>
  </si>
  <si>
    <r>
      <rPr>
        <sz val="11"/>
        <rFont val="Calibri"/>
      </rPr>
      <t>https://members.wto.org/crnattachments/2025/TBT/MEX/25_01863_00_s.pdf</t>
    </r>
  </si>
  <si>
    <t>Canned Tuna and Canned Bonitos</t>
  </si>
  <si>
    <t>Delete Item No. 10.4 (it is not allowed to add vegetable proteins and their concentrates) and add (Write the percentage of plant proteins or concentrates if added) in item No. 8 in GSO 1817:2022 for Canned Tuna and Canned Bonitos.</t>
  </si>
  <si>
    <t>160414 - Prepared or preserved tunas, skipjack and Atlantic bonito, whole or in pieces (excl. minced)</t>
  </si>
  <si>
    <t>67.120.30 - Fish and fishery products</t>
  </si>
  <si>
    <r>
      <rPr>
        <sz val="11"/>
        <rFont val="Calibri"/>
      </rPr>
      <t>https://dgsm.gso.org.sa/store/</t>
    </r>
  </si>
  <si>
    <t>The Amendment of Industrial Safety and Health Law, etc.</t>
  </si>
  <si>
    <t>The Industrial Safety and Health Law, etc. are to be amended as follows; 1) The following duties, which were previously performed by the government of Japan (Ministry of Health, Labour and Welfare), will be performed by a registered agency for design review and manufacturing inspections (including agencies located overseas) registered by the Minister of Health, Labour and Welfare. (i) Review of conformity with structural standards for manufacturing permits (design review) which is required before manufacturing the specific machines, etc. listed in 4. (ii) Manufacturing inspections, etc. that are required when manufacturing mobile cranes and gondolas.2) Establish the registration requirements and implementation obligations of a registered agency for design review and manufacturing inspections (including agencies located overseas).</t>
  </si>
  <si>
    <t>The following specified machines, etc. listed in Appended Table 1 of Industrial Safety and Health Law;1) boilers (excluding small-sized boilers, boilers used on ships subject to the Ship Safety Act, and boilers subject to the Electricity Business Act)2) class-1 pressure vessels (excluding small-sized pressure vessels, pressure vessels used on ships subject to the Ship Safety Act, pressure vessels used on fuel systems of an automobile, and the pressure vessels subject to the Electricity Business Act, the High-Pressure Gas Safety Act, the Gas Business Act, Act on the Securing of Safety and the Optimization of Transaction of Liquefied Petroleum Gas, and Act on Carbon Dioxide Storage Business)3) cranes with a lifting capacity of 3 tons or more (for stacker cranes, 1 ton or more)4) mobile cranes with a lifting capacity of 3 tons or more5) derricks with a lifting capacity of 2 tons or more6) elevators with a loading capacity of 1 ton or more (excluding light capacity lifts and construction lifts)7) construction lifts with a loading capacity of 0.25 ton or more, with a guide rail (shaft in the case of lifts having such shaft) with a height of 18 m or more8) gondolas(machines which are required to undergo permission for manufacturing or manufacturing inspection under the Law; HS 8402, 8403, 8404, 8419, 8426 and 8428). </t>
  </si>
  <si>
    <t>13.110 - Safety of machinery; 23.020.30 - Gas pressure vessels, gas cylinders; 27.060 - Burners. Boilers; 53.020.20 - Cranes; 53.020.99 - Other lifting equipment</t>
  </si>
  <si>
    <r>
      <rPr>
        <sz val="11"/>
        <rFont val="Calibri"/>
      </rPr>
      <t>https://members.wto.org/crnattachments/2025/TBT/JPN/25_01818_00_e.pdf</t>
    </r>
  </si>
  <si>
    <t>Implementing Guidelines on the Registration of Chemical Pharmaceutical Products for Human Use Applied for Marketing Authorization in accordance with Administrative Order No. 2024-0013 “General Rules and Regulations on the Registration of Pharmaceutical Products and Active Pharmaceutical Ingredients Intended for Human Use”</t>
  </si>
  <si>
    <t>Republic Act (RA) No. 9711, otherwise known as the Food and Drug Administration (FDA) Act of 2009, mandated strengthening the FDA as the Philippines' national regulatory agency that shall safeguard public health by ensuring the safety, efficacy, and quality of pharmaceutical products. From this ground stands the continuous action of the agency in developing its systems that are vital in drug product regulation. Moreover, under RA No. 11032, also known as the Ease of Doing Business and Efficient Government Service Delivery Act of 2018, the FDA has inclined itself toward restructuring its procedures to promote efficiency in government service delivery and transparency. Consistent with these laws, Administrative Order (AO) No. 2024-0013, titled "General Rules and Regulations on the Registration of Pharmaceutical Products and Active Pharmaceutical Ingredients for Human Use" was issued. This Order outlines the guidelines for obtaining a Certificate of Product Registration (CPR) for pharmaceutical products, covering marketing authorization, DOH-Use-Only, and foreign donations. It updates the procedures established by AO No. 67 s. 1989, addressing gaps in registration and aligning regulations with current international standards, emphasizing the need to modernize the process for pharmaceutical product registration. AO No. 2024-0013 embodies the different modern frameworks and strategies recommended for the effective evaluation and approval process relevant to reviewing the quality, safety, and efficacy of pharmaceutical products. These include the harmonized regulatory requirements among Association of Southeast Asian Nations (ASEAN) member states through the adoption of the ASEAN Common Technical Dossier (ACTD) and Common Technical Requirements (ACTR), the collaborative procedure for the accelerated registration of World Health Organization (WHO)-prequalified pharmaceutical products, ASEAN Joint Assessment Procedure, and the abridged and verification procedures for the facilitated registration pathways (FRPs). As part of realizing the provisions set forth by AO No. 2024-0013, this Circular hereby provides the implementing guidelines including procedures, standards for evaluation, and requirements for registration applications for the marketing authorization of chemical pharmaceutical products for the guidance of all concerned stakeholders. </t>
  </si>
  <si>
    <t>PHARMACEUTICAL PRODUCTS (HS code(s): 30); Pharmaceutics (ICS code(s): 11.120)</t>
  </si>
  <si>
    <t>30 - PHARMACEUTICAL PRODUCTS</t>
  </si>
  <si>
    <r>
      <rPr>
        <sz val="11"/>
        <rFont val="Calibri"/>
      </rPr>
      <t>https://members.wto.org/crnattachments/2025/TBT/PHL/25_01836_00_e.pdf
https://www.fda.gov.ph/draft-for-comments-implementing-guidelines-on-the-registration-of-chemical-pharmaceutical-products-for-human-use-applied-for-marketing-authorization-in-accordance-with-administrative-order-no-2024/</t>
    </r>
  </si>
  <si>
    <t>Resolución Administrativa N° 0024 /2024 Requisitos y Procedimiento de Autorizacion de Importacion y Exportacion de Productos Regulados por la ANRS (Administrative Resolution No. 0024/2024: Requirements and authorization procedure for the import and export of ANRS-regulated products) (55 pages, in Spanish)</t>
  </si>
  <si>
    <t>The notified Resolution seeks to establish the requirements and authorization procedure for the import and export of ANRS-regulated products. "ANRS-regulated products" encompasses: medicines (breast milk and breast-milk substitutes), vaccines, biological and biotechnological products; natural homoeopathic and medicinal products; food and beverages; nutritional supplements; medical devices; all products relating to ionizing radiation; precursor chemicals; cosmetic and hygiene products; raw materials; chemical reagents and chemical substances; packaging material; laboratory equipment; and tobacco, tobacco products and accessories.The provisions of the notified Resolution shall apply to users engaged in import and export procedures within the various ANRS bodies.G/TBT/N/NIC/182- 2 -</t>
  </si>
  <si>
    <t>Medicines (breast milk and breast-milk substitutes), vaccines, biological and biotechnological products; natural homoeopathic and medicinal products; food and beverages; nutritional supplements; medical devices; all products relating to ionizing radiation; precursor chemicals; cosmetic and hygiene products; raw materials; chemical reagents and chemical substances; packaging material; laboratory equipment; tobacco, tobacco products and accessories.</t>
  </si>
  <si>
    <t>04 - DAIRY PRODUCE; BIRDS' EGGS; NATURAL HONEY; EDIBLE PRODUCTS OF ANIMAL ORIGIN, NOT ELSEWHERE SPECIFIED OR INCLUDED; 30 - PHARMACEUTICAL PRODUCTS; 24 - TOBACCO AND MANUFACTURED TOBACCO SUBSTITUTES; PRODUCTS, WHETHER OR NOT CONTAINING NICOTINE, INTENDED FOR INHALATION WITHOUT COMBUSTION; OTHER NICOTINE CONTAINING PRODUCTS INTENDED FOR THE INTAKE OF NICOTINE INTO THE HUMAN BODY; 22 - BEVERAGES, SPIRITS AND VINEGAR; 20 - PREPARATIONS OF VEGETABLES, FRUIT, NUTS OR OTHER PARTS OF PLANTS; 19 - PREPARATIONS OF CEREALS, FLOUR, STARCH OR MILK; PASTRYCOOKS' PRODUCTS; 18 - COCOA AND COCOA PREPARATIONS; 21 - MISCELLANEOUS EDIBLE PREPARATIONS; 16 - PREPARATIONS OF MEAT, OF FISH, OF CRUSTACEANS, MOLLUSCS OR OTHER AQUATIC INVERTEBRATES, OR OF INSECTS; 15 - ANIMAL, VEGETABLE OR MICROBIAL FATS AND OILS AND THEIR CLEAVAGE PRODUCTS; PREPARED EDIBLE FATS; ANIMAL OR VEGETABLE WAXES; 12 - OIL SEEDS AND OLEAGINOUS FRUITS; MISCELLANEOUS GRAINS, SEEDS AND FRUIT; INDUSTRIAL OR MEDICINAL PLANTS; STRAW AND FODDER; 11 - PRODUCTS OF THE MILLING INDUSTRY; MALT; STARCHES; INULIN; WHEAT GLUTEN; 10 - CEREALS; 09 - COFFEE, TEA, MATÉ AND SPICES; 17 - SUGARS AND SUGAR CONFECTIONERY</t>
  </si>
  <si>
    <t>11.100.01 - Laboratory medicine in general; 11.120.01 - Pharmaceutics in general; 11.120.10 - Medicaments; 11.140 - Hospital equipment; 13.280 - Radiation protection; 65.160 - Tobacco, tobacco products and related equipment; 67.020 - Processes in the food industry; 67.040 - Food products in general; 67.060 - Cereals, pulses and derived products; 67.100 - Milk and milk products; 67.140 - Tea. Coffee. Cocoa; 67.160 - Beverages; 67.180 - Sugar. Sugar products. Starch; 67.190 - Chocolate; 67.200 - Edible oils and fats. Oilseeds; 67.220 - Spices and condiments. Food additives; 67.230 - Prepackaged and prepared foods; 67.250 - Materials and articles in contact with foodstuffs; 67.260 - Plants and equipment for the food industry</t>
  </si>
  <si>
    <r>
      <rPr>
        <sz val="11"/>
        <rFont val="Calibri"/>
      </rPr>
      <t>https://members.wto.org/crnattachments/2025/TBT/NIC/25_01734_00_s.pdf
www.minsa.gob.ni/sites/default/files/publicaciones/Resolución%20No.%200024-2024_3.pdf</t>
    </r>
  </si>
  <si>
    <t>Partial Revision of the Ordinance for Technical Specifications pertaining to Automatic Closed Sprinkler Heads, etc.</t>
  </si>
  <si>
    <t>Establish new standards for newly developed firefighting machinery and equipment, etc., that have been installed by applying exceptions to the standards.</t>
  </si>
  <si>
    <t>Closed sprinkler heads (HS code 8424.89.000)Fire Hoses (HS code 5909.00)Plug-in or screw-in fittings for fire hoses (HS code 7609.00)Power fire pumps (HS code 8413.70)</t>
  </si>
  <si>
    <t>842489 - Mechanical appliances, whether or not hand-operated, for projecting, dispersing or spraying liquids or powders, n.e.s.; 5909 - Textile hosepiping and similar textile tubing, with or without lining, armour or accessories of other materials.; 7609 - Aluminium tube or pipe fittings (for example, couplings, elbows, sleeves).; 841370 - Centrifugal pumps, power-driven (excl. those of subheading 8413.11 and 8413.19, fuel, lubricating or cooling medium pumps for internal combustion piston engine and concrete pumps)</t>
  </si>
  <si>
    <r>
      <rPr>
        <sz val="11"/>
        <rFont val="Calibri"/>
      </rPr>
      <t>https://members.wto.org/crnattachments/2025/TBT/JPN/25_01819_00_e.pdf</t>
    </r>
  </si>
  <si>
    <t>Draft Commission Regulation refusing to authorise a health claim made on foods, other than those referring to the reduction of disease risk and to children's development and health </t>
  </si>
  <si>
    <t>This draft Commission Regulation concerns the refusal of authorisation of a health claim made on foods, other than those referring to the reduction of disease risk and to children's development and health in accordance with Article 18 of Regulation (EC) No 1924/2006 of the European Parliament and of the Council of 20 December 2006 on nutrition and health claims made on foods.</t>
  </si>
  <si>
    <t>Food </t>
  </si>
  <si>
    <t>292310 - Choline and its salts</t>
  </si>
  <si>
    <r>
      <rPr>
        <sz val="11"/>
        <rFont val="Calibri"/>
      </rPr>
      <t>https://members.wto.org/crnattachments/2025/TBT/EEC/25_01848_00_e.pdf
https://members.wto.org/crnattachments/2025/TBT/EEC/25_01848_01_e.pdf</t>
    </r>
  </si>
  <si>
    <t>Draft Commission Delegated Regulation amending the Annex to Regulation (EU) No 609/2013 of the European Parliament and of the Council to allow the use of monosodium salt of L-5-methyltetrahydrofolic acid as a source of folate in infant formula and follow-on formula, processed cereal-based food and baby food, total diet replacement for weight control and in food for special medical purposes </t>
  </si>
  <si>
    <t>This draft Commission Delegated Regulation concerns the authorisation of the addition of monosodium salt of L-5-methyltetrahydrofolic acid, as a source of folate to infant formula and follow-on formula, processed cereal-based food and baby food, total diet replacement for weight control and in food for special medical purposes in line with EFSA's relevant scientific opinion.   </t>
  </si>
  <si>
    <t>infant formula and follow-on formula, processed cereal-based food and baby food, total diet replacement for weight control, food for special medical purposes</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</si>
  <si>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</si>
  <si>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r>
      <rPr>
        <sz val="11"/>
        <rFont val="Calibri"/>
      </rPr>
      <t>https://members.wto.org/crnattachments/2025/TBT/EEC/25_01804_00_e.pdf
https://members.wto.org/crnattachments/2025/TBT/EEC/25_01804_01_e.pdf</t>
    </r>
  </si>
  <si>
    <t>Standard for Fat Spreads And Blended Spreads. </t>
  </si>
  <si>
    <t>(GSO 2229:2021) For Standard for Fat Spreads And Blended Spreads will be amended as following: - Title: Fat Spreads and blended Spreads. - Item No. 1: This GCC standard is concerned with fatty products that contain at least 10 percent and not more than 90 percent of fat, intended primarily for use as spreadable products. It does not apply to: - Fatty spreads derived exclusively from milk and/or milk products to which other substances necessary for processing have been added. - Products in which the fat content is less than 2/3 of the dry matter (excluding salt). -Butter and dairy spreads. - Item No. 2: Adding Technical Regulation GSO 2483:2022 on trans fats” in Complementary References. - Item No. 8/4: Fats of animal origin must be produced from animals in good health at the time of slaughter and fit for human consumption and slaughtered in accordance with the requirements of the Gulf Standard in clause 2/3, (and fats and oils that have undergone modified physical or chemical processes including fractionation, internal esterification or total hydrogenation). - Item No. 4: Add a clause in General Requirements and Quality Requirements 4/12 (Products must be completely free of partially hydrogenated oils.</t>
  </si>
  <si>
    <t>Edible oils and fats. Oilseeds</t>
  </si>
  <si>
    <t>1516 - Animal, vegetable or microbial fats and oils and their fractions, partly or wholly hydrogenated, inter-esterified, re-esterified or elaidinised, whether or not refined, but not further prepared; 15 - ANIMAL, VEGETABLE OR MICROBIAL FATS AND OILS AND THEIR CLEAVAGE PRODUCTS; PREPARED EDIBLE FATS; ANIMAL OR VEGETABLE WAXES; 0405 - Butter, incl. dehydrated butter and ghee, and other fats and oils derived from milk; dairy spreads</t>
  </si>
  <si>
    <t>67.200 - Edible oils and fats. Oilseeds</t>
  </si>
  <si>
    <t>Draft Commission Delegated Regulation amending Regulation (EU) 2017/745 of the European Parliament and of the Council, as regards the assignment of Unique Device Identifiers for spectacle frames, spectacle lenses and ready-to-wear reading spectacles</t>
  </si>
  <si>
    <t>The proposed Regulation is a Delegated measure adopted pursuant to Article 27(10)(b) of Regulation (EU) 2017/745 on medical devices, whereby the Commission is empowered to amend Annex VI to that Regulation in light of international developments and technical progress in the field of Unique Device Identification (UDI). In order to resolve the implementation issue concerning the registration of UDI device identifiers (“UDI-DI”) data elements in the European database on medical devices (“Eudamed”) for highly individualised devices, and in particular spectacle frames, spectacle lenses and ready-to-wear reading spectacles, the Commission is empowered to establish a specific UDI-DI assignment rule for such devices. This solution will allow a more effective implementation of the UDI system at European level.</t>
  </si>
  <si>
    <t>Spectacle frames, spectacle lenses and ready-to-wear reading spectacles as “highly individualised devices” covered by Regulation (EU) 2017/745 on medical devices.</t>
  </si>
  <si>
    <t>9004 - Spectacles, goggles and the like, corrective, protective or other (excl. spectacles for testing eyesight, contact lenses, spectacle lenses and frames and mountings for spectacles); 90031 - - Frames and mountings:</t>
  </si>
  <si>
    <t>11.040.70 - Ophthalmic equipment</t>
  </si>
  <si>
    <r>
      <rPr>
        <sz val="11"/>
        <rFont val="Calibri"/>
      </rPr>
      <t>https://members.wto.org/crnattachments/2025/TBT/EEC/25_01789_00_e.pdf</t>
    </r>
  </si>
  <si>
    <t>Draft Decree amending Decree No 15/2018/NĐ-CP dated 02 February 2018 of Government detailing the implementation of a number of articles of the Food Safety Law</t>
  </si>
  <si>
    <t xml:space="preserve">This draft Decree amends some article of Decree No 15/2018/NĐ-CP date 02 February 2018 of Government detailing the implementation of a number of articles of the Food Safety Law:_x000D_
I. Administrative procedure reform:_x000D_
1. Eliminate the requirement for translation and notarization of English legal documents after consular legalization and accept electronic copies of legal documents._x000D_
2. Allow the use of the Testing Result for health supplement of production facilities that comply with Good Manufacturing Practices (GMP) without having to send to designated testing laboratories or recognized testing laboratories for testing._x000D_
3. Stipulate the number of times enterprises can submit additional request documents (maximum 03 times) and the deadline for enterprises to submit additional request documents (30 days) for the sequence of food groups that need to register product declarations according to the recommendation of the Government Inspectorate._x000D_
4. Adding a regulation for the import of food donated by organizations and individuals for charity purposes, not for business purposes, to simplify the process and procedures compared to the food business_x000D_
5. Adding a regulation on assigning the Ministry of Health to develop unified management software from the Central to the local level to solve administrative procedures, product quality management in the health sector._x000D_
6. Adding a regulation on the registration of product declaration for mixed food additives with new uses, for food additives that are not on the list of additives permitted for use in food or that are not intended for the users prescribed by the Ministry of Health._x000D_
7. Reduction and simplification some administrative procedures:_x000D_
- Simplify procedures for registration of advertising confirmation, issuance of Certificate of food safety qualified facilities._x000D_
- Adding 01 procedure for exemption from periodic inspection and supervision of testing facilities._x000D_
- Simplify the requirements for registration dossiers for designating testing facilities, which are currently regulated by Joint Circular 20/2013/TTLT-BYT-BCT-BNNPTNT stipulating conditions, procedures for the designation of food testing facilities for state management._x000D_
II. Strengthening decentralization and delegation of authority:_x000D_
Decentralizing granting Certificates of Free Sale for food products, except health supplement; Health Certificate and other relevant certificates for exported foods to local authorities._x000D_
III. Strengthening post-inspection:_x000D_
1. Regulations on only the manufacturing establishment or product owner being allowed to be named in the declaration dossier. In case it is not the above two entities, the organization or individual responsible for placing the product on the market must have a letter of authorization from the manufacturing facility or the product owner._x000D_
2. Controlling changes to products after announcement: adding cases where re-announcement is required if there is a change in the organization or individual responsible for placing the product on the market; manufacturing facility, origin; product name; ingredients; uses, subjects; dosage; concentration, content, the amount of ingredients responsible for the intended uses of the product, dosage form; quality and safety indicators and testing methods._x000D_
3. Adding provisions on the withdrawal and suspension of the acceptance of the Certificate of registration of product declaration, the Certificate of confirmation of food advertising content, withdrawal of the Certificate of food safety qualified facility, in which specific provisions are made on the cases of withdrawal and the authority to withdraw._x000D_
4. For functional foods, regulations on the Product Information File (PIF) include the records according to the regulations of the advanced management system that the functional food facility applies._x000D_
5. Requiring organizations and individuals to provide Standards including testing methods for safety indicators and quality indicators of the product in the registration dossier of the declaration so that the dossier receiving agency can provide them to public testing units to deploy sampling for monitoring on the market._x000D_
6. Adding regulations on Food Testing for State Management (including conditions for food testing facilities for State Management and verification testing facilities; registration dossier for designation of testing facilities; procedures for designation and cases of recalls._x000D_
IV. Implementation of the recommendations of Ministries, including the Government Inspectorate_x000D_
1. Supplement and clarify the concept of functional foods placed on the market for the first time._x000D_
2. Amend and adding the concept of scientific evidence for the use of product._x000D_
V. Some other contents:_x000D_
1. Amend and adding the concept of dietary supplements to control the features and uses of this product._x000D_
2. Regarding self-declaration procedures for food products: clearly stipulate the responsibilities of the competent state management agency designated by the Provincial People's Committee to publish the self-declaration dossier on the unit's electronic information page within 07 days after receiving the dossier; At the same time, the records must be reviewed within 03 months after the organization or individual self-declares (regarding product classification, uses, users, ingredients) to ensure that the product has been declared correctly by its nature and in accordance with the regulations._x000D_
</t>
  </si>
  <si>
    <t>Food Products (Health supplement, supplemented food, Foodstuff, food additives, food processing aids, medical nutritional foods, foods for special diets, nutritional products for children up to 36 months old…)</t>
  </si>
  <si>
    <r>
      <rPr>
        <sz val="11"/>
        <rFont val="Calibri"/>
      </rPr>
      <t>https://members.wto.org/crnattachments/2025/TBT/VNM/25_01787_00_e.pdf
https://members.wto.org/crnattachments/2025/TBT/VNM/25_01787_00_x.pdf</t>
    </r>
  </si>
  <si>
    <t>Edible olive oil and olive pomace oil</t>
  </si>
  <si>
    <t>Item No. 3.4 Add “ it’s not permitted to add any food additives in virgin olive oil</t>
  </si>
  <si>
    <t> Edible olive oil and olive pomace oil .</t>
  </si>
  <si>
    <t>151010 - Crude olive pomace oil "EU cat. 6", obtained solely from olives, untreated; 1509 - Olive oil and its fractions obtained from the fruit of the olive tree solely by mechanical or other physical means under conditions that do not lead to deterioration of the oil, whether or not refined, but not chemically modified</t>
  </si>
  <si>
    <t>67.200.10 - Animal and vegetable fats and oils</t>
  </si>
  <si>
    <t>DUS DARS 1230:2025, Poultry feeder — Specification, First Edition</t>
  </si>
  <si>
    <t>This Draft Uganda Standard specifies types, material, constructional and other requirements of poultry feeders.</t>
  </si>
  <si>
    <t>Poultry-keeping machinery (excl. machines for sorting or grading eggs, poultry pickers of heading 8438 and incubators and brooders) (HS code(s): 843629); Livestock buildings, installations and equipment (ICS code(s): 65.040.10); Poultry feeder</t>
  </si>
  <si>
    <t>843629 - Poultry-keeping machinery (excl. machines for sorting or grading eggs, poultry pickers of heading 8438 and incubators and brooders)</t>
  </si>
  <si>
    <t>65.040.10 - Livestock buildings, installations and equipment</t>
  </si>
  <si>
    <t>Consumer information, labelling (TBT); Protection of human health or safety (TBT); Protection of animal or plant life or health (TBT); Quality requirements (TBT); Harmonization (TBT); Reducing trade barriers and facilitating trade (TBT)</t>
  </si>
  <si>
    <r>
      <rPr>
        <sz val="11"/>
        <rFont val="Calibri"/>
      </rPr>
      <t>https://members.wto.org/crnattachments/2025/TBT/UGA/25_01781_00_e.pdf</t>
    </r>
  </si>
  <si>
    <t xml:space="preserve">Draft amendments to the Technical Regulation of the Eurasian Economic Union «On safety of attractions» (TR EAEU 038/2016) in terms of the establishment of forms, schemes, and procedures for conformity assessment based on standard conformity assessment schemes_x000D_
</t>
  </si>
  <si>
    <t>- establishment of forms, schemes and procedures for conformity assessment based on standard conformity assessment schemes (the Decision of the Council of the Eurasian Economic Commission No. 44 (April 18, 2018));- bringing the provisions of TR EAEU 038/2016 in terms of conformity assessment in accodance with the provisions of the Protocol on Technical Regulation in the Eurasian Economic Union (Annex No. 9 to the Treaty on the Eurasian Economic Union of May 29, 2014);- clarification of individual provisions of TR EAEU 038/2016 in terms of conformity assessment based on the results of the practice of applying EAEU TR 038/2016.</t>
  </si>
  <si>
    <t>Attractions</t>
  </si>
  <si>
    <t>97.200 - Equipment for entertainment</t>
  </si>
  <si>
    <t>DUS DARS 1234:2025, Portable poultry waterers — Specification, First Edition</t>
  </si>
  <si>
    <t>This Draft Uganda Standard specifies the requirements and the methods of test for poultry waterers which are self contained and portable for flock watering, but does not deal with waterers for battery brooders and other similar equipment. This standard covers the waterers fed from storage cisterns as well as those from direct mains connection.</t>
  </si>
  <si>
    <t>Agricultural or horticultural mechanical appliances, whether or not hand-operated, for projecting or dispersing liquids or powders (excl. sprayers) (HS code(s): 842482); Livestock buildings, installations and equipment (ICS code(s): 65.040.10); Poultry waterers</t>
  </si>
  <si>
    <t>842482 - Agricultural or horticultural mechanical appliances, whether or not hand-operated, for projecting or dispersing liquids or powders (excl. sprayers)</t>
  </si>
  <si>
    <t>Consumer information, labelling (TBT); Prevention of deceptive practices and consumer protection (TBT); Protection of animal or plant life or health (TBT); Quality requirements (TBT); Harmonization (TBT); Reducing trade barriers and facilitating trade (TBT)</t>
  </si>
  <si>
    <r>
      <rPr>
        <sz val="11"/>
        <rFont val="Calibri"/>
      </rPr>
      <t>https://members.wto.org/crnattachments/2025/TBT/UGA/25_01771_00_e.pdf</t>
    </r>
  </si>
  <si>
    <t>Draft resolution 1311, 25 February 2025 </t>
  </si>
  <si>
    <t>This Draft Resolution establishes the maximum tolerated limits (MRL) for contaminants in food. This Draft Resolution will also be notified to the SPS committee.</t>
  </si>
  <si>
    <t>Food technology (ICS code(s): 67)</t>
  </si>
  <si>
    <t>67 - Food technology</t>
  </si>
  <si>
    <t>Human health; Maximum residue limits (MRLs); Contaminants; Food safety</t>
  </si>
  <si>
    <r>
      <rPr>
        <sz val="11"/>
        <rFont val="Calibri"/>
      </rPr>
      <t>https://members.wto.org/crnattachments/2025/TBT/BRA/25_01752_00_x.pdf</t>
    </r>
  </si>
  <si>
    <t>Enhancement of delivering SDS accompanied with amendment of the Industrial Safety and Health Act.</t>
  </si>
  <si>
    <t>Industrial Safety and Health Act will be amended to: Establish a new punitive clause for the notification of hazard statements by delivering SDS, etc., which is currently obliged on transferors and providers. Oblige a business operator to notify changes in the notification in ①. Regarding "ingredients" stipulated in item (ii) of paragraph (1) of Article 57-2 of the Industrial Safety and Health Act, if the ingredients of a chemical substance are confidential business information, notification using an alternative name, etc., in which part of the ingredient name is omitted or replaced, will be possible only when the chemical substances have relatively low toxicity. In addition, obligations to record and preserve information on the ingredients of such substance subject to notice and the notified alternative names, etc., and other information, to provide information on ingredients to doctors upon request, and to report upon request from labour standards inspection agencies shall be placed on those who set alternative names, etc. </t>
  </si>
  <si>
    <t>A document (SDS) that describes the danger or harmfulness of chemical substances and that is required to be delivered by those who transfer or provide chemical substance that could put an employee in danger or cause impairments of employee's health (hereinafter referred to as "transferors/providers") pursuant to paragraph (1) of Article 57-2 of the Industrial Safety and Health Act.</t>
  </si>
  <si>
    <t>13.300 - Protection against dangerous goods; 71.100 - Products of the chemical industry</t>
  </si>
  <si>
    <r>
      <rPr>
        <sz val="11"/>
        <rFont val="Calibri"/>
      </rPr>
      <t>https://members.wto.org/crnattachments/2025/TBT/JPN/25_01739_00_e.pdf</t>
    </r>
  </si>
  <si>
    <t>Regulations of The Minister of Marine Affairs and Fisheries Number 33 of 2024 Concerning The Release of Fishery Products From The Territory of The Republic of Indonesia</t>
  </si>
  <si>
    <t>The Ministry of Marine Affairs and Fisheries of the Republic of Indonesia, as the Competent Authority for the quality and safety of fish and fishery products, has initiated a reorganization with the establishment of the Marine and Fisheries Quality Assurance Agency (MFQAA). This agency has been tasked with implementing its duties as the Competent Authority according to President Regulation No. 38 of 2023 and President Regulation No. 193 of 2024. The MFQAA's role as a quality assurance body for fish and fishery products includes new tasks and a broader scope of work. This encompasses nine certification schemes that cover the entire supply chain, from upstream to downstream, as follows :  1. Good Handling Practices (including onboard fishing vessels) 2. Good Hatchery Practices 3. Good Aquaculture Practices 4. Good Fish-Feed Production Practices 5. Good Fish-Drugs Production Practices 6. Good Fish-Drugs Distribution Practices 7. Good Manufacturing Practices 8. Hazard Analysis Critical Control Point (HACCP) (including onboard fishing vessels) 9. Good Fish/Fishery Product Distribution PracticesFurthermore, the Minister of Marine Affairs and Fisheries' Regulation No. 16 of 2024 grants MFQAA full authority to provide guidance and enforce controls related to the quality and safety of fish and fishery products. This is crucial for issuing Health Certificates (HC) of Quality and Safety for fish and fishery products in Indonesia. In accordance with Minister Regulation No. 33 of 2024, which pertains to the export of fish and fishery products from the territorial waters of the Republic of Indonesia, the government has established a standard model or format for the HC of Quality and Safety. This certificate is mandatory for export consignments to ensure compliance with the food safety standards of the importing countries. This notification is important to ensure that the Competent Authorities or border control officials in the importing countries recognize the new HC format for Quality and Safety of fish and fishery products from Indonesia. This recognition will help avoid non-technical delays that could lead to damage to the products and potentially disrupt trade and cause economic loss.</t>
  </si>
  <si>
    <t>01.06; 02.08; 03.01; 03.02; 03.03; 03.04; 03.05; 03.06; 03.07; 03.08; 03.09; 05.11; 12.12; 13.02; 15.04; 16.03; 16.04; 16.05; 19.01; 19.02; 21.03; 23.01</t>
  </si>
  <si>
    <t>0307 - Molluscs, fit for human consumption, even smoked, whether in shell or not, live, fresh, chilled, frozen, dried, salted or in brine;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0306 - Crustaceans, whether in shell or not, live, fresh, chilled, frozen, dried, salted or in brine, even smoked, incl. crustaceans in shell cooked by steaming or by boiling in water; 0106 - Live animals (excl. horses, asses, mules, hinnies, bovine animals, swine, sheep, goats, poultry, fish, crustaceans, molluscs and other aquatic invertebrates, and microorganic cultures etc.); 0308 - Aquatic invertebrates other than crustaceans and molluscs, live, fresh, chilled, frozen, dried, salted or in brine, even smoked; 0309 - Flours, meals and pellets of fish, crustaceans, molluscs and other aquatic invertebrates, fit for human consumption; 0511 - Animal products n.e.s.; dead animals of all types, unfit for human consumption;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1302 - Vegetable saps and extracts; pectic substances, pectinates and pectates; agar-agar and other mucilages and thickeners derived from vegetable products, whether or not modified,; 1504 - Fats and oils and their fractions of fish or marine mammals, whether or not refined (excl. chemically modified); 1603 - Extracts and juices of meat, fish or crustaceans, molluscs or other aquatic invertebrates.; 1604 - Prepared or preserved fish; caviar and caviar substitutes prepared from fish eggs; 1605 - Crustaceans, molluscs and other aquatic invertebrates, prepared or preserved (excl. smoked);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1902 - Pasta, whether or not cooked or stuffed with meat or other substances or otherwise prepared, such as spaghetti, macaroni, noodles, lasagne, gnocchi, ravioli, cannelloni; couscous, whether or not prepared; 2103 - Sauce and preparations therefor; mixed condiments and mixed seasonings; mustard flour and meal, whether or not prepared, and mustard; 2301 - Flours, meals and pellets, of meat or meat offal, of fish or of crustaceans, molluscs or other aquatic invertebrates, unfit for human consumption; greaves; 0301 - Live fish; 0208 - Meat and edible offal of rabbits, hares, pigeons and other animals, fresh, chilled or frozen (excl. of bovine animals, swine, sheep, goats, horses, asses, mules, hinnies, poultry "fowls of the species Gallus domesticus", ducks, geese, turkeys and guinea fowls)</t>
  </si>
  <si>
    <r>
      <rPr>
        <sz val="11"/>
        <rFont val="Calibri"/>
      </rPr>
      <t>https://members.wto.org/crnattachments/2025/TBT/IDN/25_01756_00_x.pdf
https://jdih.kkp.go.id/Homedev/DetailPeraturan/6719</t>
    </r>
  </si>
  <si>
    <t>National Standard of the P.R.C., General technical requirements of skin-protective agent for workers</t>
  </si>
  <si>
    <t>This document specifies the classification, technical requirements, test methods, labeling, packaging, storage, and shelf life of skin-protective agent for workers. _x000D_
This document applies to skin-protective agent for workers used in the workplace.</t>
  </si>
  <si>
    <t>Skin-protective agent(HS code(s): 330499); (ICS code(s): 13.340.10)</t>
  </si>
  <si>
    <t>330499 - Beauty or make-up preparations and preparations for the care of the skin (other than medicaments), incl. sunscreen or suntan preparations (excl. medicaments, lip and eye make-up preparations, manicure or pedicure preparations and make-up or skin care powders, incl. baby powders)</t>
  </si>
  <si>
    <t>13.340.10 - Protective clothing</t>
  </si>
  <si>
    <r>
      <rPr>
        <sz val="11"/>
        <rFont val="Calibri"/>
      </rPr>
      <t>https://members.wto.org/crnattachments/2025/TBT/CHN/25_01740_00_x.pdf</t>
    </r>
  </si>
  <si>
    <t>DUS DARS 1231:2025, Poultry De-beaker — Specification, First Edition</t>
  </si>
  <si>
    <t>This Draft Uganda Standard specifies the minimum requirements of an electric beak trimming machine for poultry and methods of testing for debeakers.</t>
  </si>
  <si>
    <t>Parts of agricultural, horticultural, forestry or bee-keeping machinery, n.e.s. (HS code(s): 843699); Livestock buildings, installations and equipment (ICS code(s): 65.040.10); Poultry Debeaker</t>
  </si>
  <si>
    <t>843699 - Parts of agricultural, horticultural, forestry or bee-keeping machinery, n.e.s.</t>
  </si>
  <si>
    <r>
      <rPr>
        <sz val="11"/>
        <rFont val="Calibri"/>
      </rPr>
      <t>https://members.wto.org/crnattachments/2025/TBT/UGA/25_01772_00_e.pdf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</si>
</sst>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1"/>
  <sheetViews>
    <sheetView tabSelected="1" topLeftCell="A87" workbookViewId="0">
      <selection activeCell="A3" sqref="A3"/>
    </sheetView>
  </sheetViews>
  <sheetFormatPr defaultRowHeight="15" x14ac:dyDescent="0.25"/>
  <cols>
    <col min="1" max="1" width="100" style="2" customWidth="1"/>
    <col min="2" max="2" width="20" style="4" customWidth="1"/>
    <col min="3" max="3" width="50" customWidth="1"/>
    <col min="4" max="5" width="100" style="2" customWidth="1"/>
    <col min="7" max="10" width="100" style="2" customWidth="1"/>
    <col min="11" max="11" width="100" customWidth="1"/>
    <col min="12" max="12" width="30" style="4" customWidth="1"/>
    <col min="13" max="17" width="100" customWidth="1"/>
  </cols>
  <sheetData>
    <row r="1" spans="1:17" ht="30" customHeight="1" x14ac:dyDescent="0.25">
      <c r="A1" s="3" t="s">
        <v>4</v>
      </c>
      <c r="B1" s="5" t="s">
        <v>0</v>
      </c>
      <c r="C1" s="1" t="s">
        <v>1</v>
      </c>
      <c r="D1" s="3" t="s">
        <v>2</v>
      </c>
      <c r="E1" s="3" t="s">
        <v>3</v>
      </c>
      <c r="G1" s="3" t="s">
        <v>5</v>
      </c>
      <c r="H1" s="3" t="s">
        <v>6</v>
      </c>
      <c r="I1" s="3" t="s">
        <v>7</v>
      </c>
      <c r="J1" s="3" t="s">
        <v>8</v>
      </c>
      <c r="K1" s="1" t="s">
        <v>9</v>
      </c>
      <c r="L1" s="5" t="s">
        <v>10</v>
      </c>
      <c r="M1" s="1" t="s">
        <v>11</v>
      </c>
      <c r="N1" s="1" t="s">
        <v>12</v>
      </c>
      <c r="O1" s="1" t="s">
        <v>13</v>
      </c>
      <c r="P1" s="1" t="s">
        <v>14</v>
      </c>
      <c r="Q1" s="1" t="s">
        <v>15</v>
      </c>
    </row>
    <row r="2" spans="1:17" ht="75" x14ac:dyDescent="0.25">
      <c r="A2" s="8" t="s">
        <v>18</v>
      </c>
      <c r="B2" s="7">
        <v>45747</v>
      </c>
      <c r="C2" s="9" t="str">
        <f>HYPERLINK("https://eping.wto.org/en/Search?viewData= G/TBT/N/DNK/139"," G/TBT/N/DNK/139")</f>
        <v xml:space="preserve"> G/TBT/N/DNK/139</v>
      </c>
      <c r="D2" s="8" t="s">
        <v>16</v>
      </c>
      <c r="E2" s="8" t="s">
        <v>17</v>
      </c>
      <c r="G2" s="8" t="s">
        <v>19</v>
      </c>
      <c r="H2" s="8" t="s">
        <v>19</v>
      </c>
      <c r="I2" s="8" t="s">
        <v>20</v>
      </c>
      <c r="J2" s="8" t="s">
        <v>19</v>
      </c>
      <c r="K2" s="6"/>
      <c r="L2" s="7">
        <v>45807</v>
      </c>
      <c r="M2" s="6" t="s">
        <v>21</v>
      </c>
      <c r="N2" s="8" t="s">
        <v>22</v>
      </c>
      <c r="O2" s="6" t="str">
        <f>HYPERLINK("https://docs.wto.org/imrd/directdoc.asp?DDFDocuments/t/G/TBTN25/DNK139.DOCX", "https://docs.wto.org/imrd/directdoc.asp?DDFDocuments/t/G/TBTN25/DNK139.DOCX")</f>
        <v>https://docs.wto.org/imrd/directdoc.asp?DDFDocuments/t/G/TBTN25/DNK139.DOCX</v>
      </c>
      <c r="P2" s="6"/>
      <c r="Q2" s="6"/>
    </row>
    <row r="3" spans="1:17" ht="45" x14ac:dyDescent="0.25">
      <c r="A3" s="8" t="s">
        <v>25</v>
      </c>
      <c r="B3" s="7">
        <v>45747</v>
      </c>
      <c r="C3" s="9" t="str">
        <f>HYPERLINK("https://eping.wto.org/en/Search?viewData= G/TBT/N/KOR/1268"," G/TBT/N/KOR/1268")</f>
        <v xml:space="preserve"> G/TBT/N/KOR/1268</v>
      </c>
      <c r="D3" s="8" t="s">
        <v>23</v>
      </c>
      <c r="E3" s="8" t="s">
        <v>24</v>
      </c>
      <c r="G3" s="8" t="s">
        <v>19</v>
      </c>
      <c r="H3" s="8" t="s">
        <v>26</v>
      </c>
      <c r="I3" s="8" t="s">
        <v>27</v>
      </c>
      <c r="J3" s="8" t="s">
        <v>19</v>
      </c>
      <c r="K3" s="6"/>
      <c r="L3" s="7">
        <v>45807</v>
      </c>
      <c r="M3" s="6" t="s">
        <v>21</v>
      </c>
      <c r="N3" s="8" t="s">
        <v>28</v>
      </c>
      <c r="O3" s="6" t="str">
        <f>HYPERLINK("https://docs.wto.org/imrd/directdoc.asp?DDFDocuments/t/G/TBTN25/KOR1268.DOCX", "https://docs.wto.org/imrd/directdoc.asp?DDFDocuments/t/G/TBTN25/KOR1268.DOCX")</f>
        <v>https://docs.wto.org/imrd/directdoc.asp?DDFDocuments/t/G/TBTN25/KOR1268.DOCX</v>
      </c>
      <c r="P3" s="6"/>
      <c r="Q3" s="6"/>
    </row>
    <row r="4" spans="1:17" ht="60" x14ac:dyDescent="0.25">
      <c r="A4" s="8" t="s">
        <v>31</v>
      </c>
      <c r="B4" s="7">
        <v>45747</v>
      </c>
      <c r="C4" s="9" t="str">
        <f>HYPERLINK("https://eping.wto.org/en/Search?viewData= G/TBT/N/KOR/1269"," G/TBT/N/KOR/1269")</f>
        <v xml:space="preserve"> G/TBT/N/KOR/1269</v>
      </c>
      <c r="D4" s="8" t="s">
        <v>29</v>
      </c>
      <c r="E4" s="8" t="s">
        <v>30</v>
      </c>
      <c r="G4" s="8" t="s">
        <v>19</v>
      </c>
      <c r="H4" s="8" t="s">
        <v>19</v>
      </c>
      <c r="I4" s="8" t="s">
        <v>27</v>
      </c>
      <c r="J4" s="8" t="s">
        <v>19</v>
      </c>
      <c r="K4" s="6"/>
      <c r="L4" s="7">
        <v>45807</v>
      </c>
      <c r="M4" s="6" t="s">
        <v>21</v>
      </c>
      <c r="N4" s="8" t="s">
        <v>32</v>
      </c>
      <c r="O4" s="6" t="str">
        <f>HYPERLINK("https://docs.wto.org/imrd/directdoc.asp?DDFDocuments/t/G/TBTN25/KOR1269.DOCX", "https://docs.wto.org/imrd/directdoc.asp?DDFDocuments/t/G/TBTN25/KOR1269.DOCX")</f>
        <v>https://docs.wto.org/imrd/directdoc.asp?DDFDocuments/t/G/TBTN25/KOR1269.DOCX</v>
      </c>
      <c r="P4" s="6"/>
      <c r="Q4" s="6"/>
    </row>
    <row r="5" spans="1:17" ht="60" x14ac:dyDescent="0.25">
      <c r="A5" s="8" t="s">
        <v>35</v>
      </c>
      <c r="B5" s="7">
        <v>45747</v>
      </c>
      <c r="C5" s="9" t="str">
        <f>HYPERLINK("https://eping.wto.org/en/Search?viewData= G/TBT/N/KOR/1274"," G/TBT/N/KOR/1274")</f>
        <v xml:space="preserve"> G/TBT/N/KOR/1274</v>
      </c>
      <c r="D5" s="8" t="s">
        <v>33</v>
      </c>
      <c r="E5" s="8" t="s">
        <v>34</v>
      </c>
      <c r="G5" s="8" t="s">
        <v>19</v>
      </c>
      <c r="H5" s="8" t="s">
        <v>19</v>
      </c>
      <c r="I5" s="8" t="s">
        <v>27</v>
      </c>
      <c r="J5" s="8" t="s">
        <v>19</v>
      </c>
      <c r="K5" s="6"/>
      <c r="L5" s="7">
        <v>45807</v>
      </c>
      <c r="M5" s="6" t="s">
        <v>21</v>
      </c>
      <c r="N5" s="8" t="s">
        <v>36</v>
      </c>
      <c r="O5" s="6" t="str">
        <f>HYPERLINK("https://docs.wto.org/imrd/directdoc.asp?DDFDocuments/t/G/TBTN25/KOR1274.DOCX", "https://docs.wto.org/imrd/directdoc.asp?DDFDocuments/t/G/TBTN25/KOR1274.DOCX")</f>
        <v>https://docs.wto.org/imrd/directdoc.asp?DDFDocuments/t/G/TBTN25/KOR1274.DOCX</v>
      </c>
      <c r="P5" s="6"/>
      <c r="Q5" s="6"/>
    </row>
    <row r="6" spans="1:17" ht="60" x14ac:dyDescent="0.25">
      <c r="A6" s="8" t="s">
        <v>39</v>
      </c>
      <c r="B6" s="7">
        <v>45747</v>
      </c>
      <c r="C6" s="9" t="str">
        <f>HYPERLINK("https://eping.wto.org/en/Search?viewData= G/TBT/N/KOR/1279"," G/TBT/N/KOR/1279")</f>
        <v xml:space="preserve"> G/TBT/N/KOR/1279</v>
      </c>
      <c r="D6" s="8" t="s">
        <v>37</v>
      </c>
      <c r="E6" s="8" t="s">
        <v>38</v>
      </c>
      <c r="G6" s="8" t="s">
        <v>19</v>
      </c>
      <c r="H6" s="8" t="s">
        <v>19</v>
      </c>
      <c r="I6" s="8" t="s">
        <v>27</v>
      </c>
      <c r="J6" s="8" t="s">
        <v>19</v>
      </c>
      <c r="K6" s="6"/>
      <c r="L6" s="7">
        <v>45807</v>
      </c>
      <c r="M6" s="6" t="s">
        <v>21</v>
      </c>
      <c r="N6" s="8" t="s">
        <v>40</v>
      </c>
      <c r="O6" s="6" t="str">
        <f>HYPERLINK("https://docs.wto.org/imrd/directdoc.asp?DDFDocuments/t/G/TBTN25/KOR1279.DOCX", "https://docs.wto.org/imrd/directdoc.asp?DDFDocuments/t/G/TBTN25/KOR1279.DOCX")</f>
        <v>https://docs.wto.org/imrd/directdoc.asp?DDFDocuments/t/G/TBTN25/KOR1279.DOCX</v>
      </c>
      <c r="P6" s="6"/>
      <c r="Q6" s="6"/>
    </row>
    <row r="7" spans="1:17" ht="45" x14ac:dyDescent="0.25">
      <c r="A7" s="8" t="s">
        <v>43</v>
      </c>
      <c r="B7" s="7">
        <v>45747</v>
      </c>
      <c r="C7" s="9" t="str">
        <f>HYPERLINK("https://eping.wto.org/en/Search?viewData= G/TBT/N/KOR/1277"," G/TBT/N/KOR/1277")</f>
        <v xml:space="preserve"> G/TBT/N/KOR/1277</v>
      </c>
      <c r="D7" s="8" t="s">
        <v>41</v>
      </c>
      <c r="E7" s="8" t="s">
        <v>42</v>
      </c>
      <c r="G7" s="8" t="s">
        <v>19</v>
      </c>
      <c r="H7" s="8" t="s">
        <v>19</v>
      </c>
      <c r="I7" s="8" t="s">
        <v>27</v>
      </c>
      <c r="J7" s="8" t="s">
        <v>19</v>
      </c>
      <c r="K7" s="6"/>
      <c r="L7" s="7">
        <v>45807</v>
      </c>
      <c r="M7" s="6" t="s">
        <v>21</v>
      </c>
      <c r="N7" s="8" t="s">
        <v>44</v>
      </c>
      <c r="O7" s="6" t="str">
        <f>HYPERLINK("https://docs.wto.org/imrd/directdoc.asp?DDFDocuments/t/G/TBTN25/KOR1277.DOCX", "https://docs.wto.org/imrd/directdoc.asp?DDFDocuments/t/G/TBTN25/KOR1277.DOCX")</f>
        <v>https://docs.wto.org/imrd/directdoc.asp?DDFDocuments/t/G/TBTN25/KOR1277.DOCX</v>
      </c>
      <c r="P7" s="6"/>
      <c r="Q7" s="6"/>
    </row>
    <row r="8" spans="1:17" ht="45" x14ac:dyDescent="0.25">
      <c r="A8" s="8" t="s">
        <v>47</v>
      </c>
      <c r="B8" s="7">
        <v>45747</v>
      </c>
      <c r="C8" s="9" t="str">
        <f>HYPERLINK("https://eping.wto.org/en/Search?viewData= G/TBT/N/KOR/1270"," G/TBT/N/KOR/1270")</f>
        <v xml:space="preserve"> G/TBT/N/KOR/1270</v>
      </c>
      <c r="D8" s="8" t="s">
        <v>45</v>
      </c>
      <c r="E8" s="8" t="s">
        <v>46</v>
      </c>
      <c r="G8" s="8" t="s">
        <v>19</v>
      </c>
      <c r="H8" s="8" t="s">
        <v>19</v>
      </c>
      <c r="I8" s="8" t="s">
        <v>27</v>
      </c>
      <c r="J8" s="8" t="s">
        <v>19</v>
      </c>
      <c r="K8" s="6"/>
      <c r="L8" s="7">
        <v>45807</v>
      </c>
      <c r="M8" s="6" t="s">
        <v>21</v>
      </c>
      <c r="N8" s="8" t="s">
        <v>48</v>
      </c>
      <c r="O8" s="6" t="str">
        <f>HYPERLINK("https://docs.wto.org/imrd/directdoc.asp?DDFDocuments/t/G/TBTN25/KOR1270.DOCX", "https://docs.wto.org/imrd/directdoc.asp?DDFDocuments/t/G/TBTN25/KOR1270.DOCX")</f>
        <v>https://docs.wto.org/imrd/directdoc.asp?DDFDocuments/t/G/TBTN25/KOR1270.DOCX</v>
      </c>
      <c r="P8" s="6"/>
      <c r="Q8" s="6"/>
    </row>
    <row r="9" spans="1:17" ht="45" x14ac:dyDescent="0.25">
      <c r="A9" s="8" t="s">
        <v>51</v>
      </c>
      <c r="B9" s="7">
        <v>45747</v>
      </c>
      <c r="C9" s="9" t="str">
        <f>HYPERLINK("https://eping.wto.org/en/Search?viewData= G/TBT/N/KOR/1272"," G/TBT/N/KOR/1272")</f>
        <v xml:space="preserve"> G/TBT/N/KOR/1272</v>
      </c>
      <c r="D9" s="8" t="s">
        <v>49</v>
      </c>
      <c r="E9" s="8" t="s">
        <v>50</v>
      </c>
      <c r="G9" s="8" t="s">
        <v>19</v>
      </c>
      <c r="H9" s="8" t="s">
        <v>19</v>
      </c>
      <c r="I9" s="8" t="s">
        <v>27</v>
      </c>
      <c r="J9" s="8" t="s">
        <v>19</v>
      </c>
      <c r="K9" s="6"/>
      <c r="L9" s="7">
        <v>45807</v>
      </c>
      <c r="M9" s="6" t="s">
        <v>21</v>
      </c>
      <c r="N9" s="8" t="s">
        <v>52</v>
      </c>
      <c r="O9" s="6" t="str">
        <f>HYPERLINK("https://docs.wto.org/imrd/directdoc.asp?DDFDocuments/t/G/TBTN25/KOR1272.DOCX", "https://docs.wto.org/imrd/directdoc.asp?DDFDocuments/t/G/TBTN25/KOR1272.DOCX")</f>
        <v>https://docs.wto.org/imrd/directdoc.asp?DDFDocuments/t/G/TBTN25/KOR1272.DOCX</v>
      </c>
      <c r="P9" s="6"/>
      <c r="Q9" s="6"/>
    </row>
    <row r="10" spans="1:17" ht="30" x14ac:dyDescent="0.25">
      <c r="A10" s="8" t="s">
        <v>55</v>
      </c>
      <c r="B10" s="7">
        <v>45747</v>
      </c>
      <c r="C10" s="9" t="str">
        <f>HYPERLINK("https://eping.wto.org/en/Search?viewData= G/TBT/N/BDI/584"," G/TBT/N/BDI/584")</f>
        <v xml:space="preserve"> G/TBT/N/BDI/584</v>
      </c>
      <c r="D10" s="8" t="s">
        <v>53</v>
      </c>
      <c r="E10" s="8" t="s">
        <v>54</v>
      </c>
      <c r="G10" s="8" t="s">
        <v>19</v>
      </c>
      <c r="H10" s="8" t="s">
        <v>56</v>
      </c>
      <c r="I10" s="8" t="s">
        <v>57</v>
      </c>
      <c r="J10" s="8" t="s">
        <v>58</v>
      </c>
      <c r="K10" s="6"/>
      <c r="L10" s="7">
        <v>45807</v>
      </c>
      <c r="M10" s="6" t="s">
        <v>21</v>
      </c>
      <c r="N10" s="8" t="s">
        <v>59</v>
      </c>
      <c r="O10" s="6"/>
      <c r="P10" s="6" t="str">
        <f>HYPERLINK("https://docs.wto.org/imrd/directdoc.asp?DDFDocuments/u/G/TBTN25/BDI584.DOCX", "https://docs.wto.org/imrd/directdoc.asp?DDFDocuments/u/G/TBTN25/BDI584.DOCX")</f>
        <v>https://docs.wto.org/imrd/directdoc.asp?DDFDocuments/u/G/TBTN25/BDI584.DOCX</v>
      </c>
      <c r="Q10" s="6"/>
    </row>
    <row r="11" spans="1:17" ht="45" x14ac:dyDescent="0.25">
      <c r="A11" s="8" t="s">
        <v>62</v>
      </c>
      <c r="B11" s="7">
        <v>45747</v>
      </c>
      <c r="C11" s="9" t="str">
        <f>HYPERLINK("https://eping.wto.org/en/Search?viewData= G/TBT/N/KOR/1267"," G/TBT/N/KOR/1267")</f>
        <v xml:space="preserve"> G/TBT/N/KOR/1267</v>
      </c>
      <c r="D11" s="8" t="s">
        <v>60</v>
      </c>
      <c r="E11" s="8" t="s">
        <v>61</v>
      </c>
      <c r="G11" s="8" t="s">
        <v>19</v>
      </c>
      <c r="H11" s="8" t="s">
        <v>19</v>
      </c>
      <c r="I11" s="8" t="s">
        <v>27</v>
      </c>
      <c r="J11" s="8" t="s">
        <v>19</v>
      </c>
      <c r="K11" s="6"/>
      <c r="L11" s="7">
        <v>45807</v>
      </c>
      <c r="M11" s="6" t="s">
        <v>21</v>
      </c>
      <c r="N11" s="8" t="s">
        <v>63</v>
      </c>
      <c r="O11" s="6" t="str">
        <f>HYPERLINK("https://docs.wto.org/imrd/directdoc.asp?DDFDocuments/t/G/TBTN25/KOR1267.DOCX", "https://docs.wto.org/imrd/directdoc.asp?DDFDocuments/t/G/TBTN25/KOR1267.DOCX")</f>
        <v>https://docs.wto.org/imrd/directdoc.asp?DDFDocuments/t/G/TBTN25/KOR1267.DOCX</v>
      </c>
      <c r="P11" s="6"/>
      <c r="Q11" s="6"/>
    </row>
    <row r="12" spans="1:17" ht="45" x14ac:dyDescent="0.25">
      <c r="A12" s="8" t="s">
        <v>66</v>
      </c>
      <c r="B12" s="7">
        <v>45747</v>
      </c>
      <c r="C12" s="9" t="str">
        <f>HYPERLINK("https://eping.wto.org/en/Search?viewData= G/TBT/N/KOR/1273"," G/TBT/N/KOR/1273")</f>
        <v xml:space="preserve"> G/TBT/N/KOR/1273</v>
      </c>
      <c r="D12" s="8" t="s">
        <v>64</v>
      </c>
      <c r="E12" s="8" t="s">
        <v>65</v>
      </c>
      <c r="G12" s="8" t="s">
        <v>19</v>
      </c>
      <c r="H12" s="8" t="s">
        <v>19</v>
      </c>
      <c r="I12" s="8" t="s">
        <v>27</v>
      </c>
      <c r="J12" s="8" t="s">
        <v>19</v>
      </c>
      <c r="K12" s="6"/>
      <c r="L12" s="7">
        <v>45807</v>
      </c>
      <c r="M12" s="6" t="s">
        <v>21</v>
      </c>
      <c r="N12" s="8" t="s">
        <v>67</v>
      </c>
      <c r="O12" s="6" t="str">
        <f>HYPERLINK("https://docs.wto.org/imrd/directdoc.asp?DDFDocuments/t/G/TBTN25/KOR1273.DOCX", "https://docs.wto.org/imrd/directdoc.asp?DDFDocuments/t/G/TBTN25/KOR1273.DOCX")</f>
        <v>https://docs.wto.org/imrd/directdoc.asp?DDFDocuments/t/G/TBTN25/KOR1273.DOCX</v>
      </c>
      <c r="P12" s="6"/>
      <c r="Q12" s="6"/>
    </row>
    <row r="13" spans="1:17" ht="45" x14ac:dyDescent="0.25">
      <c r="A13" s="8" t="s">
        <v>70</v>
      </c>
      <c r="B13" s="7">
        <v>45747</v>
      </c>
      <c r="C13" s="9" t="str">
        <f>HYPERLINK("https://eping.wto.org/en/Search?viewData= G/TBT/N/KOR/1278"," G/TBT/N/KOR/1278")</f>
        <v xml:space="preserve"> G/TBT/N/KOR/1278</v>
      </c>
      <c r="D13" s="8" t="s">
        <v>68</v>
      </c>
      <c r="E13" s="8" t="s">
        <v>69</v>
      </c>
      <c r="G13" s="8" t="s">
        <v>19</v>
      </c>
      <c r="H13" s="8" t="s">
        <v>19</v>
      </c>
      <c r="I13" s="8" t="s">
        <v>27</v>
      </c>
      <c r="J13" s="8" t="s">
        <v>19</v>
      </c>
      <c r="K13" s="6"/>
      <c r="L13" s="7">
        <v>45807</v>
      </c>
      <c r="M13" s="6" t="s">
        <v>21</v>
      </c>
      <c r="N13" s="8" t="s">
        <v>71</v>
      </c>
      <c r="O13" s="6" t="str">
        <f>HYPERLINK("https://docs.wto.org/imrd/directdoc.asp?DDFDocuments/t/G/TBTN25/KOR1278.DOCX", "https://docs.wto.org/imrd/directdoc.asp?DDFDocuments/t/G/TBTN25/KOR1278.DOCX")</f>
        <v>https://docs.wto.org/imrd/directdoc.asp?DDFDocuments/t/G/TBTN25/KOR1278.DOCX</v>
      </c>
      <c r="P13" s="6"/>
      <c r="Q13" s="6"/>
    </row>
    <row r="14" spans="1:17" ht="45" x14ac:dyDescent="0.25">
      <c r="A14" s="8" t="s">
        <v>74</v>
      </c>
      <c r="B14" s="7">
        <v>45747</v>
      </c>
      <c r="C14" s="9" t="str">
        <f>HYPERLINK("https://eping.wto.org/en/Search?viewData= G/TBT/N/BDI/582"," G/TBT/N/BDI/582")</f>
        <v xml:space="preserve"> G/TBT/N/BDI/582</v>
      </c>
      <c r="D14" s="8" t="s">
        <v>72</v>
      </c>
      <c r="E14" s="8" t="s">
        <v>73</v>
      </c>
      <c r="G14" s="8" t="s">
        <v>19</v>
      </c>
      <c r="H14" s="8" t="s">
        <v>75</v>
      </c>
      <c r="I14" s="8" t="s">
        <v>57</v>
      </c>
      <c r="J14" s="8" t="s">
        <v>58</v>
      </c>
      <c r="K14" s="6"/>
      <c r="L14" s="7">
        <v>45807</v>
      </c>
      <c r="M14" s="6" t="s">
        <v>21</v>
      </c>
      <c r="N14" s="8" t="s">
        <v>76</v>
      </c>
      <c r="O14" s="6"/>
      <c r="P14" s="6" t="str">
        <f>HYPERLINK("https://docs.wto.org/imrd/directdoc.asp?DDFDocuments/u/G/TBTN25/BDI582.DOCX", "https://docs.wto.org/imrd/directdoc.asp?DDFDocuments/u/G/TBTN25/BDI582.DOCX")</f>
        <v>https://docs.wto.org/imrd/directdoc.asp?DDFDocuments/u/G/TBTN25/BDI582.DOCX</v>
      </c>
      <c r="Q14" s="6"/>
    </row>
    <row r="15" spans="1:17" ht="60" x14ac:dyDescent="0.25">
      <c r="A15" s="8" t="s">
        <v>79</v>
      </c>
      <c r="B15" s="7">
        <v>45747</v>
      </c>
      <c r="C15" s="9" t="str">
        <f>HYPERLINK("https://eping.wto.org/en/Search?viewData= G/TBT/N/KOR/1275"," G/TBT/N/KOR/1275")</f>
        <v xml:space="preserve"> G/TBT/N/KOR/1275</v>
      </c>
      <c r="D15" s="8" t="s">
        <v>77</v>
      </c>
      <c r="E15" s="8" t="s">
        <v>78</v>
      </c>
      <c r="G15" s="8" t="s">
        <v>19</v>
      </c>
      <c r="H15" s="8" t="s">
        <v>19</v>
      </c>
      <c r="I15" s="8" t="s">
        <v>27</v>
      </c>
      <c r="J15" s="8" t="s">
        <v>19</v>
      </c>
      <c r="K15" s="6"/>
      <c r="L15" s="7">
        <v>45807</v>
      </c>
      <c r="M15" s="6" t="s">
        <v>21</v>
      </c>
      <c r="N15" s="8" t="s">
        <v>80</v>
      </c>
      <c r="O15" s="6" t="str">
        <f>HYPERLINK("https://docs.wto.org/imrd/directdoc.asp?DDFDocuments/t/G/TBTN25/KOR1275.DOCX", "https://docs.wto.org/imrd/directdoc.asp?DDFDocuments/t/G/TBTN25/KOR1275.DOCX")</f>
        <v>https://docs.wto.org/imrd/directdoc.asp?DDFDocuments/t/G/TBTN25/KOR1275.DOCX</v>
      </c>
      <c r="P15" s="6"/>
      <c r="Q15" s="6"/>
    </row>
    <row r="16" spans="1:17" ht="30" x14ac:dyDescent="0.25">
      <c r="A16" s="8" t="s">
        <v>83</v>
      </c>
      <c r="B16" s="7">
        <v>45747</v>
      </c>
      <c r="C16" s="9" t="str">
        <f>HYPERLINK("https://eping.wto.org/en/Search?viewData= G/TBT/N/BDI/583"," G/TBT/N/BDI/583")</f>
        <v xml:space="preserve"> G/TBT/N/BDI/583</v>
      </c>
      <c r="D16" s="8" t="s">
        <v>81</v>
      </c>
      <c r="E16" s="8" t="s">
        <v>82</v>
      </c>
      <c r="G16" s="8" t="s">
        <v>19</v>
      </c>
      <c r="H16" s="8" t="s">
        <v>84</v>
      </c>
      <c r="I16" s="8" t="s">
        <v>85</v>
      </c>
      <c r="J16" s="8" t="s">
        <v>58</v>
      </c>
      <c r="K16" s="6"/>
      <c r="L16" s="7">
        <v>45807</v>
      </c>
      <c r="M16" s="6" t="s">
        <v>21</v>
      </c>
      <c r="N16" s="8" t="s">
        <v>86</v>
      </c>
      <c r="O16" s="6"/>
      <c r="P16" s="6" t="str">
        <f>HYPERLINK("https://docs.wto.org/imrd/directdoc.asp?DDFDocuments/u/G/TBTN25/BDI583.DOCX", "https://docs.wto.org/imrd/directdoc.asp?DDFDocuments/u/G/TBTN25/BDI583.DOCX")</f>
        <v>https://docs.wto.org/imrd/directdoc.asp?DDFDocuments/u/G/TBTN25/BDI583.DOCX</v>
      </c>
      <c r="Q16" s="6"/>
    </row>
    <row r="17" spans="1:17" ht="45" x14ac:dyDescent="0.25">
      <c r="A17" s="8" t="s">
        <v>89</v>
      </c>
      <c r="B17" s="7">
        <v>45747</v>
      </c>
      <c r="C17" s="9" t="str">
        <f>HYPERLINK("https://eping.wto.org/en/Search?viewData= G/TBT/N/KOR/1271"," G/TBT/N/KOR/1271")</f>
        <v xml:space="preserve"> G/TBT/N/KOR/1271</v>
      </c>
      <c r="D17" s="8" t="s">
        <v>87</v>
      </c>
      <c r="E17" s="8" t="s">
        <v>88</v>
      </c>
      <c r="G17" s="8" t="s">
        <v>19</v>
      </c>
      <c r="H17" s="8" t="s">
        <v>19</v>
      </c>
      <c r="I17" s="8" t="s">
        <v>27</v>
      </c>
      <c r="J17" s="8" t="s">
        <v>19</v>
      </c>
      <c r="K17" s="6"/>
      <c r="L17" s="7">
        <v>45807</v>
      </c>
      <c r="M17" s="6" t="s">
        <v>21</v>
      </c>
      <c r="N17" s="8" t="s">
        <v>90</v>
      </c>
      <c r="O17" s="6" t="str">
        <f>HYPERLINK("https://docs.wto.org/imrd/directdoc.asp?DDFDocuments/t/G/TBTN25/KOR1271.DOCX", "https://docs.wto.org/imrd/directdoc.asp?DDFDocuments/t/G/TBTN25/KOR1271.DOCX")</f>
        <v>https://docs.wto.org/imrd/directdoc.asp?DDFDocuments/t/G/TBTN25/KOR1271.DOCX</v>
      </c>
      <c r="P17" s="6"/>
      <c r="Q17" s="6"/>
    </row>
    <row r="18" spans="1:17" ht="60" x14ac:dyDescent="0.25">
      <c r="A18" s="8" t="s">
        <v>93</v>
      </c>
      <c r="B18" s="7">
        <v>45747</v>
      </c>
      <c r="C18" s="9" t="str">
        <f>HYPERLINK("https://eping.wto.org/en/Search?viewData= G/TBT/N/KOR/1276"," G/TBT/N/KOR/1276")</f>
        <v xml:space="preserve"> G/TBT/N/KOR/1276</v>
      </c>
      <c r="D18" s="8" t="s">
        <v>91</v>
      </c>
      <c r="E18" s="8" t="s">
        <v>92</v>
      </c>
      <c r="G18" s="8" t="s">
        <v>19</v>
      </c>
      <c r="H18" s="8" t="s">
        <v>19</v>
      </c>
      <c r="I18" s="8" t="s">
        <v>27</v>
      </c>
      <c r="J18" s="8" t="s">
        <v>19</v>
      </c>
      <c r="K18" s="6"/>
      <c r="L18" s="7">
        <v>45807</v>
      </c>
      <c r="M18" s="6" t="s">
        <v>21</v>
      </c>
      <c r="N18" s="8" t="s">
        <v>94</v>
      </c>
      <c r="O18" s="6" t="str">
        <f>HYPERLINK("https://docs.wto.org/imrd/directdoc.asp?DDFDocuments/t/G/TBTN25/KOR1276.DOCX", "https://docs.wto.org/imrd/directdoc.asp?DDFDocuments/t/G/TBTN25/KOR1276.DOCX")</f>
        <v>https://docs.wto.org/imrd/directdoc.asp?DDFDocuments/t/G/TBTN25/KOR1276.DOCX</v>
      </c>
      <c r="P18" s="6"/>
      <c r="Q18" s="6"/>
    </row>
    <row r="19" spans="1:17" ht="45" x14ac:dyDescent="0.25">
      <c r="A19" s="8" t="s">
        <v>97</v>
      </c>
      <c r="B19" s="7">
        <v>45747</v>
      </c>
      <c r="C19" s="9" t="str">
        <f>HYPERLINK("https://eping.wto.org/en/Search?viewData= G/TBT/N/KOR/1280"," G/TBT/N/KOR/1280")</f>
        <v xml:space="preserve"> G/TBT/N/KOR/1280</v>
      </c>
      <c r="D19" s="8" t="s">
        <v>95</v>
      </c>
      <c r="E19" s="8" t="s">
        <v>96</v>
      </c>
      <c r="G19" s="8" t="s">
        <v>19</v>
      </c>
      <c r="H19" s="8" t="s">
        <v>19</v>
      </c>
      <c r="I19" s="8" t="s">
        <v>27</v>
      </c>
      <c r="J19" s="8" t="s">
        <v>19</v>
      </c>
      <c r="K19" s="6"/>
      <c r="L19" s="7">
        <v>45807</v>
      </c>
      <c r="M19" s="6" t="s">
        <v>21</v>
      </c>
      <c r="N19" s="8" t="s">
        <v>98</v>
      </c>
      <c r="O19" s="6" t="str">
        <f>HYPERLINK("https://docs.wto.org/imrd/directdoc.asp?DDFDocuments/t/G/TBTN25/KOR1280.DOCX", "https://docs.wto.org/imrd/directdoc.asp?DDFDocuments/t/G/TBTN25/KOR1280.DOCX")</f>
        <v>https://docs.wto.org/imrd/directdoc.asp?DDFDocuments/t/G/TBTN25/KOR1280.DOCX</v>
      </c>
      <c r="P19" s="6"/>
      <c r="Q19" s="6"/>
    </row>
    <row r="20" spans="1:17" ht="90" x14ac:dyDescent="0.25">
      <c r="A20" s="8" t="s">
        <v>101</v>
      </c>
      <c r="B20" s="7">
        <v>45744</v>
      </c>
      <c r="C20" s="9" t="str">
        <f>HYPERLINK("https://eping.wto.org/en/Search?viewData= G/TBT/N/KAZ/33"," G/TBT/N/KAZ/33")</f>
        <v xml:space="preserve"> G/TBT/N/KAZ/33</v>
      </c>
      <c r="D20" s="8" t="s">
        <v>99</v>
      </c>
      <c r="E20" s="8" t="s">
        <v>100</v>
      </c>
      <c r="G20" s="8" t="s">
        <v>19</v>
      </c>
      <c r="H20" s="8" t="s">
        <v>19</v>
      </c>
      <c r="I20" s="8" t="s">
        <v>102</v>
      </c>
      <c r="J20" s="8" t="s">
        <v>103</v>
      </c>
      <c r="K20" s="6"/>
      <c r="L20" s="7">
        <v>45804</v>
      </c>
      <c r="M20" s="6" t="s">
        <v>21</v>
      </c>
      <c r="N20" s="6"/>
      <c r="O20" s="6" t="str">
        <f>HYPERLINK("https://docs.wto.org/imrd/directdoc.asp?DDFDocuments/t/G/TBTN25/KAZ33.DOCX", "https://docs.wto.org/imrd/directdoc.asp?DDFDocuments/t/G/TBTN25/KAZ33.DOCX")</f>
        <v>https://docs.wto.org/imrd/directdoc.asp?DDFDocuments/t/G/TBTN25/KAZ33.DOCX</v>
      </c>
      <c r="P20" s="6"/>
      <c r="Q20" s="6"/>
    </row>
    <row r="21" spans="1:17" ht="75" x14ac:dyDescent="0.25">
      <c r="A21" s="8" t="s">
        <v>106</v>
      </c>
      <c r="B21" s="7">
        <v>45743</v>
      </c>
      <c r="C21" s="9" t="str">
        <f>HYPERLINK("https://eping.wto.org/en/Search?viewData= G/TBT/N/CHN/2035"," G/TBT/N/CHN/2035")</f>
        <v xml:space="preserve"> G/TBT/N/CHN/2035</v>
      </c>
      <c r="D21" s="8" t="s">
        <v>104</v>
      </c>
      <c r="E21" s="8" t="s">
        <v>105</v>
      </c>
      <c r="G21" s="8" t="s">
        <v>107</v>
      </c>
      <c r="H21" s="8" t="s">
        <v>108</v>
      </c>
      <c r="I21" s="8" t="s">
        <v>109</v>
      </c>
      <c r="J21" s="8" t="s">
        <v>19</v>
      </c>
      <c r="K21" s="6"/>
      <c r="L21" s="7">
        <v>45803</v>
      </c>
      <c r="M21" s="6" t="s">
        <v>21</v>
      </c>
      <c r="N21" s="8" t="s">
        <v>110</v>
      </c>
      <c r="O21" s="6" t="str">
        <f>HYPERLINK("https://docs.wto.org/imrd/directdoc.asp?DDFDocuments/t/G/TBTN25/CHN2035.DOCX", "https://docs.wto.org/imrd/directdoc.asp?DDFDocuments/t/G/TBTN25/CHN2035.DOCX")</f>
        <v>https://docs.wto.org/imrd/directdoc.asp?DDFDocuments/t/G/TBTN25/CHN2035.DOCX</v>
      </c>
      <c r="P21" s="6"/>
      <c r="Q21" s="6"/>
    </row>
    <row r="22" spans="1:17" ht="45" x14ac:dyDescent="0.25">
      <c r="A22" s="8" t="s">
        <v>113</v>
      </c>
      <c r="B22" s="7">
        <v>45743</v>
      </c>
      <c r="C22" s="9" t="str">
        <f>HYPERLINK("https://eping.wto.org/en/Search?viewData= G/TBT/N/EGY/539"," G/TBT/N/EGY/539")</f>
        <v xml:space="preserve"> G/TBT/N/EGY/539</v>
      </c>
      <c r="D22" s="8" t="s">
        <v>111</v>
      </c>
      <c r="E22" s="8" t="s">
        <v>112</v>
      </c>
      <c r="G22" s="8" t="s">
        <v>19</v>
      </c>
      <c r="H22" s="8" t="s">
        <v>114</v>
      </c>
      <c r="I22" s="8" t="s">
        <v>115</v>
      </c>
      <c r="J22" s="8" t="s">
        <v>19</v>
      </c>
      <c r="K22" s="6"/>
      <c r="L22" s="7">
        <v>45803</v>
      </c>
      <c r="M22" s="6" t="s">
        <v>21</v>
      </c>
      <c r="N22" s="6"/>
      <c r="O22" s="6" t="str">
        <f>HYPERLINK("https://docs.wto.org/imrd/directdoc.asp?DDFDocuments/t/G/TBTN25/EGY539.DOCX", "https://docs.wto.org/imrd/directdoc.asp?DDFDocuments/t/G/TBTN25/EGY539.DOCX")</f>
        <v>https://docs.wto.org/imrd/directdoc.asp?DDFDocuments/t/G/TBTN25/EGY539.DOCX</v>
      </c>
      <c r="P22" s="6"/>
      <c r="Q22" s="6"/>
    </row>
    <row r="23" spans="1:17" ht="45" x14ac:dyDescent="0.25">
      <c r="A23" s="8" t="s">
        <v>118</v>
      </c>
      <c r="B23" s="7">
        <v>45743</v>
      </c>
      <c r="C23" s="9" t="str">
        <f>HYPERLINK("https://eping.wto.org/en/Search?viewData= G/TBT/N/ZMB/99"," G/TBT/N/ZMB/99")</f>
        <v xml:space="preserve"> G/TBT/N/ZMB/99</v>
      </c>
      <c r="D23" s="8" t="s">
        <v>116</v>
      </c>
      <c r="E23" s="8" t="s">
        <v>117</v>
      </c>
      <c r="G23" s="8" t="s">
        <v>19</v>
      </c>
      <c r="H23" s="8" t="s">
        <v>119</v>
      </c>
      <c r="I23" s="8" t="s">
        <v>120</v>
      </c>
      <c r="J23" s="8" t="s">
        <v>121</v>
      </c>
      <c r="K23" s="6"/>
      <c r="L23" s="7">
        <v>45803</v>
      </c>
      <c r="M23" s="6" t="s">
        <v>21</v>
      </c>
      <c r="N23" s="8" t="s">
        <v>122</v>
      </c>
      <c r="O23" s="6" t="str">
        <f>HYPERLINK("https://docs.wto.org/imrd/directdoc.asp?DDFDocuments/t/G/TBTN25/ZMB99.DOCX", "https://docs.wto.org/imrd/directdoc.asp?DDFDocuments/t/G/TBTN25/ZMB99.DOCX")</f>
        <v>https://docs.wto.org/imrd/directdoc.asp?DDFDocuments/t/G/TBTN25/ZMB99.DOCX</v>
      </c>
      <c r="P23" s="6"/>
      <c r="Q23" s="6"/>
    </row>
    <row r="24" spans="1:17" ht="120" x14ac:dyDescent="0.25">
      <c r="A24" s="8" t="s">
        <v>125</v>
      </c>
      <c r="B24" s="7">
        <v>45743</v>
      </c>
      <c r="C24" s="9" t="str">
        <f>HYPERLINK("https://eping.wto.org/en/Search?viewData= G/TBT/N/ISR/1391"," G/TBT/N/ISR/1391")</f>
        <v xml:space="preserve"> G/TBT/N/ISR/1391</v>
      </c>
      <c r="D24" s="8" t="s">
        <v>123</v>
      </c>
      <c r="E24" s="8" t="s">
        <v>124</v>
      </c>
      <c r="G24" s="8" t="s">
        <v>126</v>
      </c>
      <c r="H24" s="8" t="s">
        <v>127</v>
      </c>
      <c r="I24" s="8" t="s">
        <v>128</v>
      </c>
      <c r="J24" s="8" t="s">
        <v>19</v>
      </c>
      <c r="K24" s="6"/>
      <c r="L24" s="7">
        <v>45803</v>
      </c>
      <c r="M24" s="6" t="s">
        <v>21</v>
      </c>
      <c r="N24" s="8" t="s">
        <v>129</v>
      </c>
      <c r="O24" s="6" t="str">
        <f>HYPERLINK("https://docs.wto.org/imrd/directdoc.asp?DDFDocuments/t/G/TBTN25/ISR1391.DOCX", "https://docs.wto.org/imrd/directdoc.asp?DDFDocuments/t/G/TBTN25/ISR1391.DOCX")</f>
        <v>https://docs.wto.org/imrd/directdoc.asp?DDFDocuments/t/G/TBTN25/ISR1391.DOCX</v>
      </c>
      <c r="P24" s="6"/>
      <c r="Q24" s="6"/>
    </row>
    <row r="25" spans="1:17" ht="30" x14ac:dyDescent="0.25">
      <c r="A25" s="8" t="s">
        <v>132</v>
      </c>
      <c r="B25" s="7">
        <v>45743</v>
      </c>
      <c r="C25" s="9" t="str">
        <f>HYPERLINK("https://eping.wto.org/en/Search?viewData= G/TBT/N/ZMB/100"," G/TBT/N/ZMB/100")</f>
        <v xml:space="preserve"> G/TBT/N/ZMB/100</v>
      </c>
      <c r="D25" s="8" t="s">
        <v>130</v>
      </c>
      <c r="E25" s="8" t="s">
        <v>131</v>
      </c>
      <c r="G25" s="8" t="s">
        <v>133</v>
      </c>
      <c r="H25" s="8" t="s">
        <v>134</v>
      </c>
      <c r="I25" s="8" t="s">
        <v>135</v>
      </c>
      <c r="J25" s="8" t="s">
        <v>58</v>
      </c>
      <c r="K25" s="6"/>
      <c r="L25" s="7">
        <v>45803</v>
      </c>
      <c r="M25" s="6" t="s">
        <v>21</v>
      </c>
      <c r="N25" s="8" t="s">
        <v>136</v>
      </c>
      <c r="O25" s="6" t="str">
        <f>HYPERLINK("https://docs.wto.org/imrd/directdoc.asp?DDFDocuments/t/G/TBTN25/ZMB100.DOCX", "https://docs.wto.org/imrd/directdoc.asp?DDFDocuments/t/G/TBTN25/ZMB100.DOCX")</f>
        <v>https://docs.wto.org/imrd/directdoc.asp?DDFDocuments/t/G/TBTN25/ZMB100.DOCX</v>
      </c>
      <c r="P25" s="6"/>
      <c r="Q25" s="6"/>
    </row>
    <row r="26" spans="1:17" ht="75" x14ac:dyDescent="0.25">
      <c r="A26" s="8" t="s">
        <v>139</v>
      </c>
      <c r="B26" s="7">
        <v>45743</v>
      </c>
      <c r="C26" s="9" t="str">
        <f>HYPERLINK("https://eping.wto.org/en/Search?viewData= G/TBT/N/ISR/1392"," G/TBT/N/ISR/1392")</f>
        <v xml:space="preserve"> G/TBT/N/ISR/1392</v>
      </c>
      <c r="D26" s="8" t="s">
        <v>137</v>
      </c>
      <c r="E26" s="8" t="s">
        <v>138</v>
      </c>
      <c r="G26" s="8" t="s">
        <v>140</v>
      </c>
      <c r="H26" s="8" t="s">
        <v>141</v>
      </c>
      <c r="I26" s="8" t="s">
        <v>142</v>
      </c>
      <c r="J26" s="8" t="s">
        <v>19</v>
      </c>
      <c r="K26" s="6"/>
      <c r="L26" s="7">
        <v>45803</v>
      </c>
      <c r="M26" s="6" t="s">
        <v>21</v>
      </c>
      <c r="N26" s="8" t="s">
        <v>143</v>
      </c>
      <c r="O26" s="6" t="str">
        <f>HYPERLINK("https://docs.wto.org/imrd/directdoc.asp?DDFDocuments/t/G/TBTN25/ISR1392.DOCX", "https://docs.wto.org/imrd/directdoc.asp?DDFDocuments/t/G/TBTN25/ISR1392.DOCX")</f>
        <v>https://docs.wto.org/imrd/directdoc.asp?DDFDocuments/t/G/TBTN25/ISR1392.DOCX</v>
      </c>
      <c r="P26" s="6"/>
      <c r="Q26" s="6"/>
    </row>
    <row r="27" spans="1:17" ht="75" x14ac:dyDescent="0.25">
      <c r="A27" s="8" t="s">
        <v>146</v>
      </c>
      <c r="B27" s="7">
        <v>45743</v>
      </c>
      <c r="C27" s="9" t="str">
        <f>HYPERLINK("https://eping.wto.org/en/Search?viewData= G/TBT/N/CHN/2033"," G/TBT/N/CHN/2033")</f>
        <v xml:space="preserve"> G/TBT/N/CHN/2033</v>
      </c>
      <c r="D27" s="8" t="s">
        <v>144</v>
      </c>
      <c r="E27" s="8" t="s">
        <v>145</v>
      </c>
      <c r="G27" s="8" t="s">
        <v>147</v>
      </c>
      <c r="H27" s="8" t="s">
        <v>148</v>
      </c>
      <c r="I27" s="8" t="s">
        <v>149</v>
      </c>
      <c r="J27" s="8" t="s">
        <v>19</v>
      </c>
      <c r="K27" s="6"/>
      <c r="L27" s="7">
        <v>45803</v>
      </c>
      <c r="M27" s="6" t="s">
        <v>21</v>
      </c>
      <c r="N27" s="8" t="s">
        <v>150</v>
      </c>
      <c r="O27" s="6" t="str">
        <f>HYPERLINK("https://docs.wto.org/imrd/directdoc.asp?DDFDocuments/t/G/TBTN25/CHN2033.DOCX", "https://docs.wto.org/imrd/directdoc.asp?DDFDocuments/t/G/TBTN25/CHN2033.DOCX")</f>
        <v>https://docs.wto.org/imrd/directdoc.asp?DDFDocuments/t/G/TBTN25/CHN2033.DOCX</v>
      </c>
      <c r="P27" s="6" t="str">
        <f>HYPERLINK("https://docs.wto.org/imrd/directdoc.asp?DDFDocuments/u/G/TBTN25/CHN2033.DOCX", "https://docs.wto.org/imrd/directdoc.asp?DDFDocuments/u/G/TBTN25/CHN2033.DOCX")</f>
        <v>https://docs.wto.org/imrd/directdoc.asp?DDFDocuments/u/G/TBTN25/CHN2033.DOCX</v>
      </c>
      <c r="Q27" s="6"/>
    </row>
    <row r="28" spans="1:17" ht="60" x14ac:dyDescent="0.25">
      <c r="A28" s="8" t="s">
        <v>153</v>
      </c>
      <c r="B28" s="7">
        <v>45743</v>
      </c>
      <c r="C28" s="9" t="str">
        <f>HYPERLINK("https://eping.wto.org/en/Search?viewData= G/TBT/N/CHN/2034"," G/TBT/N/CHN/2034")</f>
        <v xml:space="preserve"> G/TBT/N/CHN/2034</v>
      </c>
      <c r="D28" s="8" t="s">
        <v>151</v>
      </c>
      <c r="E28" s="8" t="s">
        <v>152</v>
      </c>
      <c r="G28" s="8" t="s">
        <v>154</v>
      </c>
      <c r="H28" s="8" t="s">
        <v>155</v>
      </c>
      <c r="I28" s="8" t="s">
        <v>156</v>
      </c>
      <c r="J28" s="8" t="s">
        <v>19</v>
      </c>
      <c r="K28" s="6"/>
      <c r="L28" s="7">
        <v>45803</v>
      </c>
      <c r="M28" s="6" t="s">
        <v>21</v>
      </c>
      <c r="N28" s="8" t="s">
        <v>157</v>
      </c>
      <c r="O28" s="6" t="str">
        <f>HYPERLINK("https://docs.wto.org/imrd/directdoc.asp?DDFDocuments/t/G/TBTN25/CHN2034.DOCX", "https://docs.wto.org/imrd/directdoc.asp?DDFDocuments/t/G/TBTN25/CHN2034.DOCX")</f>
        <v>https://docs.wto.org/imrd/directdoc.asp?DDFDocuments/t/G/TBTN25/CHN2034.DOCX</v>
      </c>
      <c r="P28" s="6" t="str">
        <f>HYPERLINK("https://docs.wto.org/imrd/directdoc.asp?DDFDocuments/u/G/TBTN25/CHN2034.DOCX", "https://docs.wto.org/imrd/directdoc.asp?DDFDocuments/u/G/TBTN25/CHN2034.DOCX")</f>
        <v>https://docs.wto.org/imrd/directdoc.asp?DDFDocuments/u/G/TBTN25/CHN2034.DOCX</v>
      </c>
      <c r="Q28" s="6"/>
    </row>
    <row r="29" spans="1:17" ht="45" x14ac:dyDescent="0.25">
      <c r="A29" s="8" t="s">
        <v>160</v>
      </c>
      <c r="B29" s="7">
        <v>45743</v>
      </c>
      <c r="C29" s="9" t="str">
        <f>HYPERLINK("https://eping.wto.org/en/Search?viewData= G/TBT/N/ZMB/98"," G/TBT/N/ZMB/98")</f>
        <v xml:space="preserve"> G/TBT/N/ZMB/98</v>
      </c>
      <c r="D29" s="8" t="s">
        <v>158</v>
      </c>
      <c r="E29" s="8" t="s">
        <v>159</v>
      </c>
      <c r="G29" s="8" t="s">
        <v>19</v>
      </c>
      <c r="H29" s="8" t="s">
        <v>161</v>
      </c>
      <c r="I29" s="8" t="s">
        <v>162</v>
      </c>
      <c r="J29" s="8" t="s">
        <v>19</v>
      </c>
      <c r="K29" s="6"/>
      <c r="L29" s="7">
        <v>45803</v>
      </c>
      <c r="M29" s="6" t="s">
        <v>21</v>
      </c>
      <c r="N29" s="8" t="s">
        <v>163</v>
      </c>
      <c r="O29" s="6" t="str">
        <f>HYPERLINK("https://docs.wto.org/imrd/directdoc.asp?DDFDocuments/t/G/TBTN25/ZMB98.DOCX", "https://docs.wto.org/imrd/directdoc.asp?DDFDocuments/t/G/TBTN25/ZMB98.DOCX")</f>
        <v>https://docs.wto.org/imrd/directdoc.asp?DDFDocuments/t/G/TBTN25/ZMB98.DOCX</v>
      </c>
      <c r="P29" s="6"/>
      <c r="Q29" s="6"/>
    </row>
    <row r="30" spans="1:17" ht="45" x14ac:dyDescent="0.25">
      <c r="A30" s="8" t="s">
        <v>166</v>
      </c>
      <c r="B30" s="7">
        <v>45743</v>
      </c>
      <c r="C30" s="9" t="str">
        <f>HYPERLINK("https://eping.wto.org/en/Search?viewData= G/TBT/N/ZMB/92"," G/TBT/N/ZMB/92")</f>
        <v xml:space="preserve"> G/TBT/N/ZMB/92</v>
      </c>
      <c r="D30" s="8" t="s">
        <v>164</v>
      </c>
      <c r="E30" s="8" t="s">
        <v>165</v>
      </c>
      <c r="G30" s="8" t="s">
        <v>167</v>
      </c>
      <c r="H30" s="8" t="s">
        <v>168</v>
      </c>
      <c r="I30" s="8" t="s">
        <v>169</v>
      </c>
      <c r="J30" s="8" t="s">
        <v>58</v>
      </c>
      <c r="K30" s="6"/>
      <c r="L30" s="7">
        <v>45803</v>
      </c>
      <c r="M30" s="6" t="s">
        <v>21</v>
      </c>
      <c r="N30" s="8" t="s">
        <v>170</v>
      </c>
      <c r="O30" s="6" t="str">
        <f>HYPERLINK("https://docs.wto.org/imrd/directdoc.asp?DDFDocuments/t/G/TBTN25/ZMB92.DOCX", "https://docs.wto.org/imrd/directdoc.asp?DDFDocuments/t/G/TBTN25/ZMB92.DOCX")</f>
        <v>https://docs.wto.org/imrd/directdoc.asp?DDFDocuments/t/G/TBTN25/ZMB92.DOCX</v>
      </c>
      <c r="P30" s="6" t="str">
        <f>HYPERLINK("https://docs.wto.org/imrd/directdoc.asp?DDFDocuments/u/G/TBTN25/ZMB92.DOCX", "https://docs.wto.org/imrd/directdoc.asp?DDFDocuments/u/G/TBTN25/ZMB92.DOCX")</f>
        <v>https://docs.wto.org/imrd/directdoc.asp?DDFDocuments/u/G/TBTN25/ZMB92.DOCX</v>
      </c>
      <c r="Q30" s="6"/>
    </row>
    <row r="31" spans="1:17" ht="60" x14ac:dyDescent="0.25">
      <c r="A31" s="8" t="s">
        <v>173</v>
      </c>
      <c r="B31" s="7">
        <v>45743</v>
      </c>
      <c r="C31" s="9" t="str">
        <f>HYPERLINK("https://eping.wto.org/en/Search?viewData= G/TBT/N/CHN/2037"," G/TBT/N/CHN/2037")</f>
        <v xml:space="preserve"> G/TBT/N/CHN/2037</v>
      </c>
      <c r="D31" s="8" t="s">
        <v>171</v>
      </c>
      <c r="E31" s="8" t="s">
        <v>172</v>
      </c>
      <c r="G31" s="8" t="s">
        <v>174</v>
      </c>
      <c r="H31" s="8" t="s">
        <v>175</v>
      </c>
      <c r="I31" s="8" t="s">
        <v>149</v>
      </c>
      <c r="J31" s="8" t="s">
        <v>19</v>
      </c>
      <c r="K31" s="6"/>
      <c r="L31" s="7">
        <v>45803</v>
      </c>
      <c r="M31" s="6" t="s">
        <v>21</v>
      </c>
      <c r="N31" s="8" t="s">
        <v>176</v>
      </c>
      <c r="O31" s="6" t="str">
        <f>HYPERLINK("https://docs.wto.org/imrd/directdoc.asp?DDFDocuments/t/G/TBTN25/CHN2037.DOCX", "https://docs.wto.org/imrd/directdoc.asp?DDFDocuments/t/G/TBTN25/CHN2037.DOCX")</f>
        <v>https://docs.wto.org/imrd/directdoc.asp?DDFDocuments/t/G/TBTN25/CHN2037.DOCX</v>
      </c>
      <c r="P31" s="6"/>
      <c r="Q31" s="6"/>
    </row>
    <row r="32" spans="1:17" ht="60" x14ac:dyDescent="0.25">
      <c r="A32" s="8" t="s">
        <v>179</v>
      </c>
      <c r="B32" s="7">
        <v>45743</v>
      </c>
      <c r="C32" s="9" t="str">
        <f>HYPERLINK("https://eping.wto.org/en/Search?viewData= G/TBT/N/ZMB/96"," G/TBT/N/ZMB/96")</f>
        <v xml:space="preserve"> G/TBT/N/ZMB/96</v>
      </c>
      <c r="D32" s="8" t="s">
        <v>177</v>
      </c>
      <c r="E32" s="8" t="s">
        <v>178</v>
      </c>
      <c r="G32" s="8" t="s">
        <v>19</v>
      </c>
      <c r="H32" s="8" t="s">
        <v>180</v>
      </c>
      <c r="I32" s="8" t="s">
        <v>181</v>
      </c>
      <c r="J32" s="8" t="s">
        <v>19</v>
      </c>
      <c r="K32" s="6"/>
      <c r="L32" s="7">
        <v>45803</v>
      </c>
      <c r="M32" s="6" t="s">
        <v>21</v>
      </c>
      <c r="N32" s="8" t="s">
        <v>182</v>
      </c>
      <c r="O32" s="6" t="str">
        <f>HYPERLINK("https://docs.wto.org/imrd/directdoc.asp?DDFDocuments/t/G/TBTN25/ZMB96.DOCX", "https://docs.wto.org/imrd/directdoc.asp?DDFDocuments/t/G/TBTN25/ZMB96.DOCX")</f>
        <v>https://docs.wto.org/imrd/directdoc.asp?DDFDocuments/t/G/TBTN25/ZMB96.DOCX</v>
      </c>
      <c r="P32" s="6" t="str">
        <f>HYPERLINK("https://docs.wto.org/imrd/directdoc.asp?DDFDocuments/u/G/TBTN25/ZMB96.DOCX", "https://docs.wto.org/imrd/directdoc.asp?DDFDocuments/u/G/TBTN25/ZMB96.DOCX")</f>
        <v>https://docs.wto.org/imrd/directdoc.asp?DDFDocuments/u/G/TBTN25/ZMB96.DOCX</v>
      </c>
      <c r="Q32" s="6"/>
    </row>
    <row r="33" spans="1:17" ht="60" x14ac:dyDescent="0.25">
      <c r="A33" s="8" t="s">
        <v>185</v>
      </c>
      <c r="B33" s="7">
        <v>45743</v>
      </c>
      <c r="C33" s="9" t="str">
        <f>HYPERLINK("https://eping.wto.org/en/Search?viewData= G/TBT/N/ZMB/93"," G/TBT/N/ZMB/93")</f>
        <v xml:space="preserve"> G/TBT/N/ZMB/93</v>
      </c>
      <c r="D33" s="8" t="s">
        <v>183</v>
      </c>
      <c r="E33" s="8" t="s">
        <v>184</v>
      </c>
      <c r="G33" s="8" t="s">
        <v>19</v>
      </c>
      <c r="H33" s="8" t="s">
        <v>180</v>
      </c>
      <c r="I33" s="8" t="s">
        <v>186</v>
      </c>
      <c r="J33" s="8" t="s">
        <v>19</v>
      </c>
      <c r="K33" s="6"/>
      <c r="L33" s="7">
        <v>45803</v>
      </c>
      <c r="M33" s="6" t="s">
        <v>21</v>
      </c>
      <c r="N33" s="8" t="s">
        <v>187</v>
      </c>
      <c r="O33" s="6" t="str">
        <f>HYPERLINK("https://docs.wto.org/imrd/directdoc.asp?DDFDocuments/t/G/TBTN25/ZMB93.DOCX", "https://docs.wto.org/imrd/directdoc.asp?DDFDocuments/t/G/TBTN25/ZMB93.DOCX")</f>
        <v>https://docs.wto.org/imrd/directdoc.asp?DDFDocuments/t/G/TBTN25/ZMB93.DOCX</v>
      </c>
      <c r="P33" s="6" t="str">
        <f>HYPERLINK("https://docs.wto.org/imrd/directdoc.asp?DDFDocuments/u/G/TBTN25/ZMB93.DOCX", "https://docs.wto.org/imrd/directdoc.asp?DDFDocuments/u/G/TBTN25/ZMB93.DOCX")</f>
        <v>https://docs.wto.org/imrd/directdoc.asp?DDFDocuments/u/G/TBTN25/ZMB93.DOCX</v>
      </c>
      <c r="Q33" s="6"/>
    </row>
    <row r="34" spans="1:17" ht="75" x14ac:dyDescent="0.25">
      <c r="A34" s="8" t="s">
        <v>190</v>
      </c>
      <c r="B34" s="7">
        <v>45743</v>
      </c>
      <c r="C34" s="9" t="str">
        <f>HYPERLINK("https://eping.wto.org/en/Search?viewData= G/TBT/N/ZMB/89"," G/TBT/N/ZMB/89")</f>
        <v xml:space="preserve"> G/TBT/N/ZMB/89</v>
      </c>
      <c r="D34" s="8" t="s">
        <v>188</v>
      </c>
      <c r="E34" s="8" t="s">
        <v>189</v>
      </c>
      <c r="G34" s="8" t="s">
        <v>19</v>
      </c>
      <c r="H34" s="8" t="s">
        <v>191</v>
      </c>
      <c r="I34" s="8" t="s">
        <v>192</v>
      </c>
      <c r="J34" s="8" t="s">
        <v>58</v>
      </c>
      <c r="K34" s="6"/>
      <c r="L34" s="7">
        <v>45803</v>
      </c>
      <c r="M34" s="6" t="s">
        <v>21</v>
      </c>
      <c r="N34" s="8" t="s">
        <v>193</v>
      </c>
      <c r="O34" s="6" t="str">
        <f>HYPERLINK("https://docs.wto.org/imrd/directdoc.asp?DDFDocuments/t/G/TBTN25/ZMB89.DOCX", "https://docs.wto.org/imrd/directdoc.asp?DDFDocuments/t/G/TBTN25/ZMB89.DOCX")</f>
        <v>https://docs.wto.org/imrd/directdoc.asp?DDFDocuments/t/G/TBTN25/ZMB89.DOCX</v>
      </c>
      <c r="P34" s="6" t="str">
        <f>HYPERLINK("https://docs.wto.org/imrd/directdoc.asp?DDFDocuments/u/G/TBTN25/ZMB89.DOCX", "https://docs.wto.org/imrd/directdoc.asp?DDFDocuments/u/G/TBTN25/ZMB89.DOCX")</f>
        <v>https://docs.wto.org/imrd/directdoc.asp?DDFDocuments/u/G/TBTN25/ZMB89.DOCX</v>
      </c>
      <c r="Q34" s="6"/>
    </row>
    <row r="35" spans="1:17" ht="135" x14ac:dyDescent="0.25">
      <c r="A35" s="8" t="s">
        <v>196</v>
      </c>
      <c r="B35" s="7">
        <v>45743</v>
      </c>
      <c r="C35" s="9" t="str">
        <f>HYPERLINK("https://eping.wto.org/en/Search?viewData= G/TBT/N/ISR/1393"," G/TBT/N/ISR/1393")</f>
        <v xml:space="preserve"> G/TBT/N/ISR/1393</v>
      </c>
      <c r="D35" s="8" t="s">
        <v>194</v>
      </c>
      <c r="E35" s="8" t="s">
        <v>195</v>
      </c>
      <c r="G35" s="8" t="s">
        <v>140</v>
      </c>
      <c r="H35" s="8" t="s">
        <v>141</v>
      </c>
      <c r="I35" s="8" t="s">
        <v>128</v>
      </c>
      <c r="J35" s="8" t="s">
        <v>19</v>
      </c>
      <c r="K35" s="6"/>
      <c r="L35" s="7">
        <v>45803</v>
      </c>
      <c r="M35" s="6" t="s">
        <v>21</v>
      </c>
      <c r="N35" s="8" t="s">
        <v>197</v>
      </c>
      <c r="O35" s="6" t="str">
        <f>HYPERLINK("https://docs.wto.org/imrd/directdoc.asp?DDFDocuments/t/G/TBTN25/ISR1393.DOCX", "https://docs.wto.org/imrd/directdoc.asp?DDFDocuments/t/G/TBTN25/ISR1393.DOCX")</f>
        <v>https://docs.wto.org/imrd/directdoc.asp?DDFDocuments/t/G/TBTN25/ISR1393.DOCX</v>
      </c>
      <c r="P35" s="6"/>
      <c r="Q35" s="6"/>
    </row>
    <row r="36" spans="1:17" ht="75" x14ac:dyDescent="0.25">
      <c r="A36" s="8" t="s">
        <v>200</v>
      </c>
      <c r="B36" s="7">
        <v>45743</v>
      </c>
      <c r="C36" s="9" t="str">
        <f>HYPERLINK("https://eping.wto.org/en/Search?viewData= G/TBT/N/CHN/2036"," G/TBT/N/CHN/2036")</f>
        <v xml:space="preserve"> G/TBT/N/CHN/2036</v>
      </c>
      <c r="D36" s="8" t="s">
        <v>198</v>
      </c>
      <c r="E36" s="8" t="s">
        <v>199</v>
      </c>
      <c r="G36" s="8" t="s">
        <v>201</v>
      </c>
      <c r="H36" s="8" t="s">
        <v>108</v>
      </c>
      <c r="I36" s="8" t="s">
        <v>202</v>
      </c>
      <c r="J36" s="8" t="s">
        <v>19</v>
      </c>
      <c r="K36" s="6"/>
      <c r="L36" s="7">
        <v>45803</v>
      </c>
      <c r="M36" s="6" t="s">
        <v>21</v>
      </c>
      <c r="N36" s="8" t="s">
        <v>203</v>
      </c>
      <c r="O36" s="6" t="str">
        <f>HYPERLINK("https://docs.wto.org/imrd/directdoc.asp?DDFDocuments/t/G/TBTN25/CHN2036.DOCX", "https://docs.wto.org/imrd/directdoc.asp?DDFDocuments/t/G/TBTN25/CHN2036.DOCX")</f>
        <v>https://docs.wto.org/imrd/directdoc.asp?DDFDocuments/t/G/TBTN25/CHN2036.DOCX</v>
      </c>
      <c r="P36" s="6"/>
      <c r="Q36" s="6"/>
    </row>
    <row r="37" spans="1:17" ht="30" x14ac:dyDescent="0.25">
      <c r="A37" s="8" t="s">
        <v>206</v>
      </c>
      <c r="B37" s="7">
        <v>45743</v>
      </c>
      <c r="C37" s="9" t="str">
        <f>HYPERLINK("https://eping.wto.org/en/Search?viewData= G/TBT/N/ZMB/91"," G/TBT/N/ZMB/91")</f>
        <v xml:space="preserve"> G/TBT/N/ZMB/91</v>
      </c>
      <c r="D37" s="8" t="s">
        <v>204</v>
      </c>
      <c r="E37" s="8" t="s">
        <v>205</v>
      </c>
      <c r="G37" s="8" t="s">
        <v>19</v>
      </c>
      <c r="H37" s="8" t="s">
        <v>168</v>
      </c>
      <c r="I37" s="8" t="s">
        <v>192</v>
      </c>
      <c r="J37" s="8" t="s">
        <v>58</v>
      </c>
      <c r="K37" s="6"/>
      <c r="L37" s="7">
        <v>45803</v>
      </c>
      <c r="M37" s="6" t="s">
        <v>21</v>
      </c>
      <c r="N37" s="8" t="s">
        <v>207</v>
      </c>
      <c r="O37" s="6" t="str">
        <f>HYPERLINK("https://docs.wto.org/imrd/directdoc.asp?DDFDocuments/t/G/TBTN25/ZMB91.DOCX", "https://docs.wto.org/imrd/directdoc.asp?DDFDocuments/t/G/TBTN25/ZMB91.DOCX")</f>
        <v>https://docs.wto.org/imrd/directdoc.asp?DDFDocuments/t/G/TBTN25/ZMB91.DOCX</v>
      </c>
      <c r="P37" s="6" t="str">
        <f>HYPERLINK("https://docs.wto.org/imrd/directdoc.asp?DDFDocuments/u/G/TBTN25/ZMB91.DOCX", "https://docs.wto.org/imrd/directdoc.asp?DDFDocuments/u/G/TBTN25/ZMB91.DOCX")</f>
        <v>https://docs.wto.org/imrd/directdoc.asp?DDFDocuments/u/G/TBTN25/ZMB91.DOCX</v>
      </c>
      <c r="Q37" s="6"/>
    </row>
    <row r="38" spans="1:17" ht="60" x14ac:dyDescent="0.25">
      <c r="A38" s="8" t="s">
        <v>210</v>
      </c>
      <c r="B38" s="7">
        <v>45743</v>
      </c>
      <c r="C38" s="9" t="str">
        <f>HYPERLINK("https://eping.wto.org/en/Search?viewData= G/TBT/N/ZMB/97"," G/TBT/N/ZMB/97")</f>
        <v xml:space="preserve"> G/TBT/N/ZMB/97</v>
      </c>
      <c r="D38" s="8" t="s">
        <v>208</v>
      </c>
      <c r="E38" s="8" t="s">
        <v>209</v>
      </c>
      <c r="G38" s="8" t="s">
        <v>19</v>
      </c>
      <c r="H38" s="8" t="s">
        <v>180</v>
      </c>
      <c r="I38" s="8" t="s">
        <v>211</v>
      </c>
      <c r="J38" s="8" t="s">
        <v>19</v>
      </c>
      <c r="K38" s="6"/>
      <c r="L38" s="7">
        <v>45803</v>
      </c>
      <c r="M38" s="6" t="s">
        <v>21</v>
      </c>
      <c r="N38" s="8" t="s">
        <v>212</v>
      </c>
      <c r="O38" s="6" t="str">
        <f>HYPERLINK("https://docs.wto.org/imrd/directdoc.asp?DDFDocuments/t/G/TBTN25/ZMB97.DOCX", "https://docs.wto.org/imrd/directdoc.asp?DDFDocuments/t/G/TBTN25/ZMB97.DOCX")</f>
        <v>https://docs.wto.org/imrd/directdoc.asp?DDFDocuments/t/G/TBTN25/ZMB97.DOCX</v>
      </c>
      <c r="P38" s="6" t="str">
        <f>HYPERLINK("https://docs.wto.org/imrd/directdoc.asp?DDFDocuments/u/G/TBTN25/ZMB97.DOCX", "https://docs.wto.org/imrd/directdoc.asp?DDFDocuments/u/G/TBTN25/ZMB97.DOCX")</f>
        <v>https://docs.wto.org/imrd/directdoc.asp?DDFDocuments/u/G/TBTN25/ZMB97.DOCX</v>
      </c>
      <c r="Q38" s="6"/>
    </row>
    <row r="39" spans="1:17" ht="75" x14ac:dyDescent="0.25">
      <c r="A39" s="8" t="s">
        <v>113</v>
      </c>
      <c r="B39" s="7">
        <v>45743</v>
      </c>
      <c r="C39" s="9" t="str">
        <f>HYPERLINK("https://eping.wto.org/en/Search?viewData= G/TBT/N/EGY/538"," G/TBT/N/EGY/538")</f>
        <v xml:space="preserve"> G/TBT/N/EGY/538</v>
      </c>
      <c r="D39" s="8" t="s">
        <v>213</v>
      </c>
      <c r="E39" s="8" t="s">
        <v>214</v>
      </c>
      <c r="G39" s="8" t="s">
        <v>19</v>
      </c>
      <c r="H39" s="8" t="s">
        <v>114</v>
      </c>
      <c r="I39" s="8" t="s">
        <v>115</v>
      </c>
      <c r="J39" s="8" t="s">
        <v>19</v>
      </c>
      <c r="K39" s="6"/>
      <c r="L39" s="7">
        <v>45803</v>
      </c>
      <c r="M39" s="6" t="s">
        <v>21</v>
      </c>
      <c r="N39" s="6"/>
      <c r="O39" s="6" t="str">
        <f>HYPERLINK("https://docs.wto.org/imrd/directdoc.asp?DDFDocuments/t/G/TBTN25/EGY538.DOCX", "https://docs.wto.org/imrd/directdoc.asp?DDFDocuments/t/G/TBTN25/EGY538.DOCX")</f>
        <v>https://docs.wto.org/imrd/directdoc.asp?DDFDocuments/t/G/TBTN25/EGY538.DOCX</v>
      </c>
      <c r="P39" s="6"/>
      <c r="Q39" s="6"/>
    </row>
    <row r="40" spans="1:17" ht="60" x14ac:dyDescent="0.25">
      <c r="A40" s="8" t="s">
        <v>217</v>
      </c>
      <c r="B40" s="7">
        <v>45743</v>
      </c>
      <c r="C40" s="9" t="str">
        <f>HYPERLINK("https://eping.wto.org/en/Search?viewData= G/TBT/N/ZMB/90"," G/TBT/N/ZMB/90")</f>
        <v xml:space="preserve"> G/TBT/N/ZMB/90</v>
      </c>
      <c r="D40" s="8" t="s">
        <v>215</v>
      </c>
      <c r="E40" s="8" t="s">
        <v>216</v>
      </c>
      <c r="G40" s="8" t="s">
        <v>19</v>
      </c>
      <c r="H40" s="8" t="s">
        <v>180</v>
      </c>
      <c r="I40" s="8" t="s">
        <v>218</v>
      </c>
      <c r="J40" s="8" t="s">
        <v>19</v>
      </c>
      <c r="K40" s="6"/>
      <c r="L40" s="7">
        <v>45803</v>
      </c>
      <c r="M40" s="6" t="s">
        <v>21</v>
      </c>
      <c r="N40" s="8" t="s">
        <v>219</v>
      </c>
      <c r="O40" s="6" t="str">
        <f>HYPERLINK("https://docs.wto.org/imrd/directdoc.asp?DDFDocuments/t/G/TBTN25/ZMB90.DOCX", "https://docs.wto.org/imrd/directdoc.asp?DDFDocuments/t/G/TBTN25/ZMB90.DOCX")</f>
        <v>https://docs.wto.org/imrd/directdoc.asp?DDFDocuments/t/G/TBTN25/ZMB90.DOCX</v>
      </c>
      <c r="P40" s="6" t="str">
        <f>HYPERLINK("https://docs.wto.org/imrd/directdoc.asp?DDFDocuments/u/G/TBTN25/ZMB90.DOCX", "https://docs.wto.org/imrd/directdoc.asp?DDFDocuments/u/G/TBTN25/ZMB90.DOCX")</f>
        <v>https://docs.wto.org/imrd/directdoc.asp?DDFDocuments/u/G/TBTN25/ZMB90.DOCX</v>
      </c>
      <c r="Q40" s="6"/>
    </row>
    <row r="41" spans="1:17" ht="60" x14ac:dyDescent="0.25">
      <c r="A41" s="8" t="s">
        <v>222</v>
      </c>
      <c r="B41" s="7">
        <v>45743</v>
      </c>
      <c r="C41" s="9" t="str">
        <f>HYPERLINK("https://eping.wto.org/en/Search?viewData= G/TBT/N/ZMB/95"," G/TBT/N/ZMB/95")</f>
        <v xml:space="preserve"> G/TBT/N/ZMB/95</v>
      </c>
      <c r="D41" s="8" t="s">
        <v>220</v>
      </c>
      <c r="E41" s="8" t="s">
        <v>221</v>
      </c>
      <c r="G41" s="8" t="s">
        <v>19</v>
      </c>
      <c r="H41" s="8" t="s">
        <v>180</v>
      </c>
      <c r="I41" s="8" t="s">
        <v>186</v>
      </c>
      <c r="J41" s="8" t="s">
        <v>19</v>
      </c>
      <c r="K41" s="6"/>
      <c r="L41" s="7">
        <v>45803</v>
      </c>
      <c r="M41" s="6" t="s">
        <v>21</v>
      </c>
      <c r="N41" s="8" t="s">
        <v>223</v>
      </c>
      <c r="O41" s="6" t="str">
        <f>HYPERLINK("https://docs.wto.org/imrd/directdoc.asp?DDFDocuments/t/G/TBTN25/ZMB95.DOCX", "https://docs.wto.org/imrd/directdoc.asp?DDFDocuments/t/G/TBTN25/ZMB95.DOCX")</f>
        <v>https://docs.wto.org/imrd/directdoc.asp?DDFDocuments/t/G/TBTN25/ZMB95.DOCX</v>
      </c>
      <c r="P41" s="6" t="str">
        <f>HYPERLINK("https://docs.wto.org/imrd/directdoc.asp?DDFDocuments/u/G/TBTN25/ZMB95.DOCX", "https://docs.wto.org/imrd/directdoc.asp?DDFDocuments/u/G/TBTN25/ZMB95.DOCX")</f>
        <v>https://docs.wto.org/imrd/directdoc.asp?DDFDocuments/u/G/TBTN25/ZMB95.DOCX</v>
      </c>
      <c r="Q41" s="6"/>
    </row>
    <row r="42" spans="1:17" ht="60" x14ac:dyDescent="0.25">
      <c r="A42" s="8" t="s">
        <v>226</v>
      </c>
      <c r="B42" s="7">
        <v>45743</v>
      </c>
      <c r="C42" s="9" t="str">
        <f>HYPERLINK("https://eping.wto.org/en/Search?viewData= G/TBT/N/ZMB/94"," G/TBT/N/ZMB/94")</f>
        <v xml:space="preserve"> G/TBT/N/ZMB/94</v>
      </c>
      <c r="D42" s="8" t="s">
        <v>224</v>
      </c>
      <c r="E42" s="8" t="s">
        <v>225</v>
      </c>
      <c r="G42" s="8" t="s">
        <v>19</v>
      </c>
      <c r="H42" s="8" t="s">
        <v>180</v>
      </c>
      <c r="I42" s="8" t="s">
        <v>186</v>
      </c>
      <c r="J42" s="8" t="s">
        <v>19</v>
      </c>
      <c r="K42" s="6"/>
      <c r="L42" s="7">
        <v>45803</v>
      </c>
      <c r="M42" s="6" t="s">
        <v>21</v>
      </c>
      <c r="N42" s="8" t="s">
        <v>227</v>
      </c>
      <c r="O42" s="6" t="str">
        <f>HYPERLINK("https://docs.wto.org/imrd/directdoc.asp?DDFDocuments/t/G/TBTN25/ZMB94.DOCX", "https://docs.wto.org/imrd/directdoc.asp?DDFDocuments/t/G/TBTN25/ZMB94.DOCX")</f>
        <v>https://docs.wto.org/imrd/directdoc.asp?DDFDocuments/t/G/TBTN25/ZMB94.DOCX</v>
      </c>
      <c r="P42" s="6" t="str">
        <f>HYPERLINK("https://docs.wto.org/imrd/directdoc.asp?DDFDocuments/u/G/TBTN25/ZMB94.DOCX", "https://docs.wto.org/imrd/directdoc.asp?DDFDocuments/u/G/TBTN25/ZMB94.DOCX")</f>
        <v>https://docs.wto.org/imrd/directdoc.asp?DDFDocuments/u/G/TBTN25/ZMB94.DOCX</v>
      </c>
      <c r="Q42" s="6"/>
    </row>
    <row r="43" spans="1:17" ht="45" x14ac:dyDescent="0.25">
      <c r="A43" s="8" t="s">
        <v>230</v>
      </c>
      <c r="B43" s="7">
        <v>45742</v>
      </c>
      <c r="C43" s="9" t="str">
        <f>HYPERLINK("https://eping.wto.org/en/Search?viewData= G/TBT/N/PHL/343"," G/TBT/N/PHL/343")</f>
        <v xml:space="preserve"> G/TBT/N/PHL/343</v>
      </c>
      <c r="D43" s="8" t="s">
        <v>228</v>
      </c>
      <c r="E43" s="8" t="s">
        <v>229</v>
      </c>
      <c r="G43" s="8" t="s">
        <v>19</v>
      </c>
      <c r="H43" s="8" t="s">
        <v>231</v>
      </c>
      <c r="I43" s="8" t="s">
        <v>232</v>
      </c>
      <c r="J43" s="8" t="s">
        <v>19</v>
      </c>
      <c r="K43" s="6"/>
      <c r="L43" s="7">
        <v>45747</v>
      </c>
      <c r="M43" s="6" t="s">
        <v>21</v>
      </c>
      <c r="N43" s="8" t="s">
        <v>233</v>
      </c>
      <c r="O43" s="6" t="str">
        <f>HYPERLINK("https://docs.wto.org/imrd/directdoc.asp?DDFDocuments/t/G/TBTN25/PHL343.DOCX", "https://docs.wto.org/imrd/directdoc.asp?DDFDocuments/t/G/TBTN25/PHL343.DOCX")</f>
        <v>https://docs.wto.org/imrd/directdoc.asp?DDFDocuments/t/G/TBTN25/PHL343.DOCX</v>
      </c>
      <c r="P43" s="6" t="str">
        <f>HYPERLINK("https://docs.wto.org/imrd/directdoc.asp?DDFDocuments/u/G/TBTN25/PHL343.DOCX", "https://docs.wto.org/imrd/directdoc.asp?DDFDocuments/u/G/TBTN25/PHL343.DOCX")</f>
        <v>https://docs.wto.org/imrd/directdoc.asp?DDFDocuments/u/G/TBTN25/PHL343.DOCX</v>
      </c>
      <c r="Q43" s="6"/>
    </row>
    <row r="44" spans="1:17" ht="90" x14ac:dyDescent="0.25">
      <c r="A44" s="8" t="s">
        <v>236</v>
      </c>
      <c r="B44" s="7">
        <v>45742</v>
      </c>
      <c r="C44" s="9" t="str">
        <f>HYPERLINK("https://eping.wto.org/en/Search?viewData= G/TBT/N/BRA/1587"," G/TBT/N/BRA/1587")</f>
        <v xml:space="preserve"> G/TBT/N/BRA/1587</v>
      </c>
      <c r="D44" s="8" t="s">
        <v>234</v>
      </c>
      <c r="E44" s="8" t="s">
        <v>235</v>
      </c>
      <c r="G44" s="8" t="s">
        <v>19</v>
      </c>
      <c r="H44" s="8" t="s">
        <v>237</v>
      </c>
      <c r="I44" s="8" t="s">
        <v>156</v>
      </c>
      <c r="J44" s="8" t="s">
        <v>19</v>
      </c>
      <c r="K44" s="6"/>
      <c r="L44" s="7">
        <v>45802</v>
      </c>
      <c r="M44" s="6" t="s">
        <v>21</v>
      </c>
      <c r="N44" s="8" t="s">
        <v>238</v>
      </c>
      <c r="O44" s="6" t="str">
        <f>HYPERLINK("https://docs.wto.org/imrd/directdoc.asp?DDFDocuments/t/G/TBTN25/BRA1587.DOCX", "https://docs.wto.org/imrd/directdoc.asp?DDFDocuments/t/G/TBTN25/BRA1587.DOCX")</f>
        <v>https://docs.wto.org/imrd/directdoc.asp?DDFDocuments/t/G/TBTN25/BRA1587.DOCX</v>
      </c>
      <c r="P44" s="6" t="str">
        <f>HYPERLINK("https://docs.wto.org/imrd/directdoc.asp?DDFDocuments/u/G/TBTN25/BRA1587.DOCX", "https://docs.wto.org/imrd/directdoc.asp?DDFDocuments/u/G/TBTN25/BRA1587.DOCX")</f>
        <v>https://docs.wto.org/imrd/directdoc.asp?DDFDocuments/u/G/TBTN25/BRA1587.DOCX</v>
      </c>
      <c r="Q44" s="6" t="str">
        <f>HYPERLINK("https://docs.wto.org/imrd/directdoc.asp?DDFDocuments/v/G/TBTN25/BRA1587.DOCX", "https://docs.wto.org/imrd/directdoc.asp?DDFDocuments/v/G/TBTN25/BRA1587.DOCX")</f>
        <v>https://docs.wto.org/imrd/directdoc.asp?DDFDocuments/v/G/TBTN25/BRA1587.DOCX</v>
      </c>
    </row>
    <row r="45" spans="1:17" ht="30" x14ac:dyDescent="0.25">
      <c r="A45" s="8" t="s">
        <v>241</v>
      </c>
      <c r="B45" s="7">
        <v>45742</v>
      </c>
      <c r="C45" s="9" t="str">
        <f>HYPERLINK("https://eping.wto.org/en/Search?viewData= G/TBT/N/TUR/224"," G/TBT/N/TUR/224")</f>
        <v xml:space="preserve"> G/TBT/N/TUR/224</v>
      </c>
      <c r="D45" s="8" t="s">
        <v>239</v>
      </c>
      <c r="E45" s="8" t="s">
        <v>240</v>
      </c>
      <c r="G45" s="8" t="s">
        <v>19</v>
      </c>
      <c r="H45" s="8" t="s">
        <v>191</v>
      </c>
      <c r="I45" s="8" t="s">
        <v>20</v>
      </c>
      <c r="J45" s="8" t="s">
        <v>58</v>
      </c>
      <c r="K45" s="6"/>
      <c r="L45" s="7">
        <v>45802</v>
      </c>
      <c r="M45" s="6" t="s">
        <v>21</v>
      </c>
      <c r="N45" s="8" t="s">
        <v>242</v>
      </c>
      <c r="O45" s="6" t="str">
        <f>HYPERLINK("https://docs.wto.org/imrd/directdoc.asp?DDFDocuments/t/G/TBTN25/TUR224.DOCX", "https://docs.wto.org/imrd/directdoc.asp?DDFDocuments/t/G/TBTN25/TUR224.DOCX")</f>
        <v>https://docs.wto.org/imrd/directdoc.asp?DDFDocuments/t/G/TBTN25/TUR224.DOCX</v>
      </c>
      <c r="P45" s="6" t="str">
        <f>HYPERLINK("https://docs.wto.org/imrd/directdoc.asp?DDFDocuments/u/G/TBTN25/TUR224.DOCX", "https://docs.wto.org/imrd/directdoc.asp?DDFDocuments/u/G/TBTN25/TUR224.DOCX")</f>
        <v>https://docs.wto.org/imrd/directdoc.asp?DDFDocuments/u/G/TBTN25/TUR224.DOCX</v>
      </c>
      <c r="Q45" s="6" t="str">
        <f>HYPERLINK("https://docs.wto.org/imrd/directdoc.asp?DDFDocuments/v/G/TBTN25/TUR224.DOCX", "https://docs.wto.org/imrd/directdoc.asp?DDFDocuments/v/G/TBTN25/TUR224.DOCX")</f>
        <v>https://docs.wto.org/imrd/directdoc.asp?DDFDocuments/v/G/TBTN25/TUR224.DOCX</v>
      </c>
    </row>
    <row r="46" spans="1:17" ht="75" x14ac:dyDescent="0.25">
      <c r="A46" s="8" t="s">
        <v>245</v>
      </c>
      <c r="B46" s="7">
        <v>45742</v>
      </c>
      <c r="C46" s="9" t="str">
        <f>HYPERLINK("https://eping.wto.org/en/Search?viewData= G/TBT/N/RWA/1181"," G/TBT/N/RWA/1181")</f>
        <v xml:space="preserve"> G/TBT/N/RWA/1181</v>
      </c>
      <c r="D46" s="8" t="s">
        <v>243</v>
      </c>
      <c r="E46" s="8" t="s">
        <v>244</v>
      </c>
      <c r="G46" s="8" t="s">
        <v>19</v>
      </c>
      <c r="H46" s="8" t="s">
        <v>246</v>
      </c>
      <c r="I46" s="8" t="s">
        <v>247</v>
      </c>
      <c r="J46" s="8" t="s">
        <v>58</v>
      </c>
      <c r="K46" s="6"/>
      <c r="L46" s="7">
        <v>45802</v>
      </c>
      <c r="M46" s="6" t="s">
        <v>21</v>
      </c>
      <c r="N46" s="8" t="s">
        <v>248</v>
      </c>
      <c r="O46" s="6" t="str">
        <f>HYPERLINK("https://docs.wto.org/imrd/directdoc.asp?DDFDocuments/t/G/TBTN25/RWA1181.DOCX", "https://docs.wto.org/imrd/directdoc.asp?DDFDocuments/t/G/TBTN25/RWA1181.DOCX")</f>
        <v>https://docs.wto.org/imrd/directdoc.asp?DDFDocuments/t/G/TBTN25/RWA1181.DOCX</v>
      </c>
      <c r="P46" s="6" t="str">
        <f>HYPERLINK("https://docs.wto.org/imrd/directdoc.asp?DDFDocuments/u/G/TBTN25/RWA1181.DOCX", "https://docs.wto.org/imrd/directdoc.asp?DDFDocuments/u/G/TBTN25/RWA1181.DOCX")</f>
        <v>https://docs.wto.org/imrd/directdoc.asp?DDFDocuments/u/G/TBTN25/RWA1181.DOCX</v>
      </c>
      <c r="Q46" s="6"/>
    </row>
    <row r="47" spans="1:17" ht="75" x14ac:dyDescent="0.25">
      <c r="A47" s="8" t="s">
        <v>251</v>
      </c>
      <c r="B47" s="7">
        <v>45742</v>
      </c>
      <c r="C47" s="9" t="str">
        <f>HYPERLINK("https://eping.wto.org/en/Search?viewData= G/TBT/N/CHN/2032"," G/TBT/N/CHN/2032")</f>
        <v xml:space="preserve"> G/TBT/N/CHN/2032</v>
      </c>
      <c r="D47" s="8" t="s">
        <v>249</v>
      </c>
      <c r="E47" s="8" t="s">
        <v>250</v>
      </c>
      <c r="G47" s="8" t="s">
        <v>174</v>
      </c>
      <c r="H47" s="8" t="s">
        <v>175</v>
      </c>
      <c r="I47" s="8" t="s">
        <v>149</v>
      </c>
      <c r="J47" s="8" t="s">
        <v>19</v>
      </c>
      <c r="K47" s="6"/>
      <c r="L47" s="7">
        <v>45802</v>
      </c>
      <c r="M47" s="6" t="s">
        <v>21</v>
      </c>
      <c r="N47" s="8" t="s">
        <v>252</v>
      </c>
      <c r="O47" s="6" t="str">
        <f>HYPERLINK("https://docs.wto.org/imrd/directdoc.asp?DDFDocuments/t/G/TBTN25/CHN2032.DOCX", "https://docs.wto.org/imrd/directdoc.asp?DDFDocuments/t/G/TBTN25/CHN2032.DOCX")</f>
        <v>https://docs.wto.org/imrd/directdoc.asp?DDFDocuments/t/G/TBTN25/CHN2032.DOCX</v>
      </c>
      <c r="P47" s="6" t="str">
        <f>HYPERLINK("https://docs.wto.org/imrd/directdoc.asp?DDFDocuments/u/G/TBTN25/CHN2032.DOCX", "https://docs.wto.org/imrd/directdoc.asp?DDFDocuments/u/G/TBTN25/CHN2032.DOCX")</f>
        <v>https://docs.wto.org/imrd/directdoc.asp?DDFDocuments/u/G/TBTN25/CHN2032.DOCX</v>
      </c>
      <c r="Q47" s="6"/>
    </row>
    <row r="48" spans="1:17" ht="45" x14ac:dyDescent="0.25">
      <c r="A48" s="8" t="s">
        <v>255</v>
      </c>
      <c r="B48" s="7">
        <v>45742</v>
      </c>
      <c r="C48" s="9" t="str">
        <f>HYPERLINK("https://eping.wto.org/en/Search?viewData= G/TBT/N/JPN/860"," G/TBT/N/JPN/860")</f>
        <v xml:space="preserve"> G/TBT/N/JPN/860</v>
      </c>
      <c r="D48" s="8" t="s">
        <v>253</v>
      </c>
      <c r="E48" s="8" t="s">
        <v>254</v>
      </c>
      <c r="G48" s="8" t="s">
        <v>19</v>
      </c>
      <c r="H48" s="8" t="s">
        <v>256</v>
      </c>
      <c r="I48" s="8" t="s">
        <v>20</v>
      </c>
      <c r="J48" s="8" t="s">
        <v>19</v>
      </c>
      <c r="K48" s="6"/>
      <c r="L48" s="7">
        <v>45802</v>
      </c>
      <c r="M48" s="6" t="s">
        <v>21</v>
      </c>
      <c r="N48" s="8" t="s">
        <v>257</v>
      </c>
      <c r="O48" s="6" t="str">
        <f>HYPERLINK("https://docs.wto.org/imrd/directdoc.asp?DDFDocuments/t/G/TBTN25/JPN860.DOCX", "https://docs.wto.org/imrd/directdoc.asp?DDFDocuments/t/G/TBTN25/JPN860.DOCX")</f>
        <v>https://docs.wto.org/imrd/directdoc.asp?DDFDocuments/t/G/TBTN25/JPN860.DOCX</v>
      </c>
      <c r="P48" s="6" t="str">
        <f>HYPERLINK("https://docs.wto.org/imrd/directdoc.asp?DDFDocuments/u/G/TBTN25/JPN860.DOCX", "https://docs.wto.org/imrd/directdoc.asp?DDFDocuments/u/G/TBTN25/JPN860.DOCX")</f>
        <v>https://docs.wto.org/imrd/directdoc.asp?DDFDocuments/u/G/TBTN25/JPN860.DOCX</v>
      </c>
      <c r="Q48" s="6"/>
    </row>
    <row r="49" spans="1:17" ht="165" x14ac:dyDescent="0.25">
      <c r="A49" s="8" t="s">
        <v>260</v>
      </c>
      <c r="B49" s="7">
        <v>45741</v>
      </c>
      <c r="C49" s="9" t="str">
        <f>HYPERLINK("https://eping.wto.org/en/Search?viewData= G/TBT/N/ISR/1390"," G/TBT/N/ISR/1390")</f>
        <v xml:space="preserve"> G/TBT/N/ISR/1390</v>
      </c>
      <c r="D49" s="8" t="s">
        <v>258</v>
      </c>
      <c r="E49" s="8" t="s">
        <v>259</v>
      </c>
      <c r="G49" s="8" t="s">
        <v>261</v>
      </c>
      <c r="H49" s="8" t="s">
        <v>262</v>
      </c>
      <c r="I49" s="8" t="s">
        <v>263</v>
      </c>
      <c r="J49" s="8" t="s">
        <v>19</v>
      </c>
      <c r="K49" s="6"/>
      <c r="L49" s="7">
        <v>45801</v>
      </c>
      <c r="M49" s="6" t="s">
        <v>21</v>
      </c>
      <c r="N49" s="8" t="s">
        <v>264</v>
      </c>
      <c r="O49" s="6" t="str">
        <f>HYPERLINK("https://docs.wto.org/imrd/directdoc.asp?DDFDocuments/t/G/TBTN25/ISR1390.DOCX", "https://docs.wto.org/imrd/directdoc.asp?DDFDocuments/t/G/TBTN25/ISR1390.DOCX")</f>
        <v>https://docs.wto.org/imrd/directdoc.asp?DDFDocuments/t/G/TBTN25/ISR1390.DOCX</v>
      </c>
      <c r="P49" s="6" t="str">
        <f>HYPERLINK("https://docs.wto.org/imrd/directdoc.asp?DDFDocuments/u/G/TBTN25/ISR1390.DOCX", "https://docs.wto.org/imrd/directdoc.asp?DDFDocuments/u/G/TBTN25/ISR1390.DOCX")</f>
        <v>https://docs.wto.org/imrd/directdoc.asp?DDFDocuments/u/G/TBTN25/ISR1390.DOCX</v>
      </c>
      <c r="Q49" s="6" t="str">
        <f>HYPERLINK("https://docs.wto.org/imrd/directdoc.asp?DDFDocuments/v/G/TBTN25/ISR1390.DOCX", "https://docs.wto.org/imrd/directdoc.asp?DDFDocuments/v/G/TBTN25/ISR1390.DOCX")</f>
        <v>https://docs.wto.org/imrd/directdoc.asp?DDFDocuments/v/G/TBTN25/ISR1390.DOCX</v>
      </c>
    </row>
    <row r="50" spans="1:17" ht="60" x14ac:dyDescent="0.25">
      <c r="A50" s="8" t="s">
        <v>267</v>
      </c>
      <c r="B50" s="7">
        <v>45741</v>
      </c>
      <c r="C50" s="9" t="str">
        <f>HYPERLINK("https://eping.wto.org/en/Search?viewData= G/TBT/N/RUS/169"," G/TBT/N/RUS/169")</f>
        <v xml:space="preserve"> G/TBT/N/RUS/169</v>
      </c>
      <c r="D50" s="8" t="s">
        <v>265</v>
      </c>
      <c r="E50" s="8" t="s">
        <v>266</v>
      </c>
      <c r="G50" s="8" t="s">
        <v>19</v>
      </c>
      <c r="H50" s="8" t="s">
        <v>268</v>
      </c>
      <c r="I50" s="8" t="s">
        <v>156</v>
      </c>
      <c r="J50" s="8" t="s">
        <v>103</v>
      </c>
      <c r="K50" s="6"/>
      <c r="L50" s="7">
        <v>45801</v>
      </c>
      <c r="M50" s="6" t="s">
        <v>21</v>
      </c>
      <c r="N50" s="8" t="s">
        <v>269</v>
      </c>
      <c r="O50" s="6" t="str">
        <f>HYPERLINK("https://docs.wto.org/imrd/directdoc.asp?DDFDocuments/t/G/TBTN25/RUS169.DOCX", "https://docs.wto.org/imrd/directdoc.asp?DDFDocuments/t/G/TBTN25/RUS169.DOCX")</f>
        <v>https://docs.wto.org/imrd/directdoc.asp?DDFDocuments/t/G/TBTN25/RUS169.DOCX</v>
      </c>
      <c r="P50" s="6"/>
      <c r="Q50" s="6" t="str">
        <f>HYPERLINK("https://docs.wto.org/imrd/directdoc.asp?DDFDocuments/v/G/TBTN25/RUS169.DOCX", "https://docs.wto.org/imrd/directdoc.asp?DDFDocuments/v/G/TBTN25/RUS169.DOCX")</f>
        <v>https://docs.wto.org/imrd/directdoc.asp?DDFDocuments/v/G/TBTN25/RUS169.DOCX</v>
      </c>
    </row>
    <row r="51" spans="1:17" ht="240" x14ac:dyDescent="0.25">
      <c r="A51" s="8" t="s">
        <v>272</v>
      </c>
      <c r="B51" s="7">
        <v>45741</v>
      </c>
      <c r="C51" s="9" t="str">
        <f>HYPERLINK("https://eping.wto.org/en/Search?viewData= G/TBT/N/EU/1127"," G/TBT/N/EU/1127")</f>
        <v xml:space="preserve"> G/TBT/N/EU/1127</v>
      </c>
      <c r="D51" s="8" t="s">
        <v>270</v>
      </c>
      <c r="E51" s="8" t="s">
        <v>271</v>
      </c>
      <c r="G51" s="8" t="s">
        <v>19</v>
      </c>
      <c r="H51" s="8" t="s">
        <v>273</v>
      </c>
      <c r="I51" s="8" t="s">
        <v>274</v>
      </c>
      <c r="J51" s="8" t="s">
        <v>19</v>
      </c>
      <c r="K51" s="6"/>
      <c r="L51" s="7">
        <v>45801</v>
      </c>
      <c r="M51" s="6" t="s">
        <v>21</v>
      </c>
      <c r="N51" s="8" t="s">
        <v>275</v>
      </c>
      <c r="O51" s="6" t="str">
        <f>HYPERLINK("https://docs.wto.org/imrd/directdoc.asp?DDFDocuments/t/G/TBTN25/EU1127.DOCX", "https://docs.wto.org/imrd/directdoc.asp?DDFDocuments/t/G/TBTN25/EU1127.DOCX")</f>
        <v>https://docs.wto.org/imrd/directdoc.asp?DDFDocuments/t/G/TBTN25/EU1127.DOCX</v>
      </c>
      <c r="P51" s="6"/>
      <c r="Q51" s="6" t="str">
        <f>HYPERLINK("https://docs.wto.org/imrd/directdoc.asp?DDFDocuments/v/G/TBTN25/EU1127.DOCX", "https://docs.wto.org/imrd/directdoc.asp?DDFDocuments/v/G/TBTN25/EU1127.DOCX")</f>
        <v>https://docs.wto.org/imrd/directdoc.asp?DDFDocuments/v/G/TBTN25/EU1127.DOCX</v>
      </c>
    </row>
    <row r="52" spans="1:17" ht="165" x14ac:dyDescent="0.25">
      <c r="A52" s="8" t="s">
        <v>272</v>
      </c>
      <c r="B52" s="7">
        <v>45741</v>
      </c>
      <c r="C52" s="9" t="str">
        <f>HYPERLINK("https://eping.wto.org/en/Search?viewData= G/TBT/N/EU/1128"," G/TBT/N/EU/1128")</f>
        <v xml:space="preserve"> G/TBT/N/EU/1128</v>
      </c>
      <c r="D52" s="8" t="s">
        <v>276</v>
      </c>
      <c r="E52" s="8" t="s">
        <v>277</v>
      </c>
      <c r="G52" s="8" t="s">
        <v>19</v>
      </c>
      <c r="H52" s="8" t="s">
        <v>273</v>
      </c>
      <c r="I52" s="8" t="s">
        <v>274</v>
      </c>
      <c r="J52" s="8" t="s">
        <v>19</v>
      </c>
      <c r="K52" s="6"/>
      <c r="L52" s="7">
        <v>45801</v>
      </c>
      <c r="M52" s="6" t="s">
        <v>21</v>
      </c>
      <c r="N52" s="8" t="s">
        <v>278</v>
      </c>
      <c r="O52" s="6" t="str">
        <f>HYPERLINK("https://docs.wto.org/imrd/directdoc.asp?DDFDocuments/t/G/TBTN25/EU1128.DOCX", "https://docs.wto.org/imrd/directdoc.asp?DDFDocuments/t/G/TBTN25/EU1128.DOCX")</f>
        <v>https://docs.wto.org/imrd/directdoc.asp?DDFDocuments/t/G/TBTN25/EU1128.DOCX</v>
      </c>
      <c r="P52" s="6"/>
      <c r="Q52" s="6" t="str">
        <f>HYPERLINK("https://docs.wto.org/imrd/directdoc.asp?DDFDocuments/v/G/TBTN25/EU1128.DOCX", "https://docs.wto.org/imrd/directdoc.asp?DDFDocuments/v/G/TBTN25/EU1128.DOCX")</f>
        <v>https://docs.wto.org/imrd/directdoc.asp?DDFDocuments/v/G/TBTN25/EU1128.DOCX</v>
      </c>
    </row>
    <row r="53" spans="1:17" ht="300" x14ac:dyDescent="0.25">
      <c r="A53" s="8" t="s">
        <v>281</v>
      </c>
      <c r="B53" s="7">
        <v>45740</v>
      </c>
      <c r="C53" s="9" t="str">
        <f>HYPERLINK("https://eping.wto.org/en/Search?viewData= G/TBT/N/USA/2189"," G/TBT/N/USA/2189")</f>
        <v xml:space="preserve"> G/TBT/N/USA/2189</v>
      </c>
      <c r="D53" s="8" t="s">
        <v>279</v>
      </c>
      <c r="E53" s="8" t="s">
        <v>280</v>
      </c>
      <c r="G53" s="8" t="s">
        <v>19</v>
      </c>
      <c r="H53" s="8" t="s">
        <v>282</v>
      </c>
      <c r="I53" s="8" t="s">
        <v>232</v>
      </c>
      <c r="J53" s="8" t="s">
        <v>19</v>
      </c>
      <c r="K53" s="6"/>
      <c r="L53" s="7">
        <v>45770</v>
      </c>
      <c r="M53" s="6" t="s">
        <v>21</v>
      </c>
      <c r="N53" s="8" t="s">
        <v>283</v>
      </c>
      <c r="O53" s="6" t="str">
        <f>HYPERLINK("https://docs.wto.org/imrd/directdoc.asp?DDFDocuments/t/G/TBTN25/USA2189.DOCX", "https://docs.wto.org/imrd/directdoc.asp?DDFDocuments/t/G/TBTN25/USA2189.DOCX")</f>
        <v>https://docs.wto.org/imrd/directdoc.asp?DDFDocuments/t/G/TBTN25/USA2189.DOCX</v>
      </c>
      <c r="P53" s="6" t="str">
        <f>HYPERLINK("https://docs.wto.org/imrd/directdoc.asp?DDFDocuments/u/G/TBTN25/USA2189.DOCX", "https://docs.wto.org/imrd/directdoc.asp?DDFDocuments/u/G/TBTN25/USA2189.DOCX")</f>
        <v>https://docs.wto.org/imrd/directdoc.asp?DDFDocuments/u/G/TBTN25/USA2189.DOCX</v>
      </c>
      <c r="Q53" s="6" t="str">
        <f>HYPERLINK("https://docs.wto.org/imrd/directdoc.asp?DDFDocuments/v/G/TBTN25/USA2189.DOCX", "https://docs.wto.org/imrd/directdoc.asp?DDFDocuments/v/G/TBTN25/USA2189.DOCX")</f>
        <v>https://docs.wto.org/imrd/directdoc.asp?DDFDocuments/v/G/TBTN25/USA2189.DOCX</v>
      </c>
    </row>
    <row r="54" spans="1:17" ht="120" x14ac:dyDescent="0.25">
      <c r="A54" s="8" t="s">
        <v>286</v>
      </c>
      <c r="B54" s="7">
        <v>45740</v>
      </c>
      <c r="C54" s="9" t="str">
        <f>HYPERLINK("https://eping.wto.org/en/Search?viewData= G/TBT/N/USA/2190"," G/TBT/N/USA/2190")</f>
        <v xml:space="preserve"> G/TBT/N/USA/2190</v>
      </c>
      <c r="D54" s="8" t="s">
        <v>284</v>
      </c>
      <c r="E54" s="8" t="s">
        <v>285</v>
      </c>
      <c r="G54" s="8" t="s">
        <v>287</v>
      </c>
      <c r="H54" s="8" t="s">
        <v>288</v>
      </c>
      <c r="I54" s="8" t="s">
        <v>289</v>
      </c>
      <c r="J54" s="8" t="s">
        <v>19</v>
      </c>
      <c r="K54" s="6"/>
      <c r="L54" s="7">
        <v>45756</v>
      </c>
      <c r="M54" s="6" t="s">
        <v>21</v>
      </c>
      <c r="N54" s="8" t="s">
        <v>290</v>
      </c>
      <c r="O54" s="6" t="str">
        <f>HYPERLINK("https://docs.wto.org/imrd/directdoc.asp?DDFDocuments/t/G/TBTN25/USA2190.DOCX", "https://docs.wto.org/imrd/directdoc.asp?DDFDocuments/t/G/TBTN25/USA2190.DOCX")</f>
        <v>https://docs.wto.org/imrd/directdoc.asp?DDFDocuments/t/G/TBTN25/USA2190.DOCX</v>
      </c>
      <c r="P54" s="6" t="str">
        <f>HYPERLINK("https://docs.wto.org/imrd/directdoc.asp?DDFDocuments/u/G/TBTN25/USA2190.DOCX", "https://docs.wto.org/imrd/directdoc.asp?DDFDocuments/u/G/TBTN25/USA2190.DOCX")</f>
        <v>https://docs.wto.org/imrd/directdoc.asp?DDFDocuments/u/G/TBTN25/USA2190.DOCX</v>
      </c>
      <c r="Q54" s="6" t="str">
        <f>HYPERLINK("https://docs.wto.org/imrd/directdoc.asp?DDFDocuments/v/G/TBTN25/USA2190.DOCX", "https://docs.wto.org/imrd/directdoc.asp?DDFDocuments/v/G/TBTN25/USA2190.DOCX")</f>
        <v>https://docs.wto.org/imrd/directdoc.asp?DDFDocuments/v/G/TBTN25/USA2190.DOCX</v>
      </c>
    </row>
    <row r="55" spans="1:17" ht="180" x14ac:dyDescent="0.25">
      <c r="A55" s="8" t="s">
        <v>293</v>
      </c>
      <c r="B55" s="7">
        <v>45737</v>
      </c>
      <c r="C55" s="9" t="str">
        <f>HYPERLINK("https://eping.wto.org/en/Search?viewData= G/TBT/N/EU/1125"," G/TBT/N/EU/1125")</f>
        <v xml:space="preserve"> G/TBT/N/EU/1125</v>
      </c>
      <c r="D55" s="8" t="s">
        <v>291</v>
      </c>
      <c r="E55" s="8" t="s">
        <v>292</v>
      </c>
      <c r="G55" s="8" t="s">
        <v>19</v>
      </c>
      <c r="H55" s="8" t="s">
        <v>294</v>
      </c>
      <c r="I55" s="8" t="s">
        <v>27</v>
      </c>
      <c r="J55" s="8" t="s">
        <v>19</v>
      </c>
      <c r="K55" s="6"/>
      <c r="L55" s="7">
        <v>45797</v>
      </c>
      <c r="M55" s="6" t="s">
        <v>21</v>
      </c>
      <c r="N55" s="8" t="s">
        <v>295</v>
      </c>
      <c r="O55" s="6" t="str">
        <f>HYPERLINK("https://docs.wto.org/imrd/directdoc.asp?DDFDocuments/t/G/TBTN25/EU1125.DOCX", "https://docs.wto.org/imrd/directdoc.asp?DDFDocuments/t/G/TBTN25/EU1125.DOCX")</f>
        <v>https://docs.wto.org/imrd/directdoc.asp?DDFDocuments/t/G/TBTN25/EU1125.DOCX</v>
      </c>
      <c r="P55" s="6" t="str">
        <f>HYPERLINK("https://docs.wto.org/imrd/directdoc.asp?DDFDocuments/u/G/TBTN25/EU1125.DOCX", "https://docs.wto.org/imrd/directdoc.asp?DDFDocuments/u/G/TBTN25/EU1125.DOCX")</f>
        <v>https://docs.wto.org/imrd/directdoc.asp?DDFDocuments/u/G/TBTN25/EU1125.DOCX</v>
      </c>
      <c r="Q55" s="6" t="str">
        <f>HYPERLINK("https://docs.wto.org/imrd/directdoc.asp?DDFDocuments/v/G/TBTN25/EU1125.DOCX", "https://docs.wto.org/imrd/directdoc.asp?DDFDocuments/v/G/TBTN25/EU1125.DOCX")</f>
        <v>https://docs.wto.org/imrd/directdoc.asp?DDFDocuments/v/G/TBTN25/EU1125.DOCX</v>
      </c>
    </row>
    <row r="56" spans="1:17" ht="150" x14ac:dyDescent="0.25">
      <c r="A56" s="8" t="s">
        <v>298</v>
      </c>
      <c r="B56" s="7">
        <v>45737</v>
      </c>
      <c r="C56" s="9" t="str">
        <f>HYPERLINK("https://eping.wto.org/en/Search?viewData= G/TBT/N/ITA/37"," G/TBT/N/ITA/37")</f>
        <v xml:space="preserve"> G/TBT/N/ITA/37</v>
      </c>
      <c r="D56" s="8" t="s">
        <v>296</v>
      </c>
      <c r="E56" s="8" t="s">
        <v>297</v>
      </c>
      <c r="G56" s="8" t="s">
        <v>19</v>
      </c>
      <c r="H56" s="8" t="s">
        <v>299</v>
      </c>
      <c r="I56" s="8" t="s">
        <v>300</v>
      </c>
      <c r="J56" s="8" t="s">
        <v>19</v>
      </c>
      <c r="K56" s="6"/>
      <c r="L56" s="7">
        <v>45797</v>
      </c>
      <c r="M56" s="6" t="s">
        <v>21</v>
      </c>
      <c r="N56" s="8" t="s">
        <v>301</v>
      </c>
      <c r="O56" s="6" t="str">
        <f>HYPERLINK("https://docs.wto.org/imrd/directdoc.asp?DDFDocuments/t/G/TBTN25/ITA37.DOCX", "https://docs.wto.org/imrd/directdoc.asp?DDFDocuments/t/G/TBTN25/ITA37.DOCX")</f>
        <v>https://docs.wto.org/imrd/directdoc.asp?DDFDocuments/t/G/TBTN25/ITA37.DOCX</v>
      </c>
      <c r="P56" s="6" t="str">
        <f>HYPERLINK("https://docs.wto.org/imrd/directdoc.asp?DDFDocuments/u/G/TBTN25/ITA37.DOCX", "https://docs.wto.org/imrd/directdoc.asp?DDFDocuments/u/G/TBTN25/ITA37.DOCX")</f>
        <v>https://docs.wto.org/imrd/directdoc.asp?DDFDocuments/u/G/TBTN25/ITA37.DOCX</v>
      </c>
      <c r="Q56" s="6" t="str">
        <f>HYPERLINK("https://docs.wto.org/imrd/directdoc.asp?DDFDocuments/v/G/TBTN25/ITA37.DOCX", "https://docs.wto.org/imrd/directdoc.asp?DDFDocuments/v/G/TBTN25/ITA37.DOCX")</f>
        <v>https://docs.wto.org/imrd/directdoc.asp?DDFDocuments/v/G/TBTN25/ITA37.DOCX</v>
      </c>
    </row>
    <row r="57" spans="1:17" ht="120" x14ac:dyDescent="0.25">
      <c r="A57" s="8" t="s">
        <v>304</v>
      </c>
      <c r="B57" s="7">
        <v>45737</v>
      </c>
      <c r="C57" s="9" t="str">
        <f>HYPERLINK("https://eping.wto.org/en/Search?viewData= G/TBT/N/CHE/291"," G/TBT/N/CHE/291")</f>
        <v xml:space="preserve"> G/TBT/N/CHE/291</v>
      </c>
      <c r="D57" s="8" t="s">
        <v>302</v>
      </c>
      <c r="E57" s="8" t="s">
        <v>303</v>
      </c>
      <c r="G57" s="8" t="s">
        <v>19</v>
      </c>
      <c r="H57" s="8" t="s">
        <v>305</v>
      </c>
      <c r="I57" s="8" t="s">
        <v>306</v>
      </c>
      <c r="J57" s="8" t="s">
        <v>19</v>
      </c>
      <c r="K57" s="6"/>
      <c r="L57" s="7">
        <v>45797</v>
      </c>
      <c r="M57" s="6" t="s">
        <v>21</v>
      </c>
      <c r="N57" s="8" t="s">
        <v>307</v>
      </c>
      <c r="O57" s="6" t="str">
        <f>HYPERLINK("https://docs.wto.org/imrd/directdoc.asp?DDFDocuments/t/G/TBTN25/CHE291.DOCX", "https://docs.wto.org/imrd/directdoc.asp?DDFDocuments/t/G/TBTN25/CHE291.DOCX")</f>
        <v>https://docs.wto.org/imrd/directdoc.asp?DDFDocuments/t/G/TBTN25/CHE291.DOCX</v>
      </c>
      <c r="P57" s="6" t="str">
        <f>HYPERLINK("https://docs.wto.org/imrd/directdoc.asp?DDFDocuments/u/G/TBTN25/CHE291.DOCX", "https://docs.wto.org/imrd/directdoc.asp?DDFDocuments/u/G/TBTN25/CHE291.DOCX")</f>
        <v>https://docs.wto.org/imrd/directdoc.asp?DDFDocuments/u/G/TBTN25/CHE291.DOCX</v>
      </c>
      <c r="Q57" s="6" t="str">
        <f>HYPERLINK("https://docs.wto.org/imrd/directdoc.asp?DDFDocuments/v/G/TBTN25/CHE291.DOCX", "https://docs.wto.org/imrd/directdoc.asp?DDFDocuments/v/G/TBTN25/CHE291.DOCX")</f>
        <v>https://docs.wto.org/imrd/directdoc.asp?DDFDocuments/v/G/TBTN25/CHE291.DOCX</v>
      </c>
    </row>
    <row r="58" spans="1:17" ht="135" x14ac:dyDescent="0.25">
      <c r="A58" s="8" t="s">
        <v>310</v>
      </c>
      <c r="B58" s="7">
        <v>45737</v>
      </c>
      <c r="C58" s="9" t="str">
        <f>HYPERLINK("https://eping.wto.org/en/Search?viewData= G/TBT/N/EU/1126"," G/TBT/N/EU/1126")</f>
        <v xml:space="preserve"> G/TBT/N/EU/1126</v>
      </c>
      <c r="D58" s="8" t="s">
        <v>308</v>
      </c>
      <c r="E58" s="8" t="s">
        <v>309</v>
      </c>
      <c r="G58" s="8" t="s">
        <v>19</v>
      </c>
      <c r="H58" s="8" t="s">
        <v>311</v>
      </c>
      <c r="I58" s="8" t="s">
        <v>312</v>
      </c>
      <c r="J58" s="8" t="s">
        <v>19</v>
      </c>
      <c r="K58" s="6"/>
      <c r="L58" s="7">
        <v>45797</v>
      </c>
      <c r="M58" s="6" t="s">
        <v>21</v>
      </c>
      <c r="N58" s="8" t="s">
        <v>313</v>
      </c>
      <c r="O58" s="6" t="str">
        <f>HYPERLINK("https://docs.wto.org/imrd/directdoc.asp?DDFDocuments/t/G/TBTN25/EU1126.DOCX", "https://docs.wto.org/imrd/directdoc.asp?DDFDocuments/t/G/TBTN25/EU1126.DOCX")</f>
        <v>https://docs.wto.org/imrd/directdoc.asp?DDFDocuments/t/G/TBTN25/EU1126.DOCX</v>
      </c>
      <c r="P58" s="6" t="str">
        <f>HYPERLINK("https://docs.wto.org/imrd/directdoc.asp?DDFDocuments/u/G/TBTN25/EU1126.DOCX", "https://docs.wto.org/imrd/directdoc.asp?DDFDocuments/u/G/TBTN25/EU1126.DOCX")</f>
        <v>https://docs.wto.org/imrd/directdoc.asp?DDFDocuments/u/G/TBTN25/EU1126.DOCX</v>
      </c>
      <c r="Q58" s="6" t="str">
        <f>HYPERLINK("https://docs.wto.org/imrd/directdoc.asp?DDFDocuments/v/G/TBTN25/EU1126.DOCX", "https://docs.wto.org/imrd/directdoc.asp?DDFDocuments/v/G/TBTN25/EU1126.DOCX")</f>
        <v>https://docs.wto.org/imrd/directdoc.asp?DDFDocuments/v/G/TBTN25/EU1126.DOCX</v>
      </c>
    </row>
    <row r="59" spans="1:17" ht="60" x14ac:dyDescent="0.25">
      <c r="A59" s="8" t="s">
        <v>316</v>
      </c>
      <c r="B59" s="7">
        <v>45736</v>
      </c>
      <c r="C59" s="9" t="str">
        <f>HYPERLINK("https://eping.wto.org/en/Search?viewData= G/TBT/N/JPN/859"," G/TBT/N/JPN/859")</f>
        <v xml:space="preserve"> G/TBT/N/JPN/859</v>
      </c>
      <c r="D59" s="8" t="s">
        <v>314</v>
      </c>
      <c r="E59" s="8" t="s">
        <v>315</v>
      </c>
      <c r="G59" s="8" t="s">
        <v>317</v>
      </c>
      <c r="H59" s="8" t="s">
        <v>318</v>
      </c>
      <c r="I59" s="8" t="s">
        <v>20</v>
      </c>
      <c r="J59" s="8" t="s">
        <v>19</v>
      </c>
      <c r="K59" s="6"/>
      <c r="L59" s="7">
        <v>45796</v>
      </c>
      <c r="M59" s="6" t="s">
        <v>21</v>
      </c>
      <c r="N59" s="8" t="s">
        <v>319</v>
      </c>
      <c r="O59" s="6" t="str">
        <f>HYPERLINK("https://docs.wto.org/imrd/directdoc.asp?DDFDocuments/t/G/TBTN25/JPN859.DOCX", "https://docs.wto.org/imrd/directdoc.asp?DDFDocuments/t/G/TBTN25/JPN859.DOCX")</f>
        <v>https://docs.wto.org/imrd/directdoc.asp?DDFDocuments/t/G/TBTN25/JPN859.DOCX</v>
      </c>
      <c r="P59" s="6" t="str">
        <f>HYPERLINK("https://docs.wto.org/imrd/directdoc.asp?DDFDocuments/u/G/TBTN25/JPN859.DOCX", "https://docs.wto.org/imrd/directdoc.asp?DDFDocuments/u/G/TBTN25/JPN859.DOCX")</f>
        <v>https://docs.wto.org/imrd/directdoc.asp?DDFDocuments/u/G/TBTN25/JPN859.DOCX</v>
      </c>
      <c r="Q59" s="6" t="str">
        <f>HYPERLINK("https://docs.wto.org/imrd/directdoc.asp?DDFDocuments/v/G/TBTN25/JPN859.DOCX", "https://docs.wto.org/imrd/directdoc.asp?DDFDocuments/v/G/TBTN25/JPN859.DOCX")</f>
        <v>https://docs.wto.org/imrd/directdoc.asp?DDFDocuments/v/G/TBTN25/JPN859.DOCX</v>
      </c>
    </row>
    <row r="60" spans="1:17" ht="165" x14ac:dyDescent="0.25">
      <c r="A60" s="8" t="s">
        <v>322</v>
      </c>
      <c r="B60" s="7">
        <v>45736</v>
      </c>
      <c r="C60" s="9" t="str">
        <f>HYPERLINK("https://eping.wto.org/en/Search?viewData= G/TBT/N/KEN/1783"," G/TBT/N/KEN/1783")</f>
        <v xml:space="preserve"> G/TBT/N/KEN/1783</v>
      </c>
      <c r="D60" s="8" t="s">
        <v>320</v>
      </c>
      <c r="E60" s="8" t="s">
        <v>321</v>
      </c>
      <c r="G60" s="8" t="s">
        <v>19</v>
      </c>
      <c r="H60" s="8" t="s">
        <v>323</v>
      </c>
      <c r="I60" s="8" t="s">
        <v>324</v>
      </c>
      <c r="J60" s="8" t="s">
        <v>19</v>
      </c>
      <c r="K60" s="6"/>
      <c r="L60" s="7">
        <v>45804</v>
      </c>
      <c r="M60" s="6" t="s">
        <v>21</v>
      </c>
      <c r="N60" s="8" t="s">
        <v>325</v>
      </c>
      <c r="O60" s="6" t="str">
        <f>HYPERLINK("https://docs.wto.org/imrd/directdoc.asp?DDFDocuments/t/G/TBTN25/KEN1783.DOCX", "https://docs.wto.org/imrd/directdoc.asp?DDFDocuments/t/G/TBTN25/KEN1783.DOCX")</f>
        <v>https://docs.wto.org/imrd/directdoc.asp?DDFDocuments/t/G/TBTN25/KEN1783.DOCX</v>
      </c>
      <c r="P60" s="6" t="str">
        <f>HYPERLINK("https://docs.wto.org/imrd/directdoc.asp?DDFDocuments/u/G/TBTN25/KEN1783.DOCX", "https://docs.wto.org/imrd/directdoc.asp?DDFDocuments/u/G/TBTN25/KEN1783.DOCX")</f>
        <v>https://docs.wto.org/imrd/directdoc.asp?DDFDocuments/u/G/TBTN25/KEN1783.DOCX</v>
      </c>
      <c r="Q60" s="6" t="str">
        <f>HYPERLINK("https://docs.wto.org/imrd/directdoc.asp?DDFDocuments/v/G/TBTN25/KEN1783.DOCX", "https://docs.wto.org/imrd/directdoc.asp?DDFDocuments/v/G/TBTN25/KEN1783.DOCX")</f>
        <v>https://docs.wto.org/imrd/directdoc.asp?DDFDocuments/v/G/TBTN25/KEN1783.DOCX</v>
      </c>
    </row>
    <row r="61" spans="1:17" ht="105" x14ac:dyDescent="0.25">
      <c r="A61" s="8" t="s">
        <v>328</v>
      </c>
      <c r="B61" s="7">
        <v>45736</v>
      </c>
      <c r="C61" s="9" t="str">
        <f>HYPERLINK("https://eping.wto.org/en/Search?viewData= G/TBT/N/EU/1124"," G/TBT/N/EU/1124")</f>
        <v xml:space="preserve"> G/TBT/N/EU/1124</v>
      </c>
      <c r="D61" s="8" t="s">
        <v>326</v>
      </c>
      <c r="E61" s="8" t="s">
        <v>327</v>
      </c>
      <c r="G61" s="8" t="s">
        <v>19</v>
      </c>
      <c r="H61" s="8" t="s">
        <v>329</v>
      </c>
      <c r="I61" s="8" t="s">
        <v>330</v>
      </c>
      <c r="J61" s="8" t="s">
        <v>19</v>
      </c>
      <c r="K61" s="6"/>
      <c r="L61" s="7">
        <v>45796</v>
      </c>
      <c r="M61" s="6" t="s">
        <v>21</v>
      </c>
      <c r="N61" s="8" t="s">
        <v>331</v>
      </c>
      <c r="O61" s="6" t="str">
        <f>HYPERLINK("https://docs.wto.org/imrd/directdoc.asp?DDFDocuments/t/G/TBTN25/EU1124.DOCX", "https://docs.wto.org/imrd/directdoc.asp?DDFDocuments/t/G/TBTN25/EU1124.DOCX")</f>
        <v>https://docs.wto.org/imrd/directdoc.asp?DDFDocuments/t/G/TBTN25/EU1124.DOCX</v>
      </c>
      <c r="P61" s="6" t="str">
        <f>HYPERLINK("https://docs.wto.org/imrd/directdoc.asp?DDFDocuments/u/G/TBTN25/EU1124.DOCX", "https://docs.wto.org/imrd/directdoc.asp?DDFDocuments/u/G/TBTN25/EU1124.DOCX")</f>
        <v>https://docs.wto.org/imrd/directdoc.asp?DDFDocuments/u/G/TBTN25/EU1124.DOCX</v>
      </c>
      <c r="Q61" s="6" t="str">
        <f>HYPERLINK("https://docs.wto.org/imrd/directdoc.asp?DDFDocuments/v/G/TBTN25/EU1124.DOCX", "https://docs.wto.org/imrd/directdoc.asp?DDFDocuments/v/G/TBTN25/EU1124.DOCX")</f>
        <v>https://docs.wto.org/imrd/directdoc.asp?DDFDocuments/v/G/TBTN25/EU1124.DOCX</v>
      </c>
    </row>
    <row r="62" spans="1:17" ht="60" x14ac:dyDescent="0.25">
      <c r="A62" s="8" t="s">
        <v>334</v>
      </c>
      <c r="B62" s="7">
        <v>45736</v>
      </c>
      <c r="C62" s="9" t="str">
        <f>HYPERLINK("https://eping.wto.org/en/Search?viewData= G/TBT/N/KAZ/32"," G/TBT/N/KAZ/32")</f>
        <v xml:space="preserve"> G/TBT/N/KAZ/32</v>
      </c>
      <c r="D62" s="8" t="s">
        <v>332</v>
      </c>
      <c r="E62" s="8" t="s">
        <v>333</v>
      </c>
      <c r="G62" s="8" t="s">
        <v>19</v>
      </c>
      <c r="H62" s="8" t="s">
        <v>268</v>
      </c>
      <c r="I62" s="8" t="s">
        <v>156</v>
      </c>
      <c r="J62" s="8" t="s">
        <v>103</v>
      </c>
      <c r="K62" s="6"/>
      <c r="L62" s="7">
        <v>45796</v>
      </c>
      <c r="M62" s="6" t="s">
        <v>21</v>
      </c>
      <c r="N62" s="6"/>
      <c r="O62" s="6" t="str">
        <f>HYPERLINK("https://docs.wto.org/imrd/directdoc.asp?DDFDocuments/t/G/TBTN25/KAZ32.DOCX", "https://docs.wto.org/imrd/directdoc.asp?DDFDocuments/t/G/TBTN25/KAZ32.DOCX")</f>
        <v>https://docs.wto.org/imrd/directdoc.asp?DDFDocuments/t/G/TBTN25/KAZ32.DOCX</v>
      </c>
      <c r="P62" s="6" t="str">
        <f>HYPERLINK("https://docs.wto.org/imrd/directdoc.asp?DDFDocuments/u/G/TBTN25/KAZ32.DOCX", "https://docs.wto.org/imrd/directdoc.asp?DDFDocuments/u/G/TBTN25/KAZ32.DOCX")</f>
        <v>https://docs.wto.org/imrd/directdoc.asp?DDFDocuments/u/G/TBTN25/KAZ32.DOCX</v>
      </c>
      <c r="Q62" s="6" t="str">
        <f>HYPERLINK("https://docs.wto.org/imrd/directdoc.asp?DDFDocuments/v/G/TBTN25/KAZ32.DOCX", "https://docs.wto.org/imrd/directdoc.asp?DDFDocuments/v/G/TBTN25/KAZ32.DOCX")</f>
        <v>https://docs.wto.org/imrd/directdoc.asp?DDFDocuments/v/G/TBTN25/KAZ32.DOCX</v>
      </c>
    </row>
    <row r="63" spans="1:17" ht="45" x14ac:dyDescent="0.25">
      <c r="A63" s="8" t="s">
        <v>337</v>
      </c>
      <c r="B63" s="7">
        <v>45736</v>
      </c>
      <c r="C63" s="9" t="str">
        <f>HYPERLINK("https://eping.wto.org/en/Search?viewData= G/TBT/N/KAZ/31"," G/TBT/N/KAZ/31")</f>
        <v xml:space="preserve"> G/TBT/N/KAZ/31</v>
      </c>
      <c r="D63" s="8" t="s">
        <v>335</v>
      </c>
      <c r="E63" s="8" t="s">
        <v>336</v>
      </c>
      <c r="G63" s="8" t="s">
        <v>19</v>
      </c>
      <c r="H63" s="8" t="s">
        <v>338</v>
      </c>
      <c r="I63" s="8" t="s">
        <v>312</v>
      </c>
      <c r="J63" s="8" t="s">
        <v>19</v>
      </c>
      <c r="K63" s="6"/>
      <c r="L63" s="7">
        <v>45796</v>
      </c>
      <c r="M63" s="6" t="s">
        <v>21</v>
      </c>
      <c r="N63" s="6"/>
      <c r="O63" s="6" t="str">
        <f>HYPERLINK("https://docs.wto.org/imrd/directdoc.asp?DDFDocuments/t/G/TBTN25/KAZ31.DOCX", "https://docs.wto.org/imrd/directdoc.asp?DDFDocuments/t/G/TBTN25/KAZ31.DOCX")</f>
        <v>https://docs.wto.org/imrd/directdoc.asp?DDFDocuments/t/G/TBTN25/KAZ31.DOCX</v>
      </c>
      <c r="P63" s="6" t="str">
        <f>HYPERLINK("https://docs.wto.org/imrd/directdoc.asp?DDFDocuments/u/G/TBTN25/KAZ31.DOCX", "https://docs.wto.org/imrd/directdoc.asp?DDFDocuments/u/G/TBTN25/KAZ31.DOCX")</f>
        <v>https://docs.wto.org/imrd/directdoc.asp?DDFDocuments/u/G/TBTN25/KAZ31.DOCX</v>
      </c>
      <c r="Q63" s="6" t="str">
        <f>HYPERLINK("https://docs.wto.org/imrd/directdoc.asp?DDFDocuments/v/G/TBTN25/KAZ31.DOCX", "https://docs.wto.org/imrd/directdoc.asp?DDFDocuments/v/G/TBTN25/KAZ31.DOCX")</f>
        <v>https://docs.wto.org/imrd/directdoc.asp?DDFDocuments/v/G/TBTN25/KAZ31.DOCX</v>
      </c>
    </row>
    <row r="64" spans="1:17" ht="30" x14ac:dyDescent="0.25">
      <c r="A64" s="8" t="s">
        <v>341</v>
      </c>
      <c r="B64" s="7">
        <v>45736</v>
      </c>
      <c r="C64" s="9" t="str">
        <f>HYPERLINK("https://eping.wto.org/en/Search?viewData= G/TBT/N/KAZ/30"," G/TBT/N/KAZ/30")</f>
        <v xml:space="preserve"> G/TBT/N/KAZ/30</v>
      </c>
      <c r="D64" s="8" t="s">
        <v>339</v>
      </c>
      <c r="E64" s="8" t="s">
        <v>340</v>
      </c>
      <c r="G64" s="8" t="s">
        <v>19</v>
      </c>
      <c r="H64" s="8" t="s">
        <v>342</v>
      </c>
      <c r="I64" s="8" t="s">
        <v>20</v>
      </c>
      <c r="J64" s="8" t="s">
        <v>103</v>
      </c>
      <c r="K64" s="6"/>
      <c r="L64" s="7">
        <v>45796</v>
      </c>
      <c r="M64" s="6" t="s">
        <v>21</v>
      </c>
      <c r="N64" s="6"/>
      <c r="O64" s="6" t="str">
        <f>HYPERLINK("https://docs.wto.org/imrd/directdoc.asp?DDFDocuments/t/G/TBTN25/KAZ30.DOCX", "https://docs.wto.org/imrd/directdoc.asp?DDFDocuments/t/G/TBTN25/KAZ30.DOCX")</f>
        <v>https://docs.wto.org/imrd/directdoc.asp?DDFDocuments/t/G/TBTN25/KAZ30.DOCX</v>
      </c>
      <c r="P64" s="6" t="str">
        <f>HYPERLINK("https://docs.wto.org/imrd/directdoc.asp?DDFDocuments/u/G/TBTN25/KAZ30.DOCX", "https://docs.wto.org/imrd/directdoc.asp?DDFDocuments/u/G/TBTN25/KAZ30.DOCX")</f>
        <v>https://docs.wto.org/imrd/directdoc.asp?DDFDocuments/u/G/TBTN25/KAZ30.DOCX</v>
      </c>
      <c r="Q64" s="6" t="str">
        <f>HYPERLINK("https://docs.wto.org/imrd/directdoc.asp?DDFDocuments/v/G/TBTN25/KAZ30.DOCX", "https://docs.wto.org/imrd/directdoc.asp?DDFDocuments/v/G/TBTN25/KAZ30.DOCX")</f>
        <v>https://docs.wto.org/imrd/directdoc.asp?DDFDocuments/v/G/TBTN25/KAZ30.DOCX</v>
      </c>
    </row>
    <row r="65" spans="1:17" ht="150" x14ac:dyDescent="0.25">
      <c r="A65" s="8" t="s">
        <v>345</v>
      </c>
      <c r="B65" s="7">
        <v>45735</v>
      </c>
      <c r="C65" s="9" t="str">
        <f>HYPERLINK("https://eping.wto.org/en/Search?viewData= G/TBT/N/UKR/334"," G/TBT/N/UKR/334")</f>
        <v xml:space="preserve"> G/TBT/N/UKR/334</v>
      </c>
      <c r="D65" s="8" t="s">
        <v>343</v>
      </c>
      <c r="E65" s="8" t="s">
        <v>344</v>
      </c>
      <c r="G65" s="8" t="s">
        <v>19</v>
      </c>
      <c r="H65" s="8" t="s">
        <v>346</v>
      </c>
      <c r="I65" s="8" t="s">
        <v>115</v>
      </c>
      <c r="J65" s="8" t="s">
        <v>19</v>
      </c>
      <c r="K65" s="6"/>
      <c r="L65" s="7">
        <v>45795</v>
      </c>
      <c r="M65" s="6" t="s">
        <v>21</v>
      </c>
      <c r="N65" s="8" t="s">
        <v>347</v>
      </c>
      <c r="O65" s="6" t="str">
        <f>HYPERLINK("https://docs.wto.org/imrd/directdoc.asp?DDFDocuments/t/G/TBTN25/UKR334.DOCX", "https://docs.wto.org/imrd/directdoc.asp?DDFDocuments/t/G/TBTN25/UKR334.DOCX")</f>
        <v>https://docs.wto.org/imrd/directdoc.asp?DDFDocuments/t/G/TBTN25/UKR334.DOCX</v>
      </c>
      <c r="P65" s="6" t="str">
        <f>HYPERLINK("https://docs.wto.org/imrd/directdoc.asp?DDFDocuments/u/G/TBTN25/UKR334.DOCX", "https://docs.wto.org/imrd/directdoc.asp?DDFDocuments/u/G/TBTN25/UKR334.DOCX")</f>
        <v>https://docs.wto.org/imrd/directdoc.asp?DDFDocuments/u/G/TBTN25/UKR334.DOCX</v>
      </c>
      <c r="Q65" s="6" t="str">
        <f>HYPERLINK("https://docs.wto.org/imrd/directdoc.asp?DDFDocuments/v/G/TBTN25/UKR334.DOCX", "https://docs.wto.org/imrd/directdoc.asp?DDFDocuments/v/G/TBTN25/UKR334.DOCX")</f>
        <v>https://docs.wto.org/imrd/directdoc.asp?DDFDocuments/v/G/TBTN25/UKR334.DOCX</v>
      </c>
    </row>
    <row r="66" spans="1:17" ht="60" x14ac:dyDescent="0.25">
      <c r="A66" s="8" t="s">
        <v>350</v>
      </c>
      <c r="B66" s="7">
        <v>45735</v>
      </c>
      <c r="C66" s="9" t="str">
        <f>HYPERLINK("https://eping.wto.org/en/Search?viewData= G/TBT/N/GEO/127"," G/TBT/N/GEO/127")</f>
        <v xml:space="preserve"> G/TBT/N/GEO/127</v>
      </c>
      <c r="D66" s="8" t="s">
        <v>348</v>
      </c>
      <c r="E66" s="8" t="s">
        <v>349</v>
      </c>
      <c r="G66" s="8" t="s">
        <v>19</v>
      </c>
      <c r="H66" s="8" t="s">
        <v>351</v>
      </c>
      <c r="I66" s="8" t="s">
        <v>156</v>
      </c>
      <c r="J66" s="8" t="s">
        <v>352</v>
      </c>
      <c r="K66" s="6"/>
      <c r="L66" s="7">
        <v>45795</v>
      </c>
      <c r="M66" s="6" t="s">
        <v>21</v>
      </c>
      <c r="N66" s="8" t="s">
        <v>353</v>
      </c>
      <c r="O66" s="6" t="str">
        <f>HYPERLINK("https://docs.wto.org/imrd/directdoc.asp?DDFDocuments/t/G/TBTN25/GEO127.DOCX", "https://docs.wto.org/imrd/directdoc.asp?DDFDocuments/t/G/TBTN25/GEO127.DOCX")</f>
        <v>https://docs.wto.org/imrd/directdoc.asp?DDFDocuments/t/G/TBTN25/GEO127.DOCX</v>
      </c>
      <c r="P66" s="6" t="str">
        <f>HYPERLINK("https://docs.wto.org/imrd/directdoc.asp?DDFDocuments/u/G/TBTN25/GEO127.DOCX", "https://docs.wto.org/imrd/directdoc.asp?DDFDocuments/u/G/TBTN25/GEO127.DOCX")</f>
        <v>https://docs.wto.org/imrd/directdoc.asp?DDFDocuments/u/G/TBTN25/GEO127.DOCX</v>
      </c>
      <c r="Q66" s="6" t="str">
        <f>HYPERLINK("https://docs.wto.org/imrd/directdoc.asp?DDFDocuments/v/G/TBTN25/GEO127.DOCX", "https://docs.wto.org/imrd/directdoc.asp?DDFDocuments/v/G/TBTN25/GEO127.DOCX")</f>
        <v>https://docs.wto.org/imrd/directdoc.asp?DDFDocuments/v/G/TBTN25/GEO127.DOCX</v>
      </c>
    </row>
    <row r="67" spans="1:17" ht="75" x14ac:dyDescent="0.25">
      <c r="A67" s="8" t="s">
        <v>350</v>
      </c>
      <c r="B67" s="7">
        <v>45735</v>
      </c>
      <c r="C67" s="9" t="str">
        <f>HYPERLINK("https://eping.wto.org/en/Search?viewData= G/TBT/N/GEO/128"," G/TBT/N/GEO/128")</f>
        <v xml:space="preserve"> G/TBT/N/GEO/128</v>
      </c>
      <c r="D67" s="8" t="s">
        <v>354</v>
      </c>
      <c r="E67" s="8" t="s">
        <v>355</v>
      </c>
      <c r="G67" s="8" t="s">
        <v>19</v>
      </c>
      <c r="H67" s="8" t="s">
        <v>351</v>
      </c>
      <c r="I67" s="8" t="s">
        <v>156</v>
      </c>
      <c r="J67" s="8" t="s">
        <v>19</v>
      </c>
      <c r="K67" s="6"/>
      <c r="L67" s="7">
        <v>45795</v>
      </c>
      <c r="M67" s="6" t="s">
        <v>21</v>
      </c>
      <c r="N67" s="8" t="s">
        <v>356</v>
      </c>
      <c r="O67" s="6" t="str">
        <f>HYPERLINK("https://docs.wto.org/imrd/directdoc.asp?DDFDocuments/t/G/TBTN25/GEO128.DOCX", "https://docs.wto.org/imrd/directdoc.asp?DDFDocuments/t/G/TBTN25/GEO128.DOCX")</f>
        <v>https://docs.wto.org/imrd/directdoc.asp?DDFDocuments/t/G/TBTN25/GEO128.DOCX</v>
      </c>
      <c r="P67" s="6" t="str">
        <f>HYPERLINK("https://docs.wto.org/imrd/directdoc.asp?DDFDocuments/u/G/TBTN25/GEO128.DOCX", "https://docs.wto.org/imrd/directdoc.asp?DDFDocuments/u/G/TBTN25/GEO128.DOCX")</f>
        <v>https://docs.wto.org/imrd/directdoc.asp?DDFDocuments/u/G/TBTN25/GEO128.DOCX</v>
      </c>
      <c r="Q67" s="6" t="str">
        <f>HYPERLINK("https://docs.wto.org/imrd/directdoc.asp?DDFDocuments/v/G/TBTN25/GEO128.DOCX", "https://docs.wto.org/imrd/directdoc.asp?DDFDocuments/v/G/TBTN25/GEO128.DOCX")</f>
        <v>https://docs.wto.org/imrd/directdoc.asp?DDFDocuments/v/G/TBTN25/GEO128.DOCX</v>
      </c>
    </row>
    <row r="68" spans="1:17" ht="60" x14ac:dyDescent="0.25">
      <c r="A68" s="8" t="s">
        <v>245</v>
      </c>
      <c r="B68" s="7">
        <v>45734</v>
      </c>
      <c r="C68" s="9" t="str">
        <f>HYPERLINK("https://eping.wto.org/en/Search?viewData= G/TBT/N/BDI/581, G/TBT/N/KEN/1781, G/TBT/N/RWA/1180, G/TBT/N/TZA/1301, G/TBT/N/UGA/2137"," G/TBT/N/BDI/581, G/TBT/N/KEN/1781, G/TBT/N/RWA/1180, G/TBT/N/TZA/1301, G/TBT/N/UGA/2137")</f>
        <v xml:space="preserve"> G/TBT/N/BDI/581, G/TBT/N/KEN/1781, G/TBT/N/RWA/1180, G/TBT/N/TZA/1301, G/TBT/N/UGA/2137</v>
      </c>
      <c r="D68" s="8" t="s">
        <v>357</v>
      </c>
      <c r="E68" s="8" t="s">
        <v>358</v>
      </c>
      <c r="G68" s="8" t="s">
        <v>19</v>
      </c>
      <c r="H68" s="8" t="s">
        <v>246</v>
      </c>
      <c r="I68" s="8" t="s">
        <v>359</v>
      </c>
      <c r="J68" s="8" t="s">
        <v>58</v>
      </c>
      <c r="K68" s="6"/>
      <c r="L68" s="7">
        <v>45794</v>
      </c>
      <c r="M68" s="6" t="s">
        <v>21</v>
      </c>
      <c r="N68" s="8" t="s">
        <v>360</v>
      </c>
      <c r="O68" s="6" t="str">
        <f>HYPERLINK("https://docs.wto.org/imrd/directdoc.asp?DDFDocuments/t/G/TBTN25/BDI581.DOCX", "https://docs.wto.org/imrd/directdoc.asp?DDFDocuments/t/G/TBTN25/BDI581.DOCX")</f>
        <v>https://docs.wto.org/imrd/directdoc.asp?DDFDocuments/t/G/TBTN25/BDI581.DOCX</v>
      </c>
      <c r="P68" s="6" t="str">
        <f>HYPERLINK("https://docs.wto.org/imrd/directdoc.asp?DDFDocuments/u/G/TBTN25/BDI581.DOCX", "https://docs.wto.org/imrd/directdoc.asp?DDFDocuments/u/G/TBTN25/BDI581.DOCX")</f>
        <v>https://docs.wto.org/imrd/directdoc.asp?DDFDocuments/u/G/TBTN25/BDI581.DOCX</v>
      </c>
      <c r="Q68" s="6" t="str">
        <f>HYPERLINK("https://docs.wto.org/imrd/directdoc.asp?DDFDocuments/v/G/TBTN25/BDI581.DOCX", "https://docs.wto.org/imrd/directdoc.asp?DDFDocuments/v/G/TBTN25/BDI581.DOCX")</f>
        <v>https://docs.wto.org/imrd/directdoc.asp?DDFDocuments/v/G/TBTN25/BDI581.DOCX</v>
      </c>
    </row>
    <row r="69" spans="1:17" ht="45" x14ac:dyDescent="0.25">
      <c r="A69" s="8" t="s">
        <v>245</v>
      </c>
      <c r="B69" s="7">
        <v>45734</v>
      </c>
      <c r="C69" s="9" t="str">
        <f>HYPERLINK("https://eping.wto.org/en/Search?viewData= G/TBT/N/BDI/580, G/TBT/N/KEN/1780, G/TBT/N/RWA/1179, G/TBT/N/TZA/1300, G/TBT/N/UGA/2136"," G/TBT/N/BDI/580, G/TBT/N/KEN/1780, G/TBT/N/RWA/1179, G/TBT/N/TZA/1300, G/TBT/N/UGA/2136")</f>
        <v xml:space="preserve"> G/TBT/N/BDI/580, G/TBT/N/KEN/1780, G/TBT/N/RWA/1179, G/TBT/N/TZA/1300, G/TBT/N/UGA/2136</v>
      </c>
      <c r="D69" s="8" t="s">
        <v>361</v>
      </c>
      <c r="E69" s="8" t="s">
        <v>362</v>
      </c>
      <c r="G69" s="8" t="s">
        <v>19</v>
      </c>
      <c r="H69" s="8" t="s">
        <v>246</v>
      </c>
      <c r="I69" s="8" t="s">
        <v>363</v>
      </c>
      <c r="J69" s="8" t="s">
        <v>58</v>
      </c>
      <c r="K69" s="6"/>
      <c r="L69" s="7">
        <v>45794</v>
      </c>
      <c r="M69" s="6" t="s">
        <v>21</v>
      </c>
      <c r="N69" s="8" t="s">
        <v>364</v>
      </c>
      <c r="O69" s="6" t="str">
        <f>HYPERLINK("https://docs.wto.org/imrd/directdoc.asp?DDFDocuments/t/G/TBTN25/BDI580.DOCX", "https://docs.wto.org/imrd/directdoc.asp?DDFDocuments/t/G/TBTN25/BDI580.DOCX")</f>
        <v>https://docs.wto.org/imrd/directdoc.asp?DDFDocuments/t/G/TBTN25/BDI580.DOCX</v>
      </c>
      <c r="P69" s="6" t="str">
        <f>HYPERLINK("https://docs.wto.org/imrd/directdoc.asp?DDFDocuments/u/G/TBTN25/BDI580.DOCX", "https://docs.wto.org/imrd/directdoc.asp?DDFDocuments/u/G/TBTN25/BDI580.DOCX")</f>
        <v>https://docs.wto.org/imrd/directdoc.asp?DDFDocuments/u/G/TBTN25/BDI580.DOCX</v>
      </c>
      <c r="Q69" s="6" t="str">
        <f>HYPERLINK("https://docs.wto.org/imrd/directdoc.asp?DDFDocuments/v/G/TBTN25/BDI580.DOCX", "https://docs.wto.org/imrd/directdoc.asp?DDFDocuments/v/G/TBTN25/BDI580.DOCX")</f>
        <v>https://docs.wto.org/imrd/directdoc.asp?DDFDocuments/v/G/TBTN25/BDI580.DOCX</v>
      </c>
    </row>
    <row r="70" spans="1:17" ht="105" x14ac:dyDescent="0.25">
      <c r="A70" s="8" t="s">
        <v>367</v>
      </c>
      <c r="B70" s="7">
        <v>45734</v>
      </c>
      <c r="C70" s="9" t="str">
        <f>HYPERLINK("https://eping.wto.org/en/Search?viewData= G/TBT/N/COL/270"," G/TBT/N/COL/270")</f>
        <v xml:space="preserve"> G/TBT/N/COL/270</v>
      </c>
      <c r="D70" s="8" t="s">
        <v>365</v>
      </c>
      <c r="E70" s="8" t="s">
        <v>366</v>
      </c>
      <c r="G70" s="8" t="s">
        <v>368</v>
      </c>
      <c r="H70" s="8" t="s">
        <v>369</v>
      </c>
      <c r="I70" s="8" t="s">
        <v>370</v>
      </c>
      <c r="J70" s="8" t="s">
        <v>19</v>
      </c>
      <c r="K70" s="6"/>
      <c r="L70" s="7">
        <v>45794</v>
      </c>
      <c r="M70" s="6" t="s">
        <v>21</v>
      </c>
      <c r="N70" s="8" t="s">
        <v>371</v>
      </c>
      <c r="O70" s="6" t="str">
        <f>HYPERLINK("https://docs.wto.org/imrd/directdoc.asp?DDFDocuments/t/G/TBTN25/COL270.DOCX", "https://docs.wto.org/imrd/directdoc.asp?DDFDocuments/t/G/TBTN25/COL270.DOCX")</f>
        <v>https://docs.wto.org/imrd/directdoc.asp?DDFDocuments/t/G/TBTN25/COL270.DOCX</v>
      </c>
      <c r="P70" s="6" t="str">
        <f>HYPERLINK("https://docs.wto.org/imrd/directdoc.asp?DDFDocuments/u/G/TBTN25/COL270.DOCX", "https://docs.wto.org/imrd/directdoc.asp?DDFDocuments/u/G/TBTN25/COL270.DOCX")</f>
        <v>https://docs.wto.org/imrd/directdoc.asp?DDFDocuments/u/G/TBTN25/COL270.DOCX</v>
      </c>
      <c r="Q70" s="6" t="str">
        <f>HYPERLINK("https://docs.wto.org/imrd/directdoc.asp?DDFDocuments/v/G/TBTN25/COL270.DOCX", "https://docs.wto.org/imrd/directdoc.asp?DDFDocuments/v/G/TBTN25/COL270.DOCX")</f>
        <v>https://docs.wto.org/imrd/directdoc.asp?DDFDocuments/v/G/TBTN25/COL270.DOCX</v>
      </c>
    </row>
    <row r="71" spans="1:17" ht="30" x14ac:dyDescent="0.25">
      <c r="A71" s="8" t="s">
        <v>374</v>
      </c>
      <c r="B71" s="7">
        <v>45734</v>
      </c>
      <c r="C71" s="9" t="str">
        <f>HYPERLINK("https://eping.wto.org/en/Search?viewData= G/TBT/N/MAC/31"," G/TBT/N/MAC/31")</f>
        <v xml:space="preserve"> G/TBT/N/MAC/31</v>
      </c>
      <c r="D71" s="8" t="s">
        <v>372</v>
      </c>
      <c r="E71" s="8" t="s">
        <v>373</v>
      </c>
      <c r="G71" s="8" t="s">
        <v>19</v>
      </c>
      <c r="H71" s="8" t="s">
        <v>375</v>
      </c>
      <c r="I71" s="8" t="s">
        <v>300</v>
      </c>
      <c r="J71" s="8" t="s">
        <v>19</v>
      </c>
      <c r="K71" s="6"/>
      <c r="L71" s="7" t="s">
        <v>19</v>
      </c>
      <c r="M71" s="6" t="s">
        <v>21</v>
      </c>
      <c r="N71" s="6"/>
      <c r="O71" s="6" t="str">
        <f>HYPERLINK("https://docs.wto.org/imrd/directdoc.asp?DDFDocuments/t/G/TBTN25/MAC31.DOCX", "https://docs.wto.org/imrd/directdoc.asp?DDFDocuments/t/G/TBTN25/MAC31.DOCX")</f>
        <v>https://docs.wto.org/imrd/directdoc.asp?DDFDocuments/t/G/TBTN25/MAC31.DOCX</v>
      </c>
      <c r="P71" s="6" t="str">
        <f>HYPERLINK("https://docs.wto.org/imrd/directdoc.asp?DDFDocuments/u/G/TBTN25/MAC31.DOCX", "https://docs.wto.org/imrd/directdoc.asp?DDFDocuments/u/G/TBTN25/MAC31.DOCX")</f>
        <v>https://docs.wto.org/imrd/directdoc.asp?DDFDocuments/u/G/TBTN25/MAC31.DOCX</v>
      </c>
      <c r="Q71" s="6" t="str">
        <f>HYPERLINK("https://docs.wto.org/imrd/directdoc.asp?DDFDocuments/v/G/TBTN25/MAC31.DOCX", "https://docs.wto.org/imrd/directdoc.asp?DDFDocuments/v/G/TBTN25/MAC31.DOCX")</f>
        <v>https://docs.wto.org/imrd/directdoc.asp?DDFDocuments/v/G/TBTN25/MAC31.DOCX</v>
      </c>
    </row>
    <row r="72" spans="1:17" ht="90" x14ac:dyDescent="0.25">
      <c r="A72" s="8" t="s">
        <v>378</v>
      </c>
      <c r="B72" s="7">
        <v>45734</v>
      </c>
      <c r="C72" s="9" t="str">
        <f>HYPERLINK("https://eping.wto.org/en/Search?viewData= G/TBT/N/MAC/32"," G/TBT/N/MAC/32")</f>
        <v xml:space="preserve"> G/TBT/N/MAC/32</v>
      </c>
      <c r="D72" s="8" t="s">
        <v>376</v>
      </c>
      <c r="E72" s="8" t="s">
        <v>377</v>
      </c>
      <c r="G72" s="8" t="s">
        <v>379</v>
      </c>
      <c r="H72" s="8" t="s">
        <v>380</v>
      </c>
      <c r="I72" s="8" t="s">
        <v>156</v>
      </c>
      <c r="J72" s="8" t="s">
        <v>103</v>
      </c>
      <c r="K72" s="6"/>
      <c r="L72" s="7" t="s">
        <v>19</v>
      </c>
      <c r="M72" s="6" t="s">
        <v>21</v>
      </c>
      <c r="N72" s="6"/>
      <c r="O72" s="6" t="str">
        <f>HYPERLINK("https://docs.wto.org/imrd/directdoc.asp?DDFDocuments/t/G/TBTN25/MAC32.DOCX", "https://docs.wto.org/imrd/directdoc.asp?DDFDocuments/t/G/TBTN25/MAC32.DOCX")</f>
        <v>https://docs.wto.org/imrd/directdoc.asp?DDFDocuments/t/G/TBTN25/MAC32.DOCX</v>
      </c>
      <c r="P72" s="6" t="str">
        <f>HYPERLINK("https://docs.wto.org/imrd/directdoc.asp?DDFDocuments/u/G/TBTN25/MAC32.DOCX", "https://docs.wto.org/imrd/directdoc.asp?DDFDocuments/u/G/TBTN25/MAC32.DOCX")</f>
        <v>https://docs.wto.org/imrd/directdoc.asp?DDFDocuments/u/G/TBTN25/MAC32.DOCX</v>
      </c>
      <c r="Q72" s="6" t="str">
        <f>HYPERLINK("https://docs.wto.org/imrd/directdoc.asp?DDFDocuments/v/G/TBTN25/MAC32.DOCX", "https://docs.wto.org/imrd/directdoc.asp?DDFDocuments/v/G/TBTN25/MAC32.DOCX")</f>
        <v>https://docs.wto.org/imrd/directdoc.asp?DDFDocuments/v/G/TBTN25/MAC32.DOCX</v>
      </c>
    </row>
    <row r="73" spans="1:17" ht="60" x14ac:dyDescent="0.25">
      <c r="A73" s="8" t="s">
        <v>245</v>
      </c>
      <c r="B73" s="7">
        <v>45734</v>
      </c>
      <c r="C73" s="9" t="str">
        <f>HYPERLINK("https://eping.wto.org/en/Search?viewData= G/TBT/N/BDI/581, G/TBT/N/KEN/1781, G/TBT/N/RWA/1180, G/TBT/N/TZA/1301, G/TBT/N/UGA/2137"," G/TBT/N/BDI/581, G/TBT/N/KEN/1781, G/TBT/N/RWA/1180, G/TBT/N/TZA/1301, G/TBT/N/UGA/2137")</f>
        <v xml:space="preserve"> G/TBT/N/BDI/581, G/TBT/N/KEN/1781, G/TBT/N/RWA/1180, G/TBT/N/TZA/1301, G/TBT/N/UGA/2137</v>
      </c>
      <c r="D73" s="8" t="s">
        <v>357</v>
      </c>
      <c r="E73" s="8" t="s">
        <v>358</v>
      </c>
      <c r="G73" s="8" t="s">
        <v>19</v>
      </c>
      <c r="H73" s="8" t="s">
        <v>246</v>
      </c>
      <c r="I73" s="8" t="s">
        <v>359</v>
      </c>
      <c r="J73" s="8" t="s">
        <v>58</v>
      </c>
      <c r="K73" s="6"/>
      <c r="L73" s="7">
        <v>45794</v>
      </c>
      <c r="M73" s="6" t="s">
        <v>21</v>
      </c>
      <c r="N73" s="8" t="s">
        <v>360</v>
      </c>
      <c r="O73" s="6" t="str">
        <f>HYPERLINK("https://docs.wto.org/imrd/directdoc.asp?DDFDocuments/t/G/TBTN25/BDI581.DOCX", "https://docs.wto.org/imrd/directdoc.asp?DDFDocuments/t/G/TBTN25/BDI581.DOCX")</f>
        <v>https://docs.wto.org/imrd/directdoc.asp?DDFDocuments/t/G/TBTN25/BDI581.DOCX</v>
      </c>
      <c r="P73" s="6" t="str">
        <f>HYPERLINK("https://docs.wto.org/imrd/directdoc.asp?DDFDocuments/u/G/TBTN25/BDI581.DOCX", "https://docs.wto.org/imrd/directdoc.asp?DDFDocuments/u/G/TBTN25/BDI581.DOCX")</f>
        <v>https://docs.wto.org/imrd/directdoc.asp?DDFDocuments/u/G/TBTN25/BDI581.DOCX</v>
      </c>
      <c r="Q73" s="6" t="str">
        <f>HYPERLINK("https://docs.wto.org/imrd/directdoc.asp?DDFDocuments/v/G/TBTN25/BDI581.DOCX", "https://docs.wto.org/imrd/directdoc.asp?DDFDocuments/v/G/TBTN25/BDI581.DOCX")</f>
        <v>https://docs.wto.org/imrd/directdoc.asp?DDFDocuments/v/G/TBTN25/BDI581.DOCX</v>
      </c>
    </row>
    <row r="74" spans="1:17" ht="45" x14ac:dyDescent="0.25">
      <c r="A74" s="8" t="s">
        <v>245</v>
      </c>
      <c r="B74" s="7">
        <v>45734</v>
      </c>
      <c r="C74" s="9" t="str">
        <f>HYPERLINK("https://eping.wto.org/en/Search?viewData= G/TBT/N/BDI/580, G/TBT/N/KEN/1780, G/TBT/N/RWA/1179, G/TBT/N/TZA/1300, G/TBT/N/UGA/2136"," G/TBT/N/BDI/580, G/TBT/N/KEN/1780, G/TBT/N/RWA/1179, G/TBT/N/TZA/1300, G/TBT/N/UGA/2136")</f>
        <v xml:space="preserve"> G/TBT/N/BDI/580, G/TBT/N/KEN/1780, G/TBT/N/RWA/1179, G/TBT/N/TZA/1300, G/TBT/N/UGA/2136</v>
      </c>
      <c r="D74" s="8" t="s">
        <v>361</v>
      </c>
      <c r="E74" s="8" t="s">
        <v>362</v>
      </c>
      <c r="G74" s="8" t="s">
        <v>19</v>
      </c>
      <c r="H74" s="8" t="s">
        <v>246</v>
      </c>
      <c r="I74" s="8" t="s">
        <v>363</v>
      </c>
      <c r="J74" s="8" t="s">
        <v>58</v>
      </c>
      <c r="K74" s="6"/>
      <c r="L74" s="7">
        <v>45794</v>
      </c>
      <c r="M74" s="6" t="s">
        <v>21</v>
      </c>
      <c r="N74" s="8" t="s">
        <v>364</v>
      </c>
      <c r="O74" s="6" t="str">
        <f>HYPERLINK("https://docs.wto.org/imrd/directdoc.asp?DDFDocuments/t/G/TBTN25/BDI580.DOCX", "https://docs.wto.org/imrd/directdoc.asp?DDFDocuments/t/G/TBTN25/BDI580.DOCX")</f>
        <v>https://docs.wto.org/imrd/directdoc.asp?DDFDocuments/t/G/TBTN25/BDI580.DOCX</v>
      </c>
      <c r="P74" s="6" t="str">
        <f>HYPERLINK("https://docs.wto.org/imrd/directdoc.asp?DDFDocuments/u/G/TBTN25/BDI580.DOCX", "https://docs.wto.org/imrd/directdoc.asp?DDFDocuments/u/G/TBTN25/BDI580.DOCX")</f>
        <v>https://docs.wto.org/imrd/directdoc.asp?DDFDocuments/u/G/TBTN25/BDI580.DOCX</v>
      </c>
      <c r="Q74" s="6" t="str">
        <f>HYPERLINK("https://docs.wto.org/imrd/directdoc.asp?DDFDocuments/v/G/TBTN25/BDI580.DOCX", "https://docs.wto.org/imrd/directdoc.asp?DDFDocuments/v/G/TBTN25/BDI580.DOCX")</f>
        <v>https://docs.wto.org/imrd/directdoc.asp?DDFDocuments/v/G/TBTN25/BDI580.DOCX</v>
      </c>
    </row>
    <row r="75" spans="1:17" ht="45" x14ac:dyDescent="0.25">
      <c r="A75" s="8" t="s">
        <v>245</v>
      </c>
      <c r="B75" s="7">
        <v>45734</v>
      </c>
      <c r="C75" s="9" t="str">
        <f>HYPERLINK("https://eping.wto.org/en/Search?viewData= G/TBT/N/BDI/580, G/TBT/N/KEN/1780, G/TBT/N/RWA/1179, G/TBT/N/TZA/1300, G/TBT/N/UGA/2136"," G/TBT/N/BDI/580, G/TBT/N/KEN/1780, G/TBT/N/RWA/1179, G/TBT/N/TZA/1300, G/TBT/N/UGA/2136")</f>
        <v xml:space="preserve"> G/TBT/N/BDI/580, G/TBT/N/KEN/1780, G/TBT/N/RWA/1179, G/TBT/N/TZA/1300, G/TBT/N/UGA/2136</v>
      </c>
      <c r="D75" s="8" t="s">
        <v>361</v>
      </c>
      <c r="E75" s="8" t="s">
        <v>362</v>
      </c>
      <c r="G75" s="8" t="s">
        <v>19</v>
      </c>
      <c r="H75" s="8" t="s">
        <v>246</v>
      </c>
      <c r="I75" s="8" t="s">
        <v>363</v>
      </c>
      <c r="J75" s="8" t="s">
        <v>58</v>
      </c>
      <c r="K75" s="6"/>
      <c r="L75" s="7">
        <v>45794</v>
      </c>
      <c r="M75" s="6" t="s">
        <v>21</v>
      </c>
      <c r="N75" s="8" t="s">
        <v>364</v>
      </c>
      <c r="O75" s="6" t="str">
        <f>HYPERLINK("https://docs.wto.org/imrd/directdoc.asp?DDFDocuments/t/G/TBTN25/BDI580.DOCX", "https://docs.wto.org/imrd/directdoc.asp?DDFDocuments/t/G/TBTN25/BDI580.DOCX")</f>
        <v>https://docs.wto.org/imrd/directdoc.asp?DDFDocuments/t/G/TBTN25/BDI580.DOCX</v>
      </c>
      <c r="P75" s="6" t="str">
        <f>HYPERLINK("https://docs.wto.org/imrd/directdoc.asp?DDFDocuments/u/G/TBTN25/BDI580.DOCX", "https://docs.wto.org/imrd/directdoc.asp?DDFDocuments/u/G/TBTN25/BDI580.DOCX")</f>
        <v>https://docs.wto.org/imrd/directdoc.asp?DDFDocuments/u/G/TBTN25/BDI580.DOCX</v>
      </c>
      <c r="Q75" s="6" t="str">
        <f>HYPERLINK("https://docs.wto.org/imrd/directdoc.asp?DDFDocuments/v/G/TBTN25/BDI580.DOCX", "https://docs.wto.org/imrd/directdoc.asp?DDFDocuments/v/G/TBTN25/BDI580.DOCX")</f>
        <v>https://docs.wto.org/imrd/directdoc.asp?DDFDocuments/v/G/TBTN25/BDI580.DOCX</v>
      </c>
    </row>
    <row r="76" spans="1:17" ht="45" x14ac:dyDescent="0.25">
      <c r="A76" s="8" t="s">
        <v>245</v>
      </c>
      <c r="B76" s="7">
        <v>45734</v>
      </c>
      <c r="C76" s="9" t="str">
        <f>HYPERLINK("https://eping.wto.org/en/Search?viewData= G/TBT/N/BDI/580, G/TBT/N/KEN/1780, G/TBT/N/RWA/1179, G/TBT/N/TZA/1300, G/TBT/N/UGA/2136"," G/TBT/N/BDI/580, G/TBT/N/KEN/1780, G/TBT/N/RWA/1179, G/TBT/N/TZA/1300, G/TBT/N/UGA/2136")</f>
        <v xml:space="preserve"> G/TBT/N/BDI/580, G/TBT/N/KEN/1780, G/TBT/N/RWA/1179, G/TBT/N/TZA/1300, G/TBT/N/UGA/2136</v>
      </c>
      <c r="D76" s="8" t="s">
        <v>361</v>
      </c>
      <c r="E76" s="8" t="s">
        <v>362</v>
      </c>
      <c r="G76" s="8" t="s">
        <v>19</v>
      </c>
      <c r="H76" s="8" t="s">
        <v>246</v>
      </c>
      <c r="I76" s="8" t="s">
        <v>363</v>
      </c>
      <c r="J76" s="8" t="s">
        <v>58</v>
      </c>
      <c r="K76" s="6"/>
      <c r="L76" s="7">
        <v>45794</v>
      </c>
      <c r="M76" s="6" t="s">
        <v>21</v>
      </c>
      <c r="N76" s="8" t="s">
        <v>364</v>
      </c>
      <c r="O76" s="6" t="str">
        <f>HYPERLINK("https://docs.wto.org/imrd/directdoc.asp?DDFDocuments/t/G/TBTN25/BDI580.DOCX", "https://docs.wto.org/imrd/directdoc.asp?DDFDocuments/t/G/TBTN25/BDI580.DOCX")</f>
        <v>https://docs.wto.org/imrd/directdoc.asp?DDFDocuments/t/G/TBTN25/BDI580.DOCX</v>
      </c>
      <c r="P76" s="6" t="str">
        <f>HYPERLINK("https://docs.wto.org/imrd/directdoc.asp?DDFDocuments/u/G/TBTN25/BDI580.DOCX", "https://docs.wto.org/imrd/directdoc.asp?DDFDocuments/u/G/TBTN25/BDI580.DOCX")</f>
        <v>https://docs.wto.org/imrd/directdoc.asp?DDFDocuments/u/G/TBTN25/BDI580.DOCX</v>
      </c>
      <c r="Q76" s="6" t="str">
        <f>HYPERLINK("https://docs.wto.org/imrd/directdoc.asp?DDFDocuments/v/G/TBTN25/BDI580.DOCX", "https://docs.wto.org/imrd/directdoc.asp?DDFDocuments/v/G/TBTN25/BDI580.DOCX")</f>
        <v>https://docs.wto.org/imrd/directdoc.asp?DDFDocuments/v/G/TBTN25/BDI580.DOCX</v>
      </c>
    </row>
    <row r="77" spans="1:17" ht="45" x14ac:dyDescent="0.25">
      <c r="A77" s="8" t="s">
        <v>383</v>
      </c>
      <c r="B77" s="7">
        <v>45734</v>
      </c>
      <c r="C77" s="9" t="str">
        <f>HYPERLINK("https://eping.wto.org/en/Search?viewData= G/TBT/N/CHN/2031"," G/TBT/N/CHN/2031")</f>
        <v xml:space="preserve"> G/TBT/N/CHN/2031</v>
      </c>
      <c r="D77" s="8" t="s">
        <v>381</v>
      </c>
      <c r="E77" s="8" t="s">
        <v>382</v>
      </c>
      <c r="G77" s="8" t="s">
        <v>384</v>
      </c>
      <c r="H77" s="8" t="s">
        <v>385</v>
      </c>
      <c r="I77" s="8" t="s">
        <v>156</v>
      </c>
      <c r="J77" s="8" t="s">
        <v>19</v>
      </c>
      <c r="K77" s="6"/>
      <c r="L77" s="7">
        <v>45794</v>
      </c>
      <c r="M77" s="6" t="s">
        <v>21</v>
      </c>
      <c r="N77" s="8" t="s">
        <v>386</v>
      </c>
      <c r="O77" s="6" t="str">
        <f>HYPERLINK("https://docs.wto.org/imrd/directdoc.asp?DDFDocuments/t/G/TBTN25/CHN2031.DOCX", "https://docs.wto.org/imrd/directdoc.asp?DDFDocuments/t/G/TBTN25/CHN2031.DOCX")</f>
        <v>https://docs.wto.org/imrd/directdoc.asp?DDFDocuments/t/G/TBTN25/CHN2031.DOCX</v>
      </c>
      <c r="P77" s="6" t="str">
        <f>HYPERLINK("https://docs.wto.org/imrd/directdoc.asp?DDFDocuments/u/G/TBTN25/CHN2031.DOCX", "https://docs.wto.org/imrd/directdoc.asp?DDFDocuments/u/G/TBTN25/CHN2031.DOCX")</f>
        <v>https://docs.wto.org/imrd/directdoc.asp?DDFDocuments/u/G/TBTN25/CHN2031.DOCX</v>
      </c>
      <c r="Q77" s="6" t="str">
        <f>HYPERLINK("https://docs.wto.org/imrd/directdoc.asp?DDFDocuments/v/G/TBTN25/CHN2031.DOCX", "https://docs.wto.org/imrd/directdoc.asp?DDFDocuments/v/G/TBTN25/CHN2031.DOCX")</f>
        <v>https://docs.wto.org/imrd/directdoc.asp?DDFDocuments/v/G/TBTN25/CHN2031.DOCX</v>
      </c>
    </row>
    <row r="78" spans="1:17" ht="135" x14ac:dyDescent="0.25">
      <c r="A78" s="8" t="s">
        <v>389</v>
      </c>
      <c r="B78" s="7">
        <v>45734</v>
      </c>
      <c r="C78" s="9" t="str">
        <f>HYPERLINK("https://eping.wto.org/en/Search?viewData= G/TBT/N/VNM/341"," G/TBT/N/VNM/341")</f>
        <v xml:space="preserve"> G/TBT/N/VNM/341</v>
      </c>
      <c r="D78" s="8" t="s">
        <v>387</v>
      </c>
      <c r="E78" s="8" t="s">
        <v>388</v>
      </c>
      <c r="G78" s="8" t="s">
        <v>19</v>
      </c>
      <c r="H78" s="8" t="s">
        <v>390</v>
      </c>
      <c r="I78" s="8" t="s">
        <v>156</v>
      </c>
      <c r="J78" s="8" t="s">
        <v>19</v>
      </c>
      <c r="K78" s="6"/>
      <c r="L78" s="7">
        <v>45794</v>
      </c>
      <c r="M78" s="6" t="s">
        <v>21</v>
      </c>
      <c r="N78" s="8" t="s">
        <v>391</v>
      </c>
      <c r="O78" s="6" t="str">
        <f>HYPERLINK("https://docs.wto.org/imrd/directdoc.asp?DDFDocuments/t/G/TBTN25/VNM341.DOCX", "https://docs.wto.org/imrd/directdoc.asp?DDFDocuments/t/G/TBTN25/VNM341.DOCX")</f>
        <v>https://docs.wto.org/imrd/directdoc.asp?DDFDocuments/t/G/TBTN25/VNM341.DOCX</v>
      </c>
      <c r="P78" s="6" t="str">
        <f>HYPERLINK("https://docs.wto.org/imrd/directdoc.asp?DDFDocuments/u/G/TBTN25/VNM341.DOCX", "https://docs.wto.org/imrd/directdoc.asp?DDFDocuments/u/G/TBTN25/VNM341.DOCX")</f>
        <v>https://docs.wto.org/imrd/directdoc.asp?DDFDocuments/u/G/TBTN25/VNM341.DOCX</v>
      </c>
      <c r="Q78" s="6" t="str">
        <f>HYPERLINK("https://docs.wto.org/imrd/directdoc.asp?DDFDocuments/v/G/TBTN25/VNM341.DOCX", "https://docs.wto.org/imrd/directdoc.asp?DDFDocuments/v/G/TBTN25/VNM341.DOCX")</f>
        <v>https://docs.wto.org/imrd/directdoc.asp?DDFDocuments/v/G/TBTN25/VNM341.DOCX</v>
      </c>
    </row>
    <row r="79" spans="1:17" ht="120" x14ac:dyDescent="0.25">
      <c r="A79" s="8" t="s">
        <v>394</v>
      </c>
      <c r="B79" s="7">
        <v>45734</v>
      </c>
      <c r="C79" s="9" t="str">
        <f>HYPERLINK("https://eping.wto.org/en/Search?viewData= G/TBT/N/VNM/342"," G/TBT/N/VNM/342")</f>
        <v xml:space="preserve"> G/TBT/N/VNM/342</v>
      </c>
      <c r="D79" s="8" t="s">
        <v>392</v>
      </c>
      <c r="E79" s="8" t="s">
        <v>393</v>
      </c>
      <c r="G79" s="8" t="s">
        <v>19</v>
      </c>
      <c r="H79" s="8" t="s">
        <v>390</v>
      </c>
      <c r="I79" s="8" t="s">
        <v>156</v>
      </c>
      <c r="J79" s="8" t="s">
        <v>19</v>
      </c>
      <c r="K79" s="6"/>
      <c r="L79" s="7">
        <v>45794</v>
      </c>
      <c r="M79" s="6" t="s">
        <v>21</v>
      </c>
      <c r="N79" s="8" t="s">
        <v>395</v>
      </c>
      <c r="O79" s="6" t="str">
        <f>HYPERLINK("https://docs.wto.org/imrd/directdoc.asp?DDFDocuments/t/G/TBTN25/VNM342.DOCX", "https://docs.wto.org/imrd/directdoc.asp?DDFDocuments/t/G/TBTN25/VNM342.DOCX")</f>
        <v>https://docs.wto.org/imrd/directdoc.asp?DDFDocuments/t/G/TBTN25/VNM342.DOCX</v>
      </c>
      <c r="P79" s="6" t="str">
        <f>HYPERLINK("https://docs.wto.org/imrd/directdoc.asp?DDFDocuments/u/G/TBTN25/VNM342.DOCX", "https://docs.wto.org/imrd/directdoc.asp?DDFDocuments/u/G/TBTN25/VNM342.DOCX")</f>
        <v>https://docs.wto.org/imrd/directdoc.asp?DDFDocuments/u/G/TBTN25/VNM342.DOCX</v>
      </c>
      <c r="Q79" s="6" t="str">
        <f>HYPERLINK("https://docs.wto.org/imrd/directdoc.asp?DDFDocuments/v/G/TBTN25/VNM342.DOCX", "https://docs.wto.org/imrd/directdoc.asp?DDFDocuments/v/G/TBTN25/VNM342.DOCX")</f>
        <v>https://docs.wto.org/imrd/directdoc.asp?DDFDocuments/v/G/TBTN25/VNM342.DOCX</v>
      </c>
    </row>
    <row r="80" spans="1:17" ht="45" x14ac:dyDescent="0.25">
      <c r="A80" s="8" t="s">
        <v>245</v>
      </c>
      <c r="B80" s="7">
        <v>45734</v>
      </c>
      <c r="C80" s="9" t="str">
        <f>HYPERLINK("https://eping.wto.org/en/Search?viewData= G/TBT/N/BDI/580, G/TBT/N/KEN/1780, G/TBT/N/RWA/1179, G/TBT/N/TZA/1300, G/TBT/N/UGA/2136"," G/TBT/N/BDI/580, G/TBT/N/KEN/1780, G/TBT/N/RWA/1179, G/TBT/N/TZA/1300, G/TBT/N/UGA/2136")</f>
        <v xml:space="preserve"> G/TBT/N/BDI/580, G/TBT/N/KEN/1780, G/TBT/N/RWA/1179, G/TBT/N/TZA/1300, G/TBT/N/UGA/2136</v>
      </c>
      <c r="D80" s="8" t="s">
        <v>361</v>
      </c>
      <c r="E80" s="8" t="s">
        <v>362</v>
      </c>
      <c r="G80" s="8" t="s">
        <v>19</v>
      </c>
      <c r="H80" s="8" t="s">
        <v>246</v>
      </c>
      <c r="I80" s="8" t="s">
        <v>363</v>
      </c>
      <c r="J80" s="8" t="s">
        <v>58</v>
      </c>
      <c r="K80" s="6"/>
      <c r="L80" s="7">
        <v>45794</v>
      </c>
      <c r="M80" s="6" t="s">
        <v>21</v>
      </c>
      <c r="N80" s="8" t="s">
        <v>364</v>
      </c>
      <c r="O80" s="6" t="str">
        <f>HYPERLINK("https://docs.wto.org/imrd/directdoc.asp?DDFDocuments/t/G/TBTN25/BDI580.DOCX", "https://docs.wto.org/imrd/directdoc.asp?DDFDocuments/t/G/TBTN25/BDI580.DOCX")</f>
        <v>https://docs.wto.org/imrd/directdoc.asp?DDFDocuments/t/G/TBTN25/BDI580.DOCX</v>
      </c>
      <c r="P80" s="6" t="str">
        <f>HYPERLINK("https://docs.wto.org/imrd/directdoc.asp?DDFDocuments/u/G/TBTN25/BDI580.DOCX", "https://docs.wto.org/imrd/directdoc.asp?DDFDocuments/u/G/TBTN25/BDI580.DOCX")</f>
        <v>https://docs.wto.org/imrd/directdoc.asp?DDFDocuments/u/G/TBTN25/BDI580.DOCX</v>
      </c>
      <c r="Q80" s="6" t="str">
        <f>HYPERLINK("https://docs.wto.org/imrd/directdoc.asp?DDFDocuments/v/G/TBTN25/BDI580.DOCX", "https://docs.wto.org/imrd/directdoc.asp?DDFDocuments/v/G/TBTN25/BDI580.DOCX")</f>
        <v>https://docs.wto.org/imrd/directdoc.asp?DDFDocuments/v/G/TBTN25/BDI580.DOCX</v>
      </c>
    </row>
    <row r="81" spans="1:17" ht="60" x14ac:dyDescent="0.25">
      <c r="A81" s="8" t="s">
        <v>245</v>
      </c>
      <c r="B81" s="7">
        <v>45734</v>
      </c>
      <c r="C81" s="9" t="str">
        <f>HYPERLINK("https://eping.wto.org/en/Search?viewData= G/TBT/N/BDI/581, G/TBT/N/KEN/1781, G/TBT/N/RWA/1180, G/TBT/N/TZA/1301, G/TBT/N/UGA/2137"," G/TBT/N/BDI/581, G/TBT/N/KEN/1781, G/TBT/N/RWA/1180, G/TBT/N/TZA/1301, G/TBT/N/UGA/2137")</f>
        <v xml:space="preserve"> G/TBT/N/BDI/581, G/TBT/N/KEN/1781, G/TBT/N/RWA/1180, G/TBT/N/TZA/1301, G/TBT/N/UGA/2137</v>
      </c>
      <c r="D81" s="8" t="s">
        <v>357</v>
      </c>
      <c r="E81" s="8" t="s">
        <v>358</v>
      </c>
      <c r="G81" s="8" t="s">
        <v>19</v>
      </c>
      <c r="H81" s="8" t="s">
        <v>246</v>
      </c>
      <c r="I81" s="8" t="s">
        <v>359</v>
      </c>
      <c r="J81" s="8" t="s">
        <v>58</v>
      </c>
      <c r="K81" s="6"/>
      <c r="L81" s="7">
        <v>45794</v>
      </c>
      <c r="M81" s="6" t="s">
        <v>21</v>
      </c>
      <c r="N81" s="8" t="s">
        <v>360</v>
      </c>
      <c r="O81" s="6" t="str">
        <f>HYPERLINK("https://docs.wto.org/imrd/directdoc.asp?DDFDocuments/t/G/TBTN25/BDI581.DOCX", "https://docs.wto.org/imrd/directdoc.asp?DDFDocuments/t/G/TBTN25/BDI581.DOCX")</f>
        <v>https://docs.wto.org/imrd/directdoc.asp?DDFDocuments/t/G/TBTN25/BDI581.DOCX</v>
      </c>
      <c r="P81" s="6" t="str">
        <f>HYPERLINK("https://docs.wto.org/imrd/directdoc.asp?DDFDocuments/u/G/TBTN25/BDI581.DOCX", "https://docs.wto.org/imrd/directdoc.asp?DDFDocuments/u/G/TBTN25/BDI581.DOCX")</f>
        <v>https://docs.wto.org/imrd/directdoc.asp?DDFDocuments/u/G/TBTN25/BDI581.DOCX</v>
      </c>
      <c r="Q81" s="6" t="str">
        <f>HYPERLINK("https://docs.wto.org/imrd/directdoc.asp?DDFDocuments/v/G/TBTN25/BDI581.DOCX", "https://docs.wto.org/imrd/directdoc.asp?DDFDocuments/v/G/TBTN25/BDI581.DOCX")</f>
        <v>https://docs.wto.org/imrd/directdoc.asp?DDFDocuments/v/G/TBTN25/BDI581.DOCX</v>
      </c>
    </row>
    <row r="82" spans="1:17" ht="150" x14ac:dyDescent="0.25">
      <c r="A82" s="8" t="s">
        <v>398</v>
      </c>
      <c r="B82" s="7">
        <v>45734</v>
      </c>
      <c r="C82" s="9" t="str">
        <f>HYPERLINK("https://eping.wto.org/en/Search?viewData= G/TBT/N/USA/2188"," G/TBT/N/USA/2188")</f>
        <v xml:space="preserve"> G/TBT/N/USA/2188</v>
      </c>
      <c r="D82" s="8" t="s">
        <v>396</v>
      </c>
      <c r="E82" s="8" t="s">
        <v>397</v>
      </c>
      <c r="G82" s="8" t="s">
        <v>19</v>
      </c>
      <c r="H82" s="8" t="s">
        <v>399</v>
      </c>
      <c r="I82" s="8" t="s">
        <v>400</v>
      </c>
      <c r="J82" s="8" t="s">
        <v>19</v>
      </c>
      <c r="K82" s="6"/>
      <c r="L82" s="7">
        <v>45793</v>
      </c>
      <c r="M82" s="6" t="s">
        <v>21</v>
      </c>
      <c r="N82" s="8" t="s">
        <v>401</v>
      </c>
      <c r="O82" s="6" t="str">
        <f>HYPERLINK("https://docs.wto.org/imrd/directdoc.asp?DDFDocuments/t/G/TBTN25/USA2188.DOCX", "https://docs.wto.org/imrd/directdoc.asp?DDFDocuments/t/G/TBTN25/USA2188.DOCX")</f>
        <v>https://docs.wto.org/imrd/directdoc.asp?DDFDocuments/t/G/TBTN25/USA2188.DOCX</v>
      </c>
      <c r="P82" s="6" t="str">
        <f>HYPERLINK("https://docs.wto.org/imrd/directdoc.asp?DDFDocuments/u/G/TBTN25/USA2188.DOCX", "https://docs.wto.org/imrd/directdoc.asp?DDFDocuments/u/G/TBTN25/USA2188.DOCX")</f>
        <v>https://docs.wto.org/imrd/directdoc.asp?DDFDocuments/u/G/TBTN25/USA2188.DOCX</v>
      </c>
      <c r="Q82" s="6" t="str">
        <f>HYPERLINK("https://docs.wto.org/imrd/directdoc.asp?DDFDocuments/v/G/TBTN25/USA2188.DOCX", "https://docs.wto.org/imrd/directdoc.asp?DDFDocuments/v/G/TBTN25/USA2188.DOCX")</f>
        <v>https://docs.wto.org/imrd/directdoc.asp?DDFDocuments/v/G/TBTN25/USA2188.DOCX</v>
      </c>
    </row>
    <row r="83" spans="1:17" ht="60" x14ac:dyDescent="0.25">
      <c r="A83" s="8" t="s">
        <v>245</v>
      </c>
      <c r="B83" s="7">
        <v>45734</v>
      </c>
      <c r="C83" s="9" t="str">
        <f>HYPERLINK("https://eping.wto.org/en/Search?viewData= G/TBT/N/BDI/581, G/TBT/N/KEN/1781, G/TBT/N/RWA/1180, G/TBT/N/TZA/1301, G/TBT/N/UGA/2137"," G/TBT/N/BDI/581, G/TBT/N/KEN/1781, G/TBT/N/RWA/1180, G/TBT/N/TZA/1301, G/TBT/N/UGA/2137")</f>
        <v xml:space="preserve"> G/TBT/N/BDI/581, G/TBT/N/KEN/1781, G/TBT/N/RWA/1180, G/TBT/N/TZA/1301, G/TBT/N/UGA/2137</v>
      </c>
      <c r="D83" s="8" t="s">
        <v>357</v>
      </c>
      <c r="E83" s="8" t="s">
        <v>358</v>
      </c>
      <c r="G83" s="8" t="s">
        <v>19</v>
      </c>
      <c r="H83" s="8" t="s">
        <v>246</v>
      </c>
      <c r="I83" s="8" t="s">
        <v>359</v>
      </c>
      <c r="J83" s="8" t="s">
        <v>58</v>
      </c>
      <c r="K83" s="6"/>
      <c r="L83" s="7">
        <v>45794</v>
      </c>
      <c r="M83" s="6" t="s">
        <v>21</v>
      </c>
      <c r="N83" s="8" t="s">
        <v>360</v>
      </c>
      <c r="O83" s="6" t="str">
        <f>HYPERLINK("https://docs.wto.org/imrd/directdoc.asp?DDFDocuments/t/G/TBTN25/BDI581.DOCX", "https://docs.wto.org/imrd/directdoc.asp?DDFDocuments/t/G/TBTN25/BDI581.DOCX")</f>
        <v>https://docs.wto.org/imrd/directdoc.asp?DDFDocuments/t/G/TBTN25/BDI581.DOCX</v>
      </c>
      <c r="P83" s="6" t="str">
        <f>HYPERLINK("https://docs.wto.org/imrd/directdoc.asp?DDFDocuments/u/G/TBTN25/BDI581.DOCX", "https://docs.wto.org/imrd/directdoc.asp?DDFDocuments/u/G/TBTN25/BDI581.DOCX")</f>
        <v>https://docs.wto.org/imrd/directdoc.asp?DDFDocuments/u/G/TBTN25/BDI581.DOCX</v>
      </c>
      <c r="Q83" s="6" t="str">
        <f>HYPERLINK("https://docs.wto.org/imrd/directdoc.asp?DDFDocuments/v/G/TBTN25/BDI581.DOCX", "https://docs.wto.org/imrd/directdoc.asp?DDFDocuments/v/G/TBTN25/BDI581.DOCX")</f>
        <v>https://docs.wto.org/imrd/directdoc.asp?DDFDocuments/v/G/TBTN25/BDI581.DOCX</v>
      </c>
    </row>
    <row r="84" spans="1:17" ht="45" x14ac:dyDescent="0.25">
      <c r="A84" s="8" t="s">
        <v>404</v>
      </c>
      <c r="B84" s="7">
        <v>45734</v>
      </c>
      <c r="C84" s="9" t="str">
        <f>HYPERLINK("https://eping.wto.org/en/Search?viewData= G/TBT/N/MAC/30"," G/TBT/N/MAC/30")</f>
        <v xml:space="preserve"> G/TBT/N/MAC/30</v>
      </c>
      <c r="D84" s="8" t="s">
        <v>402</v>
      </c>
      <c r="E84" s="8" t="s">
        <v>403</v>
      </c>
      <c r="G84" s="8" t="s">
        <v>19</v>
      </c>
      <c r="H84" s="8" t="s">
        <v>405</v>
      </c>
      <c r="I84" s="8" t="s">
        <v>156</v>
      </c>
      <c r="J84" s="8" t="s">
        <v>19</v>
      </c>
      <c r="K84" s="6"/>
      <c r="L84" s="7" t="s">
        <v>19</v>
      </c>
      <c r="M84" s="6" t="s">
        <v>21</v>
      </c>
      <c r="N84" s="6"/>
      <c r="O84" s="6" t="str">
        <f>HYPERLINK("https://docs.wto.org/imrd/directdoc.asp?DDFDocuments/t/G/TBTN25/MAC30.DOCX", "https://docs.wto.org/imrd/directdoc.asp?DDFDocuments/t/G/TBTN25/MAC30.DOCX")</f>
        <v>https://docs.wto.org/imrd/directdoc.asp?DDFDocuments/t/G/TBTN25/MAC30.DOCX</v>
      </c>
      <c r="P84" s="6" t="str">
        <f>HYPERLINK("https://docs.wto.org/imrd/directdoc.asp?DDFDocuments/u/G/TBTN25/MAC30.DOCX", "https://docs.wto.org/imrd/directdoc.asp?DDFDocuments/u/G/TBTN25/MAC30.DOCX")</f>
        <v>https://docs.wto.org/imrd/directdoc.asp?DDFDocuments/u/G/TBTN25/MAC30.DOCX</v>
      </c>
      <c r="Q84" s="6" t="str">
        <f>HYPERLINK("https://docs.wto.org/imrd/directdoc.asp?DDFDocuments/v/G/TBTN25/MAC30.DOCX", "https://docs.wto.org/imrd/directdoc.asp?DDFDocuments/v/G/TBTN25/MAC30.DOCX")</f>
        <v>https://docs.wto.org/imrd/directdoc.asp?DDFDocuments/v/G/TBTN25/MAC30.DOCX</v>
      </c>
    </row>
    <row r="85" spans="1:17" ht="60" x14ac:dyDescent="0.25">
      <c r="A85" s="8" t="s">
        <v>408</v>
      </c>
      <c r="B85" s="7">
        <v>45734</v>
      </c>
      <c r="C85" s="9" t="str">
        <f>HYPERLINK("https://eping.wto.org/en/Search?viewData= G/TBT/N/VNM/343"," G/TBT/N/VNM/343")</f>
        <v xml:space="preserve"> G/TBT/N/VNM/343</v>
      </c>
      <c r="D85" s="8" t="s">
        <v>406</v>
      </c>
      <c r="E85" s="8" t="s">
        <v>407</v>
      </c>
      <c r="G85" s="8" t="s">
        <v>19</v>
      </c>
      <c r="H85" s="8" t="s">
        <v>409</v>
      </c>
      <c r="I85" s="8" t="s">
        <v>156</v>
      </c>
      <c r="J85" s="8" t="s">
        <v>19</v>
      </c>
      <c r="K85" s="6"/>
      <c r="L85" s="7">
        <v>45794</v>
      </c>
      <c r="M85" s="6" t="s">
        <v>21</v>
      </c>
      <c r="N85" s="8" t="s">
        <v>410</v>
      </c>
      <c r="O85" s="6" t="str">
        <f>HYPERLINK("https://docs.wto.org/imrd/directdoc.asp?DDFDocuments/t/G/TBTN25/VNM343.DOCX", "https://docs.wto.org/imrd/directdoc.asp?DDFDocuments/t/G/TBTN25/VNM343.DOCX")</f>
        <v>https://docs.wto.org/imrd/directdoc.asp?DDFDocuments/t/G/TBTN25/VNM343.DOCX</v>
      </c>
      <c r="P85" s="6" t="str">
        <f>HYPERLINK("https://docs.wto.org/imrd/directdoc.asp?DDFDocuments/u/G/TBTN25/VNM343.DOCX", "https://docs.wto.org/imrd/directdoc.asp?DDFDocuments/u/G/TBTN25/VNM343.DOCX")</f>
        <v>https://docs.wto.org/imrd/directdoc.asp?DDFDocuments/u/G/TBTN25/VNM343.DOCX</v>
      </c>
      <c r="Q85" s="6" t="str">
        <f>HYPERLINK("https://docs.wto.org/imrd/directdoc.asp?DDFDocuments/v/G/TBTN25/VNM343.DOCX", "https://docs.wto.org/imrd/directdoc.asp?DDFDocuments/v/G/TBTN25/VNM343.DOCX")</f>
        <v>https://docs.wto.org/imrd/directdoc.asp?DDFDocuments/v/G/TBTN25/VNM343.DOCX</v>
      </c>
    </row>
    <row r="86" spans="1:17" ht="195" x14ac:dyDescent="0.25">
      <c r="A86" s="8" t="s">
        <v>413</v>
      </c>
      <c r="B86" s="7">
        <v>45734</v>
      </c>
      <c r="C86" s="9" t="str">
        <f>HYPERLINK("https://eping.wto.org/en/Search?viewData= G/TBT/N/THA/770"," G/TBT/N/THA/770")</f>
        <v xml:space="preserve"> G/TBT/N/THA/770</v>
      </c>
      <c r="D86" s="8" t="s">
        <v>411</v>
      </c>
      <c r="E86" s="8" t="s">
        <v>412</v>
      </c>
      <c r="G86" s="8" t="s">
        <v>19</v>
      </c>
      <c r="H86" s="8" t="s">
        <v>375</v>
      </c>
      <c r="I86" s="8" t="s">
        <v>20</v>
      </c>
      <c r="J86" s="8" t="s">
        <v>19</v>
      </c>
      <c r="K86" s="6"/>
      <c r="L86" s="7" t="s">
        <v>19</v>
      </c>
      <c r="M86" s="6" t="s">
        <v>21</v>
      </c>
      <c r="N86" s="8" t="s">
        <v>414</v>
      </c>
      <c r="O86" s="6" t="str">
        <f>HYPERLINK("https://docs.wto.org/imrd/directdoc.asp?DDFDocuments/t/G/TBTN25/THA770.DOCX", "https://docs.wto.org/imrd/directdoc.asp?DDFDocuments/t/G/TBTN25/THA770.DOCX")</f>
        <v>https://docs.wto.org/imrd/directdoc.asp?DDFDocuments/t/G/TBTN25/THA770.DOCX</v>
      </c>
      <c r="P86" s="6" t="str">
        <f>HYPERLINK("https://docs.wto.org/imrd/directdoc.asp?DDFDocuments/u/G/TBTN25/THA770.DOCX", "https://docs.wto.org/imrd/directdoc.asp?DDFDocuments/u/G/TBTN25/THA770.DOCX")</f>
        <v>https://docs.wto.org/imrd/directdoc.asp?DDFDocuments/u/G/TBTN25/THA770.DOCX</v>
      </c>
      <c r="Q86" s="6" t="str">
        <f>HYPERLINK("https://docs.wto.org/imrd/directdoc.asp?DDFDocuments/v/G/TBTN25/THA770.DOCX", "https://docs.wto.org/imrd/directdoc.asp?DDFDocuments/v/G/TBTN25/THA770.DOCX")</f>
        <v>https://docs.wto.org/imrd/directdoc.asp?DDFDocuments/v/G/TBTN25/THA770.DOCX</v>
      </c>
    </row>
    <row r="87" spans="1:17" ht="285" x14ac:dyDescent="0.25">
      <c r="A87" s="8" t="s">
        <v>417</v>
      </c>
      <c r="B87" s="7">
        <v>45734</v>
      </c>
      <c r="C87" s="9" t="str">
        <f>HYPERLINK("https://eping.wto.org/en/Search?viewData= G/TBT/N/VNM/344"," G/TBT/N/VNM/344")</f>
        <v xml:space="preserve"> G/TBT/N/VNM/344</v>
      </c>
      <c r="D87" s="8" t="s">
        <v>415</v>
      </c>
      <c r="E87" s="8" t="s">
        <v>416</v>
      </c>
      <c r="G87" s="8" t="s">
        <v>19</v>
      </c>
      <c r="H87" s="8" t="s">
        <v>418</v>
      </c>
      <c r="I87" s="8" t="s">
        <v>156</v>
      </c>
      <c r="J87" s="8" t="s">
        <v>19</v>
      </c>
      <c r="K87" s="6"/>
      <c r="L87" s="7">
        <v>45794</v>
      </c>
      <c r="M87" s="6" t="s">
        <v>21</v>
      </c>
      <c r="N87" s="8" t="s">
        <v>419</v>
      </c>
      <c r="O87" s="6" t="str">
        <f>HYPERLINK("https://docs.wto.org/imrd/directdoc.asp?DDFDocuments/t/G/TBTN25/VNM344.DOCX", "https://docs.wto.org/imrd/directdoc.asp?DDFDocuments/t/G/TBTN25/VNM344.DOCX")</f>
        <v>https://docs.wto.org/imrd/directdoc.asp?DDFDocuments/t/G/TBTN25/VNM344.DOCX</v>
      </c>
      <c r="P87" s="6" t="str">
        <f>HYPERLINK("https://docs.wto.org/imrd/directdoc.asp?DDFDocuments/u/G/TBTN25/VNM344.DOCX", "https://docs.wto.org/imrd/directdoc.asp?DDFDocuments/u/G/TBTN25/VNM344.DOCX")</f>
        <v>https://docs.wto.org/imrd/directdoc.asp?DDFDocuments/u/G/TBTN25/VNM344.DOCX</v>
      </c>
      <c r="Q87" s="6" t="str">
        <f>HYPERLINK("https://docs.wto.org/imrd/directdoc.asp?DDFDocuments/v/G/TBTN25/VNM344.DOCX", "https://docs.wto.org/imrd/directdoc.asp?DDFDocuments/v/G/TBTN25/VNM344.DOCX")</f>
        <v>https://docs.wto.org/imrd/directdoc.asp?DDFDocuments/v/G/TBTN25/VNM344.DOCX</v>
      </c>
    </row>
    <row r="88" spans="1:17" ht="45" x14ac:dyDescent="0.25">
      <c r="A88" s="8" t="s">
        <v>422</v>
      </c>
      <c r="B88" s="7">
        <v>45734</v>
      </c>
      <c r="C88" s="9" t="str">
        <f>HYPERLINK("https://eping.wto.org/en/Search?viewData= G/TBT/N/KEN/1782"," G/TBT/N/KEN/1782")</f>
        <v xml:space="preserve"> G/TBT/N/KEN/1782</v>
      </c>
      <c r="D88" s="8" t="s">
        <v>420</v>
      </c>
      <c r="E88" s="8" t="s">
        <v>421</v>
      </c>
      <c r="G88" s="8" t="s">
        <v>19</v>
      </c>
      <c r="H88" s="8" t="s">
        <v>423</v>
      </c>
      <c r="I88" s="8" t="s">
        <v>424</v>
      </c>
      <c r="J88" s="8" t="s">
        <v>58</v>
      </c>
      <c r="K88" s="6"/>
      <c r="L88" s="7">
        <v>45794</v>
      </c>
      <c r="M88" s="6" t="s">
        <v>21</v>
      </c>
      <c r="N88" s="8" t="s">
        <v>425</v>
      </c>
      <c r="O88" s="6" t="str">
        <f>HYPERLINK("https://docs.wto.org/imrd/directdoc.asp?DDFDocuments/t/G/TBTN25/KEN1782.DOCX", "https://docs.wto.org/imrd/directdoc.asp?DDFDocuments/t/G/TBTN25/KEN1782.DOCX")</f>
        <v>https://docs.wto.org/imrd/directdoc.asp?DDFDocuments/t/G/TBTN25/KEN1782.DOCX</v>
      </c>
      <c r="P88" s="6" t="str">
        <f>HYPERLINK("https://docs.wto.org/imrd/directdoc.asp?DDFDocuments/u/G/TBTN25/KEN1782.DOCX", "https://docs.wto.org/imrd/directdoc.asp?DDFDocuments/u/G/TBTN25/KEN1782.DOCX")</f>
        <v>https://docs.wto.org/imrd/directdoc.asp?DDFDocuments/u/G/TBTN25/KEN1782.DOCX</v>
      </c>
      <c r="Q88" s="6" t="str">
        <f>HYPERLINK("https://docs.wto.org/imrd/directdoc.asp?DDFDocuments/v/G/TBTN25/KEN1782.DOCX", "https://docs.wto.org/imrd/directdoc.asp?DDFDocuments/v/G/TBTN25/KEN1782.DOCX")</f>
        <v>https://docs.wto.org/imrd/directdoc.asp?DDFDocuments/v/G/TBTN25/KEN1782.DOCX</v>
      </c>
    </row>
    <row r="89" spans="1:17" ht="150" x14ac:dyDescent="0.25">
      <c r="A89" s="8" t="s">
        <v>428</v>
      </c>
      <c r="B89" s="7">
        <v>45734</v>
      </c>
      <c r="C89" s="9" t="str">
        <f>HYPERLINK("https://eping.wto.org/en/Search?viewData= G/TBT/N/ISR/1389"," G/TBT/N/ISR/1389")</f>
        <v xml:space="preserve"> G/TBT/N/ISR/1389</v>
      </c>
      <c r="D89" s="8" t="s">
        <v>426</v>
      </c>
      <c r="E89" s="8" t="s">
        <v>427</v>
      </c>
      <c r="G89" s="8" t="s">
        <v>429</v>
      </c>
      <c r="H89" s="8" t="s">
        <v>318</v>
      </c>
      <c r="I89" s="8" t="s">
        <v>430</v>
      </c>
      <c r="J89" s="8" t="s">
        <v>19</v>
      </c>
      <c r="K89" s="6"/>
      <c r="L89" s="7">
        <v>45794</v>
      </c>
      <c r="M89" s="6" t="s">
        <v>21</v>
      </c>
      <c r="N89" s="8" t="s">
        <v>431</v>
      </c>
      <c r="O89" s="6" t="str">
        <f>HYPERLINK("https://docs.wto.org/imrd/directdoc.asp?DDFDocuments/t/G/TBTN25/ISR1389.DOCX", "https://docs.wto.org/imrd/directdoc.asp?DDFDocuments/t/G/TBTN25/ISR1389.DOCX")</f>
        <v>https://docs.wto.org/imrd/directdoc.asp?DDFDocuments/t/G/TBTN25/ISR1389.DOCX</v>
      </c>
      <c r="P89" s="6" t="str">
        <f>HYPERLINK("https://docs.wto.org/imrd/directdoc.asp?DDFDocuments/u/G/TBTN25/ISR1389.DOCX", "https://docs.wto.org/imrd/directdoc.asp?DDFDocuments/u/G/TBTN25/ISR1389.DOCX")</f>
        <v>https://docs.wto.org/imrd/directdoc.asp?DDFDocuments/u/G/TBTN25/ISR1389.DOCX</v>
      </c>
      <c r="Q89" s="6" t="str">
        <f>HYPERLINK("https://docs.wto.org/imrd/directdoc.asp?DDFDocuments/v/G/TBTN25/ISR1389.DOCX", "https://docs.wto.org/imrd/directdoc.asp?DDFDocuments/v/G/TBTN25/ISR1389.DOCX")</f>
        <v>https://docs.wto.org/imrd/directdoc.asp?DDFDocuments/v/G/TBTN25/ISR1389.DOCX</v>
      </c>
    </row>
    <row r="90" spans="1:17" ht="60" x14ac:dyDescent="0.25">
      <c r="A90" s="8" t="s">
        <v>245</v>
      </c>
      <c r="B90" s="7">
        <v>45734</v>
      </c>
      <c r="C90" s="9" t="str">
        <f>HYPERLINK("https://eping.wto.org/en/Search?viewData= G/TBT/N/BDI/581, G/TBT/N/KEN/1781, G/TBT/N/RWA/1180, G/TBT/N/TZA/1301, G/TBT/N/UGA/2137"," G/TBT/N/BDI/581, G/TBT/N/KEN/1781, G/TBT/N/RWA/1180, G/TBT/N/TZA/1301, G/TBT/N/UGA/2137")</f>
        <v xml:space="preserve"> G/TBT/N/BDI/581, G/TBT/N/KEN/1781, G/TBT/N/RWA/1180, G/TBT/N/TZA/1301, G/TBT/N/UGA/2137</v>
      </c>
      <c r="D90" s="8" t="s">
        <v>357</v>
      </c>
      <c r="E90" s="8" t="s">
        <v>358</v>
      </c>
      <c r="G90" s="8" t="s">
        <v>19</v>
      </c>
      <c r="H90" s="8" t="s">
        <v>246</v>
      </c>
      <c r="I90" s="8" t="s">
        <v>359</v>
      </c>
      <c r="J90" s="8" t="s">
        <v>58</v>
      </c>
      <c r="K90" s="6"/>
      <c r="L90" s="7">
        <v>45794</v>
      </c>
      <c r="M90" s="6" t="s">
        <v>21</v>
      </c>
      <c r="N90" s="8" t="s">
        <v>360</v>
      </c>
      <c r="O90" s="6" t="str">
        <f>HYPERLINK("https://docs.wto.org/imrd/directdoc.asp?DDFDocuments/t/G/TBTN25/BDI581.DOCX", "https://docs.wto.org/imrd/directdoc.asp?DDFDocuments/t/G/TBTN25/BDI581.DOCX")</f>
        <v>https://docs.wto.org/imrd/directdoc.asp?DDFDocuments/t/G/TBTN25/BDI581.DOCX</v>
      </c>
      <c r="P90" s="6" t="str">
        <f>HYPERLINK("https://docs.wto.org/imrd/directdoc.asp?DDFDocuments/u/G/TBTN25/BDI581.DOCX", "https://docs.wto.org/imrd/directdoc.asp?DDFDocuments/u/G/TBTN25/BDI581.DOCX")</f>
        <v>https://docs.wto.org/imrd/directdoc.asp?DDFDocuments/u/G/TBTN25/BDI581.DOCX</v>
      </c>
      <c r="Q90" s="6" t="str">
        <f>HYPERLINK("https://docs.wto.org/imrd/directdoc.asp?DDFDocuments/v/G/TBTN25/BDI581.DOCX", "https://docs.wto.org/imrd/directdoc.asp?DDFDocuments/v/G/TBTN25/BDI581.DOCX")</f>
        <v>https://docs.wto.org/imrd/directdoc.asp?DDFDocuments/v/G/TBTN25/BDI581.DOCX</v>
      </c>
    </row>
    <row r="91" spans="1:17" ht="60" x14ac:dyDescent="0.25">
      <c r="A91" s="8" t="s">
        <v>434</v>
      </c>
      <c r="B91" s="7">
        <v>45733</v>
      </c>
      <c r="C91" s="9" t="str">
        <f>HYPERLINK("https://eping.wto.org/en/Search?viewData= G/TBT/N/TZA/1296"," G/TBT/N/TZA/1296")</f>
        <v xml:space="preserve"> G/TBT/N/TZA/1296</v>
      </c>
      <c r="D91" s="8" t="s">
        <v>432</v>
      </c>
      <c r="E91" s="8" t="s">
        <v>433</v>
      </c>
      <c r="G91" s="8" t="s">
        <v>435</v>
      </c>
      <c r="H91" s="8" t="s">
        <v>119</v>
      </c>
      <c r="I91" s="8" t="s">
        <v>359</v>
      </c>
      <c r="J91" s="8" t="s">
        <v>121</v>
      </c>
      <c r="K91" s="6"/>
      <c r="L91" s="7">
        <v>45793</v>
      </c>
      <c r="M91" s="6" t="s">
        <v>21</v>
      </c>
      <c r="N91" s="8" t="s">
        <v>436</v>
      </c>
      <c r="O91" s="6" t="str">
        <f>HYPERLINK("https://docs.wto.org/imrd/directdoc.asp?DDFDocuments/t/G/TBTN25/TZA1296.DOCX", "https://docs.wto.org/imrd/directdoc.asp?DDFDocuments/t/G/TBTN25/TZA1296.DOCX")</f>
        <v>https://docs.wto.org/imrd/directdoc.asp?DDFDocuments/t/G/TBTN25/TZA1296.DOCX</v>
      </c>
      <c r="P91" s="6" t="str">
        <f>HYPERLINK("https://docs.wto.org/imrd/directdoc.asp?DDFDocuments/u/G/TBTN25/TZA1296.DOCX", "https://docs.wto.org/imrd/directdoc.asp?DDFDocuments/u/G/TBTN25/TZA1296.DOCX")</f>
        <v>https://docs.wto.org/imrd/directdoc.asp?DDFDocuments/u/G/TBTN25/TZA1296.DOCX</v>
      </c>
      <c r="Q91" s="6" t="str">
        <f>HYPERLINK("https://docs.wto.org/imrd/directdoc.asp?DDFDocuments/v/G/TBTN25/TZA1296.DOCX", "https://docs.wto.org/imrd/directdoc.asp?DDFDocuments/v/G/TBTN25/TZA1296.DOCX")</f>
        <v>https://docs.wto.org/imrd/directdoc.asp?DDFDocuments/v/G/TBTN25/TZA1296.DOCX</v>
      </c>
    </row>
    <row r="92" spans="1:17" ht="180" x14ac:dyDescent="0.25">
      <c r="A92" s="8" t="s">
        <v>439</v>
      </c>
      <c r="B92" s="7">
        <v>45733</v>
      </c>
      <c r="C92" s="9" t="str">
        <f>HYPERLINK("https://eping.wto.org/en/Search?viewData= G/TBT/N/EU/1123"," G/TBT/N/EU/1123")</f>
        <v xml:space="preserve"> G/TBT/N/EU/1123</v>
      </c>
      <c r="D92" s="8" t="s">
        <v>437</v>
      </c>
      <c r="E92" s="8" t="s">
        <v>438</v>
      </c>
      <c r="G92" s="8" t="s">
        <v>19</v>
      </c>
      <c r="H92" s="8" t="s">
        <v>375</v>
      </c>
      <c r="I92" s="8" t="s">
        <v>440</v>
      </c>
      <c r="J92" s="8" t="s">
        <v>19</v>
      </c>
      <c r="K92" s="6"/>
      <c r="L92" s="7">
        <v>45793</v>
      </c>
      <c r="M92" s="6" t="s">
        <v>21</v>
      </c>
      <c r="N92" s="8" t="s">
        <v>441</v>
      </c>
      <c r="O92" s="6" t="str">
        <f>HYPERLINK("https://docs.wto.org/imrd/directdoc.asp?DDFDocuments/t/G/TBTN25/EU1123.DOCX", "https://docs.wto.org/imrd/directdoc.asp?DDFDocuments/t/G/TBTN25/EU1123.DOCX")</f>
        <v>https://docs.wto.org/imrd/directdoc.asp?DDFDocuments/t/G/TBTN25/EU1123.DOCX</v>
      </c>
      <c r="P92" s="6" t="str">
        <f>HYPERLINK("https://docs.wto.org/imrd/directdoc.asp?DDFDocuments/u/G/TBTN25/EU1123.DOCX", "https://docs.wto.org/imrd/directdoc.asp?DDFDocuments/u/G/TBTN25/EU1123.DOCX")</f>
        <v>https://docs.wto.org/imrd/directdoc.asp?DDFDocuments/u/G/TBTN25/EU1123.DOCX</v>
      </c>
      <c r="Q92" s="6" t="str">
        <f>HYPERLINK("https://docs.wto.org/imrd/directdoc.asp?DDFDocuments/v/G/TBTN25/EU1123.DOCX", "https://docs.wto.org/imrd/directdoc.asp?DDFDocuments/v/G/TBTN25/EU1123.DOCX")</f>
        <v>https://docs.wto.org/imrd/directdoc.asp?DDFDocuments/v/G/TBTN25/EU1123.DOCX</v>
      </c>
    </row>
    <row r="93" spans="1:17" ht="150" x14ac:dyDescent="0.25">
      <c r="A93" s="8" t="s">
        <v>444</v>
      </c>
      <c r="B93" s="7">
        <v>45733</v>
      </c>
      <c r="C93" s="9" t="str">
        <f>HYPERLINK("https://eping.wto.org/en/Search?viewData= G/TBT/N/SAU/1392"," G/TBT/N/SAU/1392")</f>
        <v xml:space="preserve"> G/TBT/N/SAU/1392</v>
      </c>
      <c r="D93" s="8" t="s">
        <v>442</v>
      </c>
      <c r="E93" s="8" t="s">
        <v>443</v>
      </c>
      <c r="G93" s="8" t="s">
        <v>19</v>
      </c>
      <c r="H93" s="8" t="s">
        <v>445</v>
      </c>
      <c r="I93" s="8" t="s">
        <v>446</v>
      </c>
      <c r="J93" s="8" t="s">
        <v>103</v>
      </c>
      <c r="K93" s="6"/>
      <c r="L93" s="7">
        <v>45793</v>
      </c>
      <c r="M93" s="6" t="s">
        <v>21</v>
      </c>
      <c r="N93" s="8" t="s">
        <v>447</v>
      </c>
      <c r="O93" s="6" t="str">
        <f>HYPERLINK("https://docs.wto.org/imrd/directdoc.asp?DDFDocuments/t/G/TBTN25/SAU1392.DOCX", "https://docs.wto.org/imrd/directdoc.asp?DDFDocuments/t/G/TBTN25/SAU1392.DOCX")</f>
        <v>https://docs.wto.org/imrd/directdoc.asp?DDFDocuments/t/G/TBTN25/SAU1392.DOCX</v>
      </c>
      <c r="P93" s="6" t="str">
        <f>HYPERLINK("https://docs.wto.org/imrd/directdoc.asp?DDFDocuments/u/G/TBTN25/SAU1392.DOCX", "https://docs.wto.org/imrd/directdoc.asp?DDFDocuments/u/G/TBTN25/SAU1392.DOCX")</f>
        <v>https://docs.wto.org/imrd/directdoc.asp?DDFDocuments/u/G/TBTN25/SAU1392.DOCX</v>
      </c>
      <c r="Q93" s="6" t="str">
        <f>HYPERLINK("https://docs.wto.org/imrd/directdoc.asp?DDFDocuments/v/G/TBTN25/SAU1392.DOCX", "https://docs.wto.org/imrd/directdoc.asp?DDFDocuments/v/G/TBTN25/SAU1392.DOCX")</f>
        <v>https://docs.wto.org/imrd/directdoc.asp?DDFDocuments/v/G/TBTN25/SAU1392.DOCX</v>
      </c>
    </row>
    <row r="94" spans="1:17" ht="60" x14ac:dyDescent="0.25">
      <c r="A94" s="8" t="s">
        <v>434</v>
      </c>
      <c r="B94" s="7">
        <v>45733</v>
      </c>
      <c r="C94" s="9" t="str">
        <f>HYPERLINK("https://eping.wto.org/en/Search?viewData= G/TBT/N/TZA/1295"," G/TBT/N/TZA/1295")</f>
        <v xml:space="preserve"> G/TBT/N/TZA/1295</v>
      </c>
      <c r="D94" s="8" t="s">
        <v>448</v>
      </c>
      <c r="E94" s="8" t="s">
        <v>449</v>
      </c>
      <c r="G94" s="8" t="s">
        <v>435</v>
      </c>
      <c r="H94" s="8" t="s">
        <v>119</v>
      </c>
      <c r="I94" s="8" t="s">
        <v>359</v>
      </c>
      <c r="J94" s="8" t="s">
        <v>121</v>
      </c>
      <c r="K94" s="6"/>
      <c r="L94" s="7">
        <v>45793</v>
      </c>
      <c r="M94" s="6" t="s">
        <v>21</v>
      </c>
      <c r="N94" s="8" t="s">
        <v>450</v>
      </c>
      <c r="O94" s="6" t="str">
        <f>HYPERLINK("https://docs.wto.org/imrd/directdoc.asp?DDFDocuments/t/G/TBTN25/TZA1295.DOCX", "https://docs.wto.org/imrd/directdoc.asp?DDFDocuments/t/G/TBTN25/TZA1295.DOCX")</f>
        <v>https://docs.wto.org/imrd/directdoc.asp?DDFDocuments/t/G/TBTN25/TZA1295.DOCX</v>
      </c>
      <c r="P94" s="6" t="str">
        <f>HYPERLINK("https://docs.wto.org/imrd/directdoc.asp?DDFDocuments/u/G/TBTN25/TZA1295.DOCX", "https://docs.wto.org/imrd/directdoc.asp?DDFDocuments/u/G/TBTN25/TZA1295.DOCX")</f>
        <v>https://docs.wto.org/imrd/directdoc.asp?DDFDocuments/u/G/TBTN25/TZA1295.DOCX</v>
      </c>
      <c r="Q94" s="6" t="str">
        <f>HYPERLINK("https://docs.wto.org/imrd/directdoc.asp?DDFDocuments/v/G/TBTN25/TZA1295.DOCX", "https://docs.wto.org/imrd/directdoc.asp?DDFDocuments/v/G/TBTN25/TZA1295.DOCX")</f>
        <v>https://docs.wto.org/imrd/directdoc.asp?DDFDocuments/v/G/TBTN25/TZA1295.DOCX</v>
      </c>
    </row>
    <row r="95" spans="1:17" ht="60" x14ac:dyDescent="0.25">
      <c r="A95" s="8" t="s">
        <v>434</v>
      </c>
      <c r="B95" s="7">
        <v>45733</v>
      </c>
      <c r="C95" s="9" t="str">
        <f>HYPERLINK("https://eping.wto.org/en/Search?viewData= G/TBT/N/TZA/1297"," G/TBT/N/TZA/1297")</f>
        <v xml:space="preserve"> G/TBT/N/TZA/1297</v>
      </c>
      <c r="D95" s="8" t="s">
        <v>451</v>
      </c>
      <c r="E95" s="8" t="s">
        <v>452</v>
      </c>
      <c r="G95" s="8" t="s">
        <v>435</v>
      </c>
      <c r="H95" s="8" t="s">
        <v>119</v>
      </c>
      <c r="I95" s="8" t="s">
        <v>359</v>
      </c>
      <c r="J95" s="8" t="s">
        <v>121</v>
      </c>
      <c r="K95" s="6"/>
      <c r="L95" s="7">
        <v>45793</v>
      </c>
      <c r="M95" s="6" t="s">
        <v>21</v>
      </c>
      <c r="N95" s="8" t="s">
        <v>453</v>
      </c>
      <c r="O95" s="6" t="str">
        <f>HYPERLINK("https://docs.wto.org/imrd/directdoc.asp?DDFDocuments/t/G/TBTN25/TZA1297.DOCX", "https://docs.wto.org/imrd/directdoc.asp?DDFDocuments/t/G/TBTN25/TZA1297.DOCX")</f>
        <v>https://docs.wto.org/imrd/directdoc.asp?DDFDocuments/t/G/TBTN25/TZA1297.DOCX</v>
      </c>
      <c r="P95" s="6" t="str">
        <f>HYPERLINK("https://docs.wto.org/imrd/directdoc.asp?DDFDocuments/u/G/TBTN25/TZA1297.DOCX", "https://docs.wto.org/imrd/directdoc.asp?DDFDocuments/u/G/TBTN25/TZA1297.DOCX")</f>
        <v>https://docs.wto.org/imrd/directdoc.asp?DDFDocuments/u/G/TBTN25/TZA1297.DOCX</v>
      </c>
      <c r="Q95" s="6" t="str">
        <f>HYPERLINK("https://docs.wto.org/imrd/directdoc.asp?DDFDocuments/v/G/TBTN25/TZA1297.DOCX", "https://docs.wto.org/imrd/directdoc.asp?DDFDocuments/v/G/TBTN25/TZA1297.DOCX")</f>
        <v>https://docs.wto.org/imrd/directdoc.asp?DDFDocuments/v/G/TBTN25/TZA1297.DOCX</v>
      </c>
    </row>
    <row r="96" spans="1:17" ht="60" x14ac:dyDescent="0.25">
      <c r="A96" s="8" t="s">
        <v>434</v>
      </c>
      <c r="B96" s="7">
        <v>45733</v>
      </c>
      <c r="C96" s="9" t="str">
        <f>HYPERLINK("https://eping.wto.org/en/Search?viewData= G/TBT/N/TZA/1299"," G/TBT/N/TZA/1299")</f>
        <v xml:space="preserve"> G/TBT/N/TZA/1299</v>
      </c>
      <c r="D96" s="8" t="s">
        <v>454</v>
      </c>
      <c r="E96" s="8" t="s">
        <v>455</v>
      </c>
      <c r="G96" s="8" t="s">
        <v>435</v>
      </c>
      <c r="H96" s="8" t="s">
        <v>119</v>
      </c>
      <c r="I96" s="8" t="s">
        <v>359</v>
      </c>
      <c r="J96" s="8" t="s">
        <v>121</v>
      </c>
      <c r="K96" s="6"/>
      <c r="L96" s="7">
        <v>45793</v>
      </c>
      <c r="M96" s="6" t="s">
        <v>21</v>
      </c>
      <c r="N96" s="8" t="s">
        <v>456</v>
      </c>
      <c r="O96" s="6" t="str">
        <f>HYPERLINK("https://docs.wto.org/imrd/directdoc.asp?DDFDocuments/t/G/TBTN25/TZA1299.DOCX", "https://docs.wto.org/imrd/directdoc.asp?DDFDocuments/t/G/TBTN25/TZA1299.DOCX")</f>
        <v>https://docs.wto.org/imrd/directdoc.asp?DDFDocuments/t/G/TBTN25/TZA1299.DOCX</v>
      </c>
      <c r="P96" s="6" t="str">
        <f>HYPERLINK("https://docs.wto.org/imrd/directdoc.asp?DDFDocuments/u/G/TBTN25/TZA1299.DOCX", "https://docs.wto.org/imrd/directdoc.asp?DDFDocuments/u/G/TBTN25/TZA1299.DOCX")</f>
        <v>https://docs.wto.org/imrd/directdoc.asp?DDFDocuments/u/G/TBTN25/TZA1299.DOCX</v>
      </c>
      <c r="Q96" s="6" t="str">
        <f>HYPERLINK("https://docs.wto.org/imrd/directdoc.asp?DDFDocuments/v/G/TBTN25/TZA1299.DOCX", "https://docs.wto.org/imrd/directdoc.asp?DDFDocuments/v/G/TBTN25/TZA1299.DOCX")</f>
        <v>https://docs.wto.org/imrd/directdoc.asp?DDFDocuments/v/G/TBTN25/TZA1299.DOCX</v>
      </c>
    </row>
    <row r="97" spans="1:17" ht="60" x14ac:dyDescent="0.25">
      <c r="A97" s="8" t="s">
        <v>434</v>
      </c>
      <c r="B97" s="7">
        <v>45733</v>
      </c>
      <c r="C97" s="9" t="str">
        <f>HYPERLINK("https://eping.wto.org/en/Search?viewData= G/TBT/N/TZA/1293"," G/TBT/N/TZA/1293")</f>
        <v xml:space="preserve"> G/TBT/N/TZA/1293</v>
      </c>
      <c r="D97" s="8" t="s">
        <v>457</v>
      </c>
      <c r="E97" s="8" t="s">
        <v>458</v>
      </c>
      <c r="G97" s="8" t="s">
        <v>435</v>
      </c>
      <c r="H97" s="8" t="s">
        <v>119</v>
      </c>
      <c r="I97" s="8" t="s">
        <v>359</v>
      </c>
      <c r="J97" s="8" t="s">
        <v>121</v>
      </c>
      <c r="K97" s="6"/>
      <c r="L97" s="7">
        <v>45793</v>
      </c>
      <c r="M97" s="6" t="s">
        <v>21</v>
      </c>
      <c r="N97" s="8" t="s">
        <v>459</v>
      </c>
      <c r="O97" s="6" t="str">
        <f>HYPERLINK("https://docs.wto.org/imrd/directdoc.asp?DDFDocuments/t/G/TBTN25/TZA1293.DOCX", "https://docs.wto.org/imrd/directdoc.asp?DDFDocuments/t/G/TBTN25/TZA1293.DOCX")</f>
        <v>https://docs.wto.org/imrd/directdoc.asp?DDFDocuments/t/G/TBTN25/TZA1293.DOCX</v>
      </c>
      <c r="P97" s="6" t="str">
        <f>HYPERLINK("https://docs.wto.org/imrd/directdoc.asp?DDFDocuments/u/G/TBTN25/TZA1293.DOCX", "https://docs.wto.org/imrd/directdoc.asp?DDFDocuments/u/G/TBTN25/TZA1293.DOCX")</f>
        <v>https://docs.wto.org/imrd/directdoc.asp?DDFDocuments/u/G/TBTN25/TZA1293.DOCX</v>
      </c>
      <c r="Q97" s="6" t="str">
        <f>HYPERLINK("https://docs.wto.org/imrd/directdoc.asp?DDFDocuments/v/G/TBTN25/TZA1293.DOCX", "https://docs.wto.org/imrd/directdoc.asp?DDFDocuments/v/G/TBTN25/TZA1293.DOCX")</f>
        <v>https://docs.wto.org/imrd/directdoc.asp?DDFDocuments/v/G/TBTN25/TZA1293.DOCX</v>
      </c>
    </row>
    <row r="98" spans="1:17" ht="60" x14ac:dyDescent="0.25">
      <c r="A98" s="8" t="s">
        <v>434</v>
      </c>
      <c r="B98" s="7">
        <v>45733</v>
      </c>
      <c r="C98" s="9" t="str">
        <f>HYPERLINK("https://eping.wto.org/en/Search?viewData= G/TBT/N/TZA/1294"," G/TBT/N/TZA/1294")</f>
        <v xml:space="preserve"> G/TBT/N/TZA/1294</v>
      </c>
      <c r="D98" s="8" t="s">
        <v>460</v>
      </c>
      <c r="E98" s="8" t="s">
        <v>461</v>
      </c>
      <c r="G98" s="8" t="s">
        <v>435</v>
      </c>
      <c r="H98" s="8" t="s">
        <v>119</v>
      </c>
      <c r="I98" s="8" t="s">
        <v>359</v>
      </c>
      <c r="J98" s="8" t="s">
        <v>121</v>
      </c>
      <c r="K98" s="6"/>
      <c r="L98" s="7">
        <v>45793</v>
      </c>
      <c r="M98" s="6" t="s">
        <v>21</v>
      </c>
      <c r="N98" s="8" t="s">
        <v>462</v>
      </c>
      <c r="O98" s="6" t="str">
        <f>HYPERLINK("https://docs.wto.org/imrd/directdoc.asp?DDFDocuments/t/G/TBTN25/TZA1294.DOCX", "https://docs.wto.org/imrd/directdoc.asp?DDFDocuments/t/G/TBTN25/TZA1294.DOCX")</f>
        <v>https://docs.wto.org/imrd/directdoc.asp?DDFDocuments/t/G/TBTN25/TZA1294.DOCX</v>
      </c>
      <c r="P98" s="6" t="str">
        <f>HYPERLINK("https://docs.wto.org/imrd/directdoc.asp?DDFDocuments/u/G/TBTN25/TZA1294.DOCX", "https://docs.wto.org/imrd/directdoc.asp?DDFDocuments/u/G/TBTN25/TZA1294.DOCX")</f>
        <v>https://docs.wto.org/imrd/directdoc.asp?DDFDocuments/u/G/TBTN25/TZA1294.DOCX</v>
      </c>
      <c r="Q98" s="6" t="str">
        <f>HYPERLINK("https://docs.wto.org/imrd/directdoc.asp?DDFDocuments/v/G/TBTN25/TZA1294.DOCX", "https://docs.wto.org/imrd/directdoc.asp?DDFDocuments/v/G/TBTN25/TZA1294.DOCX")</f>
        <v>https://docs.wto.org/imrd/directdoc.asp?DDFDocuments/v/G/TBTN25/TZA1294.DOCX</v>
      </c>
    </row>
    <row r="99" spans="1:17" ht="60" x14ac:dyDescent="0.25">
      <c r="A99" s="8" t="s">
        <v>434</v>
      </c>
      <c r="B99" s="7">
        <v>45733</v>
      </c>
      <c r="C99" s="9" t="str">
        <f>HYPERLINK("https://eping.wto.org/en/Search?viewData= G/TBT/N/TZA/1298"," G/TBT/N/TZA/1298")</f>
        <v xml:space="preserve"> G/TBT/N/TZA/1298</v>
      </c>
      <c r="D99" s="8" t="s">
        <v>463</v>
      </c>
      <c r="E99" s="8" t="s">
        <v>464</v>
      </c>
      <c r="G99" s="8" t="s">
        <v>435</v>
      </c>
      <c r="H99" s="8" t="s">
        <v>119</v>
      </c>
      <c r="I99" s="8" t="s">
        <v>359</v>
      </c>
      <c r="J99" s="8" t="s">
        <v>121</v>
      </c>
      <c r="K99" s="6"/>
      <c r="L99" s="7">
        <v>45793</v>
      </c>
      <c r="M99" s="6" t="s">
        <v>21</v>
      </c>
      <c r="N99" s="8" t="s">
        <v>465</v>
      </c>
      <c r="O99" s="6" t="str">
        <f>HYPERLINK("https://docs.wto.org/imrd/directdoc.asp?DDFDocuments/t/G/TBTN25/TZA1298.DOCX", "https://docs.wto.org/imrd/directdoc.asp?DDFDocuments/t/G/TBTN25/TZA1298.DOCX")</f>
        <v>https://docs.wto.org/imrd/directdoc.asp?DDFDocuments/t/G/TBTN25/TZA1298.DOCX</v>
      </c>
      <c r="P99" s="6" t="str">
        <f>HYPERLINK("https://docs.wto.org/imrd/directdoc.asp?DDFDocuments/u/G/TBTN25/TZA1298.DOCX", "https://docs.wto.org/imrd/directdoc.asp?DDFDocuments/u/G/TBTN25/TZA1298.DOCX")</f>
        <v>https://docs.wto.org/imrd/directdoc.asp?DDFDocuments/u/G/TBTN25/TZA1298.DOCX</v>
      </c>
      <c r="Q99" s="6" t="str">
        <f>HYPERLINK("https://docs.wto.org/imrd/directdoc.asp?DDFDocuments/v/G/TBTN25/TZA1298.DOCX", "https://docs.wto.org/imrd/directdoc.asp?DDFDocuments/v/G/TBTN25/TZA1298.DOCX")</f>
        <v>https://docs.wto.org/imrd/directdoc.asp?DDFDocuments/v/G/TBTN25/TZA1298.DOCX</v>
      </c>
    </row>
    <row r="100" spans="1:17" ht="45" x14ac:dyDescent="0.25">
      <c r="A100" s="8" t="s">
        <v>468</v>
      </c>
      <c r="B100" s="7">
        <v>45730</v>
      </c>
      <c r="C100" s="9" t="str">
        <f>HYPERLINK("https://eping.wto.org/en/Search?viewData= G/TBT/N/RWA/1178"," G/TBT/N/RWA/1178")</f>
        <v xml:space="preserve"> G/TBT/N/RWA/1178</v>
      </c>
      <c r="D100" s="8" t="s">
        <v>466</v>
      </c>
      <c r="E100" s="8" t="s">
        <v>467</v>
      </c>
      <c r="G100" s="8" t="s">
        <v>19</v>
      </c>
      <c r="H100" s="8" t="s">
        <v>469</v>
      </c>
      <c r="I100" s="8" t="s">
        <v>247</v>
      </c>
      <c r="J100" s="8" t="s">
        <v>19</v>
      </c>
      <c r="K100" s="6"/>
      <c r="L100" s="7">
        <v>45790</v>
      </c>
      <c r="M100" s="6" t="s">
        <v>21</v>
      </c>
      <c r="N100" s="8" t="s">
        <v>470</v>
      </c>
      <c r="O100" s="6" t="str">
        <f>HYPERLINK("https://docs.wto.org/imrd/directdoc.asp?DDFDocuments/t/G/TBTN25/RWA1178.DOCX", "https://docs.wto.org/imrd/directdoc.asp?DDFDocuments/t/G/TBTN25/RWA1178.DOCX")</f>
        <v>https://docs.wto.org/imrd/directdoc.asp?DDFDocuments/t/G/TBTN25/RWA1178.DOCX</v>
      </c>
      <c r="P100" s="6" t="str">
        <f>HYPERLINK("https://docs.wto.org/imrd/directdoc.asp?DDFDocuments/u/G/TBTN25/RWA1178.DOCX", "https://docs.wto.org/imrd/directdoc.asp?DDFDocuments/u/G/TBTN25/RWA1178.DOCX")</f>
        <v>https://docs.wto.org/imrd/directdoc.asp?DDFDocuments/u/G/TBTN25/RWA1178.DOCX</v>
      </c>
      <c r="Q100" s="6" t="str">
        <f>HYPERLINK("https://docs.wto.org/imrd/directdoc.asp?DDFDocuments/v/G/TBTN25/RWA1178.DOCX", "https://docs.wto.org/imrd/directdoc.asp?DDFDocuments/v/G/TBTN25/RWA1178.DOCX")</f>
        <v>https://docs.wto.org/imrd/directdoc.asp?DDFDocuments/v/G/TBTN25/RWA1178.DOCX</v>
      </c>
    </row>
    <row r="101" spans="1:17" ht="180" x14ac:dyDescent="0.25">
      <c r="A101" s="8" t="s">
        <v>473</v>
      </c>
      <c r="B101" s="7">
        <v>45730</v>
      </c>
      <c r="C101" s="9" t="str">
        <f>HYPERLINK("https://eping.wto.org/en/Search?viewData= G/TBT/N/KOR/1266"," G/TBT/N/KOR/1266")</f>
        <v xml:space="preserve"> G/TBT/N/KOR/1266</v>
      </c>
      <c r="D101" s="8" t="s">
        <v>471</v>
      </c>
      <c r="E101" s="8" t="s">
        <v>472</v>
      </c>
      <c r="G101" s="8" t="s">
        <v>19</v>
      </c>
      <c r="H101" s="8" t="s">
        <v>474</v>
      </c>
      <c r="I101" s="8" t="s">
        <v>475</v>
      </c>
      <c r="J101" s="8" t="s">
        <v>58</v>
      </c>
      <c r="K101" s="6"/>
      <c r="L101" s="7">
        <v>45790</v>
      </c>
      <c r="M101" s="6" t="s">
        <v>21</v>
      </c>
      <c r="N101" s="8" t="s">
        <v>476</v>
      </c>
      <c r="O101" s="6" t="str">
        <f>HYPERLINK("https://docs.wto.org/imrd/directdoc.asp?DDFDocuments/t/G/TBTN25/KOR1266.DOCX", "https://docs.wto.org/imrd/directdoc.asp?DDFDocuments/t/G/TBTN25/KOR1266.DOCX")</f>
        <v>https://docs.wto.org/imrd/directdoc.asp?DDFDocuments/t/G/TBTN25/KOR1266.DOCX</v>
      </c>
      <c r="P101" s="6" t="str">
        <f>HYPERLINK("https://docs.wto.org/imrd/directdoc.asp?DDFDocuments/u/G/TBTN25/KOR1266.DOCX", "https://docs.wto.org/imrd/directdoc.asp?DDFDocuments/u/G/TBTN25/KOR1266.DOCX")</f>
        <v>https://docs.wto.org/imrd/directdoc.asp?DDFDocuments/u/G/TBTN25/KOR1266.DOCX</v>
      </c>
      <c r="Q101" s="6" t="str">
        <f>HYPERLINK("https://docs.wto.org/imrd/directdoc.asp?DDFDocuments/v/G/TBTN25/KOR1266.DOCX", "https://docs.wto.org/imrd/directdoc.asp?DDFDocuments/v/G/TBTN25/KOR1266.DOCX")</f>
        <v>https://docs.wto.org/imrd/directdoc.asp?DDFDocuments/v/G/TBTN25/KOR1266.DOCX</v>
      </c>
    </row>
    <row r="102" spans="1:17" ht="60" x14ac:dyDescent="0.25">
      <c r="A102" s="8" t="s">
        <v>439</v>
      </c>
      <c r="B102" s="7">
        <v>45730</v>
      </c>
      <c r="C102" s="9" t="str">
        <f>HYPERLINK("https://eping.wto.org/en/Search?viewData= G/TBT/N/EU/1122"," G/TBT/N/EU/1122")</f>
        <v xml:space="preserve"> G/TBT/N/EU/1122</v>
      </c>
      <c r="D102" s="8" t="s">
        <v>477</v>
      </c>
      <c r="E102" s="8" t="s">
        <v>478</v>
      </c>
      <c r="G102" s="8" t="s">
        <v>19</v>
      </c>
      <c r="H102" s="8" t="s">
        <v>375</v>
      </c>
      <c r="I102" s="8" t="s">
        <v>440</v>
      </c>
      <c r="J102" s="8" t="s">
        <v>19</v>
      </c>
      <c r="K102" s="6"/>
      <c r="L102" s="7">
        <v>45790</v>
      </c>
      <c r="M102" s="6" t="s">
        <v>21</v>
      </c>
      <c r="N102" s="8" t="s">
        <v>479</v>
      </c>
      <c r="O102" s="6" t="str">
        <f>HYPERLINK("https://docs.wto.org/imrd/directdoc.asp?DDFDocuments/t/G/TBTN25/EU1122.DOCX", "https://docs.wto.org/imrd/directdoc.asp?DDFDocuments/t/G/TBTN25/EU1122.DOCX")</f>
        <v>https://docs.wto.org/imrd/directdoc.asp?DDFDocuments/t/G/TBTN25/EU1122.DOCX</v>
      </c>
      <c r="P102" s="6" t="str">
        <f>HYPERLINK("https://docs.wto.org/imrd/directdoc.asp?DDFDocuments/u/G/TBTN25/EU1122.DOCX", "https://docs.wto.org/imrd/directdoc.asp?DDFDocuments/u/G/TBTN25/EU1122.DOCX")</f>
        <v>https://docs.wto.org/imrd/directdoc.asp?DDFDocuments/u/G/TBTN25/EU1122.DOCX</v>
      </c>
      <c r="Q102" s="6" t="str">
        <f>HYPERLINK("https://docs.wto.org/imrd/directdoc.asp?DDFDocuments/v/G/TBTN25/EU1122.DOCX", "https://docs.wto.org/imrd/directdoc.asp?DDFDocuments/v/G/TBTN25/EU1122.DOCX")</f>
        <v>https://docs.wto.org/imrd/directdoc.asp?DDFDocuments/v/G/TBTN25/EU1122.DOCX</v>
      </c>
    </row>
    <row r="103" spans="1:17" ht="180" x14ac:dyDescent="0.25">
      <c r="A103" s="8" t="s">
        <v>482</v>
      </c>
      <c r="B103" s="7">
        <v>45730</v>
      </c>
      <c r="C103" s="9" t="str">
        <f>HYPERLINK("https://eping.wto.org/en/Search?viewData= G/TBT/N/THA/769"," G/TBT/N/THA/769")</f>
        <v xml:space="preserve"> G/TBT/N/THA/769</v>
      </c>
      <c r="D103" s="8" t="s">
        <v>480</v>
      </c>
      <c r="E103" s="8" t="s">
        <v>481</v>
      </c>
      <c r="G103" s="8" t="s">
        <v>19</v>
      </c>
      <c r="H103" s="8" t="s">
        <v>474</v>
      </c>
      <c r="I103" s="8" t="s">
        <v>483</v>
      </c>
      <c r="J103" s="8" t="s">
        <v>484</v>
      </c>
      <c r="K103" s="6"/>
      <c r="L103" s="7">
        <v>45790</v>
      </c>
      <c r="M103" s="6" t="s">
        <v>21</v>
      </c>
      <c r="N103" s="8" t="s">
        <v>485</v>
      </c>
      <c r="O103" s="6" t="str">
        <f>HYPERLINK("https://docs.wto.org/imrd/directdoc.asp?DDFDocuments/t/G/TBTN25/THA769.DOCX", "https://docs.wto.org/imrd/directdoc.asp?DDFDocuments/t/G/TBTN25/THA769.DOCX")</f>
        <v>https://docs.wto.org/imrd/directdoc.asp?DDFDocuments/t/G/TBTN25/THA769.DOCX</v>
      </c>
      <c r="P103" s="6" t="str">
        <f>HYPERLINK("https://docs.wto.org/imrd/directdoc.asp?DDFDocuments/u/G/TBTN25/THA769.DOCX", "https://docs.wto.org/imrd/directdoc.asp?DDFDocuments/u/G/TBTN25/THA769.DOCX")</f>
        <v>https://docs.wto.org/imrd/directdoc.asp?DDFDocuments/u/G/TBTN25/THA769.DOCX</v>
      </c>
      <c r="Q103" s="6" t="str">
        <f>HYPERLINK("https://docs.wto.org/imrd/directdoc.asp?DDFDocuments/v/G/TBTN25/THA769.DOCX", "https://docs.wto.org/imrd/directdoc.asp?DDFDocuments/v/G/TBTN25/THA769.DOCX")</f>
        <v>https://docs.wto.org/imrd/directdoc.asp?DDFDocuments/v/G/TBTN25/THA769.DOCX</v>
      </c>
    </row>
    <row r="104" spans="1:17" ht="165" x14ac:dyDescent="0.25">
      <c r="A104" s="8" t="s">
        <v>488</v>
      </c>
      <c r="B104" s="7">
        <v>45730</v>
      </c>
      <c r="C104" s="9" t="str">
        <f>HYPERLINK("https://eping.wto.org/en/Search?viewData= G/TBT/N/THA/768"," G/TBT/N/THA/768")</f>
        <v xml:space="preserve"> G/TBT/N/THA/768</v>
      </c>
      <c r="D104" s="8" t="s">
        <v>486</v>
      </c>
      <c r="E104" s="8" t="s">
        <v>487</v>
      </c>
      <c r="G104" s="8" t="s">
        <v>19</v>
      </c>
      <c r="H104" s="8" t="s">
        <v>489</v>
      </c>
      <c r="I104" s="8" t="s">
        <v>483</v>
      </c>
      <c r="J104" s="8" t="s">
        <v>484</v>
      </c>
      <c r="K104" s="6"/>
      <c r="L104" s="7">
        <v>45790</v>
      </c>
      <c r="M104" s="6" t="s">
        <v>21</v>
      </c>
      <c r="N104" s="8" t="s">
        <v>490</v>
      </c>
      <c r="O104" s="6" t="str">
        <f>HYPERLINK("https://docs.wto.org/imrd/directdoc.asp?DDFDocuments/t/G/TBTN25/THA768.DOCX", "https://docs.wto.org/imrd/directdoc.asp?DDFDocuments/t/G/TBTN25/THA768.DOCX")</f>
        <v>https://docs.wto.org/imrd/directdoc.asp?DDFDocuments/t/G/TBTN25/THA768.DOCX</v>
      </c>
      <c r="P104" s="6" t="str">
        <f>HYPERLINK("https://docs.wto.org/imrd/directdoc.asp?DDFDocuments/u/G/TBTN25/THA768.DOCX", "https://docs.wto.org/imrd/directdoc.asp?DDFDocuments/u/G/TBTN25/THA768.DOCX")</f>
        <v>https://docs.wto.org/imrd/directdoc.asp?DDFDocuments/u/G/TBTN25/THA768.DOCX</v>
      </c>
      <c r="Q104" s="6" t="str">
        <f>HYPERLINK("https://docs.wto.org/imrd/directdoc.asp?DDFDocuments/v/G/TBTN25/THA768.DOCX", "https://docs.wto.org/imrd/directdoc.asp?DDFDocuments/v/G/TBTN25/THA768.DOCX")</f>
        <v>https://docs.wto.org/imrd/directdoc.asp?DDFDocuments/v/G/TBTN25/THA768.DOCX</v>
      </c>
    </row>
    <row r="105" spans="1:17" ht="120" x14ac:dyDescent="0.25">
      <c r="A105" s="8" t="s">
        <v>493</v>
      </c>
      <c r="B105" s="7">
        <v>45730</v>
      </c>
      <c r="C105" s="9" t="str">
        <f>HYPERLINK("https://eping.wto.org/en/Search?viewData= G/TBT/N/CAN/745"," G/TBT/N/CAN/745")</f>
        <v xml:space="preserve"> G/TBT/N/CAN/745</v>
      </c>
      <c r="D105" s="8" t="s">
        <v>491</v>
      </c>
      <c r="E105" s="8" t="s">
        <v>492</v>
      </c>
      <c r="G105" s="8" t="s">
        <v>494</v>
      </c>
      <c r="H105" s="8" t="s">
        <v>380</v>
      </c>
      <c r="I105" s="8" t="s">
        <v>20</v>
      </c>
      <c r="J105" s="8" t="s">
        <v>103</v>
      </c>
      <c r="K105" s="6"/>
      <c r="L105" s="7">
        <v>45807</v>
      </c>
      <c r="M105" s="6" t="s">
        <v>21</v>
      </c>
      <c r="N105" s="8" t="s">
        <v>495</v>
      </c>
      <c r="O105" s="6" t="str">
        <f>HYPERLINK("https://docs.wto.org/imrd/directdoc.asp?DDFDocuments/t/G/TBTN25/CAN745.DOCX", "https://docs.wto.org/imrd/directdoc.asp?DDFDocuments/t/G/TBTN25/CAN745.DOCX")</f>
        <v>https://docs.wto.org/imrd/directdoc.asp?DDFDocuments/t/G/TBTN25/CAN745.DOCX</v>
      </c>
      <c r="P105" s="6" t="str">
        <f>HYPERLINK("https://docs.wto.org/imrd/directdoc.asp?DDFDocuments/u/G/TBTN25/CAN745.DOCX", "https://docs.wto.org/imrd/directdoc.asp?DDFDocuments/u/G/TBTN25/CAN745.DOCX")</f>
        <v>https://docs.wto.org/imrd/directdoc.asp?DDFDocuments/u/G/TBTN25/CAN745.DOCX</v>
      </c>
      <c r="Q105" s="6" t="str">
        <f>HYPERLINK("https://docs.wto.org/imrd/directdoc.asp?DDFDocuments/v/G/TBTN25/CAN745.DOCX", "https://docs.wto.org/imrd/directdoc.asp?DDFDocuments/v/G/TBTN25/CAN745.DOCX")</f>
        <v>https://docs.wto.org/imrd/directdoc.asp?DDFDocuments/v/G/TBTN25/CAN745.DOCX</v>
      </c>
    </row>
    <row r="106" spans="1:17" ht="45" x14ac:dyDescent="0.25">
      <c r="A106" s="8" t="s">
        <v>473</v>
      </c>
      <c r="B106" s="7">
        <v>45729</v>
      </c>
      <c r="C106" s="9" t="str">
        <f>HYPERLINK("https://eping.wto.org/en/Search?viewData= G/TBT/N/EU/1114"," G/TBT/N/EU/1114")</f>
        <v xml:space="preserve"> G/TBT/N/EU/1114</v>
      </c>
      <c r="D106" s="8" t="s">
        <v>496</v>
      </c>
      <c r="E106" s="8" t="s">
        <v>497</v>
      </c>
      <c r="G106" s="8" t="s">
        <v>498</v>
      </c>
      <c r="H106" s="8" t="s">
        <v>474</v>
      </c>
      <c r="I106" s="8" t="s">
        <v>156</v>
      </c>
      <c r="J106" s="8" t="s">
        <v>58</v>
      </c>
      <c r="K106" s="6"/>
      <c r="L106" s="7">
        <v>45789</v>
      </c>
      <c r="M106" s="6" t="s">
        <v>21</v>
      </c>
      <c r="N106" s="8" t="s">
        <v>499</v>
      </c>
      <c r="O106" s="6" t="str">
        <f>HYPERLINK("https://docs.wto.org/imrd/directdoc.asp?DDFDocuments/t/G/TBTN25/EU1114.DOCX", "https://docs.wto.org/imrd/directdoc.asp?DDFDocuments/t/G/TBTN25/EU1114.DOCX")</f>
        <v>https://docs.wto.org/imrd/directdoc.asp?DDFDocuments/t/G/TBTN25/EU1114.DOCX</v>
      </c>
      <c r="P106" s="6" t="str">
        <f>HYPERLINK("https://docs.wto.org/imrd/directdoc.asp?DDFDocuments/u/G/TBTN25/EU1114.DOCX", "https://docs.wto.org/imrd/directdoc.asp?DDFDocuments/u/G/TBTN25/EU1114.DOCX")</f>
        <v>https://docs.wto.org/imrd/directdoc.asp?DDFDocuments/u/G/TBTN25/EU1114.DOCX</v>
      </c>
      <c r="Q106" s="6" t="str">
        <f>HYPERLINK("https://docs.wto.org/imrd/directdoc.asp?DDFDocuments/v/G/TBTN25/EU1114.DOCX", "https://docs.wto.org/imrd/directdoc.asp?DDFDocuments/v/G/TBTN25/EU1114.DOCX")</f>
        <v>https://docs.wto.org/imrd/directdoc.asp?DDFDocuments/v/G/TBTN25/EU1114.DOCX</v>
      </c>
    </row>
    <row r="107" spans="1:17" ht="105" x14ac:dyDescent="0.25">
      <c r="A107" s="8" t="s">
        <v>502</v>
      </c>
      <c r="B107" s="7">
        <v>45729</v>
      </c>
      <c r="C107" s="9" t="str">
        <f>HYPERLINK("https://eping.wto.org/en/Search?viewData= G/TBT/N/CHN/2030"," G/TBT/N/CHN/2030")</f>
        <v xml:space="preserve"> G/TBT/N/CHN/2030</v>
      </c>
      <c r="D107" s="8" t="s">
        <v>500</v>
      </c>
      <c r="E107" s="8" t="s">
        <v>501</v>
      </c>
      <c r="G107" s="8" t="s">
        <v>384</v>
      </c>
      <c r="H107" s="8" t="s">
        <v>108</v>
      </c>
      <c r="I107" s="8" t="s">
        <v>156</v>
      </c>
      <c r="J107" s="8" t="s">
        <v>19</v>
      </c>
      <c r="K107" s="6"/>
      <c r="L107" s="7">
        <v>45789</v>
      </c>
      <c r="M107" s="6" t="s">
        <v>21</v>
      </c>
      <c r="N107" s="8" t="s">
        <v>503</v>
      </c>
      <c r="O107" s="6" t="str">
        <f>HYPERLINK("https://docs.wto.org/imrd/directdoc.asp?DDFDocuments/t/G/TBTN25/CHN2030.DOCX", "https://docs.wto.org/imrd/directdoc.asp?DDFDocuments/t/G/TBTN25/CHN2030.DOCX")</f>
        <v>https://docs.wto.org/imrd/directdoc.asp?DDFDocuments/t/G/TBTN25/CHN2030.DOCX</v>
      </c>
      <c r="P107" s="6" t="str">
        <f>HYPERLINK("https://docs.wto.org/imrd/directdoc.asp?DDFDocuments/u/G/TBTN25/CHN2030.DOCX", "https://docs.wto.org/imrd/directdoc.asp?DDFDocuments/u/G/TBTN25/CHN2030.DOCX")</f>
        <v>https://docs.wto.org/imrd/directdoc.asp?DDFDocuments/u/G/TBTN25/CHN2030.DOCX</v>
      </c>
      <c r="Q107" s="6" t="str">
        <f>HYPERLINK("https://docs.wto.org/imrd/directdoc.asp?DDFDocuments/v/G/TBTN25/CHN2030.DOCX", "https://docs.wto.org/imrd/directdoc.asp?DDFDocuments/v/G/TBTN25/CHN2030.DOCX")</f>
        <v>https://docs.wto.org/imrd/directdoc.asp?DDFDocuments/v/G/TBTN25/CHN2030.DOCX</v>
      </c>
    </row>
    <row r="108" spans="1:17" ht="105" x14ac:dyDescent="0.25">
      <c r="A108" s="8" t="s">
        <v>506</v>
      </c>
      <c r="B108" s="7">
        <v>45729</v>
      </c>
      <c r="C108" s="9" t="str">
        <f>HYPERLINK("https://eping.wto.org/en/Search?viewData= G/TBT/N/CHN/2026"," G/TBT/N/CHN/2026")</f>
        <v xml:space="preserve"> G/TBT/N/CHN/2026</v>
      </c>
      <c r="D108" s="8" t="s">
        <v>504</v>
      </c>
      <c r="E108" s="8" t="s">
        <v>505</v>
      </c>
      <c r="G108" s="8" t="s">
        <v>507</v>
      </c>
      <c r="H108" s="8" t="s">
        <v>508</v>
      </c>
      <c r="I108" s="8" t="s">
        <v>149</v>
      </c>
      <c r="J108" s="8" t="s">
        <v>103</v>
      </c>
      <c r="K108" s="6"/>
      <c r="L108" s="7">
        <v>45789</v>
      </c>
      <c r="M108" s="6" t="s">
        <v>21</v>
      </c>
      <c r="N108" s="8" t="s">
        <v>509</v>
      </c>
      <c r="O108" s="6" t="str">
        <f>HYPERLINK("https://docs.wto.org/imrd/directdoc.asp?DDFDocuments/t/G/TBTN25/CHN2026.DOCX", "https://docs.wto.org/imrd/directdoc.asp?DDFDocuments/t/G/TBTN25/CHN2026.DOCX")</f>
        <v>https://docs.wto.org/imrd/directdoc.asp?DDFDocuments/t/G/TBTN25/CHN2026.DOCX</v>
      </c>
      <c r="P108" s="6" t="str">
        <f>HYPERLINK("https://docs.wto.org/imrd/directdoc.asp?DDFDocuments/u/G/TBTN25/CHN2026.DOCX", "https://docs.wto.org/imrd/directdoc.asp?DDFDocuments/u/G/TBTN25/CHN2026.DOCX")</f>
        <v>https://docs.wto.org/imrd/directdoc.asp?DDFDocuments/u/G/TBTN25/CHN2026.DOCX</v>
      </c>
      <c r="Q108" s="6" t="str">
        <f>HYPERLINK("https://docs.wto.org/imrd/directdoc.asp?DDFDocuments/v/G/TBTN25/CHN2026.DOCX", "https://docs.wto.org/imrd/directdoc.asp?DDFDocuments/v/G/TBTN25/CHN2026.DOCX")</f>
        <v>https://docs.wto.org/imrd/directdoc.asp?DDFDocuments/v/G/TBTN25/CHN2026.DOCX</v>
      </c>
    </row>
    <row r="109" spans="1:17" ht="30" x14ac:dyDescent="0.25">
      <c r="A109" s="8" t="s">
        <v>512</v>
      </c>
      <c r="B109" s="7">
        <v>45729</v>
      </c>
      <c r="C109" s="9" t="str">
        <f>HYPERLINK("https://eping.wto.org/en/Search?viewData= G/TBT/N/MWI/160"," G/TBT/N/MWI/160")</f>
        <v xml:space="preserve"> G/TBT/N/MWI/160</v>
      </c>
      <c r="D109" s="8" t="s">
        <v>510</v>
      </c>
      <c r="E109" s="8" t="s">
        <v>511</v>
      </c>
      <c r="G109" s="8" t="s">
        <v>513</v>
      </c>
      <c r="H109" s="8" t="s">
        <v>514</v>
      </c>
      <c r="I109" s="8" t="s">
        <v>515</v>
      </c>
      <c r="J109" s="8" t="s">
        <v>19</v>
      </c>
      <c r="K109" s="6"/>
      <c r="L109" s="7">
        <v>45789</v>
      </c>
      <c r="M109" s="6" t="s">
        <v>21</v>
      </c>
      <c r="N109" s="8" t="s">
        <v>516</v>
      </c>
      <c r="O109" s="6" t="str">
        <f>HYPERLINK("https://docs.wto.org/imrd/directdoc.asp?DDFDocuments/t/G/TBTN25/MWI160.DOCX", "https://docs.wto.org/imrd/directdoc.asp?DDFDocuments/t/G/TBTN25/MWI160.DOCX")</f>
        <v>https://docs.wto.org/imrd/directdoc.asp?DDFDocuments/t/G/TBTN25/MWI160.DOCX</v>
      </c>
      <c r="P109" s="6" t="str">
        <f>HYPERLINK("https://docs.wto.org/imrd/directdoc.asp?DDFDocuments/u/G/TBTN25/MWI160.DOCX", "https://docs.wto.org/imrd/directdoc.asp?DDFDocuments/u/G/TBTN25/MWI160.DOCX")</f>
        <v>https://docs.wto.org/imrd/directdoc.asp?DDFDocuments/u/G/TBTN25/MWI160.DOCX</v>
      </c>
      <c r="Q109" s="6" t="str">
        <f>HYPERLINK("https://docs.wto.org/imrd/directdoc.asp?DDFDocuments/v/G/TBTN25/MWI160.DOCX", "https://docs.wto.org/imrd/directdoc.asp?DDFDocuments/v/G/TBTN25/MWI160.DOCX")</f>
        <v>https://docs.wto.org/imrd/directdoc.asp?DDFDocuments/v/G/TBTN25/MWI160.DOCX</v>
      </c>
    </row>
    <row r="110" spans="1:17" ht="60" x14ac:dyDescent="0.25">
      <c r="A110" s="8" t="s">
        <v>519</v>
      </c>
      <c r="B110" s="7">
        <v>45729</v>
      </c>
      <c r="C110" s="9" t="str">
        <f>HYPERLINK("https://eping.wto.org/en/Search?viewData= G/TBT/N/MWI/156"," G/TBT/N/MWI/156")</f>
        <v xml:space="preserve"> G/TBT/N/MWI/156</v>
      </c>
      <c r="D110" s="8" t="s">
        <v>517</v>
      </c>
      <c r="E110" s="8" t="s">
        <v>518</v>
      </c>
      <c r="G110" s="8" t="s">
        <v>520</v>
      </c>
      <c r="H110" s="8" t="s">
        <v>323</v>
      </c>
      <c r="I110" s="8" t="s">
        <v>515</v>
      </c>
      <c r="J110" s="8" t="s">
        <v>19</v>
      </c>
      <c r="K110" s="6"/>
      <c r="L110" s="7">
        <v>45789</v>
      </c>
      <c r="M110" s="6" t="s">
        <v>21</v>
      </c>
      <c r="N110" s="8" t="s">
        <v>521</v>
      </c>
      <c r="O110" s="6" t="str">
        <f>HYPERLINK("https://docs.wto.org/imrd/directdoc.asp?DDFDocuments/t/G/TBTN25/MWI156.DOCX", "https://docs.wto.org/imrd/directdoc.asp?DDFDocuments/t/G/TBTN25/MWI156.DOCX")</f>
        <v>https://docs.wto.org/imrd/directdoc.asp?DDFDocuments/t/G/TBTN25/MWI156.DOCX</v>
      </c>
      <c r="P110" s="6" t="str">
        <f>HYPERLINK("https://docs.wto.org/imrd/directdoc.asp?DDFDocuments/u/G/TBTN25/MWI156.DOCX", "https://docs.wto.org/imrd/directdoc.asp?DDFDocuments/u/G/TBTN25/MWI156.DOCX")</f>
        <v>https://docs.wto.org/imrd/directdoc.asp?DDFDocuments/u/G/TBTN25/MWI156.DOCX</v>
      </c>
      <c r="Q110" s="6" t="str">
        <f>HYPERLINK("https://docs.wto.org/imrd/directdoc.asp?DDFDocuments/v/G/TBTN25/MWI156.DOCX", "https://docs.wto.org/imrd/directdoc.asp?DDFDocuments/v/G/TBTN25/MWI156.DOCX")</f>
        <v>https://docs.wto.org/imrd/directdoc.asp?DDFDocuments/v/G/TBTN25/MWI156.DOCX</v>
      </c>
    </row>
    <row r="111" spans="1:17" ht="105" x14ac:dyDescent="0.25">
      <c r="A111" s="8" t="s">
        <v>524</v>
      </c>
      <c r="B111" s="7">
        <v>45729</v>
      </c>
      <c r="C111" s="9" t="str">
        <f>HYPERLINK("https://eping.wto.org/en/Search?viewData= G/TBT/N/CHN/2028"," G/TBT/N/CHN/2028")</f>
        <v xml:space="preserve"> G/TBT/N/CHN/2028</v>
      </c>
      <c r="D111" s="8" t="s">
        <v>522</v>
      </c>
      <c r="E111" s="8" t="s">
        <v>523</v>
      </c>
      <c r="G111" s="8" t="s">
        <v>525</v>
      </c>
      <c r="H111" s="8" t="s">
        <v>526</v>
      </c>
      <c r="I111" s="8" t="s">
        <v>527</v>
      </c>
      <c r="J111" s="8" t="s">
        <v>19</v>
      </c>
      <c r="K111" s="6"/>
      <c r="L111" s="7">
        <v>45789</v>
      </c>
      <c r="M111" s="6" t="s">
        <v>21</v>
      </c>
      <c r="N111" s="8" t="s">
        <v>528</v>
      </c>
      <c r="O111" s="6" t="str">
        <f>HYPERLINK("https://docs.wto.org/imrd/directdoc.asp?DDFDocuments/t/G/TBTN25/CHN2028.DOCX", "https://docs.wto.org/imrd/directdoc.asp?DDFDocuments/t/G/TBTN25/CHN2028.DOCX")</f>
        <v>https://docs.wto.org/imrd/directdoc.asp?DDFDocuments/t/G/TBTN25/CHN2028.DOCX</v>
      </c>
      <c r="P111" s="6" t="str">
        <f>HYPERLINK("https://docs.wto.org/imrd/directdoc.asp?DDFDocuments/u/G/TBTN25/CHN2028.DOCX", "https://docs.wto.org/imrd/directdoc.asp?DDFDocuments/u/G/TBTN25/CHN2028.DOCX")</f>
        <v>https://docs.wto.org/imrd/directdoc.asp?DDFDocuments/u/G/TBTN25/CHN2028.DOCX</v>
      </c>
      <c r="Q111" s="6" t="str">
        <f>HYPERLINK("https://docs.wto.org/imrd/directdoc.asp?DDFDocuments/v/G/TBTN25/CHN2028.DOCX", "https://docs.wto.org/imrd/directdoc.asp?DDFDocuments/v/G/TBTN25/CHN2028.DOCX")</f>
        <v>https://docs.wto.org/imrd/directdoc.asp?DDFDocuments/v/G/TBTN25/CHN2028.DOCX</v>
      </c>
    </row>
    <row r="112" spans="1:17" ht="45" x14ac:dyDescent="0.25">
      <c r="A112" s="8" t="s">
        <v>439</v>
      </c>
      <c r="B112" s="7">
        <v>45729</v>
      </c>
      <c r="C112" s="9" t="str">
        <f>HYPERLINK("https://eping.wto.org/en/Search?viewData= G/TBT/N/EU/1119"," G/TBT/N/EU/1119")</f>
        <v xml:space="preserve"> G/TBT/N/EU/1119</v>
      </c>
      <c r="D112" s="8" t="s">
        <v>529</v>
      </c>
      <c r="E112" s="8" t="s">
        <v>530</v>
      </c>
      <c r="G112" s="8" t="s">
        <v>19</v>
      </c>
      <c r="H112" s="8" t="s">
        <v>375</v>
      </c>
      <c r="I112" s="8" t="s">
        <v>440</v>
      </c>
      <c r="J112" s="8" t="s">
        <v>19</v>
      </c>
      <c r="K112" s="6"/>
      <c r="L112" s="7">
        <v>45789</v>
      </c>
      <c r="M112" s="6" t="s">
        <v>21</v>
      </c>
      <c r="N112" s="8" t="s">
        <v>531</v>
      </c>
      <c r="O112" s="6" t="str">
        <f>HYPERLINK("https://docs.wto.org/imrd/directdoc.asp?DDFDocuments/t/G/TBTN25/EU1119.DOCX", "https://docs.wto.org/imrd/directdoc.asp?DDFDocuments/t/G/TBTN25/EU1119.DOCX")</f>
        <v>https://docs.wto.org/imrd/directdoc.asp?DDFDocuments/t/G/TBTN25/EU1119.DOCX</v>
      </c>
      <c r="P112" s="6" t="str">
        <f>HYPERLINK("https://docs.wto.org/imrd/directdoc.asp?DDFDocuments/u/G/TBTN25/EU1119.DOCX", "https://docs.wto.org/imrd/directdoc.asp?DDFDocuments/u/G/TBTN25/EU1119.DOCX")</f>
        <v>https://docs.wto.org/imrd/directdoc.asp?DDFDocuments/u/G/TBTN25/EU1119.DOCX</v>
      </c>
      <c r="Q112" s="6" t="str">
        <f>HYPERLINK("https://docs.wto.org/imrd/directdoc.asp?DDFDocuments/v/G/TBTN25/EU1119.DOCX", "https://docs.wto.org/imrd/directdoc.asp?DDFDocuments/v/G/TBTN25/EU1119.DOCX")</f>
        <v>https://docs.wto.org/imrd/directdoc.asp?DDFDocuments/v/G/TBTN25/EU1119.DOCX</v>
      </c>
    </row>
    <row r="113" spans="1:17" ht="60" x14ac:dyDescent="0.25">
      <c r="A113" s="8" t="s">
        <v>473</v>
      </c>
      <c r="B113" s="7">
        <v>45729</v>
      </c>
      <c r="C113" s="9" t="str">
        <f>HYPERLINK("https://eping.wto.org/en/Search?viewData= G/TBT/N/EU/1118"," G/TBT/N/EU/1118")</f>
        <v xml:space="preserve"> G/TBT/N/EU/1118</v>
      </c>
      <c r="D113" s="8" t="s">
        <v>532</v>
      </c>
      <c r="E113" s="8" t="s">
        <v>533</v>
      </c>
      <c r="G113" s="8" t="s">
        <v>534</v>
      </c>
      <c r="H113" s="8" t="s">
        <v>474</v>
      </c>
      <c r="I113" s="8" t="s">
        <v>156</v>
      </c>
      <c r="J113" s="8" t="s">
        <v>58</v>
      </c>
      <c r="K113" s="6"/>
      <c r="L113" s="7">
        <v>45789</v>
      </c>
      <c r="M113" s="6" t="s">
        <v>21</v>
      </c>
      <c r="N113" s="8" t="s">
        <v>535</v>
      </c>
      <c r="O113" s="6" t="str">
        <f>HYPERLINK("https://docs.wto.org/imrd/directdoc.asp?DDFDocuments/t/G/TBTN25/EU1118.DOCX", "https://docs.wto.org/imrd/directdoc.asp?DDFDocuments/t/G/TBTN25/EU1118.DOCX")</f>
        <v>https://docs.wto.org/imrd/directdoc.asp?DDFDocuments/t/G/TBTN25/EU1118.DOCX</v>
      </c>
      <c r="P113" s="6" t="str">
        <f>HYPERLINK("https://docs.wto.org/imrd/directdoc.asp?DDFDocuments/u/G/TBTN25/EU1118.DOCX", "https://docs.wto.org/imrd/directdoc.asp?DDFDocuments/u/G/TBTN25/EU1118.DOCX")</f>
        <v>https://docs.wto.org/imrd/directdoc.asp?DDFDocuments/u/G/TBTN25/EU1118.DOCX</v>
      </c>
      <c r="Q113" s="6" t="str">
        <f>HYPERLINK("https://docs.wto.org/imrd/directdoc.asp?DDFDocuments/v/G/TBTN25/EU1118.DOCX", "https://docs.wto.org/imrd/directdoc.asp?DDFDocuments/v/G/TBTN25/EU1118.DOCX")</f>
        <v>https://docs.wto.org/imrd/directdoc.asp?DDFDocuments/v/G/TBTN25/EU1118.DOCX</v>
      </c>
    </row>
    <row r="114" spans="1:17" ht="90" x14ac:dyDescent="0.25">
      <c r="A114" s="8" t="s">
        <v>538</v>
      </c>
      <c r="B114" s="7">
        <v>45729</v>
      </c>
      <c r="C114" s="9" t="str">
        <f>HYPERLINK("https://eping.wto.org/en/Search?viewData= G/TBT/N/CHN/2025"," G/TBT/N/CHN/2025")</f>
        <v xml:space="preserve"> G/TBT/N/CHN/2025</v>
      </c>
      <c r="D114" s="8" t="s">
        <v>536</v>
      </c>
      <c r="E114" s="8" t="s">
        <v>537</v>
      </c>
      <c r="G114" s="8" t="s">
        <v>507</v>
      </c>
      <c r="H114" s="8" t="s">
        <v>508</v>
      </c>
      <c r="I114" s="8" t="s">
        <v>149</v>
      </c>
      <c r="J114" s="8" t="s">
        <v>103</v>
      </c>
      <c r="K114" s="6"/>
      <c r="L114" s="7">
        <v>45789</v>
      </c>
      <c r="M114" s="6" t="s">
        <v>21</v>
      </c>
      <c r="N114" s="8" t="s">
        <v>539</v>
      </c>
      <c r="O114" s="6" t="str">
        <f>HYPERLINK("https://docs.wto.org/imrd/directdoc.asp?DDFDocuments/t/G/TBTN25/CHN2025.DOCX", "https://docs.wto.org/imrd/directdoc.asp?DDFDocuments/t/G/TBTN25/CHN2025.DOCX")</f>
        <v>https://docs.wto.org/imrd/directdoc.asp?DDFDocuments/t/G/TBTN25/CHN2025.DOCX</v>
      </c>
      <c r="P114" s="6" t="str">
        <f>HYPERLINK("https://docs.wto.org/imrd/directdoc.asp?DDFDocuments/u/G/TBTN25/CHN2025.DOCX", "https://docs.wto.org/imrd/directdoc.asp?DDFDocuments/u/G/TBTN25/CHN2025.DOCX")</f>
        <v>https://docs.wto.org/imrd/directdoc.asp?DDFDocuments/u/G/TBTN25/CHN2025.DOCX</v>
      </c>
      <c r="Q114" s="6" t="str">
        <f>HYPERLINK("https://docs.wto.org/imrd/directdoc.asp?DDFDocuments/v/G/TBTN25/CHN2025.DOCX", "https://docs.wto.org/imrd/directdoc.asp?DDFDocuments/v/G/TBTN25/CHN2025.DOCX")</f>
        <v>https://docs.wto.org/imrd/directdoc.asp?DDFDocuments/v/G/TBTN25/CHN2025.DOCX</v>
      </c>
    </row>
    <row r="115" spans="1:17" ht="60" x14ac:dyDescent="0.25">
      <c r="A115" s="8" t="s">
        <v>542</v>
      </c>
      <c r="B115" s="7">
        <v>45729</v>
      </c>
      <c r="C115" s="9" t="str">
        <f>HYPERLINK("https://eping.wto.org/en/Search?viewData= G/TBT/N/THA/767"," G/TBT/N/THA/767")</f>
        <v xml:space="preserve"> G/TBT/N/THA/767</v>
      </c>
      <c r="D115" s="8" t="s">
        <v>540</v>
      </c>
      <c r="E115" s="8" t="s">
        <v>541</v>
      </c>
      <c r="G115" s="8" t="s">
        <v>19</v>
      </c>
      <c r="H115" s="8" t="s">
        <v>543</v>
      </c>
      <c r="I115" s="8" t="s">
        <v>156</v>
      </c>
      <c r="J115" s="8" t="s">
        <v>19</v>
      </c>
      <c r="K115" s="6"/>
      <c r="L115" s="7">
        <v>45789</v>
      </c>
      <c r="M115" s="6" t="s">
        <v>21</v>
      </c>
      <c r="N115" s="8" t="s">
        <v>544</v>
      </c>
      <c r="O115" s="6" t="str">
        <f>HYPERLINK("https://docs.wto.org/imrd/directdoc.asp?DDFDocuments/t/G/TBTN25/THA767.DOCX", "https://docs.wto.org/imrd/directdoc.asp?DDFDocuments/t/G/TBTN25/THA767.DOCX")</f>
        <v>https://docs.wto.org/imrd/directdoc.asp?DDFDocuments/t/G/TBTN25/THA767.DOCX</v>
      </c>
      <c r="P115" s="6" t="str">
        <f>HYPERLINK("https://docs.wto.org/imrd/directdoc.asp?DDFDocuments/u/G/TBTN25/THA767.DOCX", "https://docs.wto.org/imrd/directdoc.asp?DDFDocuments/u/G/TBTN25/THA767.DOCX")</f>
        <v>https://docs.wto.org/imrd/directdoc.asp?DDFDocuments/u/G/TBTN25/THA767.DOCX</v>
      </c>
      <c r="Q115" s="6" t="str">
        <f>HYPERLINK("https://docs.wto.org/imrd/directdoc.asp?DDFDocuments/v/G/TBTN25/THA767.DOCX", "https://docs.wto.org/imrd/directdoc.asp?DDFDocuments/v/G/TBTN25/THA767.DOCX")</f>
        <v>https://docs.wto.org/imrd/directdoc.asp?DDFDocuments/v/G/TBTN25/THA767.DOCX</v>
      </c>
    </row>
    <row r="116" spans="1:17" ht="120" x14ac:dyDescent="0.25">
      <c r="A116" s="8" t="s">
        <v>547</v>
      </c>
      <c r="B116" s="7">
        <v>45729</v>
      </c>
      <c r="C116" s="9" t="str">
        <f>HYPERLINK("https://eping.wto.org/en/Search?viewData= G/TBT/N/ISR/1387"," G/TBT/N/ISR/1387")</f>
        <v xml:space="preserve"> G/TBT/N/ISR/1387</v>
      </c>
      <c r="D116" s="8" t="s">
        <v>545</v>
      </c>
      <c r="E116" s="8" t="s">
        <v>546</v>
      </c>
      <c r="G116" s="8" t="s">
        <v>548</v>
      </c>
      <c r="H116" s="8" t="s">
        <v>549</v>
      </c>
      <c r="I116" s="8" t="s">
        <v>312</v>
      </c>
      <c r="J116" s="8" t="s">
        <v>103</v>
      </c>
      <c r="K116" s="6"/>
      <c r="L116" s="7">
        <v>45741</v>
      </c>
      <c r="M116" s="6" t="s">
        <v>21</v>
      </c>
      <c r="N116" s="8" t="s">
        <v>550</v>
      </c>
      <c r="O116" s="6" t="str">
        <f>HYPERLINK("https://docs.wto.org/imrd/directdoc.asp?DDFDocuments/t/G/TBTN25/ISR1387.DOCX", "https://docs.wto.org/imrd/directdoc.asp?DDFDocuments/t/G/TBTN25/ISR1387.DOCX")</f>
        <v>https://docs.wto.org/imrd/directdoc.asp?DDFDocuments/t/G/TBTN25/ISR1387.DOCX</v>
      </c>
      <c r="P116" s="6" t="str">
        <f>HYPERLINK("https://docs.wto.org/imrd/directdoc.asp?DDFDocuments/u/G/TBTN25/ISR1387.DOCX", "https://docs.wto.org/imrd/directdoc.asp?DDFDocuments/u/G/TBTN25/ISR1387.DOCX")</f>
        <v>https://docs.wto.org/imrd/directdoc.asp?DDFDocuments/u/G/TBTN25/ISR1387.DOCX</v>
      </c>
      <c r="Q116" s="6" t="str">
        <f>HYPERLINK("https://docs.wto.org/imrd/directdoc.asp?DDFDocuments/v/G/TBTN25/ISR1387.DOCX", "https://docs.wto.org/imrd/directdoc.asp?DDFDocuments/v/G/TBTN25/ISR1387.DOCX")</f>
        <v>https://docs.wto.org/imrd/directdoc.asp?DDFDocuments/v/G/TBTN25/ISR1387.DOCX</v>
      </c>
    </row>
    <row r="117" spans="1:17" ht="45" x14ac:dyDescent="0.25">
      <c r="A117" s="8" t="s">
        <v>553</v>
      </c>
      <c r="B117" s="7">
        <v>45729</v>
      </c>
      <c r="C117" s="9" t="str">
        <f>HYPERLINK("https://eping.wto.org/en/Search?viewData= G/TBT/N/MWI/159"," G/TBT/N/MWI/159")</f>
        <v xml:space="preserve"> G/TBT/N/MWI/159</v>
      </c>
      <c r="D117" s="8" t="s">
        <v>551</v>
      </c>
      <c r="E117" s="8" t="s">
        <v>552</v>
      </c>
      <c r="G117" s="8" t="s">
        <v>554</v>
      </c>
      <c r="H117" s="8" t="s">
        <v>555</v>
      </c>
      <c r="I117" s="8" t="s">
        <v>556</v>
      </c>
      <c r="J117" s="8" t="s">
        <v>19</v>
      </c>
      <c r="K117" s="6"/>
      <c r="L117" s="7">
        <v>45789</v>
      </c>
      <c r="M117" s="6" t="s">
        <v>21</v>
      </c>
      <c r="N117" s="8" t="s">
        <v>557</v>
      </c>
      <c r="O117" s="6" t="str">
        <f>HYPERLINK("https://docs.wto.org/imrd/directdoc.asp?DDFDocuments/t/G/TBTN25/MWI159.DOCX", "https://docs.wto.org/imrd/directdoc.asp?DDFDocuments/t/G/TBTN25/MWI159.DOCX")</f>
        <v>https://docs.wto.org/imrd/directdoc.asp?DDFDocuments/t/G/TBTN25/MWI159.DOCX</v>
      </c>
      <c r="P117" s="6" t="str">
        <f>HYPERLINK("https://docs.wto.org/imrd/directdoc.asp?DDFDocuments/u/G/TBTN25/MWI159.DOCX", "https://docs.wto.org/imrd/directdoc.asp?DDFDocuments/u/G/TBTN25/MWI159.DOCX")</f>
        <v>https://docs.wto.org/imrd/directdoc.asp?DDFDocuments/u/G/TBTN25/MWI159.DOCX</v>
      </c>
      <c r="Q117" s="6" t="str">
        <f>HYPERLINK("https://docs.wto.org/imrd/directdoc.asp?DDFDocuments/v/G/TBTN25/MWI159.DOCX", "https://docs.wto.org/imrd/directdoc.asp?DDFDocuments/v/G/TBTN25/MWI159.DOCX")</f>
        <v>https://docs.wto.org/imrd/directdoc.asp?DDFDocuments/v/G/TBTN25/MWI159.DOCX</v>
      </c>
    </row>
    <row r="118" spans="1:17" ht="75" x14ac:dyDescent="0.25">
      <c r="A118" s="8" t="s">
        <v>560</v>
      </c>
      <c r="B118" s="7">
        <v>45729</v>
      </c>
      <c r="C118" s="9" t="str">
        <f>HYPERLINK("https://eping.wto.org/en/Search?viewData= G/TBT/N/KOR/1265"," G/TBT/N/KOR/1265")</f>
        <v xml:space="preserve"> G/TBT/N/KOR/1265</v>
      </c>
      <c r="D118" s="8" t="s">
        <v>558</v>
      </c>
      <c r="E118" s="8" t="s">
        <v>559</v>
      </c>
      <c r="G118" s="8" t="s">
        <v>561</v>
      </c>
      <c r="H118" s="8" t="s">
        <v>562</v>
      </c>
      <c r="I118" s="8" t="s">
        <v>563</v>
      </c>
      <c r="J118" s="8" t="s">
        <v>564</v>
      </c>
      <c r="K118" s="6"/>
      <c r="L118" s="7">
        <v>45789</v>
      </c>
      <c r="M118" s="6" t="s">
        <v>21</v>
      </c>
      <c r="N118" s="8" t="s">
        <v>565</v>
      </c>
      <c r="O118" s="6" t="str">
        <f>HYPERLINK("https://docs.wto.org/imrd/directdoc.asp?DDFDocuments/t/G/TBTN25/KOR1265.DOCX", "https://docs.wto.org/imrd/directdoc.asp?DDFDocuments/t/G/TBTN25/KOR1265.DOCX")</f>
        <v>https://docs.wto.org/imrd/directdoc.asp?DDFDocuments/t/G/TBTN25/KOR1265.DOCX</v>
      </c>
      <c r="P118" s="6" t="str">
        <f>HYPERLINK("https://docs.wto.org/imrd/directdoc.asp?DDFDocuments/u/G/TBTN25/KOR1265.DOCX", "https://docs.wto.org/imrd/directdoc.asp?DDFDocuments/u/G/TBTN25/KOR1265.DOCX")</f>
        <v>https://docs.wto.org/imrd/directdoc.asp?DDFDocuments/u/G/TBTN25/KOR1265.DOCX</v>
      </c>
      <c r="Q118" s="6" t="str">
        <f>HYPERLINK("https://docs.wto.org/imrd/directdoc.asp?DDFDocuments/v/G/TBTN25/KOR1265.DOCX", "https://docs.wto.org/imrd/directdoc.asp?DDFDocuments/v/G/TBTN25/KOR1265.DOCX")</f>
        <v>https://docs.wto.org/imrd/directdoc.asp?DDFDocuments/v/G/TBTN25/KOR1265.DOCX</v>
      </c>
    </row>
    <row r="119" spans="1:17" ht="75" x14ac:dyDescent="0.25">
      <c r="A119" s="8" t="s">
        <v>568</v>
      </c>
      <c r="B119" s="7">
        <v>45729</v>
      </c>
      <c r="C119" s="9" t="str">
        <f>HYPERLINK("https://eping.wto.org/en/Search?viewData= G/TBT/N/THA/766"," G/TBT/N/THA/766")</f>
        <v xml:space="preserve"> G/TBT/N/THA/766</v>
      </c>
      <c r="D119" s="8" t="s">
        <v>566</v>
      </c>
      <c r="E119" s="8" t="s">
        <v>567</v>
      </c>
      <c r="G119" s="8" t="s">
        <v>19</v>
      </c>
      <c r="H119" s="8" t="s">
        <v>569</v>
      </c>
      <c r="I119" s="8" t="s">
        <v>156</v>
      </c>
      <c r="J119" s="8" t="s">
        <v>19</v>
      </c>
      <c r="K119" s="6"/>
      <c r="L119" s="7">
        <v>45759</v>
      </c>
      <c r="M119" s="6" t="s">
        <v>21</v>
      </c>
      <c r="N119" s="8" t="s">
        <v>570</v>
      </c>
      <c r="O119" s="6" t="str">
        <f>HYPERLINK("https://docs.wto.org/imrd/directdoc.asp?DDFDocuments/t/G/TBTN25/THA766.DOCX", "https://docs.wto.org/imrd/directdoc.asp?DDFDocuments/t/G/TBTN25/THA766.DOCX")</f>
        <v>https://docs.wto.org/imrd/directdoc.asp?DDFDocuments/t/G/TBTN25/THA766.DOCX</v>
      </c>
      <c r="P119" s="6" t="str">
        <f>HYPERLINK("https://docs.wto.org/imrd/directdoc.asp?DDFDocuments/u/G/TBTN25/THA766.DOCX", "https://docs.wto.org/imrd/directdoc.asp?DDFDocuments/u/G/TBTN25/THA766.DOCX")</f>
        <v>https://docs.wto.org/imrd/directdoc.asp?DDFDocuments/u/G/TBTN25/THA766.DOCX</v>
      </c>
      <c r="Q119" s="6" t="str">
        <f>HYPERLINK("https://docs.wto.org/imrd/directdoc.asp?DDFDocuments/v/G/TBTN25/THA766.DOCX", "https://docs.wto.org/imrd/directdoc.asp?DDFDocuments/v/G/TBTN25/THA766.DOCX")</f>
        <v>https://docs.wto.org/imrd/directdoc.asp?DDFDocuments/v/G/TBTN25/THA766.DOCX</v>
      </c>
    </row>
    <row r="120" spans="1:17" ht="45" x14ac:dyDescent="0.25">
      <c r="A120" s="8" t="s">
        <v>573</v>
      </c>
      <c r="B120" s="7">
        <v>45729</v>
      </c>
      <c r="C120" s="9" t="str">
        <f>HYPERLINK("https://eping.wto.org/en/Search?viewData= G/TBT/N/EU/1116"," G/TBT/N/EU/1116")</f>
        <v xml:space="preserve"> G/TBT/N/EU/1116</v>
      </c>
      <c r="D120" s="8" t="s">
        <v>571</v>
      </c>
      <c r="E120" s="8" t="s">
        <v>572</v>
      </c>
      <c r="G120" s="8" t="s">
        <v>574</v>
      </c>
      <c r="H120" s="8" t="s">
        <v>575</v>
      </c>
      <c r="I120" s="8" t="s">
        <v>156</v>
      </c>
      <c r="J120" s="8" t="s">
        <v>576</v>
      </c>
      <c r="K120" s="6"/>
      <c r="L120" s="7">
        <v>45789</v>
      </c>
      <c r="M120" s="6" t="s">
        <v>21</v>
      </c>
      <c r="N120" s="8" t="s">
        <v>577</v>
      </c>
      <c r="O120" s="6" t="str">
        <f>HYPERLINK("https://docs.wto.org/imrd/directdoc.asp?DDFDocuments/t/G/TBTN25/EU1116.DOCX", "https://docs.wto.org/imrd/directdoc.asp?DDFDocuments/t/G/TBTN25/EU1116.DOCX")</f>
        <v>https://docs.wto.org/imrd/directdoc.asp?DDFDocuments/t/G/TBTN25/EU1116.DOCX</v>
      </c>
      <c r="P120" s="6" t="str">
        <f>HYPERLINK("https://docs.wto.org/imrd/directdoc.asp?DDFDocuments/u/G/TBTN25/EU1116.DOCX", "https://docs.wto.org/imrd/directdoc.asp?DDFDocuments/u/G/TBTN25/EU1116.DOCX")</f>
        <v>https://docs.wto.org/imrd/directdoc.asp?DDFDocuments/u/G/TBTN25/EU1116.DOCX</v>
      </c>
      <c r="Q120" s="6" t="str">
        <f>HYPERLINK("https://docs.wto.org/imrd/directdoc.asp?DDFDocuments/v/G/TBTN25/EU1116.DOCX", "https://docs.wto.org/imrd/directdoc.asp?DDFDocuments/v/G/TBTN25/EU1116.DOCX")</f>
        <v>https://docs.wto.org/imrd/directdoc.asp?DDFDocuments/v/G/TBTN25/EU1116.DOCX</v>
      </c>
    </row>
    <row r="121" spans="1:17" ht="45" x14ac:dyDescent="0.25">
      <c r="A121" s="8" t="s">
        <v>580</v>
      </c>
      <c r="B121" s="7">
        <v>45729</v>
      </c>
      <c r="C121" s="9" t="str">
        <f>HYPERLINK("https://eping.wto.org/en/Search?viewData= G/TBT/N/MWI/158"," G/TBT/N/MWI/158")</f>
        <v xml:space="preserve"> G/TBT/N/MWI/158</v>
      </c>
      <c r="D121" s="8" t="s">
        <v>578</v>
      </c>
      <c r="E121" s="8" t="s">
        <v>579</v>
      </c>
      <c r="G121" s="8" t="s">
        <v>581</v>
      </c>
      <c r="H121" s="8" t="s">
        <v>582</v>
      </c>
      <c r="I121" s="8" t="s">
        <v>515</v>
      </c>
      <c r="J121" s="8" t="s">
        <v>19</v>
      </c>
      <c r="K121" s="6"/>
      <c r="L121" s="7">
        <v>45789</v>
      </c>
      <c r="M121" s="6" t="s">
        <v>21</v>
      </c>
      <c r="N121" s="6"/>
      <c r="O121" s="6" t="str">
        <f>HYPERLINK("https://docs.wto.org/imrd/directdoc.asp?DDFDocuments/t/G/TBTN25/MWI158.DOCX", "https://docs.wto.org/imrd/directdoc.asp?DDFDocuments/t/G/TBTN25/MWI158.DOCX")</f>
        <v>https://docs.wto.org/imrd/directdoc.asp?DDFDocuments/t/G/TBTN25/MWI158.DOCX</v>
      </c>
      <c r="P121" s="6" t="str">
        <f>HYPERLINK("https://docs.wto.org/imrd/directdoc.asp?DDFDocuments/u/G/TBTN25/MWI158.DOCX", "https://docs.wto.org/imrd/directdoc.asp?DDFDocuments/u/G/TBTN25/MWI158.DOCX")</f>
        <v>https://docs.wto.org/imrd/directdoc.asp?DDFDocuments/u/G/TBTN25/MWI158.DOCX</v>
      </c>
      <c r="Q121" s="6" t="str">
        <f>HYPERLINK("https://docs.wto.org/imrd/directdoc.asp?DDFDocuments/v/G/TBTN25/MWI158.DOCX", "https://docs.wto.org/imrd/directdoc.asp?DDFDocuments/v/G/TBTN25/MWI158.DOCX")</f>
        <v>https://docs.wto.org/imrd/directdoc.asp?DDFDocuments/v/G/TBTN25/MWI158.DOCX</v>
      </c>
    </row>
    <row r="122" spans="1:17" ht="45" x14ac:dyDescent="0.25">
      <c r="A122" s="8" t="s">
        <v>439</v>
      </c>
      <c r="B122" s="7">
        <v>45729</v>
      </c>
      <c r="C122" s="9" t="str">
        <f>HYPERLINK("https://eping.wto.org/en/Search?viewData= G/TBT/N/EU/1121"," G/TBT/N/EU/1121")</f>
        <v xml:space="preserve"> G/TBT/N/EU/1121</v>
      </c>
      <c r="D122" s="8" t="s">
        <v>583</v>
      </c>
      <c r="E122" s="8" t="s">
        <v>584</v>
      </c>
      <c r="G122" s="8" t="s">
        <v>19</v>
      </c>
      <c r="H122" s="8" t="s">
        <v>375</v>
      </c>
      <c r="I122" s="8" t="s">
        <v>440</v>
      </c>
      <c r="J122" s="8" t="s">
        <v>19</v>
      </c>
      <c r="K122" s="6"/>
      <c r="L122" s="7">
        <v>45789</v>
      </c>
      <c r="M122" s="6" t="s">
        <v>21</v>
      </c>
      <c r="N122" s="8" t="s">
        <v>585</v>
      </c>
      <c r="O122" s="6" t="str">
        <f>HYPERLINK("https://docs.wto.org/imrd/directdoc.asp?DDFDocuments/t/G/TBTN25/EU1121.DOCX", "https://docs.wto.org/imrd/directdoc.asp?DDFDocuments/t/G/TBTN25/EU1121.DOCX")</f>
        <v>https://docs.wto.org/imrd/directdoc.asp?DDFDocuments/t/G/TBTN25/EU1121.DOCX</v>
      </c>
      <c r="P122" s="6" t="str">
        <f>HYPERLINK("https://docs.wto.org/imrd/directdoc.asp?DDFDocuments/u/G/TBTN25/EU1121.DOCX", "https://docs.wto.org/imrd/directdoc.asp?DDFDocuments/u/G/TBTN25/EU1121.DOCX")</f>
        <v>https://docs.wto.org/imrd/directdoc.asp?DDFDocuments/u/G/TBTN25/EU1121.DOCX</v>
      </c>
      <c r="Q122" s="6" t="str">
        <f>HYPERLINK("https://docs.wto.org/imrd/directdoc.asp?DDFDocuments/v/G/TBTN25/EU1121.DOCX", "https://docs.wto.org/imrd/directdoc.asp?DDFDocuments/v/G/TBTN25/EU1121.DOCX")</f>
        <v>https://docs.wto.org/imrd/directdoc.asp?DDFDocuments/v/G/TBTN25/EU1121.DOCX</v>
      </c>
    </row>
    <row r="123" spans="1:17" ht="135" x14ac:dyDescent="0.25">
      <c r="A123" s="8" t="s">
        <v>588</v>
      </c>
      <c r="B123" s="7">
        <v>45729</v>
      </c>
      <c r="C123" s="9" t="str">
        <f>HYPERLINK("https://eping.wto.org/en/Search?viewData= G/TBT/N/DNK/138"," G/TBT/N/DNK/138")</f>
        <v xml:space="preserve"> G/TBT/N/DNK/138</v>
      </c>
      <c r="D123" s="8" t="s">
        <v>586</v>
      </c>
      <c r="E123" s="8" t="s">
        <v>587</v>
      </c>
      <c r="G123" s="8" t="s">
        <v>589</v>
      </c>
      <c r="H123" s="8" t="s">
        <v>148</v>
      </c>
      <c r="I123" s="8" t="s">
        <v>20</v>
      </c>
      <c r="J123" s="8" t="s">
        <v>19</v>
      </c>
      <c r="K123" s="6"/>
      <c r="L123" s="7">
        <v>45789</v>
      </c>
      <c r="M123" s="6" t="s">
        <v>21</v>
      </c>
      <c r="N123" s="8" t="s">
        <v>590</v>
      </c>
      <c r="O123" s="6" t="str">
        <f>HYPERLINK("https://docs.wto.org/imrd/directdoc.asp?DDFDocuments/t/G/TBTN25/DNK138.DOCX", "https://docs.wto.org/imrd/directdoc.asp?DDFDocuments/t/G/TBTN25/DNK138.DOCX")</f>
        <v>https://docs.wto.org/imrd/directdoc.asp?DDFDocuments/t/G/TBTN25/DNK138.DOCX</v>
      </c>
      <c r="P123" s="6" t="str">
        <f>HYPERLINK("https://docs.wto.org/imrd/directdoc.asp?DDFDocuments/u/G/TBTN25/DNK138.DOCX", "https://docs.wto.org/imrd/directdoc.asp?DDFDocuments/u/G/TBTN25/DNK138.DOCX")</f>
        <v>https://docs.wto.org/imrd/directdoc.asp?DDFDocuments/u/G/TBTN25/DNK138.DOCX</v>
      </c>
      <c r="Q123" s="6" t="str">
        <f>HYPERLINK("https://docs.wto.org/imrd/directdoc.asp?DDFDocuments/v/G/TBTN25/DNK138.DOCX", "https://docs.wto.org/imrd/directdoc.asp?DDFDocuments/v/G/TBTN25/DNK138.DOCX")</f>
        <v>https://docs.wto.org/imrd/directdoc.asp?DDFDocuments/v/G/TBTN25/DNK138.DOCX</v>
      </c>
    </row>
    <row r="124" spans="1:17" ht="180" x14ac:dyDescent="0.25">
      <c r="A124" s="8" t="s">
        <v>593</v>
      </c>
      <c r="B124" s="7">
        <v>45729</v>
      </c>
      <c r="C124" s="9" t="str">
        <f>HYPERLINK("https://eping.wto.org/en/Search?viewData= G/TBT/N/ISR/1388"," G/TBT/N/ISR/1388")</f>
        <v xml:space="preserve"> G/TBT/N/ISR/1388</v>
      </c>
      <c r="D124" s="8" t="s">
        <v>591</v>
      </c>
      <c r="E124" s="8" t="s">
        <v>592</v>
      </c>
      <c r="G124" s="8" t="s">
        <v>548</v>
      </c>
      <c r="H124" s="8" t="s">
        <v>549</v>
      </c>
      <c r="I124" s="8" t="s">
        <v>312</v>
      </c>
      <c r="J124" s="8" t="s">
        <v>103</v>
      </c>
      <c r="K124" s="6"/>
      <c r="L124" s="7">
        <v>45741</v>
      </c>
      <c r="M124" s="6" t="s">
        <v>21</v>
      </c>
      <c r="N124" s="8" t="s">
        <v>594</v>
      </c>
      <c r="O124" s="6" t="str">
        <f>HYPERLINK("https://docs.wto.org/imrd/directdoc.asp?DDFDocuments/t/G/TBTN25/ISR1388.DOCX", "https://docs.wto.org/imrd/directdoc.asp?DDFDocuments/t/G/TBTN25/ISR1388.DOCX")</f>
        <v>https://docs.wto.org/imrd/directdoc.asp?DDFDocuments/t/G/TBTN25/ISR1388.DOCX</v>
      </c>
      <c r="P124" s="6" t="str">
        <f>HYPERLINK("https://docs.wto.org/imrd/directdoc.asp?DDFDocuments/u/G/TBTN25/ISR1388.DOCX", "https://docs.wto.org/imrd/directdoc.asp?DDFDocuments/u/G/TBTN25/ISR1388.DOCX")</f>
        <v>https://docs.wto.org/imrd/directdoc.asp?DDFDocuments/u/G/TBTN25/ISR1388.DOCX</v>
      </c>
      <c r="Q124" s="6" t="str">
        <f>HYPERLINK("https://docs.wto.org/imrd/directdoc.asp?DDFDocuments/v/G/TBTN25/ISR1388.DOCX", "https://docs.wto.org/imrd/directdoc.asp?DDFDocuments/v/G/TBTN25/ISR1388.DOCX")</f>
        <v>https://docs.wto.org/imrd/directdoc.asp?DDFDocuments/v/G/TBTN25/ISR1388.DOCX</v>
      </c>
    </row>
    <row r="125" spans="1:17" ht="75" x14ac:dyDescent="0.25">
      <c r="A125" s="8" t="s">
        <v>597</v>
      </c>
      <c r="B125" s="7">
        <v>45729</v>
      </c>
      <c r="C125" s="9" t="str">
        <f>HYPERLINK("https://eping.wto.org/en/Search?viewData= G/TBT/N/CHN/2029"," G/TBT/N/CHN/2029")</f>
        <v xml:space="preserve"> G/TBT/N/CHN/2029</v>
      </c>
      <c r="D125" s="8" t="s">
        <v>595</v>
      </c>
      <c r="E125" s="8" t="s">
        <v>596</v>
      </c>
      <c r="G125" s="8" t="s">
        <v>598</v>
      </c>
      <c r="H125" s="8" t="s">
        <v>599</v>
      </c>
      <c r="I125" s="8" t="s">
        <v>109</v>
      </c>
      <c r="J125" s="8" t="s">
        <v>19</v>
      </c>
      <c r="K125" s="6"/>
      <c r="L125" s="7">
        <v>45789</v>
      </c>
      <c r="M125" s="6" t="s">
        <v>21</v>
      </c>
      <c r="N125" s="8" t="s">
        <v>600</v>
      </c>
      <c r="O125" s="6" t="str">
        <f>HYPERLINK("https://docs.wto.org/imrd/directdoc.asp?DDFDocuments/t/G/TBTN25/CHN2029.DOCX", "https://docs.wto.org/imrd/directdoc.asp?DDFDocuments/t/G/TBTN25/CHN2029.DOCX")</f>
        <v>https://docs.wto.org/imrd/directdoc.asp?DDFDocuments/t/G/TBTN25/CHN2029.DOCX</v>
      </c>
      <c r="P125" s="6" t="str">
        <f>HYPERLINK("https://docs.wto.org/imrd/directdoc.asp?DDFDocuments/u/G/TBTN25/CHN2029.DOCX", "https://docs.wto.org/imrd/directdoc.asp?DDFDocuments/u/G/TBTN25/CHN2029.DOCX")</f>
        <v>https://docs.wto.org/imrd/directdoc.asp?DDFDocuments/u/G/TBTN25/CHN2029.DOCX</v>
      </c>
      <c r="Q125" s="6" t="str">
        <f>HYPERLINK("https://docs.wto.org/imrd/directdoc.asp?DDFDocuments/v/G/TBTN25/CHN2029.DOCX", "https://docs.wto.org/imrd/directdoc.asp?DDFDocuments/v/G/TBTN25/CHN2029.DOCX")</f>
        <v>https://docs.wto.org/imrd/directdoc.asp?DDFDocuments/v/G/TBTN25/CHN2029.DOCX</v>
      </c>
    </row>
    <row r="126" spans="1:17" ht="45" x14ac:dyDescent="0.25">
      <c r="A126" s="8" t="s">
        <v>439</v>
      </c>
      <c r="B126" s="7">
        <v>45729</v>
      </c>
      <c r="C126" s="9" t="str">
        <f>HYPERLINK("https://eping.wto.org/en/Search?viewData= G/TBT/N/EU/1117"," G/TBT/N/EU/1117")</f>
        <v xml:space="preserve"> G/TBT/N/EU/1117</v>
      </c>
      <c r="D126" s="8" t="s">
        <v>601</v>
      </c>
      <c r="E126" s="8" t="s">
        <v>602</v>
      </c>
      <c r="G126" s="8" t="s">
        <v>19</v>
      </c>
      <c r="H126" s="8" t="s">
        <v>375</v>
      </c>
      <c r="I126" s="8" t="s">
        <v>440</v>
      </c>
      <c r="J126" s="8" t="s">
        <v>19</v>
      </c>
      <c r="K126" s="6"/>
      <c r="L126" s="7">
        <v>45789</v>
      </c>
      <c r="M126" s="6" t="s">
        <v>21</v>
      </c>
      <c r="N126" s="8" t="s">
        <v>603</v>
      </c>
      <c r="O126" s="6" t="str">
        <f>HYPERLINK("https://docs.wto.org/imrd/directdoc.asp?DDFDocuments/t/G/TBTN25/EU1117.DOCX", "https://docs.wto.org/imrd/directdoc.asp?DDFDocuments/t/G/TBTN25/EU1117.DOCX")</f>
        <v>https://docs.wto.org/imrd/directdoc.asp?DDFDocuments/t/G/TBTN25/EU1117.DOCX</v>
      </c>
      <c r="P126" s="6" t="str">
        <f>HYPERLINK("https://docs.wto.org/imrd/directdoc.asp?DDFDocuments/u/G/TBTN25/EU1117.DOCX", "https://docs.wto.org/imrd/directdoc.asp?DDFDocuments/u/G/TBTN25/EU1117.DOCX")</f>
        <v>https://docs.wto.org/imrd/directdoc.asp?DDFDocuments/u/G/TBTN25/EU1117.DOCX</v>
      </c>
      <c r="Q126" s="6" t="str">
        <f>HYPERLINK("https://docs.wto.org/imrd/directdoc.asp?DDFDocuments/v/G/TBTN25/EU1117.DOCX", "https://docs.wto.org/imrd/directdoc.asp?DDFDocuments/v/G/TBTN25/EU1117.DOCX")</f>
        <v>https://docs.wto.org/imrd/directdoc.asp?DDFDocuments/v/G/TBTN25/EU1117.DOCX</v>
      </c>
    </row>
    <row r="127" spans="1:17" ht="120" x14ac:dyDescent="0.25">
      <c r="A127" s="8" t="s">
        <v>606</v>
      </c>
      <c r="B127" s="7">
        <v>45729</v>
      </c>
      <c r="C127" s="9" t="str">
        <f>HYPERLINK("https://eping.wto.org/en/Search?viewData= G/TBT/N/EU/1120"," G/TBT/N/EU/1120")</f>
        <v xml:space="preserve"> G/TBT/N/EU/1120</v>
      </c>
      <c r="D127" s="8" t="s">
        <v>604</v>
      </c>
      <c r="E127" s="8" t="s">
        <v>605</v>
      </c>
      <c r="G127" s="8" t="s">
        <v>19</v>
      </c>
      <c r="H127" s="8" t="s">
        <v>375</v>
      </c>
      <c r="I127" s="8" t="s">
        <v>440</v>
      </c>
      <c r="J127" s="8" t="s">
        <v>19</v>
      </c>
      <c r="K127" s="6"/>
      <c r="L127" s="7">
        <v>45789</v>
      </c>
      <c r="M127" s="6" t="s">
        <v>21</v>
      </c>
      <c r="N127" s="8" t="s">
        <v>607</v>
      </c>
      <c r="O127" s="6" t="str">
        <f>HYPERLINK("https://docs.wto.org/imrd/directdoc.asp?DDFDocuments/t/G/TBTN25/EU1120.DOCX", "https://docs.wto.org/imrd/directdoc.asp?DDFDocuments/t/G/TBTN25/EU1120.DOCX")</f>
        <v>https://docs.wto.org/imrd/directdoc.asp?DDFDocuments/t/G/TBTN25/EU1120.DOCX</v>
      </c>
      <c r="P127" s="6" t="str">
        <f>HYPERLINK("https://docs.wto.org/imrd/directdoc.asp?DDFDocuments/u/G/TBTN25/EU1120.DOCX", "https://docs.wto.org/imrd/directdoc.asp?DDFDocuments/u/G/TBTN25/EU1120.DOCX")</f>
        <v>https://docs.wto.org/imrd/directdoc.asp?DDFDocuments/u/G/TBTN25/EU1120.DOCX</v>
      </c>
      <c r="Q127" s="6" t="str">
        <f>HYPERLINK("https://docs.wto.org/imrd/directdoc.asp?DDFDocuments/v/G/TBTN25/EU1120.DOCX", "https://docs.wto.org/imrd/directdoc.asp?DDFDocuments/v/G/TBTN25/EU1120.DOCX")</f>
        <v>https://docs.wto.org/imrd/directdoc.asp?DDFDocuments/v/G/TBTN25/EU1120.DOCX</v>
      </c>
    </row>
    <row r="128" spans="1:17" ht="409.5" x14ac:dyDescent="0.25">
      <c r="A128" s="8" t="s">
        <v>610</v>
      </c>
      <c r="B128" s="7">
        <v>45729</v>
      </c>
      <c r="C128" s="9" t="str">
        <f>HYPERLINK("https://eping.wto.org/en/Search?viewData= G/TBT/N/SWE/158"," G/TBT/N/SWE/158")</f>
        <v xml:space="preserve"> G/TBT/N/SWE/158</v>
      </c>
      <c r="D128" s="8" t="s">
        <v>608</v>
      </c>
      <c r="E128" s="8" t="s">
        <v>609</v>
      </c>
      <c r="G128" s="8" t="s">
        <v>19</v>
      </c>
      <c r="H128" s="8" t="s">
        <v>611</v>
      </c>
      <c r="I128" s="8" t="s">
        <v>312</v>
      </c>
      <c r="J128" s="8" t="s">
        <v>103</v>
      </c>
      <c r="K128" s="6"/>
      <c r="L128" s="7">
        <v>45789</v>
      </c>
      <c r="M128" s="6" t="s">
        <v>21</v>
      </c>
      <c r="N128" s="8" t="s">
        <v>612</v>
      </c>
      <c r="O128" s="6" t="str">
        <f>HYPERLINK("https://docs.wto.org/imrd/directdoc.asp?DDFDocuments/t/G/TBTN25/SWE158.DOCX", "https://docs.wto.org/imrd/directdoc.asp?DDFDocuments/t/G/TBTN25/SWE158.DOCX")</f>
        <v>https://docs.wto.org/imrd/directdoc.asp?DDFDocuments/t/G/TBTN25/SWE158.DOCX</v>
      </c>
      <c r="P128" s="6" t="str">
        <f>HYPERLINK("https://docs.wto.org/imrd/directdoc.asp?DDFDocuments/u/G/TBTN25/SWE158.DOCX", "https://docs.wto.org/imrd/directdoc.asp?DDFDocuments/u/G/TBTN25/SWE158.DOCX")</f>
        <v>https://docs.wto.org/imrd/directdoc.asp?DDFDocuments/u/G/TBTN25/SWE158.DOCX</v>
      </c>
      <c r="Q128" s="6" t="str">
        <f>HYPERLINK("https://docs.wto.org/imrd/directdoc.asp?DDFDocuments/v/G/TBTN25/SWE158.DOCX", "https://docs.wto.org/imrd/directdoc.asp?DDFDocuments/v/G/TBTN25/SWE158.DOCX")</f>
        <v>https://docs.wto.org/imrd/directdoc.asp?DDFDocuments/v/G/TBTN25/SWE158.DOCX</v>
      </c>
    </row>
    <row r="129" spans="1:17" ht="60" x14ac:dyDescent="0.25">
      <c r="A129" s="8" t="s">
        <v>473</v>
      </c>
      <c r="B129" s="7">
        <v>45729</v>
      </c>
      <c r="C129" s="9" t="str">
        <f>HYPERLINK("https://eping.wto.org/en/Search?viewData= G/TBT/N/EU/1115"," G/TBT/N/EU/1115")</f>
        <v xml:space="preserve"> G/TBT/N/EU/1115</v>
      </c>
      <c r="D129" s="8" t="s">
        <v>613</v>
      </c>
      <c r="E129" s="8" t="s">
        <v>614</v>
      </c>
      <c r="G129" s="8" t="s">
        <v>19</v>
      </c>
      <c r="H129" s="8" t="s">
        <v>474</v>
      </c>
      <c r="I129" s="8" t="s">
        <v>156</v>
      </c>
      <c r="J129" s="8" t="s">
        <v>58</v>
      </c>
      <c r="K129" s="6"/>
      <c r="L129" s="7">
        <v>45789</v>
      </c>
      <c r="M129" s="6" t="s">
        <v>21</v>
      </c>
      <c r="N129" s="8" t="s">
        <v>615</v>
      </c>
      <c r="O129" s="6" t="str">
        <f>HYPERLINK("https://docs.wto.org/imrd/directdoc.asp?DDFDocuments/t/G/TBTN25/EU1115.DOCX", "https://docs.wto.org/imrd/directdoc.asp?DDFDocuments/t/G/TBTN25/EU1115.DOCX")</f>
        <v>https://docs.wto.org/imrd/directdoc.asp?DDFDocuments/t/G/TBTN25/EU1115.DOCX</v>
      </c>
      <c r="P129" s="6" t="str">
        <f>HYPERLINK("https://docs.wto.org/imrd/directdoc.asp?DDFDocuments/u/G/TBTN25/EU1115.DOCX", "https://docs.wto.org/imrd/directdoc.asp?DDFDocuments/u/G/TBTN25/EU1115.DOCX")</f>
        <v>https://docs.wto.org/imrd/directdoc.asp?DDFDocuments/u/G/TBTN25/EU1115.DOCX</v>
      </c>
      <c r="Q129" s="6" t="str">
        <f>HYPERLINK("https://docs.wto.org/imrd/directdoc.asp?DDFDocuments/v/G/TBTN25/EU1115.DOCX", "https://docs.wto.org/imrd/directdoc.asp?DDFDocuments/v/G/TBTN25/EU1115.DOCX")</f>
        <v>https://docs.wto.org/imrd/directdoc.asp?DDFDocuments/v/G/TBTN25/EU1115.DOCX</v>
      </c>
    </row>
    <row r="130" spans="1:17" ht="45" x14ac:dyDescent="0.25">
      <c r="A130" s="8" t="s">
        <v>512</v>
      </c>
      <c r="B130" s="7">
        <v>45729</v>
      </c>
      <c r="C130" s="9" t="str">
        <f>HYPERLINK("https://eping.wto.org/en/Search?viewData= G/TBT/N/MWI/157"," G/TBT/N/MWI/157")</f>
        <v xml:space="preserve"> G/TBT/N/MWI/157</v>
      </c>
      <c r="D130" s="8" t="s">
        <v>616</v>
      </c>
      <c r="E130" s="8" t="s">
        <v>617</v>
      </c>
      <c r="G130" s="8" t="s">
        <v>513</v>
      </c>
      <c r="H130" s="8" t="s">
        <v>514</v>
      </c>
      <c r="I130" s="8" t="s">
        <v>515</v>
      </c>
      <c r="J130" s="8" t="s">
        <v>19</v>
      </c>
      <c r="K130" s="6"/>
      <c r="L130" s="7">
        <v>45789</v>
      </c>
      <c r="M130" s="6" t="s">
        <v>21</v>
      </c>
      <c r="N130" s="8" t="s">
        <v>618</v>
      </c>
      <c r="O130" s="6" t="str">
        <f>HYPERLINK("https://docs.wto.org/imrd/directdoc.asp?DDFDocuments/t/G/TBTN25/MWI157.DOCX", "https://docs.wto.org/imrd/directdoc.asp?DDFDocuments/t/G/TBTN25/MWI157.DOCX")</f>
        <v>https://docs.wto.org/imrd/directdoc.asp?DDFDocuments/t/G/TBTN25/MWI157.DOCX</v>
      </c>
      <c r="P130" s="6" t="str">
        <f>HYPERLINK("https://docs.wto.org/imrd/directdoc.asp?DDFDocuments/u/G/TBTN25/MWI157.DOCX", "https://docs.wto.org/imrd/directdoc.asp?DDFDocuments/u/G/TBTN25/MWI157.DOCX")</f>
        <v>https://docs.wto.org/imrd/directdoc.asp?DDFDocuments/u/G/TBTN25/MWI157.DOCX</v>
      </c>
      <c r="Q130" s="6" t="str">
        <f>HYPERLINK("https://docs.wto.org/imrd/directdoc.asp?DDFDocuments/v/G/TBTN25/MWI157.DOCX", "https://docs.wto.org/imrd/directdoc.asp?DDFDocuments/v/G/TBTN25/MWI157.DOCX")</f>
        <v>https://docs.wto.org/imrd/directdoc.asp?DDFDocuments/v/G/TBTN25/MWI157.DOCX</v>
      </c>
    </row>
    <row r="131" spans="1:17" ht="195" x14ac:dyDescent="0.25">
      <c r="A131" s="8" t="s">
        <v>621</v>
      </c>
      <c r="B131" s="7">
        <v>45729</v>
      </c>
      <c r="C131" s="9" t="str">
        <f>HYPERLINK("https://eping.wto.org/en/Search?viewData= G/TBT/N/CHN/2027"," G/TBT/N/CHN/2027")</f>
        <v xml:space="preserve"> G/TBT/N/CHN/2027</v>
      </c>
      <c r="D131" s="8" t="s">
        <v>619</v>
      </c>
      <c r="E131" s="8" t="s">
        <v>620</v>
      </c>
      <c r="G131" s="8" t="s">
        <v>525</v>
      </c>
      <c r="H131" s="8" t="s">
        <v>526</v>
      </c>
      <c r="I131" s="8" t="s">
        <v>527</v>
      </c>
      <c r="J131" s="8" t="s">
        <v>19</v>
      </c>
      <c r="K131" s="6"/>
      <c r="L131" s="7">
        <v>45789</v>
      </c>
      <c r="M131" s="6" t="s">
        <v>21</v>
      </c>
      <c r="N131" s="8" t="s">
        <v>622</v>
      </c>
      <c r="O131" s="6" t="str">
        <f>HYPERLINK("https://docs.wto.org/imrd/directdoc.asp?DDFDocuments/t/G/TBTN25/CHN2027.DOCX", "https://docs.wto.org/imrd/directdoc.asp?DDFDocuments/t/G/TBTN25/CHN2027.DOCX")</f>
        <v>https://docs.wto.org/imrd/directdoc.asp?DDFDocuments/t/G/TBTN25/CHN2027.DOCX</v>
      </c>
      <c r="P131" s="6" t="str">
        <f>HYPERLINK("https://docs.wto.org/imrd/directdoc.asp?DDFDocuments/u/G/TBTN25/CHN2027.DOCX", "https://docs.wto.org/imrd/directdoc.asp?DDFDocuments/u/G/TBTN25/CHN2027.DOCX")</f>
        <v>https://docs.wto.org/imrd/directdoc.asp?DDFDocuments/u/G/TBTN25/CHN2027.DOCX</v>
      </c>
      <c r="Q131" s="6" t="str">
        <f>HYPERLINK("https://docs.wto.org/imrd/directdoc.asp?DDFDocuments/v/G/TBTN25/CHN2027.DOCX", "https://docs.wto.org/imrd/directdoc.asp?DDFDocuments/v/G/TBTN25/CHN2027.DOCX")</f>
        <v>https://docs.wto.org/imrd/directdoc.asp?DDFDocuments/v/G/TBTN25/CHN2027.DOCX</v>
      </c>
    </row>
    <row r="132" spans="1:17" ht="90" x14ac:dyDescent="0.25">
      <c r="A132" s="8" t="s">
        <v>625</v>
      </c>
      <c r="B132" s="7">
        <v>45728</v>
      </c>
      <c r="C132" s="9" t="str">
        <f>HYPERLINK("https://eping.wto.org/en/Search?viewData= G/TBT/N/CHN/2011"," G/TBT/N/CHN/2011")</f>
        <v xml:space="preserve"> G/TBT/N/CHN/2011</v>
      </c>
      <c r="D132" s="8" t="s">
        <v>623</v>
      </c>
      <c r="E132" s="8" t="s">
        <v>624</v>
      </c>
      <c r="G132" s="8" t="s">
        <v>626</v>
      </c>
      <c r="H132" s="8" t="s">
        <v>627</v>
      </c>
      <c r="I132" s="8" t="s">
        <v>149</v>
      </c>
      <c r="J132" s="8" t="s">
        <v>19</v>
      </c>
      <c r="K132" s="6"/>
      <c r="L132" s="7">
        <v>45788</v>
      </c>
      <c r="M132" s="6" t="s">
        <v>21</v>
      </c>
      <c r="N132" s="8" t="s">
        <v>628</v>
      </c>
      <c r="O132" s="6" t="str">
        <f>HYPERLINK("https://docs.wto.org/imrd/directdoc.asp?DDFDocuments/t/G/TBTN25/CHN2011.DOCX", "https://docs.wto.org/imrd/directdoc.asp?DDFDocuments/t/G/TBTN25/CHN2011.DOCX")</f>
        <v>https://docs.wto.org/imrd/directdoc.asp?DDFDocuments/t/G/TBTN25/CHN2011.DOCX</v>
      </c>
      <c r="P132" s="6" t="str">
        <f>HYPERLINK("https://docs.wto.org/imrd/directdoc.asp?DDFDocuments/u/G/TBTN25/CHN2011.DOCX", "https://docs.wto.org/imrd/directdoc.asp?DDFDocuments/u/G/TBTN25/CHN2011.DOCX")</f>
        <v>https://docs.wto.org/imrd/directdoc.asp?DDFDocuments/u/G/TBTN25/CHN2011.DOCX</v>
      </c>
      <c r="Q132" s="6" t="str">
        <f>HYPERLINK("https://docs.wto.org/imrd/directdoc.asp?DDFDocuments/v/G/TBTN25/CHN2011.DOCX", "https://docs.wto.org/imrd/directdoc.asp?DDFDocuments/v/G/TBTN25/CHN2011.DOCX")</f>
        <v>https://docs.wto.org/imrd/directdoc.asp?DDFDocuments/v/G/TBTN25/CHN2011.DOCX</v>
      </c>
    </row>
    <row r="133" spans="1:17" ht="105" x14ac:dyDescent="0.25">
      <c r="A133" s="8" t="s">
        <v>631</v>
      </c>
      <c r="B133" s="7">
        <v>45728</v>
      </c>
      <c r="C133" s="9" t="str">
        <f>HYPERLINK("https://eping.wto.org/en/Search?viewData= G/TBT/N/CHN/2012"," G/TBT/N/CHN/2012")</f>
        <v xml:space="preserve"> G/TBT/N/CHN/2012</v>
      </c>
      <c r="D133" s="8" t="s">
        <v>629</v>
      </c>
      <c r="E133" s="8" t="s">
        <v>630</v>
      </c>
      <c r="G133" s="8" t="s">
        <v>174</v>
      </c>
      <c r="H133" s="8" t="s">
        <v>508</v>
      </c>
      <c r="I133" s="8" t="s">
        <v>156</v>
      </c>
      <c r="J133" s="8" t="s">
        <v>19</v>
      </c>
      <c r="K133" s="6"/>
      <c r="L133" s="7">
        <v>45788</v>
      </c>
      <c r="M133" s="6" t="s">
        <v>21</v>
      </c>
      <c r="N133" s="8" t="s">
        <v>632</v>
      </c>
      <c r="O133" s="6" t="str">
        <f>HYPERLINK("https://docs.wto.org/imrd/directdoc.asp?DDFDocuments/t/G/TBTN25/CHN2012.DOCX", "https://docs.wto.org/imrd/directdoc.asp?DDFDocuments/t/G/TBTN25/CHN2012.DOCX")</f>
        <v>https://docs.wto.org/imrd/directdoc.asp?DDFDocuments/t/G/TBTN25/CHN2012.DOCX</v>
      </c>
      <c r="P133" s="6" t="str">
        <f>HYPERLINK("https://docs.wto.org/imrd/directdoc.asp?DDFDocuments/u/G/TBTN25/CHN2012.DOCX", "https://docs.wto.org/imrd/directdoc.asp?DDFDocuments/u/G/TBTN25/CHN2012.DOCX")</f>
        <v>https://docs.wto.org/imrd/directdoc.asp?DDFDocuments/u/G/TBTN25/CHN2012.DOCX</v>
      </c>
      <c r="Q133" s="6" t="str">
        <f>HYPERLINK("https://docs.wto.org/imrd/directdoc.asp?DDFDocuments/v/G/TBTN25/CHN2012.DOCX", "https://docs.wto.org/imrd/directdoc.asp?DDFDocuments/v/G/TBTN25/CHN2012.DOCX")</f>
        <v>https://docs.wto.org/imrd/directdoc.asp?DDFDocuments/v/G/TBTN25/CHN2012.DOCX</v>
      </c>
    </row>
    <row r="134" spans="1:17" ht="45" x14ac:dyDescent="0.25">
      <c r="A134" s="8" t="s">
        <v>635</v>
      </c>
      <c r="B134" s="7">
        <v>45728</v>
      </c>
      <c r="C134" s="9" t="str">
        <f>HYPERLINK("https://eping.wto.org/en/Search?viewData= G/TBT/N/BDI/577, G/TBT/N/KEN/1777, G/TBT/N/RWA/1175, G/TBT/N/TZA/1290, G/TBT/N/UGA/2133"," G/TBT/N/BDI/577, G/TBT/N/KEN/1777, G/TBT/N/RWA/1175, G/TBT/N/TZA/1290, G/TBT/N/UGA/2133")</f>
        <v xml:space="preserve"> G/TBT/N/BDI/577, G/TBT/N/KEN/1777, G/TBT/N/RWA/1175, G/TBT/N/TZA/1290, G/TBT/N/UGA/2133</v>
      </c>
      <c r="D134" s="8" t="s">
        <v>633</v>
      </c>
      <c r="E134" s="8" t="s">
        <v>634</v>
      </c>
      <c r="G134" s="8" t="s">
        <v>636</v>
      </c>
      <c r="H134" s="8" t="s">
        <v>469</v>
      </c>
      <c r="I134" s="8" t="s">
        <v>637</v>
      </c>
      <c r="J134" s="8" t="s">
        <v>19</v>
      </c>
      <c r="K134" s="6"/>
      <c r="L134" s="7">
        <v>45788</v>
      </c>
      <c r="M134" s="6" t="s">
        <v>21</v>
      </c>
      <c r="N134" s="8" t="s">
        <v>638</v>
      </c>
      <c r="O134" s="6" t="str">
        <f>HYPERLINK("https://docs.wto.org/imrd/directdoc.asp?DDFDocuments/t/G/TBTN25/BDI577.DOCX", "https://docs.wto.org/imrd/directdoc.asp?DDFDocuments/t/G/TBTN25/BDI577.DOCX")</f>
        <v>https://docs.wto.org/imrd/directdoc.asp?DDFDocuments/t/G/TBTN25/BDI577.DOCX</v>
      </c>
      <c r="P134" s="6"/>
      <c r="Q134" s="6"/>
    </row>
    <row r="135" spans="1:17" ht="45" x14ac:dyDescent="0.25">
      <c r="A135" s="8" t="s">
        <v>641</v>
      </c>
      <c r="B135" s="7">
        <v>45728</v>
      </c>
      <c r="C135" s="9" t="str">
        <f>HYPERLINK("https://eping.wto.org/en/Search?viewData= G/TBT/N/BDI/579, G/TBT/N/KEN/1779, G/TBT/N/RWA/1177, G/TBT/N/TZA/1292, G/TBT/N/UGA/2135"," G/TBT/N/BDI/579, G/TBT/N/KEN/1779, G/TBT/N/RWA/1177, G/TBT/N/TZA/1292, G/TBT/N/UGA/2135")</f>
        <v xml:space="preserve"> G/TBT/N/BDI/579, G/TBT/N/KEN/1779, G/TBT/N/RWA/1177, G/TBT/N/TZA/1292, G/TBT/N/UGA/2135</v>
      </c>
      <c r="D135" s="8" t="s">
        <v>639</v>
      </c>
      <c r="E135" s="8" t="s">
        <v>640</v>
      </c>
      <c r="G135" s="8" t="s">
        <v>636</v>
      </c>
      <c r="H135" s="8" t="s">
        <v>469</v>
      </c>
      <c r="I135" s="8" t="s">
        <v>637</v>
      </c>
      <c r="J135" s="8" t="s">
        <v>19</v>
      </c>
      <c r="K135" s="6"/>
      <c r="L135" s="7">
        <v>45788</v>
      </c>
      <c r="M135" s="6" t="s">
        <v>21</v>
      </c>
      <c r="N135" s="8" t="s">
        <v>642</v>
      </c>
      <c r="O135" s="6" t="str">
        <f>HYPERLINK("https://docs.wto.org/imrd/directdoc.asp?DDFDocuments/t/G/TBTN25/BDI579.DOCX", "https://docs.wto.org/imrd/directdoc.asp?DDFDocuments/t/G/TBTN25/BDI579.DOCX")</f>
        <v>https://docs.wto.org/imrd/directdoc.asp?DDFDocuments/t/G/TBTN25/BDI579.DOCX</v>
      </c>
      <c r="P135" s="6" t="str">
        <f>HYPERLINK("https://docs.wto.org/imrd/directdoc.asp?DDFDocuments/u/G/TBTN25/BDI579.DOCX", "https://docs.wto.org/imrd/directdoc.asp?DDFDocuments/u/G/TBTN25/BDI579.DOCX")</f>
        <v>https://docs.wto.org/imrd/directdoc.asp?DDFDocuments/u/G/TBTN25/BDI579.DOCX</v>
      </c>
      <c r="Q135" s="6" t="str">
        <f>HYPERLINK("https://docs.wto.org/imrd/directdoc.asp?DDFDocuments/v/G/TBTN25/BDI579.DOCX", "https://docs.wto.org/imrd/directdoc.asp?DDFDocuments/v/G/TBTN25/BDI579.DOCX")</f>
        <v>https://docs.wto.org/imrd/directdoc.asp?DDFDocuments/v/G/TBTN25/BDI579.DOCX</v>
      </c>
    </row>
    <row r="136" spans="1:17" ht="45" x14ac:dyDescent="0.25">
      <c r="A136" s="8" t="s">
        <v>645</v>
      </c>
      <c r="B136" s="7">
        <v>45728</v>
      </c>
      <c r="C136" s="9" t="str">
        <f>HYPERLINK("https://eping.wto.org/en/Search?viewData= G/TBT/N/CHN/2019"," G/TBT/N/CHN/2019")</f>
        <v xml:space="preserve"> G/TBT/N/CHN/2019</v>
      </c>
      <c r="D136" s="8" t="s">
        <v>643</v>
      </c>
      <c r="E136" s="8" t="s">
        <v>644</v>
      </c>
      <c r="G136" s="8" t="s">
        <v>646</v>
      </c>
      <c r="H136" s="8" t="s">
        <v>647</v>
      </c>
      <c r="I136" s="8" t="s">
        <v>648</v>
      </c>
      <c r="J136" s="8" t="s">
        <v>19</v>
      </c>
      <c r="K136" s="6"/>
      <c r="L136" s="7">
        <v>45788</v>
      </c>
      <c r="M136" s="6" t="s">
        <v>21</v>
      </c>
      <c r="N136" s="8" t="s">
        <v>649</v>
      </c>
      <c r="O136" s="6" t="str">
        <f>HYPERLINK("https://docs.wto.org/imrd/directdoc.asp?DDFDocuments/t/G/TBTN25/CHN2019.DOCX", "https://docs.wto.org/imrd/directdoc.asp?DDFDocuments/t/G/TBTN25/CHN2019.DOCX")</f>
        <v>https://docs.wto.org/imrd/directdoc.asp?DDFDocuments/t/G/TBTN25/CHN2019.DOCX</v>
      </c>
      <c r="P136" s="6" t="str">
        <f>HYPERLINK("https://docs.wto.org/imrd/directdoc.asp?DDFDocuments/u/G/TBTN25/CHN2019.DOCX", "https://docs.wto.org/imrd/directdoc.asp?DDFDocuments/u/G/TBTN25/CHN2019.DOCX")</f>
        <v>https://docs.wto.org/imrd/directdoc.asp?DDFDocuments/u/G/TBTN25/CHN2019.DOCX</v>
      </c>
      <c r="Q136" s="6" t="str">
        <f>HYPERLINK("https://docs.wto.org/imrd/directdoc.asp?DDFDocuments/v/G/TBTN25/CHN2019.DOCX", "https://docs.wto.org/imrd/directdoc.asp?DDFDocuments/v/G/TBTN25/CHN2019.DOCX")</f>
        <v>https://docs.wto.org/imrd/directdoc.asp?DDFDocuments/v/G/TBTN25/CHN2019.DOCX</v>
      </c>
    </row>
    <row r="137" spans="1:17" ht="45" x14ac:dyDescent="0.25">
      <c r="A137" s="8" t="s">
        <v>641</v>
      </c>
      <c r="B137" s="7">
        <v>45728</v>
      </c>
      <c r="C137" s="9" t="str">
        <f>HYPERLINK("https://eping.wto.org/en/Search?viewData= G/TBT/N/BDI/579, G/TBT/N/KEN/1779, G/TBT/N/RWA/1177, G/TBT/N/TZA/1292, G/TBT/N/UGA/2135"," G/TBT/N/BDI/579, G/TBT/N/KEN/1779, G/TBT/N/RWA/1177, G/TBT/N/TZA/1292, G/TBT/N/UGA/2135")</f>
        <v xml:space="preserve"> G/TBT/N/BDI/579, G/TBT/N/KEN/1779, G/TBT/N/RWA/1177, G/TBT/N/TZA/1292, G/TBT/N/UGA/2135</v>
      </c>
      <c r="D137" s="8" t="s">
        <v>639</v>
      </c>
      <c r="E137" s="8" t="s">
        <v>640</v>
      </c>
      <c r="G137" s="8" t="s">
        <v>636</v>
      </c>
      <c r="H137" s="8" t="s">
        <v>469</v>
      </c>
      <c r="I137" s="8" t="s">
        <v>637</v>
      </c>
      <c r="J137" s="8" t="s">
        <v>19</v>
      </c>
      <c r="K137" s="6"/>
      <c r="L137" s="7">
        <v>45788</v>
      </c>
      <c r="M137" s="6" t="s">
        <v>21</v>
      </c>
      <c r="N137" s="8" t="s">
        <v>642</v>
      </c>
      <c r="O137" s="6" t="str">
        <f>HYPERLINK("https://docs.wto.org/imrd/directdoc.asp?DDFDocuments/t/G/TBTN25/BDI579.DOCX", "https://docs.wto.org/imrd/directdoc.asp?DDFDocuments/t/G/TBTN25/BDI579.DOCX")</f>
        <v>https://docs.wto.org/imrd/directdoc.asp?DDFDocuments/t/G/TBTN25/BDI579.DOCX</v>
      </c>
      <c r="P137" s="6" t="str">
        <f>HYPERLINK("https://docs.wto.org/imrd/directdoc.asp?DDFDocuments/u/G/TBTN25/BDI579.DOCX", "https://docs.wto.org/imrd/directdoc.asp?DDFDocuments/u/G/TBTN25/BDI579.DOCX")</f>
        <v>https://docs.wto.org/imrd/directdoc.asp?DDFDocuments/u/G/TBTN25/BDI579.DOCX</v>
      </c>
      <c r="Q137" s="6" t="str">
        <f>HYPERLINK("https://docs.wto.org/imrd/directdoc.asp?DDFDocuments/v/G/TBTN25/BDI579.DOCX", "https://docs.wto.org/imrd/directdoc.asp?DDFDocuments/v/G/TBTN25/BDI579.DOCX")</f>
        <v>https://docs.wto.org/imrd/directdoc.asp?DDFDocuments/v/G/TBTN25/BDI579.DOCX</v>
      </c>
    </row>
    <row r="138" spans="1:17" ht="45" x14ac:dyDescent="0.25">
      <c r="A138" s="8" t="s">
        <v>641</v>
      </c>
      <c r="B138" s="7">
        <v>45728</v>
      </c>
      <c r="C138" s="9" t="str">
        <f>HYPERLINK("https://eping.wto.org/en/Search?viewData= G/TBT/N/BDI/579, G/TBT/N/KEN/1779, G/TBT/N/RWA/1177, G/TBT/N/TZA/1292, G/TBT/N/UGA/2135"," G/TBT/N/BDI/579, G/TBT/N/KEN/1779, G/TBT/N/RWA/1177, G/TBT/N/TZA/1292, G/TBT/N/UGA/2135")</f>
        <v xml:space="preserve"> G/TBT/N/BDI/579, G/TBT/N/KEN/1779, G/TBT/N/RWA/1177, G/TBT/N/TZA/1292, G/TBT/N/UGA/2135</v>
      </c>
      <c r="D138" s="8" t="s">
        <v>639</v>
      </c>
      <c r="E138" s="8" t="s">
        <v>640</v>
      </c>
      <c r="G138" s="8" t="s">
        <v>636</v>
      </c>
      <c r="H138" s="8" t="s">
        <v>469</v>
      </c>
      <c r="I138" s="8" t="s">
        <v>637</v>
      </c>
      <c r="J138" s="8" t="s">
        <v>19</v>
      </c>
      <c r="K138" s="6"/>
      <c r="L138" s="7">
        <v>45788</v>
      </c>
      <c r="M138" s="6" t="s">
        <v>21</v>
      </c>
      <c r="N138" s="8" t="s">
        <v>642</v>
      </c>
      <c r="O138" s="6" t="str">
        <f>HYPERLINK("https://docs.wto.org/imrd/directdoc.asp?DDFDocuments/t/G/TBTN25/BDI579.DOCX", "https://docs.wto.org/imrd/directdoc.asp?DDFDocuments/t/G/TBTN25/BDI579.DOCX")</f>
        <v>https://docs.wto.org/imrd/directdoc.asp?DDFDocuments/t/G/TBTN25/BDI579.DOCX</v>
      </c>
      <c r="P138" s="6" t="str">
        <f>HYPERLINK("https://docs.wto.org/imrd/directdoc.asp?DDFDocuments/u/G/TBTN25/BDI579.DOCX", "https://docs.wto.org/imrd/directdoc.asp?DDFDocuments/u/G/TBTN25/BDI579.DOCX")</f>
        <v>https://docs.wto.org/imrd/directdoc.asp?DDFDocuments/u/G/TBTN25/BDI579.DOCX</v>
      </c>
      <c r="Q138" s="6" t="str">
        <f>HYPERLINK("https://docs.wto.org/imrd/directdoc.asp?DDFDocuments/v/G/TBTN25/BDI579.DOCX", "https://docs.wto.org/imrd/directdoc.asp?DDFDocuments/v/G/TBTN25/BDI579.DOCX")</f>
        <v>https://docs.wto.org/imrd/directdoc.asp?DDFDocuments/v/G/TBTN25/BDI579.DOCX</v>
      </c>
    </row>
    <row r="139" spans="1:17" ht="75" x14ac:dyDescent="0.25">
      <c r="A139" s="8" t="s">
        <v>652</v>
      </c>
      <c r="B139" s="7">
        <v>45728</v>
      </c>
      <c r="C139" s="9" t="str">
        <f>HYPERLINK("https://eping.wto.org/en/Search?viewData= G/TBT/N/CHN/2005"," G/TBT/N/CHN/2005")</f>
        <v xml:space="preserve"> G/TBT/N/CHN/2005</v>
      </c>
      <c r="D139" s="8" t="s">
        <v>650</v>
      </c>
      <c r="E139" s="8" t="s">
        <v>651</v>
      </c>
      <c r="G139" s="8" t="s">
        <v>653</v>
      </c>
      <c r="H139" s="8" t="s">
        <v>654</v>
      </c>
      <c r="I139" s="8" t="s">
        <v>149</v>
      </c>
      <c r="J139" s="8" t="s">
        <v>19</v>
      </c>
      <c r="K139" s="6"/>
      <c r="L139" s="7">
        <v>45788</v>
      </c>
      <c r="M139" s="6" t="s">
        <v>21</v>
      </c>
      <c r="N139" s="8" t="s">
        <v>655</v>
      </c>
      <c r="O139" s="6" t="str">
        <f>HYPERLINK("https://docs.wto.org/imrd/directdoc.asp?DDFDocuments/t/G/TBTN25/CHN2005.DOCX", "https://docs.wto.org/imrd/directdoc.asp?DDFDocuments/t/G/TBTN25/CHN2005.DOCX")</f>
        <v>https://docs.wto.org/imrd/directdoc.asp?DDFDocuments/t/G/TBTN25/CHN2005.DOCX</v>
      </c>
      <c r="P139" s="6" t="str">
        <f>HYPERLINK("https://docs.wto.org/imrd/directdoc.asp?DDFDocuments/u/G/TBTN25/CHN2005.DOCX", "https://docs.wto.org/imrd/directdoc.asp?DDFDocuments/u/G/TBTN25/CHN2005.DOCX")</f>
        <v>https://docs.wto.org/imrd/directdoc.asp?DDFDocuments/u/G/TBTN25/CHN2005.DOCX</v>
      </c>
      <c r="Q139" s="6" t="str">
        <f>HYPERLINK("https://docs.wto.org/imrd/directdoc.asp?DDFDocuments/v/G/TBTN25/CHN2005.DOCX", "https://docs.wto.org/imrd/directdoc.asp?DDFDocuments/v/G/TBTN25/CHN2005.DOCX")</f>
        <v>https://docs.wto.org/imrd/directdoc.asp?DDFDocuments/v/G/TBTN25/CHN2005.DOCX</v>
      </c>
    </row>
    <row r="140" spans="1:17" ht="45" x14ac:dyDescent="0.25">
      <c r="A140" s="8" t="s">
        <v>658</v>
      </c>
      <c r="B140" s="7">
        <v>45728</v>
      </c>
      <c r="C140" s="9" t="str">
        <f>HYPERLINK("https://eping.wto.org/en/Search?viewData= G/TBT/N/CHN/2015"," G/TBT/N/CHN/2015")</f>
        <v xml:space="preserve"> G/TBT/N/CHN/2015</v>
      </c>
      <c r="D140" s="8" t="s">
        <v>656</v>
      </c>
      <c r="E140" s="8" t="s">
        <v>657</v>
      </c>
      <c r="G140" s="8" t="s">
        <v>174</v>
      </c>
      <c r="H140" s="8" t="s">
        <v>508</v>
      </c>
      <c r="I140" s="8" t="s">
        <v>156</v>
      </c>
      <c r="J140" s="8" t="s">
        <v>19</v>
      </c>
      <c r="K140" s="6"/>
      <c r="L140" s="7">
        <v>45788</v>
      </c>
      <c r="M140" s="6" t="s">
        <v>21</v>
      </c>
      <c r="N140" s="8" t="s">
        <v>659</v>
      </c>
      <c r="O140" s="6" t="str">
        <f>HYPERLINK("https://docs.wto.org/imrd/directdoc.asp?DDFDocuments/t/G/TBTN25/CHN2015.DOCX", "https://docs.wto.org/imrd/directdoc.asp?DDFDocuments/t/G/TBTN25/CHN2015.DOCX")</f>
        <v>https://docs.wto.org/imrd/directdoc.asp?DDFDocuments/t/G/TBTN25/CHN2015.DOCX</v>
      </c>
      <c r="P140" s="6" t="str">
        <f>HYPERLINK("https://docs.wto.org/imrd/directdoc.asp?DDFDocuments/u/G/TBTN25/CHN2015.DOCX", "https://docs.wto.org/imrd/directdoc.asp?DDFDocuments/u/G/TBTN25/CHN2015.DOCX")</f>
        <v>https://docs.wto.org/imrd/directdoc.asp?DDFDocuments/u/G/TBTN25/CHN2015.DOCX</v>
      </c>
      <c r="Q140" s="6" t="str">
        <f>HYPERLINK("https://docs.wto.org/imrd/directdoc.asp?DDFDocuments/v/G/TBTN25/CHN2015.DOCX", "https://docs.wto.org/imrd/directdoc.asp?DDFDocuments/v/G/TBTN25/CHN2015.DOCX")</f>
        <v>https://docs.wto.org/imrd/directdoc.asp?DDFDocuments/v/G/TBTN25/CHN2015.DOCX</v>
      </c>
    </row>
    <row r="141" spans="1:17" ht="60" x14ac:dyDescent="0.25">
      <c r="A141" s="8" t="s">
        <v>662</v>
      </c>
      <c r="B141" s="7">
        <v>45728</v>
      </c>
      <c r="C141" s="9" t="str">
        <f>HYPERLINK("https://eping.wto.org/en/Search?viewData= G/TBT/N/CHN/2023"," G/TBT/N/CHN/2023")</f>
        <v xml:space="preserve"> G/TBT/N/CHN/2023</v>
      </c>
      <c r="D141" s="8" t="s">
        <v>660</v>
      </c>
      <c r="E141" s="8" t="s">
        <v>661</v>
      </c>
      <c r="G141" s="8" t="s">
        <v>663</v>
      </c>
      <c r="H141" s="8" t="s">
        <v>664</v>
      </c>
      <c r="I141" s="8" t="s">
        <v>149</v>
      </c>
      <c r="J141" s="8" t="s">
        <v>103</v>
      </c>
      <c r="K141" s="6"/>
      <c r="L141" s="7">
        <v>45788</v>
      </c>
      <c r="M141" s="6" t="s">
        <v>21</v>
      </c>
      <c r="N141" s="8" t="s">
        <v>665</v>
      </c>
      <c r="O141" s="6" t="str">
        <f>HYPERLINK("https://docs.wto.org/imrd/directdoc.asp?DDFDocuments/t/G/TBTN25/CHN2023.DOCX", "https://docs.wto.org/imrd/directdoc.asp?DDFDocuments/t/G/TBTN25/CHN2023.DOCX")</f>
        <v>https://docs.wto.org/imrd/directdoc.asp?DDFDocuments/t/G/TBTN25/CHN2023.DOCX</v>
      </c>
      <c r="P141" s="6" t="str">
        <f>HYPERLINK("https://docs.wto.org/imrd/directdoc.asp?DDFDocuments/u/G/TBTN25/CHN2023.DOCX", "https://docs.wto.org/imrd/directdoc.asp?DDFDocuments/u/G/TBTN25/CHN2023.DOCX")</f>
        <v>https://docs.wto.org/imrd/directdoc.asp?DDFDocuments/u/G/TBTN25/CHN2023.DOCX</v>
      </c>
      <c r="Q141" s="6" t="str">
        <f>HYPERLINK("https://docs.wto.org/imrd/directdoc.asp?DDFDocuments/v/G/TBTN25/CHN2023.DOCX", "https://docs.wto.org/imrd/directdoc.asp?DDFDocuments/v/G/TBTN25/CHN2023.DOCX")</f>
        <v>https://docs.wto.org/imrd/directdoc.asp?DDFDocuments/v/G/TBTN25/CHN2023.DOCX</v>
      </c>
    </row>
    <row r="142" spans="1:17" ht="45" x14ac:dyDescent="0.25">
      <c r="A142" s="8" t="s">
        <v>668</v>
      </c>
      <c r="B142" s="7">
        <v>45728</v>
      </c>
      <c r="C142" s="9" t="str">
        <f>HYPERLINK("https://eping.wto.org/en/Search?viewData= G/TBT/N/CHN/2014"," G/TBT/N/CHN/2014")</f>
        <v xml:space="preserve"> G/TBT/N/CHN/2014</v>
      </c>
      <c r="D142" s="8" t="s">
        <v>666</v>
      </c>
      <c r="E142" s="8" t="s">
        <v>667</v>
      </c>
      <c r="G142" s="8" t="s">
        <v>174</v>
      </c>
      <c r="H142" s="8" t="s">
        <v>508</v>
      </c>
      <c r="I142" s="8" t="s">
        <v>156</v>
      </c>
      <c r="J142" s="8" t="s">
        <v>19</v>
      </c>
      <c r="K142" s="6"/>
      <c r="L142" s="7">
        <v>45788</v>
      </c>
      <c r="M142" s="6" t="s">
        <v>21</v>
      </c>
      <c r="N142" s="8" t="s">
        <v>669</v>
      </c>
      <c r="O142" s="6" t="str">
        <f>HYPERLINK("https://docs.wto.org/imrd/directdoc.asp?DDFDocuments/t/G/TBTN25/CHN2014.DOCX", "https://docs.wto.org/imrd/directdoc.asp?DDFDocuments/t/G/TBTN25/CHN2014.DOCX")</f>
        <v>https://docs.wto.org/imrd/directdoc.asp?DDFDocuments/t/G/TBTN25/CHN2014.DOCX</v>
      </c>
      <c r="P142" s="6" t="str">
        <f>HYPERLINK("https://docs.wto.org/imrd/directdoc.asp?DDFDocuments/u/G/TBTN25/CHN2014.DOCX", "https://docs.wto.org/imrd/directdoc.asp?DDFDocuments/u/G/TBTN25/CHN2014.DOCX")</f>
        <v>https://docs.wto.org/imrd/directdoc.asp?DDFDocuments/u/G/TBTN25/CHN2014.DOCX</v>
      </c>
      <c r="Q142" s="6" t="str">
        <f>HYPERLINK("https://docs.wto.org/imrd/directdoc.asp?DDFDocuments/v/G/TBTN25/CHN2014.DOCX", "https://docs.wto.org/imrd/directdoc.asp?DDFDocuments/v/G/TBTN25/CHN2014.DOCX")</f>
        <v>https://docs.wto.org/imrd/directdoc.asp?DDFDocuments/v/G/TBTN25/CHN2014.DOCX</v>
      </c>
    </row>
    <row r="143" spans="1:17" ht="375" x14ac:dyDescent="0.25">
      <c r="A143" s="8" t="s">
        <v>672</v>
      </c>
      <c r="B143" s="7">
        <v>45728</v>
      </c>
      <c r="C143" s="9" t="str">
        <f>HYPERLINK("https://eping.wto.org/en/Search?viewData= G/TBT/N/AUS/180"," G/TBT/N/AUS/180")</f>
        <v xml:space="preserve"> G/TBT/N/AUS/180</v>
      </c>
      <c r="D143" s="8" t="s">
        <v>670</v>
      </c>
      <c r="E143" s="8" t="s">
        <v>671</v>
      </c>
      <c r="G143" s="8" t="s">
        <v>673</v>
      </c>
      <c r="H143" s="8" t="s">
        <v>674</v>
      </c>
      <c r="I143" s="8" t="s">
        <v>675</v>
      </c>
      <c r="J143" s="8" t="s">
        <v>19</v>
      </c>
      <c r="K143" s="6"/>
      <c r="L143" s="7">
        <v>45788</v>
      </c>
      <c r="M143" s="6" t="s">
        <v>21</v>
      </c>
      <c r="N143" s="6"/>
      <c r="O143" s="6" t="str">
        <f>HYPERLINK("https://docs.wto.org/imrd/directdoc.asp?DDFDocuments/t/G/TBTN25/AUS180.DOCX", "https://docs.wto.org/imrd/directdoc.asp?DDFDocuments/t/G/TBTN25/AUS180.DOCX")</f>
        <v>https://docs.wto.org/imrd/directdoc.asp?DDFDocuments/t/G/TBTN25/AUS180.DOCX</v>
      </c>
      <c r="P143" s="6" t="str">
        <f>HYPERLINK("https://docs.wto.org/imrd/directdoc.asp?DDFDocuments/u/G/TBTN25/AUS180.DOCX", "https://docs.wto.org/imrd/directdoc.asp?DDFDocuments/u/G/TBTN25/AUS180.DOCX")</f>
        <v>https://docs.wto.org/imrd/directdoc.asp?DDFDocuments/u/G/TBTN25/AUS180.DOCX</v>
      </c>
      <c r="Q143" s="6" t="str">
        <f>HYPERLINK("https://docs.wto.org/imrd/directdoc.asp?DDFDocuments/v/G/TBTN25/AUS180.DOCX", "https://docs.wto.org/imrd/directdoc.asp?DDFDocuments/v/G/TBTN25/AUS180.DOCX")</f>
        <v>https://docs.wto.org/imrd/directdoc.asp?DDFDocuments/v/G/TBTN25/AUS180.DOCX</v>
      </c>
    </row>
    <row r="144" spans="1:17" ht="45" x14ac:dyDescent="0.25">
      <c r="A144" s="8" t="s">
        <v>641</v>
      </c>
      <c r="B144" s="7">
        <v>45728</v>
      </c>
      <c r="C144" s="9" t="str">
        <f>HYPERLINK("https://eping.wto.org/en/Search?viewData= G/TBT/N/BDI/579, G/TBT/N/KEN/1779, G/TBT/N/RWA/1177, G/TBT/N/TZA/1292, G/TBT/N/UGA/2135"," G/TBT/N/BDI/579, G/TBT/N/KEN/1779, G/TBT/N/RWA/1177, G/TBT/N/TZA/1292, G/TBT/N/UGA/2135")</f>
        <v xml:space="preserve"> G/TBT/N/BDI/579, G/TBT/N/KEN/1779, G/TBT/N/RWA/1177, G/TBT/N/TZA/1292, G/TBT/N/UGA/2135</v>
      </c>
      <c r="D144" s="8" t="s">
        <v>639</v>
      </c>
      <c r="E144" s="8" t="s">
        <v>640</v>
      </c>
      <c r="G144" s="8" t="s">
        <v>636</v>
      </c>
      <c r="H144" s="8" t="s">
        <v>469</v>
      </c>
      <c r="I144" s="8" t="s">
        <v>637</v>
      </c>
      <c r="J144" s="8" t="s">
        <v>19</v>
      </c>
      <c r="K144" s="6"/>
      <c r="L144" s="7">
        <v>45788</v>
      </c>
      <c r="M144" s="6" t="s">
        <v>21</v>
      </c>
      <c r="N144" s="8" t="s">
        <v>642</v>
      </c>
      <c r="O144" s="6" t="str">
        <f>HYPERLINK("https://docs.wto.org/imrd/directdoc.asp?DDFDocuments/t/G/TBTN25/BDI579.DOCX", "https://docs.wto.org/imrd/directdoc.asp?DDFDocuments/t/G/TBTN25/BDI579.DOCX")</f>
        <v>https://docs.wto.org/imrd/directdoc.asp?DDFDocuments/t/G/TBTN25/BDI579.DOCX</v>
      </c>
      <c r="P144" s="6" t="str">
        <f>HYPERLINK("https://docs.wto.org/imrd/directdoc.asp?DDFDocuments/u/G/TBTN25/BDI579.DOCX", "https://docs.wto.org/imrd/directdoc.asp?DDFDocuments/u/G/TBTN25/BDI579.DOCX")</f>
        <v>https://docs.wto.org/imrd/directdoc.asp?DDFDocuments/u/G/TBTN25/BDI579.DOCX</v>
      </c>
      <c r="Q144" s="6" t="str">
        <f>HYPERLINK("https://docs.wto.org/imrd/directdoc.asp?DDFDocuments/v/G/TBTN25/BDI579.DOCX", "https://docs.wto.org/imrd/directdoc.asp?DDFDocuments/v/G/TBTN25/BDI579.DOCX")</f>
        <v>https://docs.wto.org/imrd/directdoc.asp?DDFDocuments/v/G/TBTN25/BDI579.DOCX</v>
      </c>
    </row>
    <row r="145" spans="1:17" ht="45" x14ac:dyDescent="0.25">
      <c r="A145" s="8" t="s">
        <v>635</v>
      </c>
      <c r="B145" s="7">
        <v>45728</v>
      </c>
      <c r="C145" s="9" t="str">
        <f>HYPERLINK("https://eping.wto.org/en/Search?viewData= G/TBT/N/BDI/577, G/TBT/N/KEN/1777, G/TBT/N/RWA/1175, G/TBT/N/TZA/1290, G/TBT/N/UGA/2133"," G/TBT/N/BDI/577, G/TBT/N/KEN/1777, G/TBT/N/RWA/1175, G/TBT/N/TZA/1290, G/TBT/N/UGA/2133")</f>
        <v xml:space="preserve"> G/TBT/N/BDI/577, G/TBT/N/KEN/1777, G/TBT/N/RWA/1175, G/TBT/N/TZA/1290, G/TBT/N/UGA/2133</v>
      </c>
      <c r="D145" s="8" t="s">
        <v>633</v>
      </c>
      <c r="E145" s="8" t="s">
        <v>634</v>
      </c>
      <c r="G145" s="8" t="s">
        <v>636</v>
      </c>
      <c r="H145" s="8" t="s">
        <v>469</v>
      </c>
      <c r="I145" s="8" t="s">
        <v>637</v>
      </c>
      <c r="J145" s="8" t="s">
        <v>19</v>
      </c>
      <c r="K145" s="6"/>
      <c r="L145" s="7">
        <v>45788</v>
      </c>
      <c r="M145" s="6" t="s">
        <v>21</v>
      </c>
      <c r="N145" s="8" t="s">
        <v>638</v>
      </c>
      <c r="O145" s="6" t="str">
        <f>HYPERLINK("https://docs.wto.org/imrd/directdoc.asp?DDFDocuments/t/G/TBTN25/BDI577.DOCX", "https://docs.wto.org/imrd/directdoc.asp?DDFDocuments/t/G/TBTN25/BDI577.DOCX")</f>
        <v>https://docs.wto.org/imrd/directdoc.asp?DDFDocuments/t/G/TBTN25/BDI577.DOCX</v>
      </c>
      <c r="P145" s="6"/>
      <c r="Q145" s="6"/>
    </row>
    <row r="146" spans="1:17" ht="45" x14ac:dyDescent="0.25">
      <c r="A146" s="8" t="s">
        <v>641</v>
      </c>
      <c r="B146" s="7">
        <v>45728</v>
      </c>
      <c r="C146" s="9" t="str">
        <f>HYPERLINK("https://eping.wto.org/en/Search?viewData= G/TBT/N/BDI/578, G/TBT/N/KEN/1778, G/TBT/N/RWA/1176, G/TBT/N/TZA/1291, G/TBT/N/UGA/2134"," G/TBT/N/BDI/578, G/TBT/N/KEN/1778, G/TBT/N/RWA/1176, G/TBT/N/TZA/1291, G/TBT/N/UGA/2134")</f>
        <v xml:space="preserve"> G/TBT/N/BDI/578, G/TBT/N/KEN/1778, G/TBT/N/RWA/1176, G/TBT/N/TZA/1291, G/TBT/N/UGA/2134</v>
      </c>
      <c r="D146" s="8" t="s">
        <v>676</v>
      </c>
      <c r="E146" s="8" t="s">
        <v>677</v>
      </c>
      <c r="G146" s="8" t="s">
        <v>636</v>
      </c>
      <c r="H146" s="8" t="s">
        <v>469</v>
      </c>
      <c r="I146" s="8" t="s">
        <v>637</v>
      </c>
      <c r="J146" s="8" t="s">
        <v>19</v>
      </c>
      <c r="K146" s="6"/>
      <c r="L146" s="7">
        <v>45788</v>
      </c>
      <c r="M146" s="6" t="s">
        <v>21</v>
      </c>
      <c r="N146" s="8" t="s">
        <v>678</v>
      </c>
      <c r="O146" s="6" t="str">
        <f>HYPERLINK("https://docs.wto.org/imrd/directdoc.asp?DDFDocuments/t/G/TBTN25/BDI578.DOCX", "https://docs.wto.org/imrd/directdoc.asp?DDFDocuments/t/G/TBTN25/BDI578.DOCX")</f>
        <v>https://docs.wto.org/imrd/directdoc.asp?DDFDocuments/t/G/TBTN25/BDI578.DOCX</v>
      </c>
      <c r="P146" s="6" t="str">
        <f>HYPERLINK("https://docs.wto.org/imrd/directdoc.asp?DDFDocuments/u/G/TBTN25/BDI578.DOCX", "https://docs.wto.org/imrd/directdoc.asp?DDFDocuments/u/G/TBTN25/BDI578.DOCX")</f>
        <v>https://docs.wto.org/imrd/directdoc.asp?DDFDocuments/u/G/TBTN25/BDI578.DOCX</v>
      </c>
      <c r="Q146" s="6" t="str">
        <f>HYPERLINK("https://docs.wto.org/imrd/directdoc.asp?DDFDocuments/v/G/TBTN25/BDI578.DOCX", "https://docs.wto.org/imrd/directdoc.asp?DDFDocuments/v/G/TBTN25/BDI578.DOCX")</f>
        <v>https://docs.wto.org/imrd/directdoc.asp?DDFDocuments/v/G/TBTN25/BDI578.DOCX</v>
      </c>
    </row>
    <row r="147" spans="1:17" ht="90" x14ac:dyDescent="0.25">
      <c r="A147" s="8" t="s">
        <v>681</v>
      </c>
      <c r="B147" s="7">
        <v>45728</v>
      </c>
      <c r="C147" s="9" t="str">
        <f>HYPERLINK("https://eping.wto.org/en/Search?viewData= G/TBT/N/ISR/1385"," G/TBT/N/ISR/1385")</f>
        <v xml:space="preserve"> G/TBT/N/ISR/1385</v>
      </c>
      <c r="D147" s="8" t="s">
        <v>679</v>
      </c>
      <c r="E147" s="8" t="s">
        <v>680</v>
      </c>
      <c r="G147" s="8" t="s">
        <v>682</v>
      </c>
      <c r="H147" s="8" t="s">
        <v>683</v>
      </c>
      <c r="I147" s="8" t="s">
        <v>142</v>
      </c>
      <c r="J147" s="8" t="s">
        <v>19</v>
      </c>
      <c r="K147" s="6"/>
      <c r="L147" s="7">
        <v>45788</v>
      </c>
      <c r="M147" s="6" t="s">
        <v>21</v>
      </c>
      <c r="N147" s="8" t="s">
        <v>684</v>
      </c>
      <c r="O147" s="6" t="str">
        <f>HYPERLINK("https://docs.wto.org/imrd/directdoc.asp?DDFDocuments/t/G/TBTN25/ISR1385.DOCX", "https://docs.wto.org/imrd/directdoc.asp?DDFDocuments/t/G/TBTN25/ISR1385.DOCX")</f>
        <v>https://docs.wto.org/imrd/directdoc.asp?DDFDocuments/t/G/TBTN25/ISR1385.DOCX</v>
      </c>
      <c r="P147" s="6" t="str">
        <f>HYPERLINK("https://docs.wto.org/imrd/directdoc.asp?DDFDocuments/u/G/TBTN25/ISR1385.DOCX", "https://docs.wto.org/imrd/directdoc.asp?DDFDocuments/u/G/TBTN25/ISR1385.DOCX")</f>
        <v>https://docs.wto.org/imrd/directdoc.asp?DDFDocuments/u/G/TBTN25/ISR1385.DOCX</v>
      </c>
      <c r="Q147" s="6" t="str">
        <f>HYPERLINK("https://docs.wto.org/imrd/directdoc.asp?DDFDocuments/v/G/TBTN25/ISR1385.DOCX", "https://docs.wto.org/imrd/directdoc.asp?DDFDocuments/v/G/TBTN25/ISR1385.DOCX")</f>
        <v>https://docs.wto.org/imrd/directdoc.asp?DDFDocuments/v/G/TBTN25/ISR1385.DOCX</v>
      </c>
    </row>
    <row r="148" spans="1:17" ht="45" x14ac:dyDescent="0.25">
      <c r="A148" s="8" t="s">
        <v>641</v>
      </c>
      <c r="B148" s="7">
        <v>45728</v>
      </c>
      <c r="C148" s="9" t="str">
        <f>HYPERLINK("https://eping.wto.org/en/Search?viewData= G/TBT/N/BDI/578, G/TBT/N/KEN/1778, G/TBT/N/RWA/1176, G/TBT/N/TZA/1291, G/TBT/N/UGA/2134"," G/TBT/N/BDI/578, G/TBT/N/KEN/1778, G/TBT/N/RWA/1176, G/TBT/N/TZA/1291, G/TBT/N/UGA/2134")</f>
        <v xml:space="preserve"> G/TBT/N/BDI/578, G/TBT/N/KEN/1778, G/TBT/N/RWA/1176, G/TBT/N/TZA/1291, G/TBT/N/UGA/2134</v>
      </c>
      <c r="D148" s="8" t="s">
        <v>676</v>
      </c>
      <c r="E148" s="8" t="s">
        <v>677</v>
      </c>
      <c r="G148" s="8" t="s">
        <v>636</v>
      </c>
      <c r="H148" s="8" t="s">
        <v>469</v>
      </c>
      <c r="I148" s="8" t="s">
        <v>637</v>
      </c>
      <c r="J148" s="8" t="s">
        <v>19</v>
      </c>
      <c r="K148" s="6"/>
      <c r="L148" s="7">
        <v>45788</v>
      </c>
      <c r="M148" s="6" t="s">
        <v>21</v>
      </c>
      <c r="N148" s="8" t="s">
        <v>678</v>
      </c>
      <c r="O148" s="6" t="str">
        <f>HYPERLINK("https://docs.wto.org/imrd/directdoc.asp?DDFDocuments/t/G/TBTN25/BDI578.DOCX", "https://docs.wto.org/imrd/directdoc.asp?DDFDocuments/t/G/TBTN25/BDI578.DOCX")</f>
        <v>https://docs.wto.org/imrd/directdoc.asp?DDFDocuments/t/G/TBTN25/BDI578.DOCX</v>
      </c>
      <c r="P148" s="6" t="str">
        <f>HYPERLINK("https://docs.wto.org/imrd/directdoc.asp?DDFDocuments/u/G/TBTN25/BDI578.DOCX", "https://docs.wto.org/imrd/directdoc.asp?DDFDocuments/u/G/TBTN25/BDI578.DOCX")</f>
        <v>https://docs.wto.org/imrd/directdoc.asp?DDFDocuments/u/G/TBTN25/BDI578.DOCX</v>
      </c>
      <c r="Q148" s="6" t="str">
        <f>HYPERLINK("https://docs.wto.org/imrd/directdoc.asp?DDFDocuments/v/G/TBTN25/BDI578.DOCX", "https://docs.wto.org/imrd/directdoc.asp?DDFDocuments/v/G/TBTN25/BDI578.DOCX")</f>
        <v>https://docs.wto.org/imrd/directdoc.asp?DDFDocuments/v/G/TBTN25/BDI578.DOCX</v>
      </c>
    </row>
    <row r="149" spans="1:17" ht="45" x14ac:dyDescent="0.25">
      <c r="A149" s="8" t="s">
        <v>635</v>
      </c>
      <c r="B149" s="7">
        <v>45728</v>
      </c>
      <c r="C149" s="9" t="str">
        <f>HYPERLINK("https://eping.wto.org/en/Search?viewData= G/TBT/N/BDI/577, G/TBT/N/KEN/1777, G/TBT/N/RWA/1175, G/TBT/N/TZA/1290, G/TBT/N/UGA/2133"," G/TBT/N/BDI/577, G/TBT/N/KEN/1777, G/TBT/N/RWA/1175, G/TBT/N/TZA/1290, G/TBT/N/UGA/2133")</f>
        <v xml:space="preserve"> G/TBT/N/BDI/577, G/TBT/N/KEN/1777, G/TBT/N/RWA/1175, G/TBT/N/TZA/1290, G/TBT/N/UGA/2133</v>
      </c>
      <c r="D149" s="8" t="s">
        <v>633</v>
      </c>
      <c r="E149" s="8" t="s">
        <v>634</v>
      </c>
      <c r="G149" s="8" t="s">
        <v>636</v>
      </c>
      <c r="H149" s="8" t="s">
        <v>469</v>
      </c>
      <c r="I149" s="8" t="s">
        <v>637</v>
      </c>
      <c r="J149" s="8" t="s">
        <v>19</v>
      </c>
      <c r="K149" s="6"/>
      <c r="L149" s="7">
        <v>45788</v>
      </c>
      <c r="M149" s="6" t="s">
        <v>21</v>
      </c>
      <c r="N149" s="8" t="s">
        <v>638</v>
      </c>
      <c r="O149" s="6" t="str">
        <f>HYPERLINK("https://docs.wto.org/imrd/directdoc.asp?DDFDocuments/t/G/TBTN25/BDI577.DOCX", "https://docs.wto.org/imrd/directdoc.asp?DDFDocuments/t/G/TBTN25/BDI577.DOCX")</f>
        <v>https://docs.wto.org/imrd/directdoc.asp?DDFDocuments/t/G/TBTN25/BDI577.DOCX</v>
      </c>
      <c r="P149" s="6"/>
      <c r="Q149" s="6"/>
    </row>
    <row r="150" spans="1:17" ht="90" x14ac:dyDescent="0.25">
      <c r="A150" s="8" t="s">
        <v>687</v>
      </c>
      <c r="B150" s="7">
        <v>45728</v>
      </c>
      <c r="C150" s="9" t="str">
        <f>HYPERLINK("https://eping.wto.org/en/Search?viewData= G/TBT/N/CHN/2021"," G/TBT/N/CHN/2021")</f>
        <v xml:space="preserve"> G/TBT/N/CHN/2021</v>
      </c>
      <c r="D150" s="8" t="s">
        <v>685</v>
      </c>
      <c r="E150" s="8" t="s">
        <v>686</v>
      </c>
      <c r="G150" s="8" t="s">
        <v>688</v>
      </c>
      <c r="H150" s="8" t="s">
        <v>508</v>
      </c>
      <c r="I150" s="8" t="s">
        <v>149</v>
      </c>
      <c r="J150" s="8" t="s">
        <v>103</v>
      </c>
      <c r="K150" s="6"/>
      <c r="L150" s="7">
        <v>45788</v>
      </c>
      <c r="M150" s="6" t="s">
        <v>21</v>
      </c>
      <c r="N150" s="8" t="s">
        <v>689</v>
      </c>
      <c r="O150" s="6" t="str">
        <f>HYPERLINK("https://docs.wto.org/imrd/directdoc.asp?DDFDocuments/t/G/TBTN25/CHN2021.DOCX", "https://docs.wto.org/imrd/directdoc.asp?DDFDocuments/t/G/TBTN25/CHN2021.DOCX")</f>
        <v>https://docs.wto.org/imrd/directdoc.asp?DDFDocuments/t/G/TBTN25/CHN2021.DOCX</v>
      </c>
      <c r="P150" s="6" t="str">
        <f>HYPERLINK("https://docs.wto.org/imrd/directdoc.asp?DDFDocuments/u/G/TBTN25/CHN2021.DOCX", "https://docs.wto.org/imrd/directdoc.asp?DDFDocuments/u/G/TBTN25/CHN2021.DOCX")</f>
        <v>https://docs.wto.org/imrd/directdoc.asp?DDFDocuments/u/G/TBTN25/CHN2021.DOCX</v>
      </c>
      <c r="Q150" s="6" t="str">
        <f>HYPERLINK("https://docs.wto.org/imrd/directdoc.asp?DDFDocuments/v/G/TBTN25/CHN2021.DOCX", "https://docs.wto.org/imrd/directdoc.asp?DDFDocuments/v/G/TBTN25/CHN2021.DOCX")</f>
        <v>https://docs.wto.org/imrd/directdoc.asp?DDFDocuments/v/G/TBTN25/CHN2021.DOCX</v>
      </c>
    </row>
    <row r="151" spans="1:17" ht="60" x14ac:dyDescent="0.25">
      <c r="A151" s="8" t="s">
        <v>692</v>
      </c>
      <c r="B151" s="7">
        <v>45728</v>
      </c>
      <c r="C151" s="9" t="str">
        <f>HYPERLINK("https://eping.wto.org/en/Search?viewData= G/TBT/N/CHN/2013"," G/TBT/N/CHN/2013")</f>
        <v xml:space="preserve"> G/TBT/N/CHN/2013</v>
      </c>
      <c r="D151" s="8" t="s">
        <v>690</v>
      </c>
      <c r="E151" s="8" t="s">
        <v>691</v>
      </c>
      <c r="G151" s="8" t="s">
        <v>174</v>
      </c>
      <c r="H151" s="8" t="s">
        <v>508</v>
      </c>
      <c r="I151" s="8" t="s">
        <v>156</v>
      </c>
      <c r="J151" s="8" t="s">
        <v>19</v>
      </c>
      <c r="K151" s="6"/>
      <c r="L151" s="7">
        <v>45788</v>
      </c>
      <c r="M151" s="6" t="s">
        <v>21</v>
      </c>
      <c r="N151" s="8" t="s">
        <v>693</v>
      </c>
      <c r="O151" s="6" t="str">
        <f>HYPERLINK("https://docs.wto.org/imrd/directdoc.asp?DDFDocuments/t/G/TBTN25/CHN2013.DOCX", "https://docs.wto.org/imrd/directdoc.asp?DDFDocuments/t/G/TBTN25/CHN2013.DOCX")</f>
        <v>https://docs.wto.org/imrd/directdoc.asp?DDFDocuments/t/G/TBTN25/CHN2013.DOCX</v>
      </c>
      <c r="P151" s="6" t="str">
        <f>HYPERLINK("https://docs.wto.org/imrd/directdoc.asp?DDFDocuments/u/G/TBTN25/CHN2013.DOCX", "https://docs.wto.org/imrd/directdoc.asp?DDFDocuments/u/G/TBTN25/CHN2013.DOCX")</f>
        <v>https://docs.wto.org/imrd/directdoc.asp?DDFDocuments/u/G/TBTN25/CHN2013.DOCX</v>
      </c>
      <c r="Q151" s="6" t="str">
        <f>HYPERLINK("https://docs.wto.org/imrd/directdoc.asp?DDFDocuments/v/G/TBTN25/CHN2013.DOCX", "https://docs.wto.org/imrd/directdoc.asp?DDFDocuments/v/G/TBTN25/CHN2013.DOCX")</f>
        <v>https://docs.wto.org/imrd/directdoc.asp?DDFDocuments/v/G/TBTN25/CHN2013.DOCX</v>
      </c>
    </row>
    <row r="152" spans="1:17" ht="45" x14ac:dyDescent="0.25">
      <c r="A152" s="8" t="s">
        <v>641</v>
      </c>
      <c r="B152" s="7">
        <v>45728</v>
      </c>
      <c r="C152" s="9" t="str">
        <f>HYPERLINK("https://eping.wto.org/en/Search?viewData= G/TBT/N/BDI/578, G/TBT/N/KEN/1778, G/TBT/N/RWA/1176, G/TBT/N/TZA/1291, G/TBT/N/UGA/2134"," G/TBT/N/BDI/578, G/TBT/N/KEN/1778, G/TBT/N/RWA/1176, G/TBT/N/TZA/1291, G/TBT/N/UGA/2134")</f>
        <v xml:space="preserve"> G/TBT/N/BDI/578, G/TBT/N/KEN/1778, G/TBT/N/RWA/1176, G/TBT/N/TZA/1291, G/TBT/N/UGA/2134</v>
      </c>
      <c r="D152" s="8" t="s">
        <v>676</v>
      </c>
      <c r="E152" s="8" t="s">
        <v>677</v>
      </c>
      <c r="G152" s="8" t="s">
        <v>636</v>
      </c>
      <c r="H152" s="8" t="s">
        <v>469</v>
      </c>
      <c r="I152" s="8" t="s">
        <v>637</v>
      </c>
      <c r="J152" s="8" t="s">
        <v>19</v>
      </c>
      <c r="K152" s="6"/>
      <c r="L152" s="7">
        <v>45788</v>
      </c>
      <c r="M152" s="6" t="s">
        <v>21</v>
      </c>
      <c r="N152" s="8" t="s">
        <v>678</v>
      </c>
      <c r="O152" s="6" t="str">
        <f>HYPERLINK("https://docs.wto.org/imrd/directdoc.asp?DDFDocuments/t/G/TBTN25/BDI578.DOCX", "https://docs.wto.org/imrd/directdoc.asp?DDFDocuments/t/G/TBTN25/BDI578.DOCX")</f>
        <v>https://docs.wto.org/imrd/directdoc.asp?DDFDocuments/t/G/TBTN25/BDI578.DOCX</v>
      </c>
      <c r="P152" s="6" t="str">
        <f>HYPERLINK("https://docs.wto.org/imrd/directdoc.asp?DDFDocuments/u/G/TBTN25/BDI578.DOCX", "https://docs.wto.org/imrd/directdoc.asp?DDFDocuments/u/G/TBTN25/BDI578.DOCX")</f>
        <v>https://docs.wto.org/imrd/directdoc.asp?DDFDocuments/u/G/TBTN25/BDI578.DOCX</v>
      </c>
      <c r="Q152" s="6" t="str">
        <f>HYPERLINK("https://docs.wto.org/imrd/directdoc.asp?DDFDocuments/v/G/TBTN25/BDI578.DOCX", "https://docs.wto.org/imrd/directdoc.asp?DDFDocuments/v/G/TBTN25/BDI578.DOCX")</f>
        <v>https://docs.wto.org/imrd/directdoc.asp?DDFDocuments/v/G/TBTN25/BDI578.DOCX</v>
      </c>
    </row>
    <row r="153" spans="1:17" ht="60" x14ac:dyDescent="0.25">
      <c r="A153" s="8" t="s">
        <v>696</v>
      </c>
      <c r="B153" s="7">
        <v>45728</v>
      </c>
      <c r="C153" s="9" t="str">
        <f>HYPERLINK("https://eping.wto.org/en/Search?viewData= G/TBT/N/CHN/2020"," G/TBT/N/CHN/2020")</f>
        <v xml:space="preserve"> G/TBT/N/CHN/2020</v>
      </c>
      <c r="D153" s="8" t="s">
        <v>694</v>
      </c>
      <c r="E153" s="8" t="s">
        <v>695</v>
      </c>
      <c r="G153" s="8" t="s">
        <v>697</v>
      </c>
      <c r="H153" s="8" t="s">
        <v>508</v>
      </c>
      <c r="I153" s="8" t="s">
        <v>149</v>
      </c>
      <c r="J153" s="8" t="s">
        <v>19</v>
      </c>
      <c r="K153" s="6"/>
      <c r="L153" s="7">
        <v>45788</v>
      </c>
      <c r="M153" s="6" t="s">
        <v>21</v>
      </c>
      <c r="N153" s="8" t="s">
        <v>698</v>
      </c>
      <c r="O153" s="6" t="str">
        <f>HYPERLINK("https://docs.wto.org/imrd/directdoc.asp?DDFDocuments/t/G/TBTN25/CHN2020.DOCX", "https://docs.wto.org/imrd/directdoc.asp?DDFDocuments/t/G/TBTN25/CHN2020.DOCX")</f>
        <v>https://docs.wto.org/imrd/directdoc.asp?DDFDocuments/t/G/TBTN25/CHN2020.DOCX</v>
      </c>
      <c r="P153" s="6" t="str">
        <f>HYPERLINK("https://docs.wto.org/imrd/directdoc.asp?DDFDocuments/u/G/TBTN25/CHN2020.DOCX", "https://docs.wto.org/imrd/directdoc.asp?DDFDocuments/u/G/TBTN25/CHN2020.DOCX")</f>
        <v>https://docs.wto.org/imrd/directdoc.asp?DDFDocuments/u/G/TBTN25/CHN2020.DOCX</v>
      </c>
      <c r="Q153" s="6" t="str">
        <f>HYPERLINK("https://docs.wto.org/imrd/directdoc.asp?DDFDocuments/v/G/TBTN25/CHN2020.DOCX", "https://docs.wto.org/imrd/directdoc.asp?DDFDocuments/v/G/TBTN25/CHN2020.DOCX")</f>
        <v>https://docs.wto.org/imrd/directdoc.asp?DDFDocuments/v/G/TBTN25/CHN2020.DOCX</v>
      </c>
    </row>
    <row r="154" spans="1:17" ht="60" x14ac:dyDescent="0.25">
      <c r="A154" s="8" t="s">
        <v>701</v>
      </c>
      <c r="B154" s="7">
        <v>45728</v>
      </c>
      <c r="C154" s="9" t="str">
        <f>HYPERLINK("https://eping.wto.org/en/Search?viewData= G/TBT/N/CHN/2018"," G/TBT/N/CHN/2018")</f>
        <v xml:space="preserve"> G/TBT/N/CHN/2018</v>
      </c>
      <c r="D154" s="8" t="s">
        <v>699</v>
      </c>
      <c r="E154" s="8" t="s">
        <v>700</v>
      </c>
      <c r="G154" s="8" t="s">
        <v>702</v>
      </c>
      <c r="H154" s="8" t="s">
        <v>647</v>
      </c>
      <c r="I154" s="8" t="s">
        <v>648</v>
      </c>
      <c r="J154" s="8" t="s">
        <v>19</v>
      </c>
      <c r="K154" s="6"/>
      <c r="L154" s="7">
        <v>45788</v>
      </c>
      <c r="M154" s="6" t="s">
        <v>21</v>
      </c>
      <c r="N154" s="8" t="s">
        <v>703</v>
      </c>
      <c r="O154" s="6" t="str">
        <f>HYPERLINK("https://docs.wto.org/imrd/directdoc.asp?DDFDocuments/t/G/TBTN25/CHN2018.DOCX", "https://docs.wto.org/imrd/directdoc.asp?DDFDocuments/t/G/TBTN25/CHN2018.DOCX")</f>
        <v>https://docs.wto.org/imrd/directdoc.asp?DDFDocuments/t/G/TBTN25/CHN2018.DOCX</v>
      </c>
      <c r="P154" s="6" t="str">
        <f>HYPERLINK("https://docs.wto.org/imrd/directdoc.asp?DDFDocuments/u/G/TBTN25/CHN2018.DOCX", "https://docs.wto.org/imrd/directdoc.asp?DDFDocuments/u/G/TBTN25/CHN2018.DOCX")</f>
        <v>https://docs.wto.org/imrd/directdoc.asp?DDFDocuments/u/G/TBTN25/CHN2018.DOCX</v>
      </c>
      <c r="Q154" s="6" t="str">
        <f>HYPERLINK("https://docs.wto.org/imrd/directdoc.asp?DDFDocuments/v/G/TBTN25/CHN2018.DOCX", "https://docs.wto.org/imrd/directdoc.asp?DDFDocuments/v/G/TBTN25/CHN2018.DOCX")</f>
        <v>https://docs.wto.org/imrd/directdoc.asp?DDFDocuments/v/G/TBTN25/CHN2018.DOCX</v>
      </c>
    </row>
    <row r="155" spans="1:17" ht="45" x14ac:dyDescent="0.25">
      <c r="A155" s="8" t="s">
        <v>706</v>
      </c>
      <c r="B155" s="7">
        <v>45728</v>
      </c>
      <c r="C155" s="9" t="str">
        <f>HYPERLINK("https://eping.wto.org/en/Search?viewData= G/TBT/N/CHN/2006"," G/TBT/N/CHN/2006")</f>
        <v xml:space="preserve"> G/TBT/N/CHN/2006</v>
      </c>
      <c r="D155" s="8" t="s">
        <v>704</v>
      </c>
      <c r="E155" s="8" t="s">
        <v>705</v>
      </c>
      <c r="G155" s="8" t="s">
        <v>707</v>
      </c>
      <c r="H155" s="8" t="s">
        <v>654</v>
      </c>
      <c r="I155" s="8" t="s">
        <v>149</v>
      </c>
      <c r="J155" s="8" t="s">
        <v>19</v>
      </c>
      <c r="K155" s="6"/>
      <c r="L155" s="7">
        <v>45788</v>
      </c>
      <c r="M155" s="6" t="s">
        <v>21</v>
      </c>
      <c r="N155" s="8" t="s">
        <v>708</v>
      </c>
      <c r="O155" s="6" t="str">
        <f>HYPERLINK("https://docs.wto.org/imrd/directdoc.asp?DDFDocuments/t/G/TBTN25/CHN2006.DOCX", "https://docs.wto.org/imrd/directdoc.asp?DDFDocuments/t/G/TBTN25/CHN2006.DOCX")</f>
        <v>https://docs.wto.org/imrd/directdoc.asp?DDFDocuments/t/G/TBTN25/CHN2006.DOCX</v>
      </c>
      <c r="P155" s="6" t="str">
        <f>HYPERLINK("https://docs.wto.org/imrd/directdoc.asp?DDFDocuments/u/G/TBTN25/CHN2006.DOCX", "https://docs.wto.org/imrd/directdoc.asp?DDFDocuments/u/G/TBTN25/CHN2006.DOCX")</f>
        <v>https://docs.wto.org/imrd/directdoc.asp?DDFDocuments/u/G/TBTN25/CHN2006.DOCX</v>
      </c>
      <c r="Q155" s="6" t="str">
        <f>HYPERLINK("https://docs.wto.org/imrd/directdoc.asp?DDFDocuments/v/G/TBTN25/CHN2006.DOCX", "https://docs.wto.org/imrd/directdoc.asp?DDFDocuments/v/G/TBTN25/CHN2006.DOCX")</f>
        <v>https://docs.wto.org/imrd/directdoc.asp?DDFDocuments/v/G/TBTN25/CHN2006.DOCX</v>
      </c>
    </row>
    <row r="156" spans="1:17" ht="75" x14ac:dyDescent="0.25">
      <c r="A156" s="8" t="s">
        <v>711</v>
      </c>
      <c r="B156" s="7">
        <v>45728</v>
      </c>
      <c r="C156" s="9" t="str">
        <f>HYPERLINK("https://eping.wto.org/en/Search?viewData= G/TBT/N/CHN/2017"," G/TBT/N/CHN/2017")</f>
        <v xml:space="preserve"> G/TBT/N/CHN/2017</v>
      </c>
      <c r="D156" s="8" t="s">
        <v>709</v>
      </c>
      <c r="E156" s="8" t="s">
        <v>710</v>
      </c>
      <c r="G156" s="8" t="s">
        <v>702</v>
      </c>
      <c r="H156" s="8" t="s">
        <v>647</v>
      </c>
      <c r="I156" s="8" t="s">
        <v>648</v>
      </c>
      <c r="J156" s="8" t="s">
        <v>19</v>
      </c>
      <c r="K156" s="6"/>
      <c r="L156" s="7">
        <v>45788</v>
      </c>
      <c r="M156" s="6" t="s">
        <v>21</v>
      </c>
      <c r="N156" s="8" t="s">
        <v>712</v>
      </c>
      <c r="O156" s="6" t="str">
        <f>HYPERLINK("https://docs.wto.org/imrd/directdoc.asp?DDFDocuments/t/G/TBTN25/CHN2017.DOCX", "https://docs.wto.org/imrd/directdoc.asp?DDFDocuments/t/G/TBTN25/CHN2017.DOCX")</f>
        <v>https://docs.wto.org/imrd/directdoc.asp?DDFDocuments/t/G/TBTN25/CHN2017.DOCX</v>
      </c>
      <c r="P156" s="6" t="str">
        <f>HYPERLINK("https://docs.wto.org/imrd/directdoc.asp?DDFDocuments/u/G/TBTN25/CHN2017.DOCX", "https://docs.wto.org/imrd/directdoc.asp?DDFDocuments/u/G/TBTN25/CHN2017.DOCX")</f>
        <v>https://docs.wto.org/imrd/directdoc.asp?DDFDocuments/u/G/TBTN25/CHN2017.DOCX</v>
      </c>
      <c r="Q156" s="6" t="str">
        <f>HYPERLINK("https://docs.wto.org/imrd/directdoc.asp?DDFDocuments/v/G/TBTN25/CHN2017.DOCX", "https://docs.wto.org/imrd/directdoc.asp?DDFDocuments/v/G/TBTN25/CHN2017.DOCX")</f>
        <v>https://docs.wto.org/imrd/directdoc.asp?DDFDocuments/v/G/TBTN25/CHN2017.DOCX</v>
      </c>
    </row>
    <row r="157" spans="1:17" ht="45" x14ac:dyDescent="0.25">
      <c r="A157" s="8" t="s">
        <v>635</v>
      </c>
      <c r="B157" s="7">
        <v>45728</v>
      </c>
      <c r="C157" s="9" t="str">
        <f>HYPERLINK("https://eping.wto.org/en/Search?viewData= G/TBT/N/BDI/577, G/TBT/N/KEN/1777, G/TBT/N/RWA/1175, G/TBT/N/TZA/1290, G/TBT/N/UGA/2133"," G/TBT/N/BDI/577, G/TBT/N/KEN/1777, G/TBT/N/RWA/1175, G/TBT/N/TZA/1290, G/TBT/N/UGA/2133")</f>
        <v xml:space="preserve"> G/TBT/N/BDI/577, G/TBT/N/KEN/1777, G/TBT/N/RWA/1175, G/TBT/N/TZA/1290, G/TBT/N/UGA/2133</v>
      </c>
      <c r="D157" s="8" t="s">
        <v>633</v>
      </c>
      <c r="E157" s="8" t="s">
        <v>634</v>
      </c>
      <c r="G157" s="8" t="s">
        <v>636</v>
      </c>
      <c r="H157" s="8" t="s">
        <v>469</v>
      </c>
      <c r="I157" s="8" t="s">
        <v>637</v>
      </c>
      <c r="J157" s="8" t="s">
        <v>19</v>
      </c>
      <c r="K157" s="6"/>
      <c r="L157" s="7">
        <v>45788</v>
      </c>
      <c r="M157" s="6" t="s">
        <v>21</v>
      </c>
      <c r="N157" s="8" t="s">
        <v>638</v>
      </c>
      <c r="O157" s="6" t="str">
        <f>HYPERLINK("https://docs.wto.org/imrd/directdoc.asp?DDFDocuments/t/G/TBTN25/BDI577.DOCX", "https://docs.wto.org/imrd/directdoc.asp?DDFDocuments/t/G/TBTN25/BDI577.DOCX")</f>
        <v>https://docs.wto.org/imrd/directdoc.asp?DDFDocuments/t/G/TBTN25/BDI577.DOCX</v>
      </c>
      <c r="P157" s="6"/>
      <c r="Q157" s="6"/>
    </row>
    <row r="158" spans="1:17" ht="120" x14ac:dyDescent="0.25">
      <c r="A158" s="8" t="s">
        <v>715</v>
      </c>
      <c r="B158" s="7">
        <v>45728</v>
      </c>
      <c r="C158" s="9" t="str">
        <f>HYPERLINK("https://eping.wto.org/en/Search?viewData= G/TBT/N/ISR/1386"," G/TBT/N/ISR/1386")</f>
        <v xml:space="preserve"> G/TBT/N/ISR/1386</v>
      </c>
      <c r="D158" s="8" t="s">
        <v>713</v>
      </c>
      <c r="E158" s="8" t="s">
        <v>714</v>
      </c>
      <c r="G158" s="8" t="s">
        <v>716</v>
      </c>
      <c r="H158" s="8" t="s">
        <v>717</v>
      </c>
      <c r="I158" s="8" t="s">
        <v>142</v>
      </c>
      <c r="J158" s="8" t="s">
        <v>19</v>
      </c>
      <c r="K158" s="6"/>
      <c r="L158" s="7">
        <v>45788</v>
      </c>
      <c r="M158" s="6" t="s">
        <v>21</v>
      </c>
      <c r="N158" s="8" t="s">
        <v>718</v>
      </c>
      <c r="O158" s="6" t="str">
        <f>HYPERLINK("https://docs.wto.org/imrd/directdoc.asp?DDFDocuments/t/G/TBTN25/ISR1386.DOCX", "https://docs.wto.org/imrd/directdoc.asp?DDFDocuments/t/G/TBTN25/ISR1386.DOCX")</f>
        <v>https://docs.wto.org/imrd/directdoc.asp?DDFDocuments/t/G/TBTN25/ISR1386.DOCX</v>
      </c>
      <c r="P158" s="6" t="str">
        <f>HYPERLINK("https://docs.wto.org/imrd/directdoc.asp?DDFDocuments/u/G/TBTN25/ISR1386.DOCX", "https://docs.wto.org/imrd/directdoc.asp?DDFDocuments/u/G/TBTN25/ISR1386.DOCX")</f>
        <v>https://docs.wto.org/imrd/directdoc.asp?DDFDocuments/u/G/TBTN25/ISR1386.DOCX</v>
      </c>
      <c r="Q158" s="6" t="str">
        <f>HYPERLINK("https://docs.wto.org/imrd/directdoc.asp?DDFDocuments/v/G/TBTN25/ISR1386.DOCX", "https://docs.wto.org/imrd/directdoc.asp?DDFDocuments/v/G/TBTN25/ISR1386.DOCX")</f>
        <v>https://docs.wto.org/imrd/directdoc.asp?DDFDocuments/v/G/TBTN25/ISR1386.DOCX</v>
      </c>
    </row>
    <row r="159" spans="1:17" ht="45" x14ac:dyDescent="0.25">
      <c r="A159" s="8" t="s">
        <v>721</v>
      </c>
      <c r="B159" s="7">
        <v>45728</v>
      </c>
      <c r="C159" s="9" t="str">
        <f>HYPERLINK("https://eping.wto.org/en/Search?viewData= G/TBT/N/CHN/2007"," G/TBT/N/CHN/2007")</f>
        <v xml:space="preserve"> G/TBT/N/CHN/2007</v>
      </c>
      <c r="D159" s="8" t="s">
        <v>719</v>
      </c>
      <c r="E159" s="8" t="s">
        <v>720</v>
      </c>
      <c r="G159" s="8" t="s">
        <v>722</v>
      </c>
      <c r="H159" s="8" t="s">
        <v>627</v>
      </c>
      <c r="I159" s="8" t="s">
        <v>149</v>
      </c>
      <c r="J159" s="8" t="s">
        <v>19</v>
      </c>
      <c r="K159" s="6"/>
      <c r="L159" s="7">
        <v>45788</v>
      </c>
      <c r="M159" s="6" t="s">
        <v>21</v>
      </c>
      <c r="N159" s="8" t="s">
        <v>723</v>
      </c>
      <c r="O159" s="6" t="str">
        <f>HYPERLINK("https://docs.wto.org/imrd/directdoc.asp?DDFDocuments/t/G/TBTN25/CHN2007.DOCX", "https://docs.wto.org/imrd/directdoc.asp?DDFDocuments/t/G/TBTN25/CHN2007.DOCX")</f>
        <v>https://docs.wto.org/imrd/directdoc.asp?DDFDocuments/t/G/TBTN25/CHN2007.DOCX</v>
      </c>
      <c r="P159" s="6" t="str">
        <f>HYPERLINK("https://docs.wto.org/imrd/directdoc.asp?DDFDocuments/u/G/TBTN25/CHN2007.DOCX", "https://docs.wto.org/imrd/directdoc.asp?DDFDocuments/u/G/TBTN25/CHN2007.DOCX")</f>
        <v>https://docs.wto.org/imrd/directdoc.asp?DDFDocuments/u/G/TBTN25/CHN2007.DOCX</v>
      </c>
      <c r="Q159" s="6" t="str">
        <f>HYPERLINK("https://docs.wto.org/imrd/directdoc.asp?DDFDocuments/v/G/TBTN25/CHN2007.DOCX", "https://docs.wto.org/imrd/directdoc.asp?DDFDocuments/v/G/TBTN25/CHN2007.DOCX")</f>
        <v>https://docs.wto.org/imrd/directdoc.asp?DDFDocuments/v/G/TBTN25/CHN2007.DOCX</v>
      </c>
    </row>
    <row r="160" spans="1:17" ht="60" x14ac:dyDescent="0.25">
      <c r="A160" s="8" t="s">
        <v>726</v>
      </c>
      <c r="B160" s="7">
        <v>45728</v>
      </c>
      <c r="C160" s="9" t="str">
        <f>HYPERLINK("https://eping.wto.org/en/Search?viewData= G/TBT/N/CHN/2004"," G/TBT/N/CHN/2004")</f>
        <v xml:space="preserve"> G/TBT/N/CHN/2004</v>
      </c>
      <c r="D160" s="8" t="s">
        <v>724</v>
      </c>
      <c r="E160" s="8" t="s">
        <v>725</v>
      </c>
      <c r="G160" s="8" t="s">
        <v>727</v>
      </c>
      <c r="H160" s="8" t="s">
        <v>654</v>
      </c>
      <c r="I160" s="8" t="s">
        <v>149</v>
      </c>
      <c r="J160" s="8" t="s">
        <v>19</v>
      </c>
      <c r="K160" s="6"/>
      <c r="L160" s="7">
        <v>45788</v>
      </c>
      <c r="M160" s="6" t="s">
        <v>21</v>
      </c>
      <c r="N160" s="8" t="s">
        <v>728</v>
      </c>
      <c r="O160" s="6" t="str">
        <f>HYPERLINK("https://docs.wto.org/imrd/directdoc.asp?DDFDocuments/t/G/TBTN25/CHN2004.DOCX", "https://docs.wto.org/imrd/directdoc.asp?DDFDocuments/t/G/TBTN25/CHN2004.DOCX")</f>
        <v>https://docs.wto.org/imrd/directdoc.asp?DDFDocuments/t/G/TBTN25/CHN2004.DOCX</v>
      </c>
      <c r="P160" s="6" t="str">
        <f>HYPERLINK("https://docs.wto.org/imrd/directdoc.asp?DDFDocuments/u/G/TBTN25/CHN2004.DOCX", "https://docs.wto.org/imrd/directdoc.asp?DDFDocuments/u/G/TBTN25/CHN2004.DOCX")</f>
        <v>https://docs.wto.org/imrd/directdoc.asp?DDFDocuments/u/G/TBTN25/CHN2004.DOCX</v>
      </c>
      <c r="Q160" s="6" t="str">
        <f>HYPERLINK("https://docs.wto.org/imrd/directdoc.asp?DDFDocuments/v/G/TBTN25/CHN2004.DOCX", "https://docs.wto.org/imrd/directdoc.asp?DDFDocuments/v/G/TBTN25/CHN2004.DOCX")</f>
        <v>https://docs.wto.org/imrd/directdoc.asp?DDFDocuments/v/G/TBTN25/CHN2004.DOCX</v>
      </c>
    </row>
    <row r="161" spans="1:17" ht="45" x14ac:dyDescent="0.25">
      <c r="A161" s="8" t="s">
        <v>641</v>
      </c>
      <c r="B161" s="7">
        <v>45728</v>
      </c>
      <c r="C161" s="9" t="str">
        <f>HYPERLINK("https://eping.wto.org/en/Search?viewData= G/TBT/N/BDI/578, G/TBT/N/KEN/1778, G/TBT/N/RWA/1176, G/TBT/N/TZA/1291, G/TBT/N/UGA/2134"," G/TBT/N/BDI/578, G/TBT/N/KEN/1778, G/TBT/N/RWA/1176, G/TBT/N/TZA/1291, G/TBT/N/UGA/2134")</f>
        <v xml:space="preserve"> G/TBT/N/BDI/578, G/TBT/N/KEN/1778, G/TBT/N/RWA/1176, G/TBT/N/TZA/1291, G/TBT/N/UGA/2134</v>
      </c>
      <c r="D161" s="8" t="s">
        <v>676</v>
      </c>
      <c r="E161" s="8" t="s">
        <v>677</v>
      </c>
      <c r="G161" s="8" t="s">
        <v>636</v>
      </c>
      <c r="H161" s="8" t="s">
        <v>469</v>
      </c>
      <c r="I161" s="8" t="s">
        <v>637</v>
      </c>
      <c r="J161" s="8" t="s">
        <v>19</v>
      </c>
      <c r="K161" s="6"/>
      <c r="L161" s="7">
        <v>45788</v>
      </c>
      <c r="M161" s="6" t="s">
        <v>21</v>
      </c>
      <c r="N161" s="8" t="s">
        <v>678</v>
      </c>
      <c r="O161" s="6" t="str">
        <f>HYPERLINK("https://docs.wto.org/imrd/directdoc.asp?DDFDocuments/t/G/TBTN25/BDI578.DOCX", "https://docs.wto.org/imrd/directdoc.asp?DDFDocuments/t/G/TBTN25/BDI578.DOCX")</f>
        <v>https://docs.wto.org/imrd/directdoc.asp?DDFDocuments/t/G/TBTN25/BDI578.DOCX</v>
      </c>
      <c r="P161" s="6" t="str">
        <f>HYPERLINK("https://docs.wto.org/imrd/directdoc.asp?DDFDocuments/u/G/TBTN25/BDI578.DOCX", "https://docs.wto.org/imrd/directdoc.asp?DDFDocuments/u/G/TBTN25/BDI578.DOCX")</f>
        <v>https://docs.wto.org/imrd/directdoc.asp?DDFDocuments/u/G/TBTN25/BDI578.DOCX</v>
      </c>
      <c r="Q161" s="6" t="str">
        <f>HYPERLINK("https://docs.wto.org/imrd/directdoc.asp?DDFDocuments/v/G/TBTN25/BDI578.DOCX", "https://docs.wto.org/imrd/directdoc.asp?DDFDocuments/v/G/TBTN25/BDI578.DOCX")</f>
        <v>https://docs.wto.org/imrd/directdoc.asp?DDFDocuments/v/G/TBTN25/BDI578.DOCX</v>
      </c>
    </row>
    <row r="162" spans="1:17" ht="45" x14ac:dyDescent="0.25">
      <c r="A162" s="8" t="s">
        <v>731</v>
      </c>
      <c r="B162" s="7">
        <v>45728</v>
      </c>
      <c r="C162" s="9" t="str">
        <f>HYPERLINK("https://eping.wto.org/en/Search?viewData= G/TBT/N/CHN/2008"," G/TBT/N/CHN/2008")</f>
        <v xml:space="preserve"> G/TBT/N/CHN/2008</v>
      </c>
      <c r="D162" s="8" t="s">
        <v>729</v>
      </c>
      <c r="E162" s="8" t="s">
        <v>730</v>
      </c>
      <c r="G162" s="8" t="s">
        <v>722</v>
      </c>
      <c r="H162" s="8" t="s">
        <v>627</v>
      </c>
      <c r="I162" s="8" t="s">
        <v>149</v>
      </c>
      <c r="J162" s="8" t="s">
        <v>19</v>
      </c>
      <c r="K162" s="6"/>
      <c r="L162" s="7">
        <v>45788</v>
      </c>
      <c r="M162" s="6" t="s">
        <v>21</v>
      </c>
      <c r="N162" s="8" t="s">
        <v>732</v>
      </c>
      <c r="O162" s="6" t="str">
        <f>HYPERLINK("https://docs.wto.org/imrd/directdoc.asp?DDFDocuments/t/G/TBTN25/CHN2008.DOCX", "https://docs.wto.org/imrd/directdoc.asp?DDFDocuments/t/G/TBTN25/CHN2008.DOCX")</f>
        <v>https://docs.wto.org/imrd/directdoc.asp?DDFDocuments/t/G/TBTN25/CHN2008.DOCX</v>
      </c>
      <c r="P162" s="6" t="str">
        <f>HYPERLINK("https://docs.wto.org/imrd/directdoc.asp?DDFDocuments/u/G/TBTN25/CHN2008.DOCX", "https://docs.wto.org/imrd/directdoc.asp?DDFDocuments/u/G/TBTN25/CHN2008.DOCX")</f>
        <v>https://docs.wto.org/imrd/directdoc.asp?DDFDocuments/u/G/TBTN25/CHN2008.DOCX</v>
      </c>
      <c r="Q162" s="6" t="str">
        <f>HYPERLINK("https://docs.wto.org/imrd/directdoc.asp?DDFDocuments/v/G/TBTN25/CHN2008.DOCX", "https://docs.wto.org/imrd/directdoc.asp?DDFDocuments/v/G/TBTN25/CHN2008.DOCX")</f>
        <v>https://docs.wto.org/imrd/directdoc.asp?DDFDocuments/v/G/TBTN25/CHN2008.DOCX</v>
      </c>
    </row>
    <row r="163" spans="1:17" ht="60" x14ac:dyDescent="0.25">
      <c r="A163" s="8" t="s">
        <v>735</v>
      </c>
      <c r="B163" s="7">
        <v>45728</v>
      </c>
      <c r="C163" s="9" t="str">
        <f>HYPERLINK("https://eping.wto.org/en/Search?viewData= G/TBT/N/CHN/2009"," G/TBT/N/CHN/2009")</f>
        <v xml:space="preserve"> G/TBT/N/CHN/2009</v>
      </c>
      <c r="D163" s="8" t="s">
        <v>733</v>
      </c>
      <c r="E163" s="8" t="s">
        <v>734</v>
      </c>
      <c r="G163" s="8" t="s">
        <v>736</v>
      </c>
      <c r="H163" s="8" t="s">
        <v>627</v>
      </c>
      <c r="I163" s="8" t="s">
        <v>149</v>
      </c>
      <c r="J163" s="8" t="s">
        <v>19</v>
      </c>
      <c r="K163" s="6"/>
      <c r="L163" s="7">
        <v>45788</v>
      </c>
      <c r="M163" s="6" t="s">
        <v>21</v>
      </c>
      <c r="N163" s="8" t="s">
        <v>737</v>
      </c>
      <c r="O163" s="6" t="str">
        <f>HYPERLINK("https://docs.wto.org/imrd/directdoc.asp?DDFDocuments/t/G/TBTN25/CHN2009.DOCX", "https://docs.wto.org/imrd/directdoc.asp?DDFDocuments/t/G/TBTN25/CHN2009.DOCX")</f>
        <v>https://docs.wto.org/imrd/directdoc.asp?DDFDocuments/t/G/TBTN25/CHN2009.DOCX</v>
      </c>
      <c r="P163" s="6" t="str">
        <f>HYPERLINK("https://docs.wto.org/imrd/directdoc.asp?DDFDocuments/u/G/TBTN25/CHN2009.DOCX", "https://docs.wto.org/imrd/directdoc.asp?DDFDocuments/u/G/TBTN25/CHN2009.DOCX")</f>
        <v>https://docs.wto.org/imrd/directdoc.asp?DDFDocuments/u/G/TBTN25/CHN2009.DOCX</v>
      </c>
      <c r="Q163" s="6" t="str">
        <f>HYPERLINK("https://docs.wto.org/imrd/directdoc.asp?DDFDocuments/v/G/TBTN25/CHN2009.DOCX", "https://docs.wto.org/imrd/directdoc.asp?DDFDocuments/v/G/TBTN25/CHN2009.DOCX")</f>
        <v>https://docs.wto.org/imrd/directdoc.asp?DDFDocuments/v/G/TBTN25/CHN2009.DOCX</v>
      </c>
    </row>
    <row r="164" spans="1:17" ht="60" x14ac:dyDescent="0.25">
      <c r="A164" s="8" t="s">
        <v>740</v>
      </c>
      <c r="B164" s="7">
        <v>45728</v>
      </c>
      <c r="C164" s="9" t="str">
        <f>HYPERLINK("https://eping.wto.org/en/Search?viewData= G/TBT/N/CHN/2022"," G/TBT/N/CHN/2022")</f>
        <v xml:space="preserve"> G/TBT/N/CHN/2022</v>
      </c>
      <c r="D164" s="8" t="s">
        <v>738</v>
      </c>
      <c r="E164" s="8" t="s">
        <v>739</v>
      </c>
      <c r="G164" s="8" t="s">
        <v>663</v>
      </c>
      <c r="H164" s="8" t="s">
        <v>741</v>
      </c>
      <c r="I164" s="8" t="s">
        <v>149</v>
      </c>
      <c r="J164" s="8" t="s">
        <v>103</v>
      </c>
      <c r="K164" s="6"/>
      <c r="L164" s="7">
        <v>45788</v>
      </c>
      <c r="M164" s="6" t="s">
        <v>21</v>
      </c>
      <c r="N164" s="8" t="s">
        <v>742</v>
      </c>
      <c r="O164" s="6" t="str">
        <f>HYPERLINK("https://docs.wto.org/imrd/directdoc.asp?DDFDocuments/t/G/TBTN25/CHN2022.DOCX", "https://docs.wto.org/imrd/directdoc.asp?DDFDocuments/t/G/TBTN25/CHN2022.DOCX")</f>
        <v>https://docs.wto.org/imrd/directdoc.asp?DDFDocuments/t/G/TBTN25/CHN2022.DOCX</v>
      </c>
      <c r="P164" s="6" t="str">
        <f>HYPERLINK("https://docs.wto.org/imrd/directdoc.asp?DDFDocuments/u/G/TBTN25/CHN2022.DOCX", "https://docs.wto.org/imrd/directdoc.asp?DDFDocuments/u/G/TBTN25/CHN2022.DOCX")</f>
        <v>https://docs.wto.org/imrd/directdoc.asp?DDFDocuments/u/G/TBTN25/CHN2022.DOCX</v>
      </c>
      <c r="Q164" s="6" t="str">
        <f>HYPERLINK("https://docs.wto.org/imrd/directdoc.asp?DDFDocuments/v/G/TBTN25/CHN2022.DOCX", "https://docs.wto.org/imrd/directdoc.asp?DDFDocuments/v/G/TBTN25/CHN2022.DOCX")</f>
        <v>https://docs.wto.org/imrd/directdoc.asp?DDFDocuments/v/G/TBTN25/CHN2022.DOCX</v>
      </c>
    </row>
    <row r="165" spans="1:17" ht="45" x14ac:dyDescent="0.25">
      <c r="A165" s="8" t="s">
        <v>641</v>
      </c>
      <c r="B165" s="7">
        <v>45728</v>
      </c>
      <c r="C165" s="9" t="str">
        <f>HYPERLINK("https://eping.wto.org/en/Search?viewData= G/TBT/N/BDI/578, G/TBT/N/KEN/1778, G/TBT/N/RWA/1176, G/TBT/N/TZA/1291, G/TBT/N/UGA/2134"," G/TBT/N/BDI/578, G/TBT/N/KEN/1778, G/TBT/N/RWA/1176, G/TBT/N/TZA/1291, G/TBT/N/UGA/2134")</f>
        <v xml:space="preserve"> G/TBT/N/BDI/578, G/TBT/N/KEN/1778, G/TBT/N/RWA/1176, G/TBT/N/TZA/1291, G/TBT/N/UGA/2134</v>
      </c>
      <c r="D165" s="8" t="s">
        <v>676</v>
      </c>
      <c r="E165" s="8" t="s">
        <v>677</v>
      </c>
      <c r="G165" s="8" t="s">
        <v>636</v>
      </c>
      <c r="H165" s="8" t="s">
        <v>469</v>
      </c>
      <c r="I165" s="8" t="s">
        <v>637</v>
      </c>
      <c r="J165" s="8" t="s">
        <v>19</v>
      </c>
      <c r="K165" s="6"/>
      <c r="L165" s="7">
        <v>45788</v>
      </c>
      <c r="M165" s="6" t="s">
        <v>21</v>
      </c>
      <c r="N165" s="8" t="s">
        <v>678</v>
      </c>
      <c r="O165" s="6" t="str">
        <f>HYPERLINK("https://docs.wto.org/imrd/directdoc.asp?DDFDocuments/t/G/TBTN25/BDI578.DOCX", "https://docs.wto.org/imrd/directdoc.asp?DDFDocuments/t/G/TBTN25/BDI578.DOCX")</f>
        <v>https://docs.wto.org/imrd/directdoc.asp?DDFDocuments/t/G/TBTN25/BDI578.DOCX</v>
      </c>
      <c r="P165" s="6" t="str">
        <f>HYPERLINK("https://docs.wto.org/imrd/directdoc.asp?DDFDocuments/u/G/TBTN25/BDI578.DOCX", "https://docs.wto.org/imrd/directdoc.asp?DDFDocuments/u/G/TBTN25/BDI578.DOCX")</f>
        <v>https://docs.wto.org/imrd/directdoc.asp?DDFDocuments/u/G/TBTN25/BDI578.DOCX</v>
      </c>
      <c r="Q165" s="6" t="str">
        <f>HYPERLINK("https://docs.wto.org/imrd/directdoc.asp?DDFDocuments/v/G/TBTN25/BDI578.DOCX", "https://docs.wto.org/imrd/directdoc.asp?DDFDocuments/v/G/TBTN25/BDI578.DOCX")</f>
        <v>https://docs.wto.org/imrd/directdoc.asp?DDFDocuments/v/G/TBTN25/BDI578.DOCX</v>
      </c>
    </row>
    <row r="166" spans="1:17" ht="90" x14ac:dyDescent="0.25">
      <c r="A166" s="8" t="s">
        <v>745</v>
      </c>
      <c r="B166" s="7">
        <v>45728</v>
      </c>
      <c r="C166" s="9" t="str">
        <f>HYPERLINK("https://eping.wto.org/en/Search?viewData= G/TBT/N/CHN/2024"," G/TBT/N/CHN/2024")</f>
        <v xml:space="preserve"> G/TBT/N/CHN/2024</v>
      </c>
      <c r="D166" s="8" t="s">
        <v>743</v>
      </c>
      <c r="E166" s="8" t="s">
        <v>744</v>
      </c>
      <c r="G166" s="8" t="s">
        <v>746</v>
      </c>
      <c r="H166" s="8" t="s">
        <v>508</v>
      </c>
      <c r="I166" s="8" t="s">
        <v>648</v>
      </c>
      <c r="J166" s="8" t="s">
        <v>103</v>
      </c>
      <c r="K166" s="6"/>
      <c r="L166" s="7">
        <v>45788</v>
      </c>
      <c r="M166" s="6" t="s">
        <v>21</v>
      </c>
      <c r="N166" s="8" t="s">
        <v>747</v>
      </c>
      <c r="O166" s="6" t="str">
        <f>HYPERLINK("https://docs.wto.org/imrd/directdoc.asp?DDFDocuments/t/G/TBTN25/CHN2024.DOCX", "https://docs.wto.org/imrd/directdoc.asp?DDFDocuments/t/G/TBTN25/CHN2024.DOCX")</f>
        <v>https://docs.wto.org/imrd/directdoc.asp?DDFDocuments/t/G/TBTN25/CHN2024.DOCX</v>
      </c>
      <c r="P166" s="6" t="str">
        <f>HYPERLINK("https://docs.wto.org/imrd/directdoc.asp?DDFDocuments/u/G/TBTN25/CHN2024.DOCX", "https://docs.wto.org/imrd/directdoc.asp?DDFDocuments/u/G/TBTN25/CHN2024.DOCX")</f>
        <v>https://docs.wto.org/imrd/directdoc.asp?DDFDocuments/u/G/TBTN25/CHN2024.DOCX</v>
      </c>
      <c r="Q166" s="6" t="str">
        <f>HYPERLINK("https://docs.wto.org/imrd/directdoc.asp?DDFDocuments/v/G/TBTN25/CHN2024.DOCX", "https://docs.wto.org/imrd/directdoc.asp?DDFDocuments/v/G/TBTN25/CHN2024.DOCX")</f>
        <v>https://docs.wto.org/imrd/directdoc.asp?DDFDocuments/v/G/TBTN25/CHN2024.DOCX</v>
      </c>
    </row>
    <row r="167" spans="1:17" ht="45" x14ac:dyDescent="0.25">
      <c r="A167" s="8" t="s">
        <v>750</v>
      </c>
      <c r="B167" s="7">
        <v>45728</v>
      </c>
      <c r="C167" s="9" t="str">
        <f>HYPERLINK("https://eping.wto.org/en/Search?viewData= G/TBT/N/CHN/2016"," G/TBT/N/CHN/2016")</f>
        <v xml:space="preserve"> G/TBT/N/CHN/2016</v>
      </c>
      <c r="D167" s="8" t="s">
        <v>748</v>
      </c>
      <c r="E167" s="8" t="s">
        <v>749</v>
      </c>
      <c r="G167" s="8" t="s">
        <v>174</v>
      </c>
      <c r="H167" s="8" t="s">
        <v>508</v>
      </c>
      <c r="I167" s="8" t="s">
        <v>156</v>
      </c>
      <c r="J167" s="8" t="s">
        <v>19</v>
      </c>
      <c r="K167" s="6"/>
      <c r="L167" s="7">
        <v>45788</v>
      </c>
      <c r="M167" s="6" t="s">
        <v>21</v>
      </c>
      <c r="N167" s="8" t="s">
        <v>751</v>
      </c>
      <c r="O167" s="6" t="str">
        <f>HYPERLINK("https://docs.wto.org/imrd/directdoc.asp?DDFDocuments/t/G/TBTN25/CHN2016.DOCX", "https://docs.wto.org/imrd/directdoc.asp?DDFDocuments/t/G/TBTN25/CHN2016.DOCX")</f>
        <v>https://docs.wto.org/imrd/directdoc.asp?DDFDocuments/t/G/TBTN25/CHN2016.DOCX</v>
      </c>
      <c r="P167" s="6" t="str">
        <f>HYPERLINK("https://docs.wto.org/imrd/directdoc.asp?DDFDocuments/u/G/TBTN25/CHN2016.DOCX", "https://docs.wto.org/imrd/directdoc.asp?DDFDocuments/u/G/TBTN25/CHN2016.DOCX")</f>
        <v>https://docs.wto.org/imrd/directdoc.asp?DDFDocuments/u/G/TBTN25/CHN2016.DOCX</v>
      </c>
      <c r="Q167" s="6" t="str">
        <f>HYPERLINK("https://docs.wto.org/imrd/directdoc.asp?DDFDocuments/v/G/TBTN25/CHN2016.DOCX", "https://docs.wto.org/imrd/directdoc.asp?DDFDocuments/v/G/TBTN25/CHN2016.DOCX")</f>
        <v>https://docs.wto.org/imrd/directdoc.asp?DDFDocuments/v/G/TBTN25/CHN2016.DOCX</v>
      </c>
    </row>
    <row r="168" spans="1:17" ht="45" x14ac:dyDescent="0.25">
      <c r="A168" s="8" t="s">
        <v>635</v>
      </c>
      <c r="B168" s="7">
        <v>45728</v>
      </c>
      <c r="C168" s="9" t="str">
        <f>HYPERLINK("https://eping.wto.org/en/Search?viewData= G/TBT/N/BDI/577, G/TBT/N/KEN/1777, G/TBT/N/RWA/1175, G/TBT/N/TZA/1290, G/TBT/N/UGA/2133"," G/TBT/N/BDI/577, G/TBT/N/KEN/1777, G/TBT/N/RWA/1175, G/TBT/N/TZA/1290, G/TBT/N/UGA/2133")</f>
        <v xml:space="preserve"> G/TBT/N/BDI/577, G/TBT/N/KEN/1777, G/TBT/N/RWA/1175, G/TBT/N/TZA/1290, G/TBT/N/UGA/2133</v>
      </c>
      <c r="D168" s="8" t="s">
        <v>633</v>
      </c>
      <c r="E168" s="8" t="s">
        <v>634</v>
      </c>
      <c r="G168" s="8" t="s">
        <v>636</v>
      </c>
      <c r="H168" s="8" t="s">
        <v>469</v>
      </c>
      <c r="I168" s="8" t="s">
        <v>637</v>
      </c>
      <c r="J168" s="8" t="s">
        <v>19</v>
      </c>
      <c r="K168" s="6"/>
      <c r="L168" s="7">
        <v>45788</v>
      </c>
      <c r="M168" s="6" t="s">
        <v>21</v>
      </c>
      <c r="N168" s="8" t="s">
        <v>638</v>
      </c>
      <c r="O168" s="6" t="str">
        <f>HYPERLINK("https://docs.wto.org/imrd/directdoc.asp?DDFDocuments/t/G/TBTN25/BDI577.DOCX", "https://docs.wto.org/imrd/directdoc.asp?DDFDocuments/t/G/TBTN25/BDI577.DOCX")</f>
        <v>https://docs.wto.org/imrd/directdoc.asp?DDFDocuments/t/G/TBTN25/BDI577.DOCX</v>
      </c>
      <c r="P168" s="6"/>
      <c r="Q168" s="6"/>
    </row>
    <row r="169" spans="1:17" ht="60" x14ac:dyDescent="0.25">
      <c r="A169" s="8" t="s">
        <v>754</v>
      </c>
      <c r="B169" s="7">
        <v>45728</v>
      </c>
      <c r="C169" s="9" t="str">
        <f>HYPERLINK("https://eping.wto.org/en/Search?viewData= G/TBT/N/CAN/744"," G/TBT/N/CAN/744")</f>
        <v xml:space="preserve"> G/TBT/N/CAN/744</v>
      </c>
      <c r="D169" s="8" t="s">
        <v>752</v>
      </c>
      <c r="E169" s="8" t="s">
        <v>753</v>
      </c>
      <c r="G169" s="8" t="s">
        <v>19</v>
      </c>
      <c r="H169" s="8" t="s">
        <v>755</v>
      </c>
      <c r="I169" s="8" t="s">
        <v>20</v>
      </c>
      <c r="J169" s="8" t="s">
        <v>19</v>
      </c>
      <c r="K169" s="6"/>
      <c r="L169" s="7">
        <v>45807</v>
      </c>
      <c r="M169" s="6" t="s">
        <v>21</v>
      </c>
      <c r="N169" s="6"/>
      <c r="O169" s="6" t="str">
        <f>HYPERLINK("https://docs.wto.org/imrd/directdoc.asp?DDFDocuments/t/G/TBTN25/CAN744.DOCX", "https://docs.wto.org/imrd/directdoc.asp?DDFDocuments/t/G/TBTN25/CAN744.DOCX")</f>
        <v>https://docs.wto.org/imrd/directdoc.asp?DDFDocuments/t/G/TBTN25/CAN744.DOCX</v>
      </c>
      <c r="P169" s="6" t="str">
        <f>HYPERLINK("https://docs.wto.org/imrd/directdoc.asp?DDFDocuments/u/G/TBTN25/CAN744.DOCX", "https://docs.wto.org/imrd/directdoc.asp?DDFDocuments/u/G/TBTN25/CAN744.DOCX")</f>
        <v>https://docs.wto.org/imrd/directdoc.asp?DDFDocuments/u/G/TBTN25/CAN744.DOCX</v>
      </c>
      <c r="Q169" s="6" t="str">
        <f>HYPERLINK("https://docs.wto.org/imrd/directdoc.asp?DDFDocuments/v/G/TBTN25/CAN744.DOCX", "https://docs.wto.org/imrd/directdoc.asp?DDFDocuments/v/G/TBTN25/CAN744.DOCX")</f>
        <v>https://docs.wto.org/imrd/directdoc.asp?DDFDocuments/v/G/TBTN25/CAN744.DOCX</v>
      </c>
    </row>
    <row r="170" spans="1:17" ht="45" x14ac:dyDescent="0.25">
      <c r="A170" s="8" t="s">
        <v>641</v>
      </c>
      <c r="B170" s="7">
        <v>45728</v>
      </c>
      <c r="C170" s="9" t="str">
        <f>HYPERLINK("https://eping.wto.org/en/Search?viewData= G/TBT/N/BDI/579, G/TBT/N/KEN/1779, G/TBT/N/RWA/1177, G/TBT/N/TZA/1292, G/TBT/N/UGA/2135"," G/TBT/N/BDI/579, G/TBT/N/KEN/1779, G/TBT/N/RWA/1177, G/TBT/N/TZA/1292, G/TBT/N/UGA/2135")</f>
        <v xml:space="preserve"> G/TBT/N/BDI/579, G/TBT/N/KEN/1779, G/TBT/N/RWA/1177, G/TBT/N/TZA/1292, G/TBT/N/UGA/2135</v>
      </c>
      <c r="D170" s="8" t="s">
        <v>639</v>
      </c>
      <c r="E170" s="8" t="s">
        <v>640</v>
      </c>
      <c r="G170" s="8" t="s">
        <v>636</v>
      </c>
      <c r="H170" s="8" t="s">
        <v>469</v>
      </c>
      <c r="I170" s="8" t="s">
        <v>637</v>
      </c>
      <c r="J170" s="8" t="s">
        <v>19</v>
      </c>
      <c r="K170" s="6"/>
      <c r="L170" s="7">
        <v>45788</v>
      </c>
      <c r="M170" s="6" t="s">
        <v>21</v>
      </c>
      <c r="N170" s="8" t="s">
        <v>642</v>
      </c>
      <c r="O170" s="6" t="str">
        <f>HYPERLINK("https://docs.wto.org/imrd/directdoc.asp?DDFDocuments/t/G/TBTN25/BDI579.DOCX", "https://docs.wto.org/imrd/directdoc.asp?DDFDocuments/t/G/TBTN25/BDI579.DOCX")</f>
        <v>https://docs.wto.org/imrd/directdoc.asp?DDFDocuments/t/G/TBTN25/BDI579.DOCX</v>
      </c>
      <c r="P170" s="6" t="str">
        <f>HYPERLINK("https://docs.wto.org/imrd/directdoc.asp?DDFDocuments/u/G/TBTN25/BDI579.DOCX", "https://docs.wto.org/imrd/directdoc.asp?DDFDocuments/u/G/TBTN25/BDI579.DOCX")</f>
        <v>https://docs.wto.org/imrd/directdoc.asp?DDFDocuments/u/G/TBTN25/BDI579.DOCX</v>
      </c>
      <c r="Q170" s="6" t="str">
        <f>HYPERLINK("https://docs.wto.org/imrd/directdoc.asp?DDFDocuments/v/G/TBTN25/BDI579.DOCX", "https://docs.wto.org/imrd/directdoc.asp?DDFDocuments/v/G/TBTN25/BDI579.DOCX")</f>
        <v>https://docs.wto.org/imrd/directdoc.asp?DDFDocuments/v/G/TBTN25/BDI579.DOCX</v>
      </c>
    </row>
    <row r="171" spans="1:17" ht="225" x14ac:dyDescent="0.25">
      <c r="A171" s="8" t="s">
        <v>758</v>
      </c>
      <c r="B171" s="7">
        <v>45727</v>
      </c>
      <c r="C171" s="9" t="str">
        <f>HYPERLINK("https://eping.wto.org/en/Search?viewData= G/TBT/N/VNM/340"," G/TBT/N/VNM/340")</f>
        <v xml:space="preserve"> G/TBT/N/VNM/340</v>
      </c>
      <c r="D171" s="8" t="s">
        <v>756</v>
      </c>
      <c r="E171" s="8" t="s">
        <v>757</v>
      </c>
      <c r="G171" s="8" t="s">
        <v>19</v>
      </c>
      <c r="H171" s="8" t="s">
        <v>759</v>
      </c>
      <c r="I171" s="8" t="s">
        <v>20</v>
      </c>
      <c r="J171" s="8" t="s">
        <v>19</v>
      </c>
      <c r="K171" s="6"/>
      <c r="L171" s="7">
        <v>45772</v>
      </c>
      <c r="M171" s="6" t="s">
        <v>21</v>
      </c>
      <c r="N171" s="8" t="s">
        <v>760</v>
      </c>
      <c r="O171" s="6" t="str">
        <f>HYPERLINK("https://docs.wto.org/imrd/directdoc.asp?DDFDocuments/t/G/TBTN25/VNM340.DOCX", "https://docs.wto.org/imrd/directdoc.asp?DDFDocuments/t/G/TBTN25/VNM340.DOCX")</f>
        <v>https://docs.wto.org/imrd/directdoc.asp?DDFDocuments/t/G/TBTN25/VNM340.DOCX</v>
      </c>
      <c r="P171" s="6" t="str">
        <f>HYPERLINK("https://docs.wto.org/imrd/directdoc.asp?DDFDocuments/u/G/TBTN25/VNM340.DOCX", "https://docs.wto.org/imrd/directdoc.asp?DDFDocuments/u/G/TBTN25/VNM340.DOCX")</f>
        <v>https://docs.wto.org/imrd/directdoc.asp?DDFDocuments/u/G/TBTN25/VNM340.DOCX</v>
      </c>
      <c r="Q171" s="6" t="str">
        <f>HYPERLINK("https://docs.wto.org/imrd/directdoc.asp?DDFDocuments/v/G/TBTN25/VNM340.DOCX", "https://docs.wto.org/imrd/directdoc.asp?DDFDocuments/v/G/TBTN25/VNM340.DOCX")</f>
        <v>https://docs.wto.org/imrd/directdoc.asp?DDFDocuments/v/G/TBTN25/VNM340.DOCX</v>
      </c>
    </row>
    <row r="172" spans="1:17" ht="120" x14ac:dyDescent="0.25">
      <c r="A172" s="8" t="s">
        <v>763</v>
      </c>
      <c r="B172" s="7">
        <v>45727</v>
      </c>
      <c r="C172" s="9" t="str">
        <f>HYPERLINK("https://eping.wto.org/en/Search?viewData= G/TBT/N/ISR/1383"," G/TBT/N/ISR/1383")</f>
        <v xml:space="preserve"> G/TBT/N/ISR/1383</v>
      </c>
      <c r="D172" s="8" t="s">
        <v>761</v>
      </c>
      <c r="E172" s="8" t="s">
        <v>762</v>
      </c>
      <c r="G172" s="8" t="s">
        <v>682</v>
      </c>
      <c r="H172" s="8" t="s">
        <v>683</v>
      </c>
      <c r="I172" s="8" t="s">
        <v>142</v>
      </c>
      <c r="J172" s="8" t="s">
        <v>19</v>
      </c>
      <c r="K172" s="6"/>
      <c r="L172" s="7">
        <v>45787</v>
      </c>
      <c r="M172" s="6" t="s">
        <v>21</v>
      </c>
      <c r="N172" s="8" t="s">
        <v>764</v>
      </c>
      <c r="O172" s="6" t="str">
        <f>HYPERLINK("https://docs.wto.org/imrd/directdoc.asp?DDFDocuments/t/G/TBTN25/ISR1383.DOCX", "https://docs.wto.org/imrd/directdoc.asp?DDFDocuments/t/G/TBTN25/ISR1383.DOCX")</f>
        <v>https://docs.wto.org/imrd/directdoc.asp?DDFDocuments/t/G/TBTN25/ISR1383.DOCX</v>
      </c>
      <c r="P172" s="6" t="str">
        <f>HYPERLINK("https://docs.wto.org/imrd/directdoc.asp?DDFDocuments/u/G/TBTN25/ISR1383.DOCX", "https://docs.wto.org/imrd/directdoc.asp?DDFDocuments/u/G/TBTN25/ISR1383.DOCX")</f>
        <v>https://docs.wto.org/imrd/directdoc.asp?DDFDocuments/u/G/TBTN25/ISR1383.DOCX</v>
      </c>
      <c r="Q172" s="6" t="str">
        <f>HYPERLINK("https://docs.wto.org/imrd/directdoc.asp?DDFDocuments/v/G/TBTN25/ISR1383.DOCX", "https://docs.wto.org/imrd/directdoc.asp?DDFDocuments/v/G/TBTN25/ISR1383.DOCX")</f>
        <v>https://docs.wto.org/imrd/directdoc.asp?DDFDocuments/v/G/TBTN25/ISR1383.DOCX</v>
      </c>
    </row>
    <row r="173" spans="1:17" ht="90" x14ac:dyDescent="0.25">
      <c r="A173" s="8" t="s">
        <v>767</v>
      </c>
      <c r="B173" s="7">
        <v>45727</v>
      </c>
      <c r="C173" s="9" t="str">
        <f>HYPERLINK("https://eping.wto.org/en/Search?viewData= G/TBT/N/ISR/1384"," G/TBT/N/ISR/1384")</f>
        <v xml:space="preserve"> G/TBT/N/ISR/1384</v>
      </c>
      <c r="D173" s="8" t="s">
        <v>765</v>
      </c>
      <c r="E173" s="8" t="s">
        <v>766</v>
      </c>
      <c r="G173" s="8" t="s">
        <v>768</v>
      </c>
      <c r="H173" s="8" t="s">
        <v>683</v>
      </c>
      <c r="I173" s="8" t="s">
        <v>142</v>
      </c>
      <c r="J173" s="8" t="s">
        <v>19</v>
      </c>
      <c r="K173" s="6"/>
      <c r="L173" s="7">
        <v>45787</v>
      </c>
      <c r="M173" s="6" t="s">
        <v>21</v>
      </c>
      <c r="N173" s="8" t="s">
        <v>769</v>
      </c>
      <c r="O173" s="6" t="str">
        <f>HYPERLINK("https://docs.wto.org/imrd/directdoc.asp?DDFDocuments/t/G/TBTN25/ISR1384.DOCX", "https://docs.wto.org/imrd/directdoc.asp?DDFDocuments/t/G/TBTN25/ISR1384.DOCX")</f>
        <v>https://docs.wto.org/imrd/directdoc.asp?DDFDocuments/t/G/TBTN25/ISR1384.DOCX</v>
      </c>
      <c r="P173" s="6" t="str">
        <f>HYPERLINK("https://docs.wto.org/imrd/directdoc.asp?DDFDocuments/u/G/TBTN25/ISR1384.DOCX", "https://docs.wto.org/imrd/directdoc.asp?DDFDocuments/u/G/TBTN25/ISR1384.DOCX")</f>
        <v>https://docs.wto.org/imrd/directdoc.asp?DDFDocuments/u/G/TBTN25/ISR1384.DOCX</v>
      </c>
      <c r="Q173" s="6" t="str">
        <f>HYPERLINK("https://docs.wto.org/imrd/directdoc.asp?DDFDocuments/v/G/TBTN25/ISR1384.DOCX", "https://docs.wto.org/imrd/directdoc.asp?DDFDocuments/v/G/TBTN25/ISR1384.DOCX")</f>
        <v>https://docs.wto.org/imrd/directdoc.asp?DDFDocuments/v/G/TBTN25/ISR1384.DOCX</v>
      </c>
    </row>
    <row r="174" spans="1:17" ht="120" x14ac:dyDescent="0.25">
      <c r="A174" s="8" t="s">
        <v>763</v>
      </c>
      <c r="B174" s="7">
        <v>45727</v>
      </c>
      <c r="C174" s="9" t="str">
        <f>HYPERLINK("https://eping.wto.org/en/Search?viewData= G/TBT/N/ISR/1380"," G/TBT/N/ISR/1380")</f>
        <v xml:space="preserve"> G/TBT/N/ISR/1380</v>
      </c>
      <c r="D174" s="8" t="s">
        <v>770</v>
      </c>
      <c r="E174" s="8" t="s">
        <v>771</v>
      </c>
      <c r="G174" s="8" t="s">
        <v>682</v>
      </c>
      <c r="H174" s="8" t="s">
        <v>683</v>
      </c>
      <c r="I174" s="8" t="s">
        <v>142</v>
      </c>
      <c r="J174" s="8" t="s">
        <v>19</v>
      </c>
      <c r="K174" s="6"/>
      <c r="L174" s="7">
        <v>45787</v>
      </c>
      <c r="M174" s="6" t="s">
        <v>21</v>
      </c>
      <c r="N174" s="8" t="s">
        <v>772</v>
      </c>
      <c r="O174" s="6" t="str">
        <f>HYPERLINK("https://docs.wto.org/imrd/directdoc.asp?DDFDocuments/t/G/TBTN25/ISR1380.DOCX", "https://docs.wto.org/imrd/directdoc.asp?DDFDocuments/t/G/TBTN25/ISR1380.DOCX")</f>
        <v>https://docs.wto.org/imrd/directdoc.asp?DDFDocuments/t/G/TBTN25/ISR1380.DOCX</v>
      </c>
      <c r="P174" s="6" t="str">
        <f>HYPERLINK("https://docs.wto.org/imrd/directdoc.asp?DDFDocuments/u/G/TBTN25/ISR1380.DOCX", "https://docs.wto.org/imrd/directdoc.asp?DDFDocuments/u/G/TBTN25/ISR1380.DOCX")</f>
        <v>https://docs.wto.org/imrd/directdoc.asp?DDFDocuments/u/G/TBTN25/ISR1380.DOCX</v>
      </c>
      <c r="Q174" s="6" t="str">
        <f>HYPERLINK("https://docs.wto.org/imrd/directdoc.asp?DDFDocuments/v/G/TBTN25/ISR1380.DOCX", "https://docs.wto.org/imrd/directdoc.asp?DDFDocuments/v/G/TBTN25/ISR1380.DOCX")</f>
        <v>https://docs.wto.org/imrd/directdoc.asp?DDFDocuments/v/G/TBTN25/ISR1380.DOCX</v>
      </c>
    </row>
    <row r="175" spans="1:17" ht="90" x14ac:dyDescent="0.25">
      <c r="A175" s="8" t="s">
        <v>775</v>
      </c>
      <c r="B175" s="7">
        <v>45727</v>
      </c>
      <c r="C175" s="9" t="str">
        <f>HYPERLINK("https://eping.wto.org/en/Search?viewData= G/TBT/N/ISR/1372"," G/TBT/N/ISR/1372")</f>
        <v xml:space="preserve"> G/TBT/N/ISR/1372</v>
      </c>
      <c r="D175" s="8" t="s">
        <v>773</v>
      </c>
      <c r="E175" s="8" t="s">
        <v>774</v>
      </c>
      <c r="G175" s="8" t="s">
        <v>682</v>
      </c>
      <c r="H175" s="8" t="s">
        <v>683</v>
      </c>
      <c r="I175" s="8" t="s">
        <v>142</v>
      </c>
      <c r="J175" s="8" t="s">
        <v>19</v>
      </c>
      <c r="K175" s="6"/>
      <c r="L175" s="7">
        <v>45787</v>
      </c>
      <c r="M175" s="6" t="s">
        <v>21</v>
      </c>
      <c r="N175" s="8" t="s">
        <v>776</v>
      </c>
      <c r="O175" s="6" t="str">
        <f>HYPERLINK("https://docs.wto.org/imrd/directdoc.asp?DDFDocuments/t/G/TBTN25/ISR1372.DOCX", "https://docs.wto.org/imrd/directdoc.asp?DDFDocuments/t/G/TBTN25/ISR1372.DOCX")</f>
        <v>https://docs.wto.org/imrd/directdoc.asp?DDFDocuments/t/G/TBTN25/ISR1372.DOCX</v>
      </c>
      <c r="P175" s="6" t="str">
        <f>HYPERLINK("https://docs.wto.org/imrd/directdoc.asp?DDFDocuments/u/G/TBTN25/ISR1372.DOCX", "https://docs.wto.org/imrd/directdoc.asp?DDFDocuments/u/G/TBTN25/ISR1372.DOCX")</f>
        <v>https://docs.wto.org/imrd/directdoc.asp?DDFDocuments/u/G/TBTN25/ISR1372.DOCX</v>
      </c>
      <c r="Q175" s="6" t="str">
        <f>HYPERLINK("https://docs.wto.org/imrd/directdoc.asp?DDFDocuments/v/G/TBTN25/ISR1372.DOCX", "https://docs.wto.org/imrd/directdoc.asp?DDFDocuments/v/G/TBTN25/ISR1372.DOCX")</f>
        <v>https://docs.wto.org/imrd/directdoc.asp?DDFDocuments/v/G/TBTN25/ISR1372.DOCX</v>
      </c>
    </row>
    <row r="176" spans="1:17" ht="60" x14ac:dyDescent="0.25">
      <c r="A176" s="8" t="s">
        <v>779</v>
      </c>
      <c r="B176" s="7">
        <v>45727</v>
      </c>
      <c r="C176" s="9" t="str">
        <f>HYPERLINK("https://eping.wto.org/en/Search?viewData= G/TBT/N/CAN/743"," G/TBT/N/CAN/743")</f>
        <v xml:space="preserve"> G/TBT/N/CAN/743</v>
      </c>
      <c r="D176" s="8" t="s">
        <v>777</v>
      </c>
      <c r="E176" s="8" t="s">
        <v>778</v>
      </c>
      <c r="G176" s="8" t="s">
        <v>19</v>
      </c>
      <c r="H176" s="8" t="s">
        <v>780</v>
      </c>
      <c r="I176" s="8" t="s">
        <v>20</v>
      </c>
      <c r="J176" s="8" t="s">
        <v>19</v>
      </c>
      <c r="K176" s="6"/>
      <c r="L176" s="7">
        <v>45807</v>
      </c>
      <c r="M176" s="6" t="s">
        <v>21</v>
      </c>
      <c r="N176" s="6"/>
      <c r="O176" s="6" t="str">
        <f>HYPERLINK("https://docs.wto.org/imrd/directdoc.asp?DDFDocuments/t/G/TBTN25/CAN743.DOCX", "https://docs.wto.org/imrd/directdoc.asp?DDFDocuments/t/G/TBTN25/CAN743.DOCX")</f>
        <v>https://docs.wto.org/imrd/directdoc.asp?DDFDocuments/t/G/TBTN25/CAN743.DOCX</v>
      </c>
      <c r="P176" s="6" t="str">
        <f>HYPERLINK("https://docs.wto.org/imrd/directdoc.asp?DDFDocuments/u/G/TBTN25/CAN743.DOCX", "https://docs.wto.org/imrd/directdoc.asp?DDFDocuments/u/G/TBTN25/CAN743.DOCX")</f>
        <v>https://docs.wto.org/imrd/directdoc.asp?DDFDocuments/u/G/TBTN25/CAN743.DOCX</v>
      </c>
      <c r="Q176" s="6" t="str">
        <f>HYPERLINK("https://docs.wto.org/imrd/directdoc.asp?DDFDocuments/v/G/TBTN25/CAN743.DOCX", "https://docs.wto.org/imrd/directdoc.asp?DDFDocuments/v/G/TBTN25/CAN743.DOCX")</f>
        <v>https://docs.wto.org/imrd/directdoc.asp?DDFDocuments/v/G/TBTN25/CAN743.DOCX</v>
      </c>
    </row>
    <row r="177" spans="1:17" ht="90" x14ac:dyDescent="0.25">
      <c r="A177" s="8" t="s">
        <v>783</v>
      </c>
      <c r="B177" s="7">
        <v>45727</v>
      </c>
      <c r="C177" s="9" t="str">
        <f>HYPERLINK("https://eping.wto.org/en/Search?viewData= G/TBT/N/ISR/1373"," G/TBT/N/ISR/1373")</f>
        <v xml:space="preserve"> G/TBT/N/ISR/1373</v>
      </c>
      <c r="D177" s="8" t="s">
        <v>781</v>
      </c>
      <c r="E177" s="8" t="s">
        <v>782</v>
      </c>
      <c r="G177" s="8" t="s">
        <v>682</v>
      </c>
      <c r="H177" s="8" t="s">
        <v>683</v>
      </c>
      <c r="I177" s="8" t="s">
        <v>142</v>
      </c>
      <c r="J177" s="8" t="s">
        <v>19</v>
      </c>
      <c r="K177" s="6"/>
      <c r="L177" s="7">
        <v>45787</v>
      </c>
      <c r="M177" s="6" t="s">
        <v>21</v>
      </c>
      <c r="N177" s="8" t="s">
        <v>784</v>
      </c>
      <c r="O177" s="6" t="str">
        <f>HYPERLINK("https://docs.wto.org/imrd/directdoc.asp?DDFDocuments/t/G/TBTN25/ISR1373.DOCX", "https://docs.wto.org/imrd/directdoc.asp?DDFDocuments/t/G/TBTN25/ISR1373.DOCX")</f>
        <v>https://docs.wto.org/imrd/directdoc.asp?DDFDocuments/t/G/TBTN25/ISR1373.DOCX</v>
      </c>
      <c r="P177" s="6" t="str">
        <f>HYPERLINK("https://docs.wto.org/imrd/directdoc.asp?DDFDocuments/u/G/TBTN25/ISR1373.DOCX", "https://docs.wto.org/imrd/directdoc.asp?DDFDocuments/u/G/TBTN25/ISR1373.DOCX")</f>
        <v>https://docs.wto.org/imrd/directdoc.asp?DDFDocuments/u/G/TBTN25/ISR1373.DOCX</v>
      </c>
      <c r="Q177" s="6" t="str">
        <f>HYPERLINK("https://docs.wto.org/imrd/directdoc.asp?DDFDocuments/v/G/TBTN25/ISR1373.DOCX", "https://docs.wto.org/imrd/directdoc.asp?DDFDocuments/v/G/TBTN25/ISR1373.DOCX")</f>
        <v>https://docs.wto.org/imrd/directdoc.asp?DDFDocuments/v/G/TBTN25/ISR1373.DOCX</v>
      </c>
    </row>
    <row r="178" spans="1:17" ht="105" x14ac:dyDescent="0.25">
      <c r="A178" s="8" t="s">
        <v>787</v>
      </c>
      <c r="B178" s="7">
        <v>45727</v>
      </c>
      <c r="C178" s="9" t="str">
        <f>HYPERLINK("https://eping.wto.org/en/Search?viewData= G/TBT/N/ISR/1375"," G/TBT/N/ISR/1375")</f>
        <v xml:space="preserve"> G/TBT/N/ISR/1375</v>
      </c>
      <c r="D178" s="8" t="s">
        <v>785</v>
      </c>
      <c r="E178" s="8" t="s">
        <v>786</v>
      </c>
      <c r="G178" s="8" t="s">
        <v>788</v>
      </c>
      <c r="H178" s="8" t="s">
        <v>789</v>
      </c>
      <c r="I178" s="8" t="s">
        <v>142</v>
      </c>
      <c r="J178" s="8" t="s">
        <v>19</v>
      </c>
      <c r="K178" s="6"/>
      <c r="L178" s="7">
        <v>45787</v>
      </c>
      <c r="M178" s="6" t="s">
        <v>21</v>
      </c>
      <c r="N178" s="8" t="s">
        <v>790</v>
      </c>
      <c r="O178" s="6" t="str">
        <f>HYPERLINK("https://docs.wto.org/imrd/directdoc.asp?DDFDocuments/t/G/TBTN25/ISR1375.DOCX", "https://docs.wto.org/imrd/directdoc.asp?DDFDocuments/t/G/TBTN25/ISR1375.DOCX")</f>
        <v>https://docs.wto.org/imrd/directdoc.asp?DDFDocuments/t/G/TBTN25/ISR1375.DOCX</v>
      </c>
      <c r="P178" s="6" t="str">
        <f>HYPERLINK("https://docs.wto.org/imrd/directdoc.asp?DDFDocuments/u/G/TBTN25/ISR1375.DOCX", "https://docs.wto.org/imrd/directdoc.asp?DDFDocuments/u/G/TBTN25/ISR1375.DOCX")</f>
        <v>https://docs.wto.org/imrd/directdoc.asp?DDFDocuments/u/G/TBTN25/ISR1375.DOCX</v>
      </c>
      <c r="Q178" s="6" t="str">
        <f>HYPERLINK("https://docs.wto.org/imrd/directdoc.asp?DDFDocuments/v/G/TBTN25/ISR1375.DOCX", "https://docs.wto.org/imrd/directdoc.asp?DDFDocuments/v/G/TBTN25/ISR1375.DOCX")</f>
        <v>https://docs.wto.org/imrd/directdoc.asp?DDFDocuments/v/G/TBTN25/ISR1375.DOCX</v>
      </c>
    </row>
    <row r="179" spans="1:17" ht="120" x14ac:dyDescent="0.25">
      <c r="A179" s="8" t="s">
        <v>763</v>
      </c>
      <c r="B179" s="7">
        <v>45727</v>
      </c>
      <c r="C179" s="9" t="str">
        <f>HYPERLINK("https://eping.wto.org/en/Search?viewData= G/TBT/N/ISR/1379"," G/TBT/N/ISR/1379")</f>
        <v xml:space="preserve"> G/TBT/N/ISR/1379</v>
      </c>
      <c r="D179" s="8" t="s">
        <v>791</v>
      </c>
      <c r="E179" s="8" t="s">
        <v>792</v>
      </c>
      <c r="G179" s="8" t="s">
        <v>682</v>
      </c>
      <c r="H179" s="8" t="s">
        <v>683</v>
      </c>
      <c r="I179" s="8" t="s">
        <v>142</v>
      </c>
      <c r="J179" s="8" t="s">
        <v>19</v>
      </c>
      <c r="K179" s="6"/>
      <c r="L179" s="7">
        <v>45787</v>
      </c>
      <c r="M179" s="6" t="s">
        <v>21</v>
      </c>
      <c r="N179" s="8" t="s">
        <v>793</v>
      </c>
      <c r="O179" s="6" t="str">
        <f>HYPERLINK("https://docs.wto.org/imrd/directdoc.asp?DDFDocuments/t/G/TBTN25/ISR1379.DOCX", "https://docs.wto.org/imrd/directdoc.asp?DDFDocuments/t/G/TBTN25/ISR1379.DOCX")</f>
        <v>https://docs.wto.org/imrd/directdoc.asp?DDFDocuments/t/G/TBTN25/ISR1379.DOCX</v>
      </c>
      <c r="P179" s="6" t="str">
        <f>HYPERLINK("https://docs.wto.org/imrd/directdoc.asp?DDFDocuments/u/G/TBTN25/ISR1379.DOCX", "https://docs.wto.org/imrd/directdoc.asp?DDFDocuments/u/G/TBTN25/ISR1379.DOCX")</f>
        <v>https://docs.wto.org/imrd/directdoc.asp?DDFDocuments/u/G/TBTN25/ISR1379.DOCX</v>
      </c>
      <c r="Q179" s="6" t="str">
        <f>HYPERLINK("https://docs.wto.org/imrd/directdoc.asp?DDFDocuments/v/G/TBTN25/ISR1379.DOCX", "https://docs.wto.org/imrd/directdoc.asp?DDFDocuments/v/G/TBTN25/ISR1379.DOCX")</f>
        <v>https://docs.wto.org/imrd/directdoc.asp?DDFDocuments/v/G/TBTN25/ISR1379.DOCX</v>
      </c>
    </row>
    <row r="180" spans="1:17" ht="120" x14ac:dyDescent="0.25">
      <c r="A180" s="8" t="s">
        <v>763</v>
      </c>
      <c r="B180" s="7">
        <v>45727</v>
      </c>
      <c r="C180" s="9" t="str">
        <f>HYPERLINK("https://eping.wto.org/en/Search?viewData= G/TBT/N/ISR/1381"," G/TBT/N/ISR/1381")</f>
        <v xml:space="preserve"> G/TBT/N/ISR/1381</v>
      </c>
      <c r="D180" s="8" t="s">
        <v>794</v>
      </c>
      <c r="E180" s="8" t="s">
        <v>795</v>
      </c>
      <c r="G180" s="8" t="s">
        <v>682</v>
      </c>
      <c r="H180" s="8" t="s">
        <v>683</v>
      </c>
      <c r="I180" s="8" t="s">
        <v>142</v>
      </c>
      <c r="J180" s="8" t="s">
        <v>19</v>
      </c>
      <c r="K180" s="6"/>
      <c r="L180" s="7">
        <v>45787</v>
      </c>
      <c r="M180" s="6" t="s">
        <v>21</v>
      </c>
      <c r="N180" s="8" t="s">
        <v>796</v>
      </c>
      <c r="O180" s="6" t="str">
        <f>HYPERLINK("https://docs.wto.org/imrd/directdoc.asp?DDFDocuments/t/G/TBTN25/ISR1381.DOCX", "https://docs.wto.org/imrd/directdoc.asp?DDFDocuments/t/G/TBTN25/ISR1381.DOCX")</f>
        <v>https://docs.wto.org/imrd/directdoc.asp?DDFDocuments/t/G/TBTN25/ISR1381.DOCX</v>
      </c>
      <c r="P180" s="6" t="str">
        <f>HYPERLINK("https://docs.wto.org/imrd/directdoc.asp?DDFDocuments/u/G/TBTN25/ISR1381.DOCX", "https://docs.wto.org/imrd/directdoc.asp?DDFDocuments/u/G/TBTN25/ISR1381.DOCX")</f>
        <v>https://docs.wto.org/imrd/directdoc.asp?DDFDocuments/u/G/TBTN25/ISR1381.DOCX</v>
      </c>
      <c r="Q180" s="6" t="str">
        <f>HYPERLINK("https://docs.wto.org/imrd/directdoc.asp?DDFDocuments/v/G/TBTN25/ISR1381.DOCX", "https://docs.wto.org/imrd/directdoc.asp?DDFDocuments/v/G/TBTN25/ISR1381.DOCX")</f>
        <v>https://docs.wto.org/imrd/directdoc.asp?DDFDocuments/v/G/TBTN25/ISR1381.DOCX</v>
      </c>
    </row>
    <row r="181" spans="1:17" ht="90" x14ac:dyDescent="0.25">
      <c r="A181" s="8" t="s">
        <v>799</v>
      </c>
      <c r="B181" s="7">
        <v>45727</v>
      </c>
      <c r="C181" s="9" t="str">
        <f>HYPERLINK("https://eping.wto.org/en/Search?viewData= G/TBT/N/ISR/1374"," G/TBT/N/ISR/1374")</f>
        <v xml:space="preserve"> G/TBT/N/ISR/1374</v>
      </c>
      <c r="D181" s="8" t="s">
        <v>797</v>
      </c>
      <c r="E181" s="8" t="s">
        <v>798</v>
      </c>
      <c r="G181" s="8" t="s">
        <v>682</v>
      </c>
      <c r="H181" s="8" t="s">
        <v>683</v>
      </c>
      <c r="I181" s="8" t="s">
        <v>142</v>
      </c>
      <c r="J181" s="8" t="s">
        <v>19</v>
      </c>
      <c r="K181" s="6"/>
      <c r="L181" s="7">
        <v>45787</v>
      </c>
      <c r="M181" s="6" t="s">
        <v>21</v>
      </c>
      <c r="N181" s="8" t="s">
        <v>800</v>
      </c>
      <c r="O181" s="6" t="str">
        <f>HYPERLINK("https://docs.wto.org/imrd/directdoc.asp?DDFDocuments/t/G/TBTN25/ISR1374.DOCX", "https://docs.wto.org/imrd/directdoc.asp?DDFDocuments/t/G/TBTN25/ISR1374.DOCX")</f>
        <v>https://docs.wto.org/imrd/directdoc.asp?DDFDocuments/t/G/TBTN25/ISR1374.DOCX</v>
      </c>
      <c r="P181" s="6" t="str">
        <f>HYPERLINK("https://docs.wto.org/imrd/directdoc.asp?DDFDocuments/u/G/TBTN25/ISR1374.DOCX", "https://docs.wto.org/imrd/directdoc.asp?DDFDocuments/u/G/TBTN25/ISR1374.DOCX")</f>
        <v>https://docs.wto.org/imrd/directdoc.asp?DDFDocuments/u/G/TBTN25/ISR1374.DOCX</v>
      </c>
      <c r="Q181" s="6" t="str">
        <f>HYPERLINK("https://docs.wto.org/imrd/directdoc.asp?DDFDocuments/v/G/TBTN25/ISR1374.DOCX", "https://docs.wto.org/imrd/directdoc.asp?DDFDocuments/v/G/TBTN25/ISR1374.DOCX")</f>
        <v>https://docs.wto.org/imrd/directdoc.asp?DDFDocuments/v/G/TBTN25/ISR1374.DOCX</v>
      </c>
    </row>
    <row r="182" spans="1:17" ht="90" x14ac:dyDescent="0.25">
      <c r="A182" s="8" t="s">
        <v>803</v>
      </c>
      <c r="B182" s="7">
        <v>45727</v>
      </c>
      <c r="C182" s="9" t="str">
        <f>HYPERLINK("https://eping.wto.org/en/Search?viewData= G/TBT/N/ISR/1376"," G/TBT/N/ISR/1376")</f>
        <v xml:space="preserve"> G/TBT/N/ISR/1376</v>
      </c>
      <c r="D182" s="8" t="s">
        <v>801</v>
      </c>
      <c r="E182" s="8" t="s">
        <v>802</v>
      </c>
      <c r="G182" s="8" t="s">
        <v>768</v>
      </c>
      <c r="H182" s="8" t="s">
        <v>683</v>
      </c>
      <c r="I182" s="8" t="s">
        <v>142</v>
      </c>
      <c r="J182" s="8" t="s">
        <v>19</v>
      </c>
      <c r="K182" s="6"/>
      <c r="L182" s="7">
        <v>45787</v>
      </c>
      <c r="M182" s="6" t="s">
        <v>21</v>
      </c>
      <c r="N182" s="8" t="s">
        <v>804</v>
      </c>
      <c r="O182" s="6" t="str">
        <f>HYPERLINK("https://docs.wto.org/imrd/directdoc.asp?DDFDocuments/t/G/TBTN25/ISR1376.DOCX", "https://docs.wto.org/imrd/directdoc.asp?DDFDocuments/t/G/TBTN25/ISR1376.DOCX")</f>
        <v>https://docs.wto.org/imrd/directdoc.asp?DDFDocuments/t/G/TBTN25/ISR1376.DOCX</v>
      </c>
      <c r="P182" s="6" t="str">
        <f>HYPERLINK("https://docs.wto.org/imrd/directdoc.asp?DDFDocuments/u/G/TBTN25/ISR1376.DOCX", "https://docs.wto.org/imrd/directdoc.asp?DDFDocuments/u/G/TBTN25/ISR1376.DOCX")</f>
        <v>https://docs.wto.org/imrd/directdoc.asp?DDFDocuments/u/G/TBTN25/ISR1376.DOCX</v>
      </c>
      <c r="Q182" s="6" t="str">
        <f>HYPERLINK("https://docs.wto.org/imrd/directdoc.asp?DDFDocuments/v/G/TBTN25/ISR1376.DOCX", "https://docs.wto.org/imrd/directdoc.asp?DDFDocuments/v/G/TBTN25/ISR1376.DOCX")</f>
        <v>https://docs.wto.org/imrd/directdoc.asp?DDFDocuments/v/G/TBTN25/ISR1376.DOCX</v>
      </c>
    </row>
    <row r="183" spans="1:17" ht="90" x14ac:dyDescent="0.25">
      <c r="A183" s="8" t="s">
        <v>807</v>
      </c>
      <c r="B183" s="7">
        <v>45727</v>
      </c>
      <c r="C183" s="9" t="str">
        <f>HYPERLINK("https://eping.wto.org/en/Search?viewData= G/TBT/N/PRY/144"," G/TBT/N/PRY/144")</f>
        <v xml:space="preserve"> G/TBT/N/PRY/144</v>
      </c>
      <c r="D183" s="8" t="s">
        <v>805</v>
      </c>
      <c r="E183" s="8" t="s">
        <v>806</v>
      </c>
      <c r="G183" s="8" t="s">
        <v>574</v>
      </c>
      <c r="H183" s="8" t="s">
        <v>575</v>
      </c>
      <c r="I183" s="8" t="s">
        <v>808</v>
      </c>
      <c r="J183" s="8" t="s">
        <v>564</v>
      </c>
      <c r="K183" s="6"/>
      <c r="L183" s="7" t="s">
        <v>19</v>
      </c>
      <c r="M183" s="6" t="s">
        <v>21</v>
      </c>
      <c r="N183" s="8" t="s">
        <v>809</v>
      </c>
      <c r="O183" s="6" t="str">
        <f>HYPERLINK("https://docs.wto.org/imrd/directdoc.asp?DDFDocuments/t/G/TBTN25/PRY144.DOCX", "https://docs.wto.org/imrd/directdoc.asp?DDFDocuments/t/G/TBTN25/PRY144.DOCX")</f>
        <v>https://docs.wto.org/imrd/directdoc.asp?DDFDocuments/t/G/TBTN25/PRY144.DOCX</v>
      </c>
      <c r="P183" s="6" t="str">
        <f>HYPERLINK("https://docs.wto.org/imrd/directdoc.asp?DDFDocuments/u/G/TBTN25/PRY144.DOCX", "https://docs.wto.org/imrd/directdoc.asp?DDFDocuments/u/G/TBTN25/PRY144.DOCX")</f>
        <v>https://docs.wto.org/imrd/directdoc.asp?DDFDocuments/u/G/TBTN25/PRY144.DOCX</v>
      </c>
      <c r="Q183" s="6" t="str">
        <f>HYPERLINK("https://docs.wto.org/imrd/directdoc.asp?DDFDocuments/v/G/TBTN25/PRY144.DOCX", "https://docs.wto.org/imrd/directdoc.asp?DDFDocuments/v/G/TBTN25/PRY144.DOCX")</f>
        <v>https://docs.wto.org/imrd/directdoc.asp?DDFDocuments/v/G/TBTN25/PRY144.DOCX</v>
      </c>
    </row>
    <row r="184" spans="1:17" ht="45" x14ac:dyDescent="0.25">
      <c r="A184" s="8" t="s">
        <v>812</v>
      </c>
      <c r="B184" s="7">
        <v>45726</v>
      </c>
      <c r="C184" s="9" t="str">
        <f>HYPERLINK("https://eping.wto.org/en/Search?viewData= G/TBT/N/KEN/1773"," G/TBT/N/KEN/1773")</f>
        <v xml:space="preserve"> G/TBT/N/KEN/1773</v>
      </c>
      <c r="D184" s="8" t="s">
        <v>810</v>
      </c>
      <c r="E184" s="8" t="s">
        <v>811</v>
      </c>
      <c r="G184" s="8" t="s">
        <v>813</v>
      </c>
      <c r="H184" s="8" t="s">
        <v>814</v>
      </c>
      <c r="I184" s="8" t="s">
        <v>424</v>
      </c>
      <c r="J184" s="8" t="s">
        <v>19</v>
      </c>
      <c r="K184" s="6"/>
      <c r="L184" s="7">
        <v>45786</v>
      </c>
      <c r="M184" s="6" t="s">
        <v>21</v>
      </c>
      <c r="N184" s="8" t="s">
        <v>815</v>
      </c>
      <c r="O184" s="6" t="str">
        <f>HYPERLINK("https://docs.wto.org/imrd/directdoc.asp?DDFDocuments/t/G/TBTN25/KEN1773.DOCX", "https://docs.wto.org/imrd/directdoc.asp?DDFDocuments/t/G/TBTN25/KEN1773.DOCX")</f>
        <v>https://docs.wto.org/imrd/directdoc.asp?DDFDocuments/t/G/TBTN25/KEN1773.DOCX</v>
      </c>
      <c r="P184" s="6" t="str">
        <f>HYPERLINK("https://docs.wto.org/imrd/directdoc.asp?DDFDocuments/u/G/TBTN25/KEN1773.DOCX", "https://docs.wto.org/imrd/directdoc.asp?DDFDocuments/u/G/TBTN25/KEN1773.DOCX")</f>
        <v>https://docs.wto.org/imrd/directdoc.asp?DDFDocuments/u/G/TBTN25/KEN1773.DOCX</v>
      </c>
      <c r="Q184" s="6" t="str">
        <f>HYPERLINK("https://docs.wto.org/imrd/directdoc.asp?DDFDocuments/v/G/TBTN25/KEN1773.DOCX", "https://docs.wto.org/imrd/directdoc.asp?DDFDocuments/v/G/TBTN25/KEN1773.DOCX")</f>
        <v>https://docs.wto.org/imrd/directdoc.asp?DDFDocuments/v/G/TBTN25/KEN1773.DOCX</v>
      </c>
    </row>
    <row r="185" spans="1:17" ht="30" x14ac:dyDescent="0.25">
      <c r="A185" s="8" t="s">
        <v>818</v>
      </c>
      <c r="B185" s="7">
        <v>45726</v>
      </c>
      <c r="C185" s="9" t="str">
        <f>HYPERLINK("https://eping.wto.org/en/Search?viewData= G/TBT/N/KEN/1774"," G/TBT/N/KEN/1774")</f>
        <v xml:space="preserve"> G/TBT/N/KEN/1774</v>
      </c>
      <c r="D185" s="8" t="s">
        <v>816</v>
      </c>
      <c r="E185" s="8" t="s">
        <v>817</v>
      </c>
      <c r="G185" s="8" t="s">
        <v>819</v>
      </c>
      <c r="H185" s="8" t="s">
        <v>820</v>
      </c>
      <c r="I185" s="8" t="s">
        <v>424</v>
      </c>
      <c r="J185" s="8" t="s">
        <v>19</v>
      </c>
      <c r="K185" s="6"/>
      <c r="L185" s="7">
        <v>45786</v>
      </c>
      <c r="M185" s="6" t="s">
        <v>21</v>
      </c>
      <c r="N185" s="8" t="s">
        <v>821</v>
      </c>
      <c r="O185" s="6" t="str">
        <f>HYPERLINK("https://docs.wto.org/imrd/directdoc.asp?DDFDocuments/t/G/TBTN25/KEN1774.DOCX", "https://docs.wto.org/imrd/directdoc.asp?DDFDocuments/t/G/TBTN25/KEN1774.DOCX")</f>
        <v>https://docs.wto.org/imrd/directdoc.asp?DDFDocuments/t/G/TBTN25/KEN1774.DOCX</v>
      </c>
      <c r="P185" s="6" t="str">
        <f>HYPERLINK("https://docs.wto.org/imrd/directdoc.asp?DDFDocuments/u/G/TBTN25/KEN1774.DOCX", "https://docs.wto.org/imrd/directdoc.asp?DDFDocuments/u/G/TBTN25/KEN1774.DOCX")</f>
        <v>https://docs.wto.org/imrd/directdoc.asp?DDFDocuments/u/G/TBTN25/KEN1774.DOCX</v>
      </c>
      <c r="Q185" s="6" t="str">
        <f>HYPERLINK("https://docs.wto.org/imrd/directdoc.asp?DDFDocuments/v/G/TBTN25/KEN1774.DOCX", "https://docs.wto.org/imrd/directdoc.asp?DDFDocuments/v/G/TBTN25/KEN1774.DOCX")</f>
        <v>https://docs.wto.org/imrd/directdoc.asp?DDFDocuments/v/G/TBTN25/KEN1774.DOCX</v>
      </c>
    </row>
    <row r="186" spans="1:17" ht="150" x14ac:dyDescent="0.25">
      <c r="A186" s="8" t="s">
        <v>824</v>
      </c>
      <c r="B186" s="7">
        <v>45726</v>
      </c>
      <c r="C186" s="9" t="str">
        <f>HYPERLINK("https://eping.wto.org/en/Search?viewData= G/TBT/N/CHE/290"," G/TBT/N/CHE/290")</f>
        <v xml:space="preserve"> G/TBT/N/CHE/290</v>
      </c>
      <c r="D186" s="8" t="s">
        <v>822</v>
      </c>
      <c r="E186" s="8" t="s">
        <v>823</v>
      </c>
      <c r="G186" s="8" t="s">
        <v>825</v>
      </c>
      <c r="H186" s="8" t="s">
        <v>826</v>
      </c>
      <c r="I186" s="8" t="s">
        <v>827</v>
      </c>
      <c r="J186" s="8" t="s">
        <v>19</v>
      </c>
      <c r="K186" s="6"/>
      <c r="L186" s="7">
        <v>45786</v>
      </c>
      <c r="M186" s="6" t="s">
        <v>21</v>
      </c>
      <c r="N186" s="8" t="s">
        <v>828</v>
      </c>
      <c r="O186" s="6" t="str">
        <f>HYPERLINK("https://docs.wto.org/imrd/directdoc.asp?DDFDocuments/t/G/TBTN25/CHE290.DOCX", "https://docs.wto.org/imrd/directdoc.asp?DDFDocuments/t/G/TBTN25/CHE290.DOCX")</f>
        <v>https://docs.wto.org/imrd/directdoc.asp?DDFDocuments/t/G/TBTN25/CHE290.DOCX</v>
      </c>
      <c r="P186" s="6" t="str">
        <f>HYPERLINK("https://docs.wto.org/imrd/directdoc.asp?DDFDocuments/u/G/TBTN25/CHE290.DOCX", "https://docs.wto.org/imrd/directdoc.asp?DDFDocuments/u/G/TBTN25/CHE290.DOCX")</f>
        <v>https://docs.wto.org/imrd/directdoc.asp?DDFDocuments/u/G/TBTN25/CHE290.DOCX</v>
      </c>
      <c r="Q186" s="6" t="str">
        <f>HYPERLINK("https://docs.wto.org/imrd/directdoc.asp?DDFDocuments/v/G/TBTN25/CHE290.DOCX", "https://docs.wto.org/imrd/directdoc.asp?DDFDocuments/v/G/TBTN25/CHE290.DOCX")</f>
        <v>https://docs.wto.org/imrd/directdoc.asp?DDFDocuments/v/G/TBTN25/CHE290.DOCX</v>
      </c>
    </row>
    <row r="187" spans="1:17" ht="90" x14ac:dyDescent="0.25">
      <c r="A187" s="8" t="s">
        <v>831</v>
      </c>
      <c r="B187" s="7">
        <v>45726</v>
      </c>
      <c r="C187" s="9" t="str">
        <f>HYPERLINK("https://eping.wto.org/en/Search?viewData= G/TBT/N/ISR/1367"," G/TBT/N/ISR/1367")</f>
        <v xml:space="preserve"> G/TBT/N/ISR/1367</v>
      </c>
      <c r="D187" s="8" t="s">
        <v>829</v>
      </c>
      <c r="E187" s="8" t="s">
        <v>830</v>
      </c>
      <c r="G187" s="8" t="s">
        <v>832</v>
      </c>
      <c r="H187" s="8" t="s">
        <v>833</v>
      </c>
      <c r="I187" s="8" t="s">
        <v>142</v>
      </c>
      <c r="J187" s="8" t="s">
        <v>19</v>
      </c>
      <c r="K187" s="6"/>
      <c r="L187" s="7">
        <v>45786</v>
      </c>
      <c r="M187" s="6" t="s">
        <v>21</v>
      </c>
      <c r="N187" s="8" t="s">
        <v>834</v>
      </c>
      <c r="O187" s="6" t="str">
        <f>HYPERLINK("https://docs.wto.org/imrd/directdoc.asp?DDFDocuments/t/G/TBTN25/ISR1367.DOCX", "https://docs.wto.org/imrd/directdoc.asp?DDFDocuments/t/G/TBTN25/ISR1367.DOCX")</f>
        <v>https://docs.wto.org/imrd/directdoc.asp?DDFDocuments/t/G/TBTN25/ISR1367.DOCX</v>
      </c>
      <c r="P187" s="6" t="str">
        <f>HYPERLINK("https://docs.wto.org/imrd/directdoc.asp?DDFDocuments/u/G/TBTN25/ISR1367.DOCX", "https://docs.wto.org/imrd/directdoc.asp?DDFDocuments/u/G/TBTN25/ISR1367.DOCX")</f>
        <v>https://docs.wto.org/imrd/directdoc.asp?DDFDocuments/u/G/TBTN25/ISR1367.DOCX</v>
      </c>
      <c r="Q187" s="6" t="str">
        <f>HYPERLINK("https://docs.wto.org/imrd/directdoc.asp?DDFDocuments/v/G/TBTN25/ISR1367.DOCX", "https://docs.wto.org/imrd/directdoc.asp?DDFDocuments/v/G/TBTN25/ISR1367.DOCX")</f>
        <v>https://docs.wto.org/imrd/directdoc.asp?DDFDocuments/v/G/TBTN25/ISR1367.DOCX</v>
      </c>
    </row>
    <row r="188" spans="1:17" ht="30" x14ac:dyDescent="0.25">
      <c r="A188" s="8" t="s">
        <v>837</v>
      </c>
      <c r="B188" s="7">
        <v>45726</v>
      </c>
      <c r="C188" s="9" t="str">
        <f>HYPERLINK("https://eping.wto.org/en/Search?viewData= G/TBT/N/KEN/1776"," G/TBT/N/KEN/1776")</f>
        <v xml:space="preserve"> G/TBT/N/KEN/1776</v>
      </c>
      <c r="D188" s="8" t="s">
        <v>835</v>
      </c>
      <c r="E188" s="8" t="s">
        <v>836</v>
      </c>
      <c r="G188" s="8" t="s">
        <v>838</v>
      </c>
      <c r="H188" s="8" t="s">
        <v>474</v>
      </c>
      <c r="I188" s="8" t="s">
        <v>424</v>
      </c>
      <c r="J188" s="8" t="s">
        <v>58</v>
      </c>
      <c r="K188" s="6"/>
      <c r="L188" s="7">
        <v>45786</v>
      </c>
      <c r="M188" s="6" t="s">
        <v>21</v>
      </c>
      <c r="N188" s="8" t="s">
        <v>839</v>
      </c>
      <c r="O188" s="6" t="str">
        <f>HYPERLINK("https://docs.wto.org/imrd/directdoc.asp?DDFDocuments/t/G/TBTN25/KEN1776.DOCX", "https://docs.wto.org/imrd/directdoc.asp?DDFDocuments/t/G/TBTN25/KEN1776.DOCX")</f>
        <v>https://docs.wto.org/imrd/directdoc.asp?DDFDocuments/t/G/TBTN25/KEN1776.DOCX</v>
      </c>
      <c r="P188" s="6" t="str">
        <f>HYPERLINK("https://docs.wto.org/imrd/directdoc.asp?DDFDocuments/u/G/TBTN25/KEN1776.DOCX", "https://docs.wto.org/imrd/directdoc.asp?DDFDocuments/u/G/TBTN25/KEN1776.DOCX")</f>
        <v>https://docs.wto.org/imrd/directdoc.asp?DDFDocuments/u/G/TBTN25/KEN1776.DOCX</v>
      </c>
      <c r="Q188" s="6" t="str">
        <f>HYPERLINK("https://docs.wto.org/imrd/directdoc.asp?DDFDocuments/v/G/TBTN25/KEN1776.DOCX", "https://docs.wto.org/imrd/directdoc.asp?DDFDocuments/v/G/TBTN25/KEN1776.DOCX")</f>
        <v>https://docs.wto.org/imrd/directdoc.asp?DDFDocuments/v/G/TBTN25/KEN1776.DOCX</v>
      </c>
    </row>
    <row r="189" spans="1:17" ht="120" x14ac:dyDescent="0.25">
      <c r="A189" s="8" t="s">
        <v>842</v>
      </c>
      <c r="B189" s="7">
        <v>45726</v>
      </c>
      <c r="C189" s="9" t="str">
        <f>HYPERLINK("https://eping.wto.org/en/Search?viewData= G/TBT/N/ISR/1366"," G/TBT/N/ISR/1366")</f>
        <v xml:space="preserve"> G/TBT/N/ISR/1366</v>
      </c>
      <c r="D189" s="8" t="s">
        <v>840</v>
      </c>
      <c r="E189" s="8" t="s">
        <v>841</v>
      </c>
      <c r="G189" s="8" t="s">
        <v>832</v>
      </c>
      <c r="H189" s="8" t="s">
        <v>833</v>
      </c>
      <c r="I189" s="8" t="s">
        <v>142</v>
      </c>
      <c r="J189" s="8" t="s">
        <v>19</v>
      </c>
      <c r="K189" s="6"/>
      <c r="L189" s="7">
        <v>45786</v>
      </c>
      <c r="M189" s="6" t="s">
        <v>21</v>
      </c>
      <c r="N189" s="8" t="s">
        <v>843</v>
      </c>
      <c r="O189" s="6" t="str">
        <f>HYPERLINK("https://docs.wto.org/imrd/directdoc.asp?DDFDocuments/t/G/TBTN25/ISR1366.DOCX", "https://docs.wto.org/imrd/directdoc.asp?DDFDocuments/t/G/TBTN25/ISR1366.DOCX")</f>
        <v>https://docs.wto.org/imrd/directdoc.asp?DDFDocuments/t/G/TBTN25/ISR1366.DOCX</v>
      </c>
      <c r="P189" s="6" t="str">
        <f>HYPERLINK("https://docs.wto.org/imrd/directdoc.asp?DDFDocuments/u/G/TBTN25/ISR1366.DOCX", "https://docs.wto.org/imrd/directdoc.asp?DDFDocuments/u/G/TBTN25/ISR1366.DOCX")</f>
        <v>https://docs.wto.org/imrd/directdoc.asp?DDFDocuments/u/G/TBTN25/ISR1366.DOCX</v>
      </c>
      <c r="Q189" s="6" t="str">
        <f>HYPERLINK("https://docs.wto.org/imrd/directdoc.asp?DDFDocuments/v/G/TBTN25/ISR1366.DOCX", "https://docs.wto.org/imrd/directdoc.asp?DDFDocuments/v/G/TBTN25/ISR1366.DOCX")</f>
        <v>https://docs.wto.org/imrd/directdoc.asp?DDFDocuments/v/G/TBTN25/ISR1366.DOCX</v>
      </c>
    </row>
    <row r="190" spans="1:17" ht="105" x14ac:dyDescent="0.25">
      <c r="A190" s="8" t="s">
        <v>846</v>
      </c>
      <c r="B190" s="7">
        <v>45726</v>
      </c>
      <c r="C190" s="9" t="str">
        <f>HYPERLINK("https://eping.wto.org/en/Search?viewData= G/TBT/N/ISR/1369"," G/TBT/N/ISR/1369")</f>
        <v xml:space="preserve"> G/TBT/N/ISR/1369</v>
      </c>
      <c r="D190" s="8" t="s">
        <v>844</v>
      </c>
      <c r="E190" s="8" t="s">
        <v>845</v>
      </c>
      <c r="G190" s="8" t="s">
        <v>832</v>
      </c>
      <c r="H190" s="8" t="s">
        <v>833</v>
      </c>
      <c r="I190" s="8" t="s">
        <v>142</v>
      </c>
      <c r="J190" s="8" t="s">
        <v>19</v>
      </c>
      <c r="K190" s="6"/>
      <c r="L190" s="7">
        <v>45786</v>
      </c>
      <c r="M190" s="6" t="s">
        <v>21</v>
      </c>
      <c r="N190" s="8" t="s">
        <v>847</v>
      </c>
      <c r="O190" s="6" t="str">
        <f>HYPERLINK("https://docs.wto.org/imrd/directdoc.asp?DDFDocuments/t/G/TBTN25/ISR1369.DOCX", "https://docs.wto.org/imrd/directdoc.asp?DDFDocuments/t/G/TBTN25/ISR1369.DOCX")</f>
        <v>https://docs.wto.org/imrd/directdoc.asp?DDFDocuments/t/G/TBTN25/ISR1369.DOCX</v>
      </c>
      <c r="P190" s="6" t="str">
        <f>HYPERLINK("https://docs.wto.org/imrd/directdoc.asp?DDFDocuments/u/G/TBTN25/ISR1369.DOCX", "https://docs.wto.org/imrd/directdoc.asp?DDFDocuments/u/G/TBTN25/ISR1369.DOCX")</f>
        <v>https://docs.wto.org/imrd/directdoc.asp?DDFDocuments/u/G/TBTN25/ISR1369.DOCX</v>
      </c>
      <c r="Q190" s="6" t="str">
        <f>HYPERLINK("https://docs.wto.org/imrd/directdoc.asp?DDFDocuments/v/G/TBTN25/ISR1369.DOCX", "https://docs.wto.org/imrd/directdoc.asp?DDFDocuments/v/G/TBTN25/ISR1369.DOCX")</f>
        <v>https://docs.wto.org/imrd/directdoc.asp?DDFDocuments/v/G/TBTN25/ISR1369.DOCX</v>
      </c>
    </row>
    <row r="191" spans="1:17" ht="60" x14ac:dyDescent="0.25">
      <c r="A191" s="8" t="s">
        <v>850</v>
      </c>
      <c r="B191" s="7">
        <v>45726</v>
      </c>
      <c r="C191" s="9" t="str">
        <f>HYPERLINK("https://eping.wto.org/en/Search?viewData= G/TBT/N/NZL/144"," G/TBT/N/NZL/144")</f>
        <v xml:space="preserve"> G/TBT/N/NZL/144</v>
      </c>
      <c r="D191" s="8" t="s">
        <v>848</v>
      </c>
      <c r="E191" s="8" t="s">
        <v>849</v>
      </c>
      <c r="G191" s="8" t="s">
        <v>851</v>
      </c>
      <c r="H191" s="8" t="s">
        <v>852</v>
      </c>
      <c r="I191" s="8" t="s">
        <v>853</v>
      </c>
      <c r="J191" s="8" t="s">
        <v>58</v>
      </c>
      <c r="K191" s="6"/>
      <c r="L191" s="7">
        <v>45780</v>
      </c>
      <c r="M191" s="6" t="s">
        <v>21</v>
      </c>
      <c r="N191" s="6"/>
      <c r="O191" s="6" t="str">
        <f>HYPERLINK("https://docs.wto.org/imrd/directdoc.asp?DDFDocuments/t/G/TBTN25/NZL144.DOCX", "https://docs.wto.org/imrd/directdoc.asp?DDFDocuments/t/G/TBTN25/NZL144.DOCX")</f>
        <v>https://docs.wto.org/imrd/directdoc.asp?DDFDocuments/t/G/TBTN25/NZL144.DOCX</v>
      </c>
      <c r="P191" s="6" t="str">
        <f>HYPERLINK("https://docs.wto.org/imrd/directdoc.asp?DDFDocuments/u/G/TBTN25/NZL144.DOCX", "https://docs.wto.org/imrd/directdoc.asp?DDFDocuments/u/G/TBTN25/NZL144.DOCX")</f>
        <v>https://docs.wto.org/imrd/directdoc.asp?DDFDocuments/u/G/TBTN25/NZL144.DOCX</v>
      </c>
      <c r="Q191" s="6" t="str">
        <f>HYPERLINK("https://docs.wto.org/imrd/directdoc.asp?DDFDocuments/v/G/TBTN25/NZL144.DOCX", "https://docs.wto.org/imrd/directdoc.asp?DDFDocuments/v/G/TBTN25/NZL144.DOCX")</f>
        <v>https://docs.wto.org/imrd/directdoc.asp?DDFDocuments/v/G/TBTN25/NZL144.DOCX</v>
      </c>
    </row>
    <row r="192" spans="1:17" ht="30" x14ac:dyDescent="0.25">
      <c r="A192" s="8" t="s">
        <v>837</v>
      </c>
      <c r="B192" s="7">
        <v>45726</v>
      </c>
      <c r="C192" s="9" t="str">
        <f>HYPERLINK("https://eping.wto.org/en/Search?viewData= G/TBT/N/KEN/1775"," G/TBT/N/KEN/1775")</f>
        <v xml:space="preserve"> G/TBT/N/KEN/1775</v>
      </c>
      <c r="D192" s="8" t="s">
        <v>854</v>
      </c>
      <c r="E192" s="8" t="s">
        <v>855</v>
      </c>
      <c r="G192" s="8" t="s">
        <v>19</v>
      </c>
      <c r="H192" s="8" t="s">
        <v>474</v>
      </c>
      <c r="I192" s="8" t="s">
        <v>424</v>
      </c>
      <c r="J192" s="8" t="s">
        <v>58</v>
      </c>
      <c r="K192" s="6"/>
      <c r="L192" s="7">
        <v>45786</v>
      </c>
      <c r="M192" s="6" t="s">
        <v>21</v>
      </c>
      <c r="N192" s="8" t="s">
        <v>856</v>
      </c>
      <c r="O192" s="6" t="str">
        <f>HYPERLINK("https://docs.wto.org/imrd/directdoc.asp?DDFDocuments/t/G/TBTN25/KEN1775.DOCX", "https://docs.wto.org/imrd/directdoc.asp?DDFDocuments/t/G/TBTN25/KEN1775.DOCX")</f>
        <v>https://docs.wto.org/imrd/directdoc.asp?DDFDocuments/t/G/TBTN25/KEN1775.DOCX</v>
      </c>
      <c r="P192" s="6" t="str">
        <f>HYPERLINK("https://docs.wto.org/imrd/directdoc.asp?DDFDocuments/u/G/TBTN25/KEN1775.DOCX", "https://docs.wto.org/imrd/directdoc.asp?DDFDocuments/u/G/TBTN25/KEN1775.DOCX")</f>
        <v>https://docs.wto.org/imrd/directdoc.asp?DDFDocuments/u/G/TBTN25/KEN1775.DOCX</v>
      </c>
      <c r="Q192" s="6" t="str">
        <f>HYPERLINK("https://docs.wto.org/imrd/directdoc.asp?DDFDocuments/v/G/TBTN25/KEN1775.DOCX", "https://docs.wto.org/imrd/directdoc.asp?DDFDocuments/v/G/TBTN25/KEN1775.DOCX")</f>
        <v>https://docs.wto.org/imrd/directdoc.asp?DDFDocuments/v/G/TBTN25/KEN1775.DOCX</v>
      </c>
    </row>
    <row r="193" spans="1:17" ht="90" x14ac:dyDescent="0.25">
      <c r="A193" s="8" t="s">
        <v>859</v>
      </c>
      <c r="B193" s="7">
        <v>45726</v>
      </c>
      <c r="C193" s="9" t="str">
        <f>HYPERLINK("https://eping.wto.org/en/Search?viewData= G/TBT/N/ISR/1371"," G/TBT/N/ISR/1371")</f>
        <v xml:space="preserve"> G/TBT/N/ISR/1371</v>
      </c>
      <c r="D193" s="8" t="s">
        <v>857</v>
      </c>
      <c r="E193" s="8" t="s">
        <v>858</v>
      </c>
      <c r="G193" s="8" t="s">
        <v>860</v>
      </c>
      <c r="H193" s="8" t="s">
        <v>861</v>
      </c>
      <c r="I193" s="8" t="s">
        <v>142</v>
      </c>
      <c r="J193" s="8" t="s">
        <v>19</v>
      </c>
      <c r="K193" s="6"/>
      <c r="L193" s="7">
        <v>45786</v>
      </c>
      <c r="M193" s="6" t="s">
        <v>21</v>
      </c>
      <c r="N193" s="8" t="s">
        <v>862</v>
      </c>
      <c r="O193" s="6" t="str">
        <f>HYPERLINK("https://docs.wto.org/imrd/directdoc.asp?DDFDocuments/t/G/TBTN25/ISR1371.DOCX", "https://docs.wto.org/imrd/directdoc.asp?DDFDocuments/t/G/TBTN25/ISR1371.DOCX")</f>
        <v>https://docs.wto.org/imrd/directdoc.asp?DDFDocuments/t/G/TBTN25/ISR1371.DOCX</v>
      </c>
      <c r="P193" s="6" t="str">
        <f>HYPERLINK("https://docs.wto.org/imrd/directdoc.asp?DDFDocuments/u/G/TBTN25/ISR1371.DOCX", "https://docs.wto.org/imrd/directdoc.asp?DDFDocuments/u/G/TBTN25/ISR1371.DOCX")</f>
        <v>https://docs.wto.org/imrd/directdoc.asp?DDFDocuments/u/G/TBTN25/ISR1371.DOCX</v>
      </c>
      <c r="Q193" s="6" t="str">
        <f>HYPERLINK("https://docs.wto.org/imrd/directdoc.asp?DDFDocuments/v/G/TBTN25/ISR1371.DOCX", "https://docs.wto.org/imrd/directdoc.asp?DDFDocuments/v/G/TBTN25/ISR1371.DOCX")</f>
        <v>https://docs.wto.org/imrd/directdoc.asp?DDFDocuments/v/G/TBTN25/ISR1371.DOCX</v>
      </c>
    </row>
    <row r="194" spans="1:17" ht="105" x14ac:dyDescent="0.25">
      <c r="A194" s="8" t="s">
        <v>831</v>
      </c>
      <c r="B194" s="7">
        <v>45726</v>
      </c>
      <c r="C194" s="9" t="str">
        <f>HYPERLINK("https://eping.wto.org/en/Search?viewData= G/TBT/N/ISR/1370"," G/TBT/N/ISR/1370")</f>
        <v xml:space="preserve"> G/TBT/N/ISR/1370</v>
      </c>
      <c r="D194" s="8" t="s">
        <v>863</v>
      </c>
      <c r="E194" s="8" t="s">
        <v>864</v>
      </c>
      <c r="G194" s="8" t="s">
        <v>832</v>
      </c>
      <c r="H194" s="8" t="s">
        <v>833</v>
      </c>
      <c r="I194" s="8" t="s">
        <v>142</v>
      </c>
      <c r="J194" s="8" t="s">
        <v>19</v>
      </c>
      <c r="K194" s="6"/>
      <c r="L194" s="7">
        <v>45786</v>
      </c>
      <c r="M194" s="6" t="s">
        <v>21</v>
      </c>
      <c r="N194" s="8" t="s">
        <v>865</v>
      </c>
      <c r="O194" s="6" t="str">
        <f>HYPERLINK("https://docs.wto.org/imrd/directdoc.asp?DDFDocuments/t/G/TBTN25/ISR1370.DOCX", "https://docs.wto.org/imrd/directdoc.asp?DDFDocuments/t/G/TBTN25/ISR1370.DOCX")</f>
        <v>https://docs.wto.org/imrd/directdoc.asp?DDFDocuments/t/G/TBTN25/ISR1370.DOCX</v>
      </c>
      <c r="P194" s="6" t="str">
        <f>HYPERLINK("https://docs.wto.org/imrd/directdoc.asp?DDFDocuments/u/G/TBTN25/ISR1370.DOCX", "https://docs.wto.org/imrd/directdoc.asp?DDFDocuments/u/G/TBTN25/ISR1370.DOCX")</f>
        <v>https://docs.wto.org/imrd/directdoc.asp?DDFDocuments/u/G/TBTN25/ISR1370.DOCX</v>
      </c>
      <c r="Q194" s="6" t="str">
        <f>HYPERLINK("https://docs.wto.org/imrd/directdoc.asp?DDFDocuments/v/G/TBTN25/ISR1370.DOCX", "https://docs.wto.org/imrd/directdoc.asp?DDFDocuments/v/G/TBTN25/ISR1370.DOCX")</f>
        <v>https://docs.wto.org/imrd/directdoc.asp?DDFDocuments/v/G/TBTN25/ISR1370.DOCX</v>
      </c>
    </row>
    <row r="195" spans="1:17" ht="30" x14ac:dyDescent="0.25">
      <c r="A195" s="8" t="s">
        <v>868</v>
      </c>
      <c r="B195" s="7">
        <v>45726</v>
      </c>
      <c r="C195" s="9" t="str">
        <f>HYPERLINK("https://eping.wto.org/en/Search?viewData= G/TBT/N/KEN/1772"," G/TBT/N/KEN/1772")</f>
        <v xml:space="preserve"> G/TBT/N/KEN/1772</v>
      </c>
      <c r="D195" s="8" t="s">
        <v>866</v>
      </c>
      <c r="E195" s="8" t="s">
        <v>867</v>
      </c>
      <c r="G195" s="8" t="s">
        <v>869</v>
      </c>
      <c r="H195" s="8" t="s">
        <v>56</v>
      </c>
      <c r="I195" s="8" t="s">
        <v>202</v>
      </c>
      <c r="J195" s="8" t="s">
        <v>58</v>
      </c>
      <c r="K195" s="6"/>
      <c r="L195" s="7">
        <v>45786</v>
      </c>
      <c r="M195" s="6" t="s">
        <v>21</v>
      </c>
      <c r="N195" s="8" t="s">
        <v>870</v>
      </c>
      <c r="O195" s="6" t="str">
        <f>HYPERLINK("https://docs.wto.org/imrd/directdoc.asp?DDFDocuments/t/G/TBTN25/KEN1772.DOCX", "https://docs.wto.org/imrd/directdoc.asp?DDFDocuments/t/G/TBTN25/KEN1772.DOCX")</f>
        <v>https://docs.wto.org/imrd/directdoc.asp?DDFDocuments/t/G/TBTN25/KEN1772.DOCX</v>
      </c>
      <c r="P195" s="6" t="str">
        <f>HYPERLINK("https://docs.wto.org/imrd/directdoc.asp?DDFDocuments/u/G/TBTN25/KEN1772.DOCX", "https://docs.wto.org/imrd/directdoc.asp?DDFDocuments/u/G/TBTN25/KEN1772.DOCX")</f>
        <v>https://docs.wto.org/imrd/directdoc.asp?DDFDocuments/u/G/TBTN25/KEN1772.DOCX</v>
      </c>
      <c r="Q195" s="6" t="str">
        <f>HYPERLINK("https://docs.wto.org/imrd/directdoc.asp?DDFDocuments/v/G/TBTN25/KEN1772.DOCX", "https://docs.wto.org/imrd/directdoc.asp?DDFDocuments/v/G/TBTN25/KEN1772.DOCX")</f>
        <v>https://docs.wto.org/imrd/directdoc.asp?DDFDocuments/v/G/TBTN25/KEN1772.DOCX</v>
      </c>
    </row>
    <row r="196" spans="1:17" ht="180" x14ac:dyDescent="0.25">
      <c r="A196" s="8" t="s">
        <v>873</v>
      </c>
      <c r="B196" s="7">
        <v>45726</v>
      </c>
      <c r="C196" s="9" t="str">
        <f>HYPERLINK("https://eping.wto.org/en/Search?viewData= G/TBT/N/ISR/1365"," G/TBT/N/ISR/1365")</f>
        <v xml:space="preserve"> G/TBT/N/ISR/1365</v>
      </c>
      <c r="D196" s="8" t="s">
        <v>871</v>
      </c>
      <c r="E196" s="8" t="s">
        <v>872</v>
      </c>
      <c r="G196" s="8" t="s">
        <v>874</v>
      </c>
      <c r="H196" s="8" t="s">
        <v>875</v>
      </c>
      <c r="I196" s="8" t="s">
        <v>142</v>
      </c>
      <c r="J196" s="8" t="s">
        <v>19</v>
      </c>
      <c r="K196" s="6"/>
      <c r="L196" s="7">
        <v>45786</v>
      </c>
      <c r="M196" s="6" t="s">
        <v>21</v>
      </c>
      <c r="N196" s="8" t="s">
        <v>876</v>
      </c>
      <c r="O196" s="6" t="str">
        <f>HYPERLINK("https://docs.wto.org/imrd/directdoc.asp?DDFDocuments/t/G/TBTN25/ISR1365.DOCX", "https://docs.wto.org/imrd/directdoc.asp?DDFDocuments/t/G/TBTN25/ISR1365.DOCX")</f>
        <v>https://docs.wto.org/imrd/directdoc.asp?DDFDocuments/t/G/TBTN25/ISR1365.DOCX</v>
      </c>
      <c r="P196" s="6" t="str">
        <f>HYPERLINK("https://docs.wto.org/imrd/directdoc.asp?DDFDocuments/u/G/TBTN25/ISR1365.DOCX", "https://docs.wto.org/imrd/directdoc.asp?DDFDocuments/u/G/TBTN25/ISR1365.DOCX")</f>
        <v>https://docs.wto.org/imrd/directdoc.asp?DDFDocuments/u/G/TBTN25/ISR1365.DOCX</v>
      </c>
      <c r="Q196" s="6" t="str">
        <f>HYPERLINK("https://docs.wto.org/imrd/directdoc.asp?DDFDocuments/v/G/TBTN25/ISR1365.DOCX", "https://docs.wto.org/imrd/directdoc.asp?DDFDocuments/v/G/TBTN25/ISR1365.DOCX")</f>
        <v>https://docs.wto.org/imrd/directdoc.asp?DDFDocuments/v/G/TBTN25/ISR1365.DOCX</v>
      </c>
    </row>
    <row r="197" spans="1:17" ht="90" x14ac:dyDescent="0.25">
      <c r="A197" s="8" t="s">
        <v>879</v>
      </c>
      <c r="B197" s="7">
        <v>45726</v>
      </c>
      <c r="C197" s="9" t="str">
        <f>HYPERLINK("https://eping.wto.org/en/Search?viewData= G/TBT/N/ISR/1368"," G/TBT/N/ISR/1368")</f>
        <v xml:space="preserve"> G/TBT/N/ISR/1368</v>
      </c>
      <c r="D197" s="8" t="s">
        <v>877</v>
      </c>
      <c r="E197" s="8" t="s">
        <v>878</v>
      </c>
      <c r="G197" s="8" t="s">
        <v>832</v>
      </c>
      <c r="H197" s="8" t="s">
        <v>833</v>
      </c>
      <c r="I197" s="8" t="s">
        <v>142</v>
      </c>
      <c r="J197" s="8" t="s">
        <v>19</v>
      </c>
      <c r="K197" s="6"/>
      <c r="L197" s="7">
        <v>45786</v>
      </c>
      <c r="M197" s="6" t="s">
        <v>21</v>
      </c>
      <c r="N197" s="8" t="s">
        <v>880</v>
      </c>
      <c r="O197" s="6" t="str">
        <f>HYPERLINK("https://docs.wto.org/imrd/directdoc.asp?DDFDocuments/t/G/TBTN25/ISR1368.DOCX", "https://docs.wto.org/imrd/directdoc.asp?DDFDocuments/t/G/TBTN25/ISR1368.DOCX")</f>
        <v>https://docs.wto.org/imrd/directdoc.asp?DDFDocuments/t/G/TBTN25/ISR1368.DOCX</v>
      </c>
      <c r="P197" s="6" t="str">
        <f>HYPERLINK("https://docs.wto.org/imrd/directdoc.asp?DDFDocuments/u/G/TBTN25/ISR1368.DOCX", "https://docs.wto.org/imrd/directdoc.asp?DDFDocuments/u/G/TBTN25/ISR1368.DOCX")</f>
        <v>https://docs.wto.org/imrd/directdoc.asp?DDFDocuments/u/G/TBTN25/ISR1368.DOCX</v>
      </c>
      <c r="Q197" s="6" t="str">
        <f>HYPERLINK("https://docs.wto.org/imrd/directdoc.asp?DDFDocuments/v/G/TBTN25/ISR1368.DOCX", "https://docs.wto.org/imrd/directdoc.asp?DDFDocuments/v/G/TBTN25/ISR1368.DOCX")</f>
        <v>https://docs.wto.org/imrd/directdoc.asp?DDFDocuments/v/G/TBTN25/ISR1368.DOCX</v>
      </c>
    </row>
    <row r="198" spans="1:17" ht="60" x14ac:dyDescent="0.25">
      <c r="A198" s="8" t="s">
        <v>341</v>
      </c>
      <c r="B198" s="7">
        <v>45722</v>
      </c>
      <c r="C198" s="9" t="str">
        <f>HYPERLINK("https://eping.wto.org/en/Search?viewData= G/TBT/N/EU/1113"," G/TBT/N/EU/1113")</f>
        <v xml:space="preserve"> G/TBT/N/EU/1113</v>
      </c>
      <c r="D198" s="8" t="s">
        <v>881</v>
      </c>
      <c r="E198" s="8" t="s">
        <v>882</v>
      </c>
      <c r="G198" s="8" t="s">
        <v>19</v>
      </c>
      <c r="H198" s="8" t="s">
        <v>883</v>
      </c>
      <c r="I198" s="8" t="s">
        <v>156</v>
      </c>
      <c r="J198" s="8" t="s">
        <v>19</v>
      </c>
      <c r="K198" s="6"/>
      <c r="L198" s="7">
        <v>45782</v>
      </c>
      <c r="M198" s="6" t="s">
        <v>21</v>
      </c>
      <c r="N198" s="8" t="s">
        <v>884</v>
      </c>
      <c r="O198" s="6" t="str">
        <f>HYPERLINK("https://docs.wto.org/imrd/directdoc.asp?DDFDocuments/t/G/TBTN25/EU1113.DOCX", "https://docs.wto.org/imrd/directdoc.asp?DDFDocuments/t/G/TBTN25/EU1113.DOCX")</f>
        <v>https://docs.wto.org/imrd/directdoc.asp?DDFDocuments/t/G/TBTN25/EU1113.DOCX</v>
      </c>
      <c r="P198" s="6" t="str">
        <f>HYPERLINK("https://docs.wto.org/imrd/directdoc.asp?DDFDocuments/u/G/TBTN25/EU1113.DOCX", "https://docs.wto.org/imrd/directdoc.asp?DDFDocuments/u/G/TBTN25/EU1113.DOCX")</f>
        <v>https://docs.wto.org/imrd/directdoc.asp?DDFDocuments/u/G/TBTN25/EU1113.DOCX</v>
      </c>
      <c r="Q198" s="6" t="str">
        <f>HYPERLINK("https://docs.wto.org/imrd/directdoc.asp?DDFDocuments/v/G/TBTN25/EU1113.DOCX", "https://docs.wto.org/imrd/directdoc.asp?DDFDocuments/v/G/TBTN25/EU1113.DOCX")</f>
        <v>https://docs.wto.org/imrd/directdoc.asp?DDFDocuments/v/G/TBTN25/EU1113.DOCX</v>
      </c>
    </row>
    <row r="199" spans="1:17" ht="120" x14ac:dyDescent="0.25">
      <c r="A199" s="8" t="s">
        <v>887</v>
      </c>
      <c r="B199" s="7">
        <v>45722</v>
      </c>
      <c r="C199" s="9" t="str">
        <f>HYPERLINK("https://eping.wto.org/en/Search?viewData= G/TBT/N/ISR/1364"," G/TBT/N/ISR/1364")</f>
        <v xml:space="preserve"> G/TBT/N/ISR/1364</v>
      </c>
      <c r="D199" s="8" t="s">
        <v>885</v>
      </c>
      <c r="E199" s="8" t="s">
        <v>886</v>
      </c>
      <c r="G199" s="8" t="s">
        <v>888</v>
      </c>
      <c r="H199" s="8" t="s">
        <v>889</v>
      </c>
      <c r="I199" s="8" t="s">
        <v>142</v>
      </c>
      <c r="J199" s="8" t="s">
        <v>19</v>
      </c>
      <c r="K199" s="6"/>
      <c r="L199" s="7">
        <v>45782</v>
      </c>
      <c r="M199" s="6" t="s">
        <v>21</v>
      </c>
      <c r="N199" s="8" t="s">
        <v>890</v>
      </c>
      <c r="O199" s="6" t="str">
        <f>HYPERLINK("https://docs.wto.org/imrd/directdoc.asp?DDFDocuments/t/G/TBTN25/ISR1364.DOCX", "https://docs.wto.org/imrd/directdoc.asp?DDFDocuments/t/G/TBTN25/ISR1364.DOCX")</f>
        <v>https://docs.wto.org/imrd/directdoc.asp?DDFDocuments/t/G/TBTN25/ISR1364.DOCX</v>
      </c>
      <c r="P199" s="6" t="str">
        <f>HYPERLINK("https://docs.wto.org/imrd/directdoc.asp?DDFDocuments/u/G/TBTN25/ISR1364.DOCX", "https://docs.wto.org/imrd/directdoc.asp?DDFDocuments/u/G/TBTN25/ISR1364.DOCX")</f>
        <v>https://docs.wto.org/imrd/directdoc.asp?DDFDocuments/u/G/TBTN25/ISR1364.DOCX</v>
      </c>
      <c r="Q199" s="6" t="str">
        <f>HYPERLINK("https://docs.wto.org/imrd/directdoc.asp?DDFDocuments/v/G/TBTN25/ISR1364.DOCX", "https://docs.wto.org/imrd/directdoc.asp?DDFDocuments/v/G/TBTN25/ISR1364.DOCX")</f>
        <v>https://docs.wto.org/imrd/directdoc.asp?DDFDocuments/v/G/TBTN25/ISR1364.DOCX</v>
      </c>
    </row>
    <row r="200" spans="1:17" ht="30" x14ac:dyDescent="0.25">
      <c r="A200" s="8" t="s">
        <v>893</v>
      </c>
      <c r="B200" s="7">
        <v>45722</v>
      </c>
      <c r="C200" s="9" t="str">
        <f>HYPERLINK("https://eping.wto.org/en/Search?viewData= G/TBT/N/KEN/1771"," G/TBT/N/KEN/1771")</f>
        <v xml:space="preserve"> G/TBT/N/KEN/1771</v>
      </c>
      <c r="D200" s="8" t="s">
        <v>891</v>
      </c>
      <c r="E200" s="8" t="s">
        <v>892</v>
      </c>
      <c r="G200" s="8" t="s">
        <v>894</v>
      </c>
      <c r="H200" s="8" t="s">
        <v>895</v>
      </c>
      <c r="I200" s="8" t="s">
        <v>424</v>
      </c>
      <c r="J200" s="8" t="s">
        <v>58</v>
      </c>
      <c r="K200" s="6"/>
      <c r="L200" s="7">
        <v>45782</v>
      </c>
      <c r="M200" s="6" t="s">
        <v>21</v>
      </c>
      <c r="N200" s="8" t="s">
        <v>896</v>
      </c>
      <c r="O200" s="6" t="str">
        <f>HYPERLINK("https://docs.wto.org/imrd/directdoc.asp?DDFDocuments/t/G/TBTN25/KEN1771.DOCX", "https://docs.wto.org/imrd/directdoc.asp?DDFDocuments/t/G/TBTN25/KEN1771.DOCX")</f>
        <v>https://docs.wto.org/imrd/directdoc.asp?DDFDocuments/t/G/TBTN25/KEN1771.DOCX</v>
      </c>
      <c r="P200" s="6" t="str">
        <f>HYPERLINK("https://docs.wto.org/imrd/directdoc.asp?DDFDocuments/u/G/TBTN25/KEN1771.DOCX", "https://docs.wto.org/imrd/directdoc.asp?DDFDocuments/u/G/TBTN25/KEN1771.DOCX")</f>
        <v>https://docs.wto.org/imrd/directdoc.asp?DDFDocuments/u/G/TBTN25/KEN1771.DOCX</v>
      </c>
      <c r="Q200" s="6" t="str">
        <f>HYPERLINK("https://docs.wto.org/imrd/directdoc.asp?DDFDocuments/v/G/TBTN25/KEN1771.DOCX", "https://docs.wto.org/imrd/directdoc.asp?DDFDocuments/v/G/TBTN25/KEN1771.DOCX")</f>
        <v>https://docs.wto.org/imrd/directdoc.asp?DDFDocuments/v/G/TBTN25/KEN1771.DOCX</v>
      </c>
    </row>
    <row r="201" spans="1:17" ht="60" x14ac:dyDescent="0.25">
      <c r="A201" s="8" t="s">
        <v>899</v>
      </c>
      <c r="B201" s="7">
        <v>45722</v>
      </c>
      <c r="C201" s="9" t="str">
        <f>HYPERLINK("https://eping.wto.org/en/Search?viewData= G/TBT/N/AUS/179"," G/TBT/N/AUS/179")</f>
        <v xml:space="preserve"> G/TBT/N/AUS/179</v>
      </c>
      <c r="D201" s="8" t="s">
        <v>897</v>
      </c>
      <c r="E201" s="8" t="s">
        <v>898</v>
      </c>
      <c r="G201" s="8" t="s">
        <v>851</v>
      </c>
      <c r="H201" s="8" t="s">
        <v>852</v>
      </c>
      <c r="I201" s="8" t="s">
        <v>853</v>
      </c>
      <c r="J201" s="8" t="s">
        <v>58</v>
      </c>
      <c r="K201" s="6"/>
      <c r="L201" s="7">
        <v>45780</v>
      </c>
      <c r="M201" s="6" t="s">
        <v>21</v>
      </c>
      <c r="N201" s="8" t="s">
        <v>900</v>
      </c>
      <c r="O201" s="6" t="str">
        <f>HYPERLINK("https://docs.wto.org/imrd/directdoc.asp?DDFDocuments/t/G/TBTN25/AUS179.DOCX", "https://docs.wto.org/imrd/directdoc.asp?DDFDocuments/t/G/TBTN25/AUS179.DOCX")</f>
        <v>https://docs.wto.org/imrd/directdoc.asp?DDFDocuments/t/G/TBTN25/AUS179.DOCX</v>
      </c>
      <c r="P201" s="6" t="str">
        <f>HYPERLINK("https://docs.wto.org/imrd/directdoc.asp?DDFDocuments/u/G/TBTN25/AUS179.DOCX", "https://docs.wto.org/imrd/directdoc.asp?DDFDocuments/u/G/TBTN25/AUS179.DOCX")</f>
        <v>https://docs.wto.org/imrd/directdoc.asp?DDFDocuments/u/G/TBTN25/AUS179.DOCX</v>
      </c>
      <c r="Q201" s="6" t="str">
        <f>HYPERLINK("https://docs.wto.org/imrd/directdoc.asp?DDFDocuments/v/G/TBTN25/AUS179.DOCX", "https://docs.wto.org/imrd/directdoc.asp?DDFDocuments/v/G/TBTN25/AUS179.DOCX")</f>
        <v>https://docs.wto.org/imrd/directdoc.asp?DDFDocuments/v/G/TBTN25/AUS179.DOCX</v>
      </c>
    </row>
    <row r="202" spans="1:17" ht="195" x14ac:dyDescent="0.25">
      <c r="A202" s="8" t="s">
        <v>903</v>
      </c>
      <c r="B202" s="7">
        <v>45722</v>
      </c>
      <c r="C202" s="9" t="str">
        <f>HYPERLINK("https://eping.wto.org/en/Search?viewData= G/TBT/N/MEX/543"," G/TBT/N/MEX/543")</f>
        <v xml:space="preserve"> G/TBT/N/MEX/543</v>
      </c>
      <c r="D202" s="8" t="s">
        <v>901</v>
      </c>
      <c r="E202" s="8" t="s">
        <v>902</v>
      </c>
      <c r="G202" s="8" t="s">
        <v>19</v>
      </c>
      <c r="H202" s="8" t="s">
        <v>904</v>
      </c>
      <c r="I202" s="8" t="s">
        <v>905</v>
      </c>
      <c r="J202" s="8" t="s">
        <v>19</v>
      </c>
      <c r="K202" s="6"/>
      <c r="L202" s="7">
        <v>45782</v>
      </c>
      <c r="M202" s="6" t="s">
        <v>21</v>
      </c>
      <c r="N202" s="8" t="s">
        <v>906</v>
      </c>
      <c r="O202" s="6" t="str">
        <f>HYPERLINK("https://docs.wto.org/imrd/directdoc.asp?DDFDocuments/t/G/TBTN25/MEX543.DOCX", "https://docs.wto.org/imrd/directdoc.asp?DDFDocuments/t/G/TBTN25/MEX543.DOCX")</f>
        <v>https://docs.wto.org/imrd/directdoc.asp?DDFDocuments/t/G/TBTN25/MEX543.DOCX</v>
      </c>
      <c r="P202" s="6" t="str">
        <f>HYPERLINK("https://docs.wto.org/imrd/directdoc.asp?DDFDocuments/u/G/TBTN25/MEX543.DOCX", "https://docs.wto.org/imrd/directdoc.asp?DDFDocuments/u/G/TBTN25/MEX543.DOCX")</f>
        <v>https://docs.wto.org/imrd/directdoc.asp?DDFDocuments/u/G/TBTN25/MEX543.DOCX</v>
      </c>
      <c r="Q202" s="6" t="str">
        <f>HYPERLINK("https://docs.wto.org/imrd/directdoc.asp?DDFDocuments/v/G/TBTN25/MEX543.DOCX", "https://docs.wto.org/imrd/directdoc.asp?DDFDocuments/v/G/TBTN25/MEX543.DOCX")</f>
        <v>https://docs.wto.org/imrd/directdoc.asp?DDFDocuments/v/G/TBTN25/MEX543.DOCX</v>
      </c>
    </row>
    <row r="203" spans="1:17" ht="45" x14ac:dyDescent="0.25">
      <c r="A203" s="8" t="s">
        <v>909</v>
      </c>
      <c r="B203" s="7">
        <v>45722</v>
      </c>
      <c r="C203" s="9" t="str">
        <f>HYPERLINK("https://eping.wto.org/en/Search?viewData= G/TBT/N/JPN/858"," G/TBT/N/JPN/858")</f>
        <v xml:space="preserve"> G/TBT/N/JPN/858</v>
      </c>
      <c r="D203" s="8" t="s">
        <v>907</v>
      </c>
      <c r="E203" s="8" t="s">
        <v>908</v>
      </c>
      <c r="G203" s="8" t="s">
        <v>19</v>
      </c>
      <c r="H203" s="8" t="s">
        <v>380</v>
      </c>
      <c r="I203" s="8" t="s">
        <v>20</v>
      </c>
      <c r="J203" s="8" t="s">
        <v>103</v>
      </c>
      <c r="K203" s="6"/>
      <c r="L203" s="7" t="s">
        <v>19</v>
      </c>
      <c r="M203" s="6" t="s">
        <v>21</v>
      </c>
      <c r="N203" s="8" t="s">
        <v>910</v>
      </c>
      <c r="O203" s="6" t="str">
        <f>HYPERLINK("https://docs.wto.org/imrd/directdoc.asp?DDFDocuments/t/G/TBTN25/JPN858.DOCX", "https://docs.wto.org/imrd/directdoc.asp?DDFDocuments/t/G/TBTN25/JPN858.DOCX")</f>
        <v>https://docs.wto.org/imrd/directdoc.asp?DDFDocuments/t/G/TBTN25/JPN858.DOCX</v>
      </c>
      <c r="P203" s="6" t="str">
        <f>HYPERLINK("https://docs.wto.org/imrd/directdoc.asp?DDFDocuments/u/G/TBTN25/JPN858.DOCX", "https://docs.wto.org/imrd/directdoc.asp?DDFDocuments/u/G/TBTN25/JPN858.DOCX")</f>
        <v>https://docs.wto.org/imrd/directdoc.asp?DDFDocuments/u/G/TBTN25/JPN858.DOCX</v>
      </c>
      <c r="Q203" s="6" t="str">
        <f>HYPERLINK("https://docs.wto.org/imrd/directdoc.asp?DDFDocuments/v/G/TBTN25/JPN858.DOCX", "https://docs.wto.org/imrd/directdoc.asp?DDFDocuments/v/G/TBTN25/JPN858.DOCX")</f>
        <v>https://docs.wto.org/imrd/directdoc.asp?DDFDocuments/v/G/TBTN25/JPN858.DOCX</v>
      </c>
    </row>
    <row r="204" spans="1:17" ht="60" x14ac:dyDescent="0.25">
      <c r="A204" s="8" t="s">
        <v>913</v>
      </c>
      <c r="B204" s="7">
        <v>45722</v>
      </c>
      <c r="C204" s="9" t="str">
        <f>HYPERLINK("https://eping.wto.org/en/Search?viewData= G/TBT/N/MEX/544"," G/TBT/N/MEX/544")</f>
        <v xml:space="preserve"> G/TBT/N/MEX/544</v>
      </c>
      <c r="D204" s="8" t="s">
        <v>911</v>
      </c>
      <c r="E204" s="8" t="s">
        <v>912</v>
      </c>
      <c r="G204" s="8" t="s">
        <v>19</v>
      </c>
      <c r="H204" s="8" t="s">
        <v>914</v>
      </c>
      <c r="I204" s="8" t="s">
        <v>905</v>
      </c>
      <c r="J204" s="8" t="s">
        <v>19</v>
      </c>
      <c r="K204" s="6"/>
      <c r="L204" s="7">
        <v>45782</v>
      </c>
      <c r="M204" s="6" t="s">
        <v>21</v>
      </c>
      <c r="N204" s="8" t="s">
        <v>915</v>
      </c>
      <c r="O204" s="6" t="str">
        <f>HYPERLINK("https://docs.wto.org/imrd/directdoc.asp?DDFDocuments/t/G/TBTN25/MEX544.DOCX", "https://docs.wto.org/imrd/directdoc.asp?DDFDocuments/t/G/TBTN25/MEX544.DOCX")</f>
        <v>https://docs.wto.org/imrd/directdoc.asp?DDFDocuments/t/G/TBTN25/MEX544.DOCX</v>
      </c>
      <c r="P204" s="6" t="str">
        <f>HYPERLINK("https://docs.wto.org/imrd/directdoc.asp?DDFDocuments/u/G/TBTN25/MEX544.DOCX", "https://docs.wto.org/imrd/directdoc.asp?DDFDocuments/u/G/TBTN25/MEX544.DOCX")</f>
        <v>https://docs.wto.org/imrd/directdoc.asp?DDFDocuments/u/G/TBTN25/MEX544.DOCX</v>
      </c>
      <c r="Q204" s="6" t="str">
        <f>HYPERLINK("https://docs.wto.org/imrd/directdoc.asp?DDFDocuments/v/G/TBTN25/MEX544.DOCX", "https://docs.wto.org/imrd/directdoc.asp?DDFDocuments/v/G/TBTN25/MEX544.DOCX")</f>
        <v>https://docs.wto.org/imrd/directdoc.asp?DDFDocuments/v/G/TBTN25/MEX544.DOCX</v>
      </c>
    </row>
    <row r="205" spans="1:17" ht="45" x14ac:dyDescent="0.25">
      <c r="A205" s="8" t="s">
        <v>916</v>
      </c>
      <c r="B205" s="7">
        <v>45721</v>
      </c>
      <c r="C205"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05" s="8" t="s">
        <v>916</v>
      </c>
      <c r="E205" s="8" t="s">
        <v>917</v>
      </c>
      <c r="G205" s="8" t="s">
        <v>918</v>
      </c>
      <c r="H205" s="8" t="s">
        <v>919</v>
      </c>
      <c r="I205" s="8" t="s">
        <v>20</v>
      </c>
      <c r="J205" s="8" t="s">
        <v>58</v>
      </c>
      <c r="K205" s="6"/>
      <c r="L205" s="7">
        <v>45781</v>
      </c>
      <c r="M205" s="6" t="s">
        <v>21</v>
      </c>
      <c r="N205" s="8" t="s">
        <v>920</v>
      </c>
      <c r="O205" s="6" t="str">
        <f>HYPERLINK("https://docs.wto.org/imrd/directdoc.asp?DDFDocuments/t/G/TBTN25/ARE659.DOCX", "https://docs.wto.org/imrd/directdoc.asp?DDFDocuments/t/G/TBTN25/ARE659.DOCX")</f>
        <v>https://docs.wto.org/imrd/directdoc.asp?DDFDocuments/t/G/TBTN25/ARE659.DOCX</v>
      </c>
      <c r="P205" s="6" t="str">
        <f>HYPERLINK("https://docs.wto.org/imrd/directdoc.asp?DDFDocuments/u/G/TBTN25/ARE659.DOCX", "https://docs.wto.org/imrd/directdoc.asp?DDFDocuments/u/G/TBTN25/ARE659.DOCX")</f>
        <v>https://docs.wto.org/imrd/directdoc.asp?DDFDocuments/u/G/TBTN25/ARE659.DOCX</v>
      </c>
      <c r="Q205" s="6" t="str">
        <f>HYPERLINK("https://docs.wto.org/imrd/directdoc.asp?DDFDocuments/v/G/TBTN25/ARE659.DOCX", "https://docs.wto.org/imrd/directdoc.asp?DDFDocuments/v/G/TBTN25/ARE659.DOCX")</f>
        <v>https://docs.wto.org/imrd/directdoc.asp?DDFDocuments/v/G/TBTN25/ARE659.DOCX</v>
      </c>
    </row>
    <row r="206" spans="1:17" ht="195" x14ac:dyDescent="0.25">
      <c r="A206" s="8" t="s">
        <v>923</v>
      </c>
      <c r="B206" s="7">
        <v>45721</v>
      </c>
      <c r="C206" s="9" t="str">
        <f>HYPERLINK("https://eping.wto.org/en/Search?viewData= G/TBT/N/JPN/856"," G/TBT/N/JPN/856")</f>
        <v xml:space="preserve"> G/TBT/N/JPN/856</v>
      </c>
      <c r="D206" s="8" t="s">
        <v>921</v>
      </c>
      <c r="E206" s="8" t="s">
        <v>922</v>
      </c>
      <c r="G206" s="8" t="s">
        <v>19</v>
      </c>
      <c r="H206" s="8" t="s">
        <v>924</v>
      </c>
      <c r="I206" s="8" t="s">
        <v>20</v>
      </c>
      <c r="J206" s="8" t="s">
        <v>19</v>
      </c>
      <c r="K206" s="6"/>
      <c r="L206" s="7">
        <v>45781</v>
      </c>
      <c r="M206" s="6" t="s">
        <v>21</v>
      </c>
      <c r="N206" s="8" t="s">
        <v>925</v>
      </c>
      <c r="O206" s="6" t="str">
        <f>HYPERLINK("https://docs.wto.org/imrd/directdoc.asp?DDFDocuments/t/G/TBTN25/JPN856.DOCX", "https://docs.wto.org/imrd/directdoc.asp?DDFDocuments/t/G/TBTN25/JPN856.DOCX")</f>
        <v>https://docs.wto.org/imrd/directdoc.asp?DDFDocuments/t/G/TBTN25/JPN856.DOCX</v>
      </c>
      <c r="P206" s="6" t="str">
        <f>HYPERLINK("https://docs.wto.org/imrd/directdoc.asp?DDFDocuments/u/G/TBTN25/JPN856.DOCX", "https://docs.wto.org/imrd/directdoc.asp?DDFDocuments/u/G/TBTN25/JPN856.DOCX")</f>
        <v>https://docs.wto.org/imrd/directdoc.asp?DDFDocuments/u/G/TBTN25/JPN856.DOCX</v>
      </c>
      <c r="Q206" s="6" t="str">
        <f>HYPERLINK("https://docs.wto.org/imrd/directdoc.asp?DDFDocuments/v/G/TBTN25/JPN856.DOCX", "https://docs.wto.org/imrd/directdoc.asp?DDFDocuments/v/G/TBTN25/JPN856.DOCX")</f>
        <v>https://docs.wto.org/imrd/directdoc.asp?DDFDocuments/v/G/TBTN25/JPN856.DOCX</v>
      </c>
    </row>
    <row r="207" spans="1:17" ht="345" x14ac:dyDescent="0.25">
      <c r="A207" s="8" t="s">
        <v>928</v>
      </c>
      <c r="B207" s="7">
        <v>45721</v>
      </c>
      <c r="C207" s="9" t="str">
        <f>HYPERLINK("https://eping.wto.org/en/Search?viewData= G/TBT/N/PHL/342"," G/TBT/N/PHL/342")</f>
        <v xml:space="preserve"> G/TBT/N/PHL/342</v>
      </c>
      <c r="D207" s="8" t="s">
        <v>926</v>
      </c>
      <c r="E207" s="8" t="s">
        <v>927</v>
      </c>
      <c r="G207" s="8" t="s">
        <v>929</v>
      </c>
      <c r="H207" s="8" t="s">
        <v>380</v>
      </c>
      <c r="I207" s="8" t="s">
        <v>102</v>
      </c>
      <c r="J207" s="8" t="s">
        <v>103</v>
      </c>
      <c r="K207" s="6"/>
      <c r="L207" s="7">
        <v>45737</v>
      </c>
      <c r="M207" s="6" t="s">
        <v>21</v>
      </c>
      <c r="N207" s="8" t="s">
        <v>930</v>
      </c>
      <c r="O207" s="6" t="str">
        <f>HYPERLINK("https://docs.wto.org/imrd/directdoc.asp?DDFDocuments/t/G/TBTN25/PHL342.DOCX", "https://docs.wto.org/imrd/directdoc.asp?DDFDocuments/t/G/TBTN25/PHL342.DOCX")</f>
        <v>https://docs.wto.org/imrd/directdoc.asp?DDFDocuments/t/G/TBTN25/PHL342.DOCX</v>
      </c>
      <c r="P207" s="6" t="str">
        <f>HYPERLINK("https://docs.wto.org/imrd/directdoc.asp?DDFDocuments/u/G/TBTN25/PHL342.DOCX", "https://docs.wto.org/imrd/directdoc.asp?DDFDocuments/u/G/TBTN25/PHL342.DOCX")</f>
        <v>https://docs.wto.org/imrd/directdoc.asp?DDFDocuments/u/G/TBTN25/PHL342.DOCX</v>
      </c>
      <c r="Q207" s="6" t="str">
        <f>HYPERLINK("https://docs.wto.org/imrd/directdoc.asp?DDFDocuments/v/G/TBTN25/PHL342.DOCX", "https://docs.wto.org/imrd/directdoc.asp?DDFDocuments/v/G/TBTN25/PHL342.DOCX")</f>
        <v>https://docs.wto.org/imrd/directdoc.asp?DDFDocuments/v/G/TBTN25/PHL342.DOCX</v>
      </c>
    </row>
    <row r="208" spans="1:17" ht="45" x14ac:dyDescent="0.25">
      <c r="A208" s="8" t="s">
        <v>916</v>
      </c>
      <c r="B208" s="7">
        <v>45721</v>
      </c>
      <c r="C208"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08" s="8" t="s">
        <v>916</v>
      </c>
      <c r="E208" s="8" t="s">
        <v>917</v>
      </c>
      <c r="G208" s="8" t="s">
        <v>918</v>
      </c>
      <c r="H208" s="8" t="s">
        <v>919</v>
      </c>
      <c r="I208" s="8" t="s">
        <v>20</v>
      </c>
      <c r="J208" s="8" t="s">
        <v>58</v>
      </c>
      <c r="K208" s="6"/>
      <c r="L208" s="7">
        <v>45781</v>
      </c>
      <c r="M208" s="6" t="s">
        <v>21</v>
      </c>
      <c r="N208" s="8" t="s">
        <v>920</v>
      </c>
      <c r="O208" s="6" t="str">
        <f>HYPERLINK("https://docs.wto.org/imrd/directdoc.asp?DDFDocuments/t/G/TBTN25/ARE659.DOCX", "https://docs.wto.org/imrd/directdoc.asp?DDFDocuments/t/G/TBTN25/ARE659.DOCX")</f>
        <v>https://docs.wto.org/imrd/directdoc.asp?DDFDocuments/t/G/TBTN25/ARE659.DOCX</v>
      </c>
      <c r="P208" s="6" t="str">
        <f>HYPERLINK("https://docs.wto.org/imrd/directdoc.asp?DDFDocuments/u/G/TBTN25/ARE659.DOCX", "https://docs.wto.org/imrd/directdoc.asp?DDFDocuments/u/G/TBTN25/ARE659.DOCX")</f>
        <v>https://docs.wto.org/imrd/directdoc.asp?DDFDocuments/u/G/TBTN25/ARE659.DOCX</v>
      </c>
      <c r="Q208" s="6" t="str">
        <f>HYPERLINK("https://docs.wto.org/imrd/directdoc.asp?DDFDocuments/v/G/TBTN25/ARE659.DOCX", "https://docs.wto.org/imrd/directdoc.asp?DDFDocuments/v/G/TBTN25/ARE659.DOCX")</f>
        <v>https://docs.wto.org/imrd/directdoc.asp?DDFDocuments/v/G/TBTN25/ARE659.DOCX</v>
      </c>
    </row>
    <row r="209" spans="1:17" ht="45" x14ac:dyDescent="0.25">
      <c r="A209" s="8" t="s">
        <v>916</v>
      </c>
      <c r="B209" s="7">
        <v>45721</v>
      </c>
      <c r="C209"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09" s="8" t="s">
        <v>916</v>
      </c>
      <c r="E209" s="8" t="s">
        <v>917</v>
      </c>
      <c r="G209" s="8" t="s">
        <v>918</v>
      </c>
      <c r="H209" s="8" t="s">
        <v>919</v>
      </c>
      <c r="I209" s="8" t="s">
        <v>20</v>
      </c>
      <c r="J209" s="8" t="s">
        <v>58</v>
      </c>
      <c r="K209" s="6"/>
      <c r="L209" s="7">
        <v>45781</v>
      </c>
      <c r="M209" s="6" t="s">
        <v>21</v>
      </c>
      <c r="N209" s="8" t="s">
        <v>920</v>
      </c>
      <c r="O209" s="6" t="str">
        <f>HYPERLINK("https://docs.wto.org/imrd/directdoc.asp?DDFDocuments/t/G/TBTN25/ARE659.DOCX", "https://docs.wto.org/imrd/directdoc.asp?DDFDocuments/t/G/TBTN25/ARE659.DOCX")</f>
        <v>https://docs.wto.org/imrd/directdoc.asp?DDFDocuments/t/G/TBTN25/ARE659.DOCX</v>
      </c>
      <c r="P209" s="6" t="str">
        <f>HYPERLINK("https://docs.wto.org/imrd/directdoc.asp?DDFDocuments/u/G/TBTN25/ARE659.DOCX", "https://docs.wto.org/imrd/directdoc.asp?DDFDocuments/u/G/TBTN25/ARE659.DOCX")</f>
        <v>https://docs.wto.org/imrd/directdoc.asp?DDFDocuments/u/G/TBTN25/ARE659.DOCX</v>
      </c>
      <c r="Q209" s="6" t="str">
        <f>HYPERLINK("https://docs.wto.org/imrd/directdoc.asp?DDFDocuments/v/G/TBTN25/ARE659.DOCX", "https://docs.wto.org/imrd/directdoc.asp?DDFDocuments/v/G/TBTN25/ARE659.DOCX")</f>
        <v>https://docs.wto.org/imrd/directdoc.asp?DDFDocuments/v/G/TBTN25/ARE659.DOCX</v>
      </c>
    </row>
    <row r="210" spans="1:17" ht="195" x14ac:dyDescent="0.25">
      <c r="A210" s="8" t="s">
        <v>933</v>
      </c>
      <c r="B210" s="7">
        <v>45721</v>
      </c>
      <c r="C210" s="9" t="str">
        <f>HYPERLINK("https://eping.wto.org/en/Search?viewData= G/TBT/N/NIC/182"," G/TBT/N/NIC/182")</f>
        <v xml:space="preserve"> G/TBT/N/NIC/182</v>
      </c>
      <c r="D210" s="8" t="s">
        <v>931</v>
      </c>
      <c r="E210" s="8" t="s">
        <v>932</v>
      </c>
      <c r="G210" s="8" t="s">
        <v>934</v>
      </c>
      <c r="H210" s="8" t="s">
        <v>935</v>
      </c>
      <c r="I210" s="8" t="s">
        <v>156</v>
      </c>
      <c r="J210" s="8" t="s">
        <v>103</v>
      </c>
      <c r="K210" s="6"/>
      <c r="L210" s="7" t="s">
        <v>19</v>
      </c>
      <c r="M210" s="6" t="s">
        <v>21</v>
      </c>
      <c r="N210" s="8" t="s">
        <v>936</v>
      </c>
      <c r="O210" s="6" t="str">
        <f>HYPERLINK("https://docs.wto.org/imrd/directdoc.asp?DDFDocuments/t/G/TBTN25/NIC182.DOCX", "https://docs.wto.org/imrd/directdoc.asp?DDFDocuments/t/G/TBTN25/NIC182.DOCX")</f>
        <v>https://docs.wto.org/imrd/directdoc.asp?DDFDocuments/t/G/TBTN25/NIC182.DOCX</v>
      </c>
      <c r="P210" s="6" t="str">
        <f>HYPERLINK("https://docs.wto.org/imrd/directdoc.asp?DDFDocuments/u/G/TBTN25/NIC182.DOCX", "https://docs.wto.org/imrd/directdoc.asp?DDFDocuments/u/G/TBTN25/NIC182.DOCX")</f>
        <v>https://docs.wto.org/imrd/directdoc.asp?DDFDocuments/u/G/TBTN25/NIC182.DOCX</v>
      </c>
      <c r="Q210" s="6" t="str">
        <f>HYPERLINK("https://docs.wto.org/imrd/directdoc.asp?DDFDocuments/v/G/TBTN25/NIC182.DOCX", "https://docs.wto.org/imrd/directdoc.asp?DDFDocuments/v/G/TBTN25/NIC182.DOCX")</f>
        <v>https://docs.wto.org/imrd/directdoc.asp?DDFDocuments/v/G/TBTN25/NIC182.DOCX</v>
      </c>
    </row>
    <row r="211" spans="1:17" ht="75" x14ac:dyDescent="0.25">
      <c r="A211" s="8" t="s">
        <v>939</v>
      </c>
      <c r="B211" s="7">
        <v>45721</v>
      </c>
      <c r="C211" s="9" t="str">
        <f>HYPERLINK("https://eping.wto.org/en/Search?viewData= G/TBT/N/JPN/857"," G/TBT/N/JPN/857")</f>
        <v xml:space="preserve"> G/TBT/N/JPN/857</v>
      </c>
      <c r="D211" s="8" t="s">
        <v>937</v>
      </c>
      <c r="E211" s="8" t="s">
        <v>938</v>
      </c>
      <c r="G211" s="8" t="s">
        <v>940</v>
      </c>
      <c r="H211" s="8" t="s">
        <v>562</v>
      </c>
      <c r="I211" s="8" t="s">
        <v>20</v>
      </c>
      <c r="J211" s="8" t="s">
        <v>19</v>
      </c>
      <c r="K211" s="6"/>
      <c r="L211" s="7">
        <v>45781</v>
      </c>
      <c r="M211" s="6" t="s">
        <v>21</v>
      </c>
      <c r="N211" s="8" t="s">
        <v>941</v>
      </c>
      <c r="O211" s="6" t="str">
        <f>HYPERLINK("https://docs.wto.org/imrd/directdoc.asp?DDFDocuments/t/G/TBTN25/JPN857.DOCX", "https://docs.wto.org/imrd/directdoc.asp?DDFDocuments/t/G/TBTN25/JPN857.DOCX")</f>
        <v>https://docs.wto.org/imrd/directdoc.asp?DDFDocuments/t/G/TBTN25/JPN857.DOCX</v>
      </c>
      <c r="P211" s="6" t="str">
        <f>HYPERLINK("https://docs.wto.org/imrd/directdoc.asp?DDFDocuments/u/G/TBTN25/JPN857.DOCX", "https://docs.wto.org/imrd/directdoc.asp?DDFDocuments/u/G/TBTN25/JPN857.DOCX")</f>
        <v>https://docs.wto.org/imrd/directdoc.asp?DDFDocuments/u/G/TBTN25/JPN857.DOCX</v>
      </c>
      <c r="Q211" s="6" t="str">
        <f>HYPERLINK("https://docs.wto.org/imrd/directdoc.asp?DDFDocuments/v/G/TBTN25/JPN857.DOCX", "https://docs.wto.org/imrd/directdoc.asp?DDFDocuments/v/G/TBTN25/JPN857.DOCX")</f>
        <v>https://docs.wto.org/imrd/directdoc.asp?DDFDocuments/v/G/TBTN25/JPN857.DOCX</v>
      </c>
    </row>
    <row r="212" spans="1:17" ht="45" x14ac:dyDescent="0.25">
      <c r="A212" s="8" t="s">
        <v>916</v>
      </c>
      <c r="B212" s="7">
        <v>45721</v>
      </c>
      <c r="C212"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12" s="8" t="s">
        <v>916</v>
      </c>
      <c r="E212" s="8" t="s">
        <v>917</v>
      </c>
      <c r="G212" s="8" t="s">
        <v>918</v>
      </c>
      <c r="H212" s="8" t="s">
        <v>919</v>
      </c>
      <c r="I212" s="8" t="s">
        <v>20</v>
      </c>
      <c r="J212" s="8" t="s">
        <v>58</v>
      </c>
      <c r="K212" s="6"/>
      <c r="L212" s="7">
        <v>45781</v>
      </c>
      <c r="M212" s="6" t="s">
        <v>21</v>
      </c>
      <c r="N212" s="8" t="s">
        <v>920</v>
      </c>
      <c r="O212" s="6" t="str">
        <f>HYPERLINK("https://docs.wto.org/imrd/directdoc.asp?DDFDocuments/t/G/TBTN25/ARE659.DOCX", "https://docs.wto.org/imrd/directdoc.asp?DDFDocuments/t/G/TBTN25/ARE659.DOCX")</f>
        <v>https://docs.wto.org/imrd/directdoc.asp?DDFDocuments/t/G/TBTN25/ARE659.DOCX</v>
      </c>
      <c r="P212" s="6" t="str">
        <f>HYPERLINK("https://docs.wto.org/imrd/directdoc.asp?DDFDocuments/u/G/TBTN25/ARE659.DOCX", "https://docs.wto.org/imrd/directdoc.asp?DDFDocuments/u/G/TBTN25/ARE659.DOCX")</f>
        <v>https://docs.wto.org/imrd/directdoc.asp?DDFDocuments/u/G/TBTN25/ARE659.DOCX</v>
      </c>
      <c r="Q212" s="6" t="str">
        <f>HYPERLINK("https://docs.wto.org/imrd/directdoc.asp?DDFDocuments/v/G/TBTN25/ARE659.DOCX", "https://docs.wto.org/imrd/directdoc.asp?DDFDocuments/v/G/TBTN25/ARE659.DOCX")</f>
        <v>https://docs.wto.org/imrd/directdoc.asp?DDFDocuments/v/G/TBTN25/ARE659.DOCX</v>
      </c>
    </row>
    <row r="213" spans="1:17" ht="45" x14ac:dyDescent="0.25">
      <c r="A213" s="8" t="s">
        <v>916</v>
      </c>
      <c r="B213" s="7">
        <v>45721</v>
      </c>
      <c r="C213"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13" s="8" t="s">
        <v>916</v>
      </c>
      <c r="E213" s="8" t="s">
        <v>917</v>
      </c>
      <c r="G213" s="8" t="s">
        <v>918</v>
      </c>
      <c r="H213" s="8" t="s">
        <v>919</v>
      </c>
      <c r="I213" s="8" t="s">
        <v>20</v>
      </c>
      <c r="J213" s="8" t="s">
        <v>58</v>
      </c>
      <c r="K213" s="6"/>
      <c r="L213" s="7">
        <v>45781</v>
      </c>
      <c r="M213" s="6" t="s">
        <v>21</v>
      </c>
      <c r="N213" s="8" t="s">
        <v>920</v>
      </c>
      <c r="O213" s="6" t="str">
        <f>HYPERLINK("https://docs.wto.org/imrd/directdoc.asp?DDFDocuments/t/G/TBTN25/ARE659.DOCX", "https://docs.wto.org/imrd/directdoc.asp?DDFDocuments/t/G/TBTN25/ARE659.DOCX")</f>
        <v>https://docs.wto.org/imrd/directdoc.asp?DDFDocuments/t/G/TBTN25/ARE659.DOCX</v>
      </c>
      <c r="P213" s="6" t="str">
        <f>HYPERLINK("https://docs.wto.org/imrd/directdoc.asp?DDFDocuments/u/G/TBTN25/ARE659.DOCX", "https://docs.wto.org/imrd/directdoc.asp?DDFDocuments/u/G/TBTN25/ARE659.DOCX")</f>
        <v>https://docs.wto.org/imrd/directdoc.asp?DDFDocuments/u/G/TBTN25/ARE659.DOCX</v>
      </c>
      <c r="Q213" s="6" t="str">
        <f>HYPERLINK("https://docs.wto.org/imrd/directdoc.asp?DDFDocuments/v/G/TBTN25/ARE659.DOCX", "https://docs.wto.org/imrd/directdoc.asp?DDFDocuments/v/G/TBTN25/ARE659.DOCX")</f>
        <v>https://docs.wto.org/imrd/directdoc.asp?DDFDocuments/v/G/TBTN25/ARE659.DOCX</v>
      </c>
    </row>
    <row r="214" spans="1:17" ht="45" x14ac:dyDescent="0.25">
      <c r="A214" s="8" t="s">
        <v>916</v>
      </c>
      <c r="B214" s="7">
        <v>45721</v>
      </c>
      <c r="C214"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14" s="8" t="s">
        <v>916</v>
      </c>
      <c r="E214" s="8" t="s">
        <v>917</v>
      </c>
      <c r="G214" s="8" t="s">
        <v>918</v>
      </c>
      <c r="H214" s="8" t="s">
        <v>919</v>
      </c>
      <c r="I214" s="8" t="s">
        <v>20</v>
      </c>
      <c r="J214" s="8" t="s">
        <v>58</v>
      </c>
      <c r="K214" s="6"/>
      <c r="L214" s="7">
        <v>45781</v>
      </c>
      <c r="M214" s="6" t="s">
        <v>21</v>
      </c>
      <c r="N214" s="8" t="s">
        <v>920</v>
      </c>
      <c r="O214" s="6" t="str">
        <f>HYPERLINK("https://docs.wto.org/imrd/directdoc.asp?DDFDocuments/t/G/TBTN25/ARE659.DOCX", "https://docs.wto.org/imrd/directdoc.asp?DDFDocuments/t/G/TBTN25/ARE659.DOCX")</f>
        <v>https://docs.wto.org/imrd/directdoc.asp?DDFDocuments/t/G/TBTN25/ARE659.DOCX</v>
      </c>
      <c r="P214" s="6" t="str">
        <f>HYPERLINK("https://docs.wto.org/imrd/directdoc.asp?DDFDocuments/u/G/TBTN25/ARE659.DOCX", "https://docs.wto.org/imrd/directdoc.asp?DDFDocuments/u/G/TBTN25/ARE659.DOCX")</f>
        <v>https://docs.wto.org/imrd/directdoc.asp?DDFDocuments/u/G/TBTN25/ARE659.DOCX</v>
      </c>
      <c r="Q214" s="6" t="str">
        <f>HYPERLINK("https://docs.wto.org/imrd/directdoc.asp?DDFDocuments/v/G/TBTN25/ARE659.DOCX", "https://docs.wto.org/imrd/directdoc.asp?DDFDocuments/v/G/TBTN25/ARE659.DOCX")</f>
        <v>https://docs.wto.org/imrd/directdoc.asp?DDFDocuments/v/G/TBTN25/ARE659.DOCX</v>
      </c>
    </row>
    <row r="215" spans="1:17" ht="60" x14ac:dyDescent="0.25">
      <c r="A215" s="8" t="s">
        <v>944</v>
      </c>
      <c r="B215" s="7">
        <v>45721</v>
      </c>
      <c r="C215" s="9" t="str">
        <f>HYPERLINK("https://eping.wto.org/en/Search?viewData= G/TBT/N/EU/1112"," G/TBT/N/EU/1112")</f>
        <v xml:space="preserve"> G/TBT/N/EU/1112</v>
      </c>
      <c r="D215" s="8" t="s">
        <v>942</v>
      </c>
      <c r="E215" s="8" t="s">
        <v>943</v>
      </c>
      <c r="G215" s="8" t="s">
        <v>945</v>
      </c>
      <c r="H215" s="8" t="s">
        <v>474</v>
      </c>
      <c r="I215" s="8" t="s">
        <v>156</v>
      </c>
      <c r="J215" s="8" t="s">
        <v>58</v>
      </c>
      <c r="K215" s="6"/>
      <c r="L215" s="7">
        <v>45781</v>
      </c>
      <c r="M215" s="6" t="s">
        <v>21</v>
      </c>
      <c r="N215" s="8" t="s">
        <v>946</v>
      </c>
      <c r="O215" s="6" t="str">
        <f>HYPERLINK("https://docs.wto.org/imrd/directdoc.asp?DDFDocuments/t/G/TBTN25/EU1112.DOCX", "https://docs.wto.org/imrd/directdoc.asp?DDFDocuments/t/G/TBTN25/EU1112.DOCX")</f>
        <v>https://docs.wto.org/imrd/directdoc.asp?DDFDocuments/t/G/TBTN25/EU1112.DOCX</v>
      </c>
      <c r="P215" s="6" t="str">
        <f>HYPERLINK("https://docs.wto.org/imrd/directdoc.asp?DDFDocuments/u/G/TBTN25/EU1112.DOCX", "https://docs.wto.org/imrd/directdoc.asp?DDFDocuments/u/G/TBTN25/EU1112.DOCX")</f>
        <v>https://docs.wto.org/imrd/directdoc.asp?DDFDocuments/u/G/TBTN25/EU1112.DOCX</v>
      </c>
      <c r="Q215" s="6" t="str">
        <f>HYPERLINK("https://docs.wto.org/imrd/directdoc.asp?DDFDocuments/v/G/TBTN25/EU1112.DOCX", "https://docs.wto.org/imrd/directdoc.asp?DDFDocuments/v/G/TBTN25/EU1112.DOCX")</f>
        <v>https://docs.wto.org/imrd/directdoc.asp?DDFDocuments/v/G/TBTN25/EU1112.DOCX</v>
      </c>
    </row>
    <row r="216" spans="1:17" ht="60" x14ac:dyDescent="0.25">
      <c r="A216" s="8" t="s">
        <v>949</v>
      </c>
      <c r="B216" s="7">
        <v>45721</v>
      </c>
      <c r="C216" s="9" t="str">
        <f>HYPERLINK("https://eping.wto.org/en/Search?viewData= G/TBT/N/EU/1111"," G/TBT/N/EU/1111")</f>
        <v xml:space="preserve"> G/TBT/N/EU/1111</v>
      </c>
      <c r="D216" s="8" t="s">
        <v>947</v>
      </c>
      <c r="E216" s="8" t="s">
        <v>948</v>
      </c>
      <c r="G216" s="8" t="s">
        <v>950</v>
      </c>
      <c r="H216" s="8" t="s">
        <v>474</v>
      </c>
      <c r="I216" s="8" t="s">
        <v>156</v>
      </c>
      <c r="J216" s="8" t="s">
        <v>58</v>
      </c>
      <c r="K216" s="6"/>
      <c r="L216" s="7">
        <v>45781</v>
      </c>
      <c r="M216" s="6" t="s">
        <v>21</v>
      </c>
      <c r="N216" s="8" t="s">
        <v>951</v>
      </c>
      <c r="O216" s="6" t="str">
        <f>HYPERLINK("https://docs.wto.org/imrd/directdoc.asp?DDFDocuments/t/G/TBTN25/EU1111.DOCX", "https://docs.wto.org/imrd/directdoc.asp?DDFDocuments/t/G/TBTN25/EU1111.DOCX")</f>
        <v>https://docs.wto.org/imrd/directdoc.asp?DDFDocuments/t/G/TBTN25/EU1111.DOCX</v>
      </c>
      <c r="P216" s="6" t="str">
        <f>HYPERLINK("https://docs.wto.org/imrd/directdoc.asp?DDFDocuments/u/G/TBTN25/EU1111.DOCX", "https://docs.wto.org/imrd/directdoc.asp?DDFDocuments/u/G/TBTN25/EU1111.DOCX")</f>
        <v>https://docs.wto.org/imrd/directdoc.asp?DDFDocuments/u/G/TBTN25/EU1111.DOCX</v>
      </c>
      <c r="Q216" s="6" t="str">
        <f>HYPERLINK("https://docs.wto.org/imrd/directdoc.asp?DDFDocuments/v/G/TBTN25/EU1111.DOCX", "https://docs.wto.org/imrd/directdoc.asp?DDFDocuments/v/G/TBTN25/EU1111.DOCX")</f>
        <v>https://docs.wto.org/imrd/directdoc.asp?DDFDocuments/v/G/TBTN25/EU1111.DOCX</v>
      </c>
    </row>
    <row r="217" spans="1:17" ht="45" x14ac:dyDescent="0.25">
      <c r="A217" s="8" t="s">
        <v>916</v>
      </c>
      <c r="B217" s="7">
        <v>45721</v>
      </c>
      <c r="C217" s="9" t="str">
        <f>HYPERLINK("https://eping.wto.org/en/Search?viewData= G/TBT/N/ARE/659, G/TBT/N/BHR/739, G/TBT/N/KWT/719, G/TBT/N/OMN/563, G/TBT/N/QAT/716, G/TBT/N/SAU/1391, G/TBT/N/YEM/319"," G/TBT/N/ARE/659, G/TBT/N/BHR/739, G/TBT/N/KWT/719, G/TBT/N/OMN/563, G/TBT/N/QAT/716, G/TBT/N/SAU/1391, G/TBT/N/YEM/319")</f>
        <v xml:space="preserve"> G/TBT/N/ARE/659, G/TBT/N/BHR/739, G/TBT/N/KWT/719, G/TBT/N/OMN/563, G/TBT/N/QAT/716, G/TBT/N/SAU/1391, G/TBT/N/YEM/319</v>
      </c>
      <c r="D217" s="8" t="s">
        <v>916</v>
      </c>
      <c r="E217" s="8" t="s">
        <v>917</v>
      </c>
      <c r="G217" s="8" t="s">
        <v>918</v>
      </c>
      <c r="H217" s="8" t="s">
        <v>919</v>
      </c>
      <c r="I217" s="8" t="s">
        <v>20</v>
      </c>
      <c r="J217" s="8" t="s">
        <v>58</v>
      </c>
      <c r="K217" s="6"/>
      <c r="L217" s="7">
        <v>45781</v>
      </c>
      <c r="M217" s="6" t="s">
        <v>21</v>
      </c>
      <c r="N217" s="8" t="s">
        <v>920</v>
      </c>
      <c r="O217" s="6" t="str">
        <f>HYPERLINK("https://docs.wto.org/imrd/directdoc.asp?DDFDocuments/t/G/TBTN25/ARE659.DOCX", "https://docs.wto.org/imrd/directdoc.asp?DDFDocuments/t/G/TBTN25/ARE659.DOCX")</f>
        <v>https://docs.wto.org/imrd/directdoc.asp?DDFDocuments/t/G/TBTN25/ARE659.DOCX</v>
      </c>
      <c r="P217" s="6" t="str">
        <f>HYPERLINK("https://docs.wto.org/imrd/directdoc.asp?DDFDocuments/u/G/TBTN25/ARE659.DOCX", "https://docs.wto.org/imrd/directdoc.asp?DDFDocuments/u/G/TBTN25/ARE659.DOCX")</f>
        <v>https://docs.wto.org/imrd/directdoc.asp?DDFDocuments/u/G/TBTN25/ARE659.DOCX</v>
      </c>
      <c r="Q217" s="6" t="str">
        <f>HYPERLINK("https://docs.wto.org/imrd/directdoc.asp?DDFDocuments/v/G/TBTN25/ARE659.DOCX", "https://docs.wto.org/imrd/directdoc.asp?DDFDocuments/v/G/TBTN25/ARE659.DOCX")</f>
        <v>https://docs.wto.org/imrd/directdoc.asp?DDFDocuments/v/G/TBTN25/ARE659.DOCX</v>
      </c>
    </row>
    <row r="218" spans="1:17" ht="180" x14ac:dyDescent="0.25">
      <c r="A218" s="8" t="s">
        <v>954</v>
      </c>
      <c r="B218" s="7">
        <v>45720</v>
      </c>
      <c r="C218"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18" s="8" t="s">
        <v>952</v>
      </c>
      <c r="E218" s="8" t="s">
        <v>953</v>
      </c>
      <c r="G218" s="8" t="s">
        <v>955</v>
      </c>
      <c r="H218" s="8" t="s">
        <v>956</v>
      </c>
      <c r="I218" s="8" t="s">
        <v>156</v>
      </c>
      <c r="J218" s="8" t="s">
        <v>58</v>
      </c>
      <c r="K218" s="6"/>
      <c r="L218" s="7">
        <v>45780</v>
      </c>
      <c r="M218" s="6" t="s">
        <v>21</v>
      </c>
      <c r="N218" s="8" t="s">
        <v>920</v>
      </c>
      <c r="O218" s="6" t="str">
        <f>HYPERLINK("https://docs.wto.org/imrd/directdoc.asp?DDFDocuments/t/G/TBTN25/ARE657.DOCX", "https://docs.wto.org/imrd/directdoc.asp?DDFDocuments/t/G/TBTN25/ARE657.DOCX")</f>
        <v>https://docs.wto.org/imrd/directdoc.asp?DDFDocuments/t/G/TBTN25/ARE657.DOCX</v>
      </c>
      <c r="P218" s="6" t="str">
        <f>HYPERLINK("https://docs.wto.org/imrd/directdoc.asp?DDFDocuments/u/G/TBTN25/ARE657.DOCX", "https://docs.wto.org/imrd/directdoc.asp?DDFDocuments/u/G/TBTN25/ARE657.DOCX")</f>
        <v>https://docs.wto.org/imrd/directdoc.asp?DDFDocuments/u/G/TBTN25/ARE657.DOCX</v>
      </c>
      <c r="Q218" s="6" t="str">
        <f>HYPERLINK("https://docs.wto.org/imrd/directdoc.asp?DDFDocuments/v/G/TBTN25/ARE657.DOCX", "https://docs.wto.org/imrd/directdoc.asp?DDFDocuments/v/G/TBTN25/ARE657.DOCX")</f>
        <v>https://docs.wto.org/imrd/directdoc.asp?DDFDocuments/v/G/TBTN25/ARE657.DOCX</v>
      </c>
    </row>
    <row r="219" spans="1:17" ht="120" x14ac:dyDescent="0.25">
      <c r="A219" s="8" t="s">
        <v>959</v>
      </c>
      <c r="B219" s="7">
        <v>45720</v>
      </c>
      <c r="C219" s="9" t="str">
        <f>HYPERLINK("https://eping.wto.org/en/Search?viewData= G/TBT/N/EU/1110"," G/TBT/N/EU/1110")</f>
        <v xml:space="preserve"> G/TBT/N/EU/1110</v>
      </c>
      <c r="D219" s="8" t="s">
        <v>957</v>
      </c>
      <c r="E219" s="8" t="s">
        <v>958</v>
      </c>
      <c r="G219" s="8" t="s">
        <v>960</v>
      </c>
      <c r="H219" s="8" t="s">
        <v>961</v>
      </c>
      <c r="I219" s="8" t="s">
        <v>156</v>
      </c>
      <c r="J219" s="8" t="s">
        <v>103</v>
      </c>
      <c r="K219" s="6"/>
      <c r="L219" s="7">
        <v>45780</v>
      </c>
      <c r="M219" s="6" t="s">
        <v>21</v>
      </c>
      <c r="N219" s="8" t="s">
        <v>962</v>
      </c>
      <c r="O219" s="6" t="str">
        <f>HYPERLINK("https://docs.wto.org/imrd/directdoc.asp?DDFDocuments/t/G/TBTN25/EU1110.DOCX", "https://docs.wto.org/imrd/directdoc.asp?DDFDocuments/t/G/TBTN25/EU1110.DOCX")</f>
        <v>https://docs.wto.org/imrd/directdoc.asp?DDFDocuments/t/G/TBTN25/EU1110.DOCX</v>
      </c>
      <c r="P219" s="6" t="str">
        <f>HYPERLINK("https://docs.wto.org/imrd/directdoc.asp?DDFDocuments/u/G/TBTN25/EU1110.DOCX", "https://docs.wto.org/imrd/directdoc.asp?DDFDocuments/u/G/TBTN25/EU1110.DOCX")</f>
        <v>https://docs.wto.org/imrd/directdoc.asp?DDFDocuments/u/G/TBTN25/EU1110.DOCX</v>
      </c>
      <c r="Q219" s="6" t="str">
        <f>HYPERLINK("https://docs.wto.org/imrd/directdoc.asp?DDFDocuments/v/G/TBTN25/EU1110.DOCX", "https://docs.wto.org/imrd/directdoc.asp?DDFDocuments/v/G/TBTN25/EU1110.DOCX")</f>
        <v>https://docs.wto.org/imrd/directdoc.asp?DDFDocuments/v/G/TBTN25/EU1110.DOCX</v>
      </c>
    </row>
    <row r="220" spans="1:17" ht="180" x14ac:dyDescent="0.25">
      <c r="A220" s="8" t="s">
        <v>954</v>
      </c>
      <c r="B220" s="7">
        <v>45720</v>
      </c>
      <c r="C220"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20" s="8" t="s">
        <v>952</v>
      </c>
      <c r="E220" s="8" t="s">
        <v>953</v>
      </c>
      <c r="G220" s="8" t="s">
        <v>955</v>
      </c>
      <c r="H220" s="8" t="s">
        <v>956</v>
      </c>
      <c r="I220" s="8" t="s">
        <v>156</v>
      </c>
      <c r="J220" s="8" t="s">
        <v>58</v>
      </c>
      <c r="K220" s="6"/>
      <c r="L220" s="7">
        <v>45780</v>
      </c>
      <c r="M220" s="6" t="s">
        <v>21</v>
      </c>
      <c r="N220" s="8" t="s">
        <v>920</v>
      </c>
      <c r="O220" s="6" t="str">
        <f>HYPERLINK("https://docs.wto.org/imrd/directdoc.asp?DDFDocuments/t/G/TBTN25/ARE657.DOCX", "https://docs.wto.org/imrd/directdoc.asp?DDFDocuments/t/G/TBTN25/ARE657.DOCX")</f>
        <v>https://docs.wto.org/imrd/directdoc.asp?DDFDocuments/t/G/TBTN25/ARE657.DOCX</v>
      </c>
      <c r="P220" s="6" t="str">
        <f>HYPERLINK("https://docs.wto.org/imrd/directdoc.asp?DDFDocuments/u/G/TBTN25/ARE657.DOCX", "https://docs.wto.org/imrd/directdoc.asp?DDFDocuments/u/G/TBTN25/ARE657.DOCX")</f>
        <v>https://docs.wto.org/imrd/directdoc.asp?DDFDocuments/u/G/TBTN25/ARE657.DOCX</v>
      </c>
      <c r="Q220" s="6" t="str">
        <f>HYPERLINK("https://docs.wto.org/imrd/directdoc.asp?DDFDocuments/v/G/TBTN25/ARE657.DOCX", "https://docs.wto.org/imrd/directdoc.asp?DDFDocuments/v/G/TBTN25/ARE657.DOCX")</f>
        <v>https://docs.wto.org/imrd/directdoc.asp?DDFDocuments/v/G/TBTN25/ARE657.DOCX</v>
      </c>
    </row>
    <row r="221" spans="1:17" ht="409.5" x14ac:dyDescent="0.25">
      <c r="A221" s="8" t="s">
        <v>965</v>
      </c>
      <c r="B221" s="7">
        <v>45720</v>
      </c>
      <c r="C221" s="9" t="str">
        <f>HYPERLINK("https://eping.wto.org/en/Search?viewData= G/TBT/N/VNM/339"," G/TBT/N/VNM/339")</f>
        <v xml:space="preserve"> G/TBT/N/VNM/339</v>
      </c>
      <c r="D221" s="8" t="s">
        <v>963</v>
      </c>
      <c r="E221" s="8" t="s">
        <v>964</v>
      </c>
      <c r="G221" s="8" t="s">
        <v>19</v>
      </c>
      <c r="H221" s="8" t="s">
        <v>474</v>
      </c>
      <c r="I221" s="8" t="s">
        <v>156</v>
      </c>
      <c r="J221" s="8" t="s">
        <v>58</v>
      </c>
      <c r="K221" s="6"/>
      <c r="L221" s="7">
        <v>45730</v>
      </c>
      <c r="M221" s="6" t="s">
        <v>21</v>
      </c>
      <c r="N221" s="8" t="s">
        <v>966</v>
      </c>
      <c r="O221" s="6" t="str">
        <f>HYPERLINK("https://docs.wto.org/imrd/directdoc.asp?DDFDocuments/t/G/TBTN25/VNM339.DOCX", "https://docs.wto.org/imrd/directdoc.asp?DDFDocuments/t/G/TBTN25/VNM339.DOCX")</f>
        <v>https://docs.wto.org/imrd/directdoc.asp?DDFDocuments/t/G/TBTN25/VNM339.DOCX</v>
      </c>
      <c r="P221" s="6" t="str">
        <f>HYPERLINK("https://docs.wto.org/imrd/directdoc.asp?DDFDocuments/u/G/TBTN25/VNM339.DOCX", "https://docs.wto.org/imrd/directdoc.asp?DDFDocuments/u/G/TBTN25/VNM339.DOCX")</f>
        <v>https://docs.wto.org/imrd/directdoc.asp?DDFDocuments/u/G/TBTN25/VNM339.DOCX</v>
      </c>
      <c r="Q221" s="6" t="str">
        <f>HYPERLINK("https://docs.wto.org/imrd/directdoc.asp?DDFDocuments/v/G/TBTN25/VNM339.DOCX", "https://docs.wto.org/imrd/directdoc.asp?DDFDocuments/v/G/TBTN25/VNM339.DOCX")</f>
        <v>https://docs.wto.org/imrd/directdoc.asp?DDFDocuments/v/G/TBTN25/VNM339.DOCX</v>
      </c>
    </row>
    <row r="222" spans="1:17" ht="180" x14ac:dyDescent="0.25">
      <c r="A222" s="8" t="s">
        <v>954</v>
      </c>
      <c r="B222" s="7">
        <v>45720</v>
      </c>
      <c r="C222"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22" s="8" t="s">
        <v>952</v>
      </c>
      <c r="E222" s="8" t="s">
        <v>953</v>
      </c>
      <c r="G222" s="8" t="s">
        <v>955</v>
      </c>
      <c r="H222" s="8" t="s">
        <v>956</v>
      </c>
      <c r="I222" s="8" t="s">
        <v>156</v>
      </c>
      <c r="J222" s="8" t="s">
        <v>58</v>
      </c>
      <c r="K222" s="6"/>
      <c r="L222" s="7">
        <v>45780</v>
      </c>
      <c r="M222" s="6" t="s">
        <v>21</v>
      </c>
      <c r="N222" s="8" t="s">
        <v>920</v>
      </c>
      <c r="O222" s="6" t="str">
        <f>HYPERLINK("https://docs.wto.org/imrd/directdoc.asp?DDFDocuments/t/G/TBTN25/ARE657.DOCX", "https://docs.wto.org/imrd/directdoc.asp?DDFDocuments/t/G/TBTN25/ARE657.DOCX")</f>
        <v>https://docs.wto.org/imrd/directdoc.asp?DDFDocuments/t/G/TBTN25/ARE657.DOCX</v>
      </c>
      <c r="P222" s="6" t="str">
        <f>HYPERLINK("https://docs.wto.org/imrd/directdoc.asp?DDFDocuments/u/G/TBTN25/ARE657.DOCX", "https://docs.wto.org/imrd/directdoc.asp?DDFDocuments/u/G/TBTN25/ARE657.DOCX")</f>
        <v>https://docs.wto.org/imrd/directdoc.asp?DDFDocuments/u/G/TBTN25/ARE657.DOCX</v>
      </c>
      <c r="Q222" s="6" t="str">
        <f>HYPERLINK("https://docs.wto.org/imrd/directdoc.asp?DDFDocuments/v/G/TBTN25/ARE657.DOCX", "https://docs.wto.org/imrd/directdoc.asp?DDFDocuments/v/G/TBTN25/ARE657.DOCX")</f>
        <v>https://docs.wto.org/imrd/directdoc.asp?DDFDocuments/v/G/TBTN25/ARE657.DOCX</v>
      </c>
    </row>
    <row r="223" spans="1:17" ht="45" x14ac:dyDescent="0.25">
      <c r="A223" s="8" t="s">
        <v>969</v>
      </c>
      <c r="B223" s="7">
        <v>45720</v>
      </c>
      <c r="C223"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23" s="8" t="s">
        <v>967</v>
      </c>
      <c r="E223" s="8" t="s">
        <v>968</v>
      </c>
      <c r="G223" s="8" t="s">
        <v>970</v>
      </c>
      <c r="H223" s="8" t="s">
        <v>971</v>
      </c>
      <c r="I223" s="8" t="s">
        <v>156</v>
      </c>
      <c r="J223" s="8" t="s">
        <v>58</v>
      </c>
      <c r="K223" s="6"/>
      <c r="L223" s="7">
        <v>45780</v>
      </c>
      <c r="M223" s="6" t="s">
        <v>21</v>
      </c>
      <c r="N223" s="8" t="s">
        <v>920</v>
      </c>
      <c r="O223" s="6" t="str">
        <f>HYPERLINK("https://docs.wto.org/imrd/directdoc.asp?DDFDocuments/t/G/TBTN25/ARE658.DOCX", "https://docs.wto.org/imrd/directdoc.asp?DDFDocuments/t/G/TBTN25/ARE658.DOCX")</f>
        <v>https://docs.wto.org/imrd/directdoc.asp?DDFDocuments/t/G/TBTN25/ARE658.DOCX</v>
      </c>
      <c r="P223" s="6" t="str">
        <f>HYPERLINK("https://docs.wto.org/imrd/directdoc.asp?DDFDocuments/u/G/TBTN25/ARE658.DOCX", "https://docs.wto.org/imrd/directdoc.asp?DDFDocuments/u/G/TBTN25/ARE658.DOCX")</f>
        <v>https://docs.wto.org/imrd/directdoc.asp?DDFDocuments/u/G/TBTN25/ARE658.DOCX</v>
      </c>
      <c r="Q223" s="6" t="str">
        <f>HYPERLINK("https://docs.wto.org/imrd/directdoc.asp?DDFDocuments/v/G/TBTN25/ARE658.DOCX", "https://docs.wto.org/imrd/directdoc.asp?DDFDocuments/v/G/TBTN25/ARE658.DOCX")</f>
        <v>https://docs.wto.org/imrd/directdoc.asp?DDFDocuments/v/G/TBTN25/ARE658.DOCX</v>
      </c>
    </row>
    <row r="224" spans="1:17" ht="45" x14ac:dyDescent="0.25">
      <c r="A224" s="8" t="s">
        <v>969</v>
      </c>
      <c r="B224" s="7">
        <v>45720</v>
      </c>
      <c r="C224"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24" s="8" t="s">
        <v>967</v>
      </c>
      <c r="E224" s="8" t="s">
        <v>968</v>
      </c>
      <c r="G224" s="8" t="s">
        <v>970</v>
      </c>
      <c r="H224" s="8" t="s">
        <v>971</v>
      </c>
      <c r="I224" s="8" t="s">
        <v>156</v>
      </c>
      <c r="J224" s="8" t="s">
        <v>58</v>
      </c>
      <c r="K224" s="6"/>
      <c r="L224" s="7">
        <v>45780</v>
      </c>
      <c r="M224" s="6" t="s">
        <v>21</v>
      </c>
      <c r="N224" s="8" t="s">
        <v>920</v>
      </c>
      <c r="O224" s="6" t="str">
        <f>HYPERLINK("https://docs.wto.org/imrd/directdoc.asp?DDFDocuments/t/G/TBTN25/ARE658.DOCX", "https://docs.wto.org/imrd/directdoc.asp?DDFDocuments/t/G/TBTN25/ARE658.DOCX")</f>
        <v>https://docs.wto.org/imrd/directdoc.asp?DDFDocuments/t/G/TBTN25/ARE658.DOCX</v>
      </c>
      <c r="P224" s="6" t="str">
        <f>HYPERLINK("https://docs.wto.org/imrd/directdoc.asp?DDFDocuments/u/G/TBTN25/ARE658.DOCX", "https://docs.wto.org/imrd/directdoc.asp?DDFDocuments/u/G/TBTN25/ARE658.DOCX")</f>
        <v>https://docs.wto.org/imrd/directdoc.asp?DDFDocuments/u/G/TBTN25/ARE658.DOCX</v>
      </c>
      <c r="Q224" s="6" t="str">
        <f>HYPERLINK("https://docs.wto.org/imrd/directdoc.asp?DDFDocuments/v/G/TBTN25/ARE658.DOCX", "https://docs.wto.org/imrd/directdoc.asp?DDFDocuments/v/G/TBTN25/ARE658.DOCX")</f>
        <v>https://docs.wto.org/imrd/directdoc.asp?DDFDocuments/v/G/TBTN25/ARE658.DOCX</v>
      </c>
    </row>
    <row r="225" spans="1:17" ht="180" x14ac:dyDescent="0.25">
      <c r="A225" s="8" t="s">
        <v>954</v>
      </c>
      <c r="B225" s="7">
        <v>45720</v>
      </c>
      <c r="C225"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25" s="8" t="s">
        <v>952</v>
      </c>
      <c r="E225" s="8" t="s">
        <v>953</v>
      </c>
      <c r="G225" s="8" t="s">
        <v>955</v>
      </c>
      <c r="H225" s="8" t="s">
        <v>956</v>
      </c>
      <c r="I225" s="8" t="s">
        <v>156</v>
      </c>
      <c r="J225" s="8" t="s">
        <v>58</v>
      </c>
      <c r="K225" s="6"/>
      <c r="L225" s="7">
        <v>45780</v>
      </c>
      <c r="M225" s="6" t="s">
        <v>21</v>
      </c>
      <c r="N225" s="8" t="s">
        <v>920</v>
      </c>
      <c r="O225" s="6" t="str">
        <f>HYPERLINK("https://docs.wto.org/imrd/directdoc.asp?DDFDocuments/t/G/TBTN25/ARE657.DOCX", "https://docs.wto.org/imrd/directdoc.asp?DDFDocuments/t/G/TBTN25/ARE657.DOCX")</f>
        <v>https://docs.wto.org/imrd/directdoc.asp?DDFDocuments/t/G/TBTN25/ARE657.DOCX</v>
      </c>
      <c r="P225" s="6" t="str">
        <f>HYPERLINK("https://docs.wto.org/imrd/directdoc.asp?DDFDocuments/u/G/TBTN25/ARE657.DOCX", "https://docs.wto.org/imrd/directdoc.asp?DDFDocuments/u/G/TBTN25/ARE657.DOCX")</f>
        <v>https://docs.wto.org/imrd/directdoc.asp?DDFDocuments/u/G/TBTN25/ARE657.DOCX</v>
      </c>
      <c r="Q225" s="6" t="str">
        <f>HYPERLINK("https://docs.wto.org/imrd/directdoc.asp?DDFDocuments/v/G/TBTN25/ARE657.DOCX", "https://docs.wto.org/imrd/directdoc.asp?DDFDocuments/v/G/TBTN25/ARE657.DOCX")</f>
        <v>https://docs.wto.org/imrd/directdoc.asp?DDFDocuments/v/G/TBTN25/ARE657.DOCX</v>
      </c>
    </row>
    <row r="226" spans="1:17" ht="45" x14ac:dyDescent="0.25">
      <c r="A226" s="8" t="s">
        <v>974</v>
      </c>
      <c r="B226" s="7">
        <v>45720</v>
      </c>
      <c r="C226" s="9" t="str">
        <f>HYPERLINK("https://eping.wto.org/en/Search?viewData= G/TBT/N/UGA/2132"," G/TBT/N/UGA/2132")</f>
        <v xml:space="preserve"> G/TBT/N/UGA/2132</v>
      </c>
      <c r="D226" s="8" t="s">
        <v>972</v>
      </c>
      <c r="E226" s="8" t="s">
        <v>973</v>
      </c>
      <c r="G226" s="8" t="s">
        <v>975</v>
      </c>
      <c r="H226" s="8" t="s">
        <v>976</v>
      </c>
      <c r="I226" s="8" t="s">
        <v>977</v>
      </c>
      <c r="J226" s="8" t="s">
        <v>121</v>
      </c>
      <c r="K226" s="6"/>
      <c r="L226" s="7">
        <v>45780</v>
      </c>
      <c r="M226" s="6" t="s">
        <v>21</v>
      </c>
      <c r="N226" s="8" t="s">
        <v>978</v>
      </c>
      <c r="O226" s="6" t="str">
        <f>HYPERLINK("https://docs.wto.org/imrd/directdoc.asp?DDFDocuments/t/G/TBTN25/UGA2132.DOCX", "https://docs.wto.org/imrd/directdoc.asp?DDFDocuments/t/G/TBTN25/UGA2132.DOCX")</f>
        <v>https://docs.wto.org/imrd/directdoc.asp?DDFDocuments/t/G/TBTN25/UGA2132.DOCX</v>
      </c>
      <c r="P226" s="6" t="str">
        <f>HYPERLINK("https://docs.wto.org/imrd/directdoc.asp?DDFDocuments/u/G/TBTN25/UGA2132.DOCX", "https://docs.wto.org/imrd/directdoc.asp?DDFDocuments/u/G/TBTN25/UGA2132.DOCX")</f>
        <v>https://docs.wto.org/imrd/directdoc.asp?DDFDocuments/u/G/TBTN25/UGA2132.DOCX</v>
      </c>
      <c r="Q226" s="6" t="str">
        <f>HYPERLINK("https://docs.wto.org/imrd/directdoc.asp?DDFDocuments/v/G/TBTN25/UGA2132.DOCX", "https://docs.wto.org/imrd/directdoc.asp?DDFDocuments/v/G/TBTN25/UGA2132.DOCX")</f>
        <v>https://docs.wto.org/imrd/directdoc.asp?DDFDocuments/v/G/TBTN25/UGA2132.DOCX</v>
      </c>
    </row>
    <row r="227" spans="1:17" ht="45" x14ac:dyDescent="0.25">
      <c r="A227" s="8" t="s">
        <v>969</v>
      </c>
      <c r="B227" s="7">
        <v>45720</v>
      </c>
      <c r="C227"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27" s="8" t="s">
        <v>967</v>
      </c>
      <c r="E227" s="8" t="s">
        <v>968</v>
      </c>
      <c r="G227" s="8" t="s">
        <v>970</v>
      </c>
      <c r="H227" s="8" t="s">
        <v>971</v>
      </c>
      <c r="I227" s="8" t="s">
        <v>156</v>
      </c>
      <c r="J227" s="8" t="s">
        <v>58</v>
      </c>
      <c r="K227" s="6"/>
      <c r="L227" s="7">
        <v>45780</v>
      </c>
      <c r="M227" s="6" t="s">
        <v>21</v>
      </c>
      <c r="N227" s="8" t="s">
        <v>920</v>
      </c>
      <c r="O227" s="6" t="str">
        <f>HYPERLINK("https://docs.wto.org/imrd/directdoc.asp?DDFDocuments/t/G/TBTN25/ARE658.DOCX", "https://docs.wto.org/imrd/directdoc.asp?DDFDocuments/t/G/TBTN25/ARE658.DOCX")</f>
        <v>https://docs.wto.org/imrd/directdoc.asp?DDFDocuments/t/G/TBTN25/ARE658.DOCX</v>
      </c>
      <c r="P227" s="6" t="str">
        <f>HYPERLINK("https://docs.wto.org/imrd/directdoc.asp?DDFDocuments/u/G/TBTN25/ARE658.DOCX", "https://docs.wto.org/imrd/directdoc.asp?DDFDocuments/u/G/TBTN25/ARE658.DOCX")</f>
        <v>https://docs.wto.org/imrd/directdoc.asp?DDFDocuments/u/G/TBTN25/ARE658.DOCX</v>
      </c>
      <c r="Q227" s="6" t="str">
        <f>HYPERLINK("https://docs.wto.org/imrd/directdoc.asp?DDFDocuments/v/G/TBTN25/ARE658.DOCX", "https://docs.wto.org/imrd/directdoc.asp?DDFDocuments/v/G/TBTN25/ARE658.DOCX")</f>
        <v>https://docs.wto.org/imrd/directdoc.asp?DDFDocuments/v/G/TBTN25/ARE658.DOCX</v>
      </c>
    </row>
    <row r="228" spans="1:17" ht="45" x14ac:dyDescent="0.25">
      <c r="A228" s="8" t="s">
        <v>969</v>
      </c>
      <c r="B228" s="7">
        <v>45720</v>
      </c>
      <c r="C228"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28" s="8" t="s">
        <v>967</v>
      </c>
      <c r="E228" s="8" t="s">
        <v>968</v>
      </c>
      <c r="G228" s="8" t="s">
        <v>970</v>
      </c>
      <c r="H228" s="8" t="s">
        <v>971</v>
      </c>
      <c r="I228" s="8" t="s">
        <v>156</v>
      </c>
      <c r="J228" s="8" t="s">
        <v>58</v>
      </c>
      <c r="K228" s="6"/>
      <c r="L228" s="7">
        <v>45780</v>
      </c>
      <c r="M228" s="6" t="s">
        <v>21</v>
      </c>
      <c r="N228" s="8" t="s">
        <v>920</v>
      </c>
      <c r="O228" s="6" t="str">
        <f>HYPERLINK("https://docs.wto.org/imrd/directdoc.asp?DDFDocuments/t/G/TBTN25/ARE658.DOCX", "https://docs.wto.org/imrd/directdoc.asp?DDFDocuments/t/G/TBTN25/ARE658.DOCX")</f>
        <v>https://docs.wto.org/imrd/directdoc.asp?DDFDocuments/t/G/TBTN25/ARE658.DOCX</v>
      </c>
      <c r="P228" s="6" t="str">
        <f>HYPERLINK("https://docs.wto.org/imrd/directdoc.asp?DDFDocuments/u/G/TBTN25/ARE658.DOCX", "https://docs.wto.org/imrd/directdoc.asp?DDFDocuments/u/G/TBTN25/ARE658.DOCX")</f>
        <v>https://docs.wto.org/imrd/directdoc.asp?DDFDocuments/u/G/TBTN25/ARE658.DOCX</v>
      </c>
      <c r="Q228" s="6" t="str">
        <f>HYPERLINK("https://docs.wto.org/imrd/directdoc.asp?DDFDocuments/v/G/TBTN25/ARE658.DOCX", "https://docs.wto.org/imrd/directdoc.asp?DDFDocuments/v/G/TBTN25/ARE658.DOCX")</f>
        <v>https://docs.wto.org/imrd/directdoc.asp?DDFDocuments/v/G/TBTN25/ARE658.DOCX</v>
      </c>
    </row>
    <row r="229" spans="1:17" ht="180" x14ac:dyDescent="0.25">
      <c r="A229" s="8" t="s">
        <v>954</v>
      </c>
      <c r="B229" s="7">
        <v>45720</v>
      </c>
      <c r="C229"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29" s="8" t="s">
        <v>952</v>
      </c>
      <c r="E229" s="8" t="s">
        <v>953</v>
      </c>
      <c r="G229" s="8" t="s">
        <v>955</v>
      </c>
      <c r="H229" s="8" t="s">
        <v>956</v>
      </c>
      <c r="I229" s="8" t="s">
        <v>156</v>
      </c>
      <c r="J229" s="8" t="s">
        <v>58</v>
      </c>
      <c r="K229" s="6"/>
      <c r="L229" s="7">
        <v>45780</v>
      </c>
      <c r="M229" s="6" t="s">
        <v>21</v>
      </c>
      <c r="N229" s="8" t="s">
        <v>920</v>
      </c>
      <c r="O229" s="6" t="str">
        <f>HYPERLINK("https://docs.wto.org/imrd/directdoc.asp?DDFDocuments/t/G/TBTN25/ARE657.DOCX", "https://docs.wto.org/imrd/directdoc.asp?DDFDocuments/t/G/TBTN25/ARE657.DOCX")</f>
        <v>https://docs.wto.org/imrd/directdoc.asp?DDFDocuments/t/G/TBTN25/ARE657.DOCX</v>
      </c>
      <c r="P229" s="6" t="str">
        <f>HYPERLINK("https://docs.wto.org/imrd/directdoc.asp?DDFDocuments/u/G/TBTN25/ARE657.DOCX", "https://docs.wto.org/imrd/directdoc.asp?DDFDocuments/u/G/TBTN25/ARE657.DOCX")</f>
        <v>https://docs.wto.org/imrd/directdoc.asp?DDFDocuments/u/G/TBTN25/ARE657.DOCX</v>
      </c>
      <c r="Q229" s="6" t="str">
        <f>HYPERLINK("https://docs.wto.org/imrd/directdoc.asp?DDFDocuments/v/G/TBTN25/ARE657.DOCX", "https://docs.wto.org/imrd/directdoc.asp?DDFDocuments/v/G/TBTN25/ARE657.DOCX")</f>
        <v>https://docs.wto.org/imrd/directdoc.asp?DDFDocuments/v/G/TBTN25/ARE657.DOCX</v>
      </c>
    </row>
    <row r="230" spans="1:17" ht="45" x14ac:dyDescent="0.25">
      <c r="A230" s="8" t="s">
        <v>969</v>
      </c>
      <c r="B230" s="7">
        <v>45720</v>
      </c>
      <c r="C230"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30" s="8" t="s">
        <v>967</v>
      </c>
      <c r="E230" s="8" t="s">
        <v>968</v>
      </c>
      <c r="G230" s="8" t="s">
        <v>970</v>
      </c>
      <c r="H230" s="8" t="s">
        <v>971</v>
      </c>
      <c r="I230" s="8" t="s">
        <v>156</v>
      </c>
      <c r="J230" s="8" t="s">
        <v>58</v>
      </c>
      <c r="K230" s="6"/>
      <c r="L230" s="7">
        <v>45780</v>
      </c>
      <c r="M230" s="6" t="s">
        <v>21</v>
      </c>
      <c r="N230" s="8" t="s">
        <v>920</v>
      </c>
      <c r="O230" s="6" t="str">
        <f>HYPERLINK("https://docs.wto.org/imrd/directdoc.asp?DDFDocuments/t/G/TBTN25/ARE658.DOCX", "https://docs.wto.org/imrd/directdoc.asp?DDFDocuments/t/G/TBTN25/ARE658.DOCX")</f>
        <v>https://docs.wto.org/imrd/directdoc.asp?DDFDocuments/t/G/TBTN25/ARE658.DOCX</v>
      </c>
      <c r="P230" s="6" t="str">
        <f>HYPERLINK("https://docs.wto.org/imrd/directdoc.asp?DDFDocuments/u/G/TBTN25/ARE658.DOCX", "https://docs.wto.org/imrd/directdoc.asp?DDFDocuments/u/G/TBTN25/ARE658.DOCX")</f>
        <v>https://docs.wto.org/imrd/directdoc.asp?DDFDocuments/u/G/TBTN25/ARE658.DOCX</v>
      </c>
      <c r="Q230" s="6" t="str">
        <f>HYPERLINK("https://docs.wto.org/imrd/directdoc.asp?DDFDocuments/v/G/TBTN25/ARE658.DOCX", "https://docs.wto.org/imrd/directdoc.asp?DDFDocuments/v/G/TBTN25/ARE658.DOCX")</f>
        <v>https://docs.wto.org/imrd/directdoc.asp?DDFDocuments/v/G/TBTN25/ARE658.DOCX</v>
      </c>
    </row>
    <row r="231" spans="1:17" ht="45" x14ac:dyDescent="0.25">
      <c r="A231" s="8" t="s">
        <v>969</v>
      </c>
      <c r="B231" s="7">
        <v>45720</v>
      </c>
      <c r="C231"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31" s="8" t="s">
        <v>967</v>
      </c>
      <c r="E231" s="8" t="s">
        <v>968</v>
      </c>
      <c r="G231" s="8" t="s">
        <v>970</v>
      </c>
      <c r="H231" s="8" t="s">
        <v>971</v>
      </c>
      <c r="I231" s="8" t="s">
        <v>156</v>
      </c>
      <c r="J231" s="8" t="s">
        <v>58</v>
      </c>
      <c r="K231" s="6"/>
      <c r="L231" s="7">
        <v>45780</v>
      </c>
      <c r="M231" s="6" t="s">
        <v>21</v>
      </c>
      <c r="N231" s="8" t="s">
        <v>920</v>
      </c>
      <c r="O231" s="6" t="str">
        <f>HYPERLINK("https://docs.wto.org/imrd/directdoc.asp?DDFDocuments/t/G/TBTN25/ARE658.DOCX", "https://docs.wto.org/imrd/directdoc.asp?DDFDocuments/t/G/TBTN25/ARE658.DOCX")</f>
        <v>https://docs.wto.org/imrd/directdoc.asp?DDFDocuments/t/G/TBTN25/ARE658.DOCX</v>
      </c>
      <c r="P231" s="6" t="str">
        <f>HYPERLINK("https://docs.wto.org/imrd/directdoc.asp?DDFDocuments/u/G/TBTN25/ARE658.DOCX", "https://docs.wto.org/imrd/directdoc.asp?DDFDocuments/u/G/TBTN25/ARE658.DOCX")</f>
        <v>https://docs.wto.org/imrd/directdoc.asp?DDFDocuments/u/G/TBTN25/ARE658.DOCX</v>
      </c>
      <c r="Q231" s="6" t="str">
        <f>HYPERLINK("https://docs.wto.org/imrd/directdoc.asp?DDFDocuments/v/G/TBTN25/ARE658.DOCX", "https://docs.wto.org/imrd/directdoc.asp?DDFDocuments/v/G/TBTN25/ARE658.DOCX")</f>
        <v>https://docs.wto.org/imrd/directdoc.asp?DDFDocuments/v/G/TBTN25/ARE658.DOCX</v>
      </c>
    </row>
    <row r="232" spans="1:17" ht="180" x14ac:dyDescent="0.25">
      <c r="A232" s="8" t="s">
        <v>954</v>
      </c>
      <c r="B232" s="7">
        <v>45720</v>
      </c>
      <c r="C232"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32" s="8" t="s">
        <v>952</v>
      </c>
      <c r="E232" s="8" t="s">
        <v>953</v>
      </c>
      <c r="G232" s="8" t="s">
        <v>955</v>
      </c>
      <c r="H232" s="8" t="s">
        <v>956</v>
      </c>
      <c r="I232" s="8" t="s">
        <v>156</v>
      </c>
      <c r="J232" s="8" t="s">
        <v>58</v>
      </c>
      <c r="K232" s="6"/>
      <c r="L232" s="7">
        <v>45780</v>
      </c>
      <c r="M232" s="6" t="s">
        <v>21</v>
      </c>
      <c r="N232" s="8" t="s">
        <v>920</v>
      </c>
      <c r="O232" s="6" t="str">
        <f>HYPERLINK("https://docs.wto.org/imrd/directdoc.asp?DDFDocuments/t/G/TBTN25/ARE657.DOCX", "https://docs.wto.org/imrd/directdoc.asp?DDFDocuments/t/G/TBTN25/ARE657.DOCX")</f>
        <v>https://docs.wto.org/imrd/directdoc.asp?DDFDocuments/t/G/TBTN25/ARE657.DOCX</v>
      </c>
      <c r="P232" s="6" t="str">
        <f>HYPERLINK("https://docs.wto.org/imrd/directdoc.asp?DDFDocuments/u/G/TBTN25/ARE657.DOCX", "https://docs.wto.org/imrd/directdoc.asp?DDFDocuments/u/G/TBTN25/ARE657.DOCX")</f>
        <v>https://docs.wto.org/imrd/directdoc.asp?DDFDocuments/u/G/TBTN25/ARE657.DOCX</v>
      </c>
      <c r="Q232" s="6" t="str">
        <f>HYPERLINK("https://docs.wto.org/imrd/directdoc.asp?DDFDocuments/v/G/TBTN25/ARE657.DOCX", "https://docs.wto.org/imrd/directdoc.asp?DDFDocuments/v/G/TBTN25/ARE657.DOCX")</f>
        <v>https://docs.wto.org/imrd/directdoc.asp?DDFDocuments/v/G/TBTN25/ARE657.DOCX</v>
      </c>
    </row>
    <row r="233" spans="1:17" ht="180" x14ac:dyDescent="0.25">
      <c r="A233" s="8" t="s">
        <v>954</v>
      </c>
      <c r="B233" s="7">
        <v>45720</v>
      </c>
      <c r="C233" s="9" t="str">
        <f>HYPERLINK("https://eping.wto.org/en/Search?viewData= G/TBT/N/ARE/657, G/TBT/N/BHR/737, G/TBT/N/KWT/717, G/TBT/N/OMN/561, G/TBT/N/QAT/714, G/TBT/N/SAU/1389, G/TBT/N/YEM/317"," G/TBT/N/ARE/657, G/TBT/N/BHR/737, G/TBT/N/KWT/717, G/TBT/N/OMN/561, G/TBT/N/QAT/714, G/TBT/N/SAU/1389, G/TBT/N/YEM/317")</f>
        <v xml:space="preserve"> G/TBT/N/ARE/657, G/TBT/N/BHR/737, G/TBT/N/KWT/717, G/TBT/N/OMN/561, G/TBT/N/QAT/714, G/TBT/N/SAU/1389, G/TBT/N/YEM/317</v>
      </c>
      <c r="D233" s="8" t="s">
        <v>952</v>
      </c>
      <c r="E233" s="8" t="s">
        <v>953</v>
      </c>
      <c r="G233" s="8" t="s">
        <v>955</v>
      </c>
      <c r="H233" s="8" t="s">
        <v>956</v>
      </c>
      <c r="I233" s="8" t="s">
        <v>156</v>
      </c>
      <c r="J233" s="8" t="s">
        <v>58</v>
      </c>
      <c r="K233" s="6"/>
      <c r="L233" s="7">
        <v>45780</v>
      </c>
      <c r="M233" s="6" t="s">
        <v>21</v>
      </c>
      <c r="N233" s="8" t="s">
        <v>920</v>
      </c>
      <c r="O233" s="6" t="str">
        <f>HYPERLINK("https://docs.wto.org/imrd/directdoc.asp?DDFDocuments/t/G/TBTN25/ARE657.DOCX", "https://docs.wto.org/imrd/directdoc.asp?DDFDocuments/t/G/TBTN25/ARE657.DOCX")</f>
        <v>https://docs.wto.org/imrd/directdoc.asp?DDFDocuments/t/G/TBTN25/ARE657.DOCX</v>
      </c>
      <c r="P233" s="6" t="str">
        <f>HYPERLINK("https://docs.wto.org/imrd/directdoc.asp?DDFDocuments/u/G/TBTN25/ARE657.DOCX", "https://docs.wto.org/imrd/directdoc.asp?DDFDocuments/u/G/TBTN25/ARE657.DOCX")</f>
        <v>https://docs.wto.org/imrd/directdoc.asp?DDFDocuments/u/G/TBTN25/ARE657.DOCX</v>
      </c>
      <c r="Q233" s="6" t="str">
        <f>HYPERLINK("https://docs.wto.org/imrd/directdoc.asp?DDFDocuments/v/G/TBTN25/ARE657.DOCX", "https://docs.wto.org/imrd/directdoc.asp?DDFDocuments/v/G/TBTN25/ARE657.DOCX")</f>
        <v>https://docs.wto.org/imrd/directdoc.asp?DDFDocuments/v/G/TBTN25/ARE657.DOCX</v>
      </c>
    </row>
    <row r="234" spans="1:17" ht="45" x14ac:dyDescent="0.25">
      <c r="A234" s="8" t="s">
        <v>969</v>
      </c>
      <c r="B234" s="7">
        <v>45720</v>
      </c>
      <c r="C234" s="9" t="str">
        <f>HYPERLINK("https://eping.wto.org/en/Search?viewData= G/TBT/N/ARE/658, G/TBT/N/BHR/738, G/TBT/N/KWT/718, G/TBT/N/OMN/562, G/TBT/N/QAT/715, G/TBT/N/SAU/1390, G/TBT/N/YEM/318"," G/TBT/N/ARE/658, G/TBT/N/BHR/738, G/TBT/N/KWT/718, G/TBT/N/OMN/562, G/TBT/N/QAT/715, G/TBT/N/SAU/1390, G/TBT/N/YEM/318")</f>
        <v xml:space="preserve"> G/TBT/N/ARE/658, G/TBT/N/BHR/738, G/TBT/N/KWT/718, G/TBT/N/OMN/562, G/TBT/N/QAT/715, G/TBT/N/SAU/1390, G/TBT/N/YEM/318</v>
      </c>
      <c r="D234" s="8" t="s">
        <v>967</v>
      </c>
      <c r="E234" s="8" t="s">
        <v>968</v>
      </c>
      <c r="G234" s="8" t="s">
        <v>970</v>
      </c>
      <c r="H234" s="8" t="s">
        <v>971</v>
      </c>
      <c r="I234" s="8" t="s">
        <v>156</v>
      </c>
      <c r="J234" s="8" t="s">
        <v>58</v>
      </c>
      <c r="K234" s="6"/>
      <c r="L234" s="7">
        <v>45780</v>
      </c>
      <c r="M234" s="6" t="s">
        <v>21</v>
      </c>
      <c r="N234" s="8" t="s">
        <v>920</v>
      </c>
      <c r="O234" s="6" t="str">
        <f>HYPERLINK("https://docs.wto.org/imrd/directdoc.asp?DDFDocuments/t/G/TBTN25/ARE658.DOCX", "https://docs.wto.org/imrd/directdoc.asp?DDFDocuments/t/G/TBTN25/ARE658.DOCX")</f>
        <v>https://docs.wto.org/imrd/directdoc.asp?DDFDocuments/t/G/TBTN25/ARE658.DOCX</v>
      </c>
      <c r="P234" s="6" t="str">
        <f>HYPERLINK("https://docs.wto.org/imrd/directdoc.asp?DDFDocuments/u/G/TBTN25/ARE658.DOCX", "https://docs.wto.org/imrd/directdoc.asp?DDFDocuments/u/G/TBTN25/ARE658.DOCX")</f>
        <v>https://docs.wto.org/imrd/directdoc.asp?DDFDocuments/u/G/TBTN25/ARE658.DOCX</v>
      </c>
      <c r="Q234" s="6" t="str">
        <f>HYPERLINK("https://docs.wto.org/imrd/directdoc.asp?DDFDocuments/v/G/TBTN25/ARE658.DOCX", "https://docs.wto.org/imrd/directdoc.asp?DDFDocuments/v/G/TBTN25/ARE658.DOCX")</f>
        <v>https://docs.wto.org/imrd/directdoc.asp?DDFDocuments/v/G/TBTN25/ARE658.DOCX</v>
      </c>
    </row>
    <row r="235" spans="1:17" ht="90" x14ac:dyDescent="0.25">
      <c r="A235" s="8" t="s">
        <v>981</v>
      </c>
      <c r="B235" s="7">
        <v>45719</v>
      </c>
      <c r="C235" s="9" t="str">
        <f>HYPERLINK("https://eping.wto.org/en/Search?viewData= G/TBT/N/RUS/168"," G/TBT/N/RUS/168")</f>
        <v xml:space="preserve"> G/TBT/N/RUS/168</v>
      </c>
      <c r="D235" s="8" t="s">
        <v>979</v>
      </c>
      <c r="E235" s="8" t="s">
        <v>980</v>
      </c>
      <c r="G235" s="8" t="s">
        <v>19</v>
      </c>
      <c r="H235" s="8" t="s">
        <v>982</v>
      </c>
      <c r="I235" s="8" t="s">
        <v>102</v>
      </c>
      <c r="J235" s="8" t="s">
        <v>19</v>
      </c>
      <c r="K235" s="6"/>
      <c r="L235" s="7">
        <v>45787</v>
      </c>
      <c r="M235" s="6" t="s">
        <v>21</v>
      </c>
      <c r="N235" s="6"/>
      <c r="O235" s="6" t="str">
        <f>HYPERLINK("https://docs.wto.org/imrd/directdoc.asp?DDFDocuments/t/G/TBTN25/RUS168.DOCX", "https://docs.wto.org/imrd/directdoc.asp?DDFDocuments/t/G/TBTN25/RUS168.DOCX")</f>
        <v>https://docs.wto.org/imrd/directdoc.asp?DDFDocuments/t/G/TBTN25/RUS168.DOCX</v>
      </c>
      <c r="P235" s="6" t="str">
        <f>HYPERLINK("https://docs.wto.org/imrd/directdoc.asp?DDFDocuments/u/G/TBTN25/RUS168.DOCX", "https://docs.wto.org/imrd/directdoc.asp?DDFDocuments/u/G/TBTN25/RUS168.DOCX")</f>
        <v>https://docs.wto.org/imrd/directdoc.asp?DDFDocuments/u/G/TBTN25/RUS168.DOCX</v>
      </c>
      <c r="Q235" s="6" t="str">
        <f>HYPERLINK("https://docs.wto.org/imrd/directdoc.asp?DDFDocuments/v/G/TBTN25/RUS168.DOCX", "https://docs.wto.org/imrd/directdoc.asp?DDFDocuments/v/G/TBTN25/RUS168.DOCX")</f>
        <v>https://docs.wto.org/imrd/directdoc.asp?DDFDocuments/v/G/TBTN25/RUS168.DOCX</v>
      </c>
    </row>
    <row r="236" spans="1:17" ht="60" x14ac:dyDescent="0.25">
      <c r="A236" s="8" t="s">
        <v>985</v>
      </c>
      <c r="B236" s="7">
        <v>45719</v>
      </c>
      <c r="C236" s="9" t="str">
        <f>HYPERLINK("https://eping.wto.org/en/Search?viewData= G/TBT/N/UGA/2130"," G/TBT/N/UGA/2130")</f>
        <v xml:space="preserve"> G/TBT/N/UGA/2130</v>
      </c>
      <c r="D236" s="8" t="s">
        <v>983</v>
      </c>
      <c r="E236" s="8" t="s">
        <v>984</v>
      </c>
      <c r="G236" s="8" t="s">
        <v>986</v>
      </c>
      <c r="H236" s="8" t="s">
        <v>976</v>
      </c>
      <c r="I236" s="8" t="s">
        <v>987</v>
      </c>
      <c r="J236" s="8" t="s">
        <v>121</v>
      </c>
      <c r="K236" s="6"/>
      <c r="L236" s="7">
        <v>45779</v>
      </c>
      <c r="M236" s="6" t="s">
        <v>21</v>
      </c>
      <c r="N236" s="8" t="s">
        <v>988</v>
      </c>
      <c r="O236" s="6" t="str">
        <f>HYPERLINK("https://docs.wto.org/imrd/directdoc.asp?DDFDocuments/t/G/TBTN25/UGA2130.DOCX", "https://docs.wto.org/imrd/directdoc.asp?DDFDocuments/t/G/TBTN25/UGA2130.DOCX")</f>
        <v>https://docs.wto.org/imrd/directdoc.asp?DDFDocuments/t/G/TBTN25/UGA2130.DOCX</v>
      </c>
      <c r="P236" s="6" t="str">
        <f>HYPERLINK("https://docs.wto.org/imrd/directdoc.asp?DDFDocuments/u/G/TBTN25/UGA2130.DOCX", "https://docs.wto.org/imrd/directdoc.asp?DDFDocuments/u/G/TBTN25/UGA2130.DOCX")</f>
        <v>https://docs.wto.org/imrd/directdoc.asp?DDFDocuments/u/G/TBTN25/UGA2130.DOCX</v>
      </c>
      <c r="Q236" s="6" t="str">
        <f>HYPERLINK("https://docs.wto.org/imrd/directdoc.asp?DDFDocuments/v/G/TBTN25/UGA2130.DOCX", "https://docs.wto.org/imrd/directdoc.asp?DDFDocuments/v/G/TBTN25/UGA2130.DOCX")</f>
        <v>https://docs.wto.org/imrd/directdoc.asp?DDFDocuments/v/G/TBTN25/UGA2130.DOCX</v>
      </c>
    </row>
    <row r="237" spans="1:17" ht="30" x14ac:dyDescent="0.25">
      <c r="A237" s="8" t="s">
        <v>991</v>
      </c>
      <c r="B237" s="7">
        <v>45719</v>
      </c>
      <c r="C237" s="9" t="str">
        <f>HYPERLINK("https://eping.wto.org/en/Search?viewData= G/TBT/N/BRA/1586"," G/TBT/N/BRA/1586")</f>
        <v xml:space="preserve"> G/TBT/N/BRA/1586</v>
      </c>
      <c r="D237" s="8" t="s">
        <v>989</v>
      </c>
      <c r="E237" s="8" t="s">
        <v>990</v>
      </c>
      <c r="G237" s="8" t="s">
        <v>19</v>
      </c>
      <c r="H237" s="8" t="s">
        <v>992</v>
      </c>
      <c r="I237" s="8" t="s">
        <v>156</v>
      </c>
      <c r="J237" s="8" t="s">
        <v>993</v>
      </c>
      <c r="K237" s="6"/>
      <c r="L237" s="7">
        <v>45768</v>
      </c>
      <c r="M237" s="6" t="s">
        <v>21</v>
      </c>
      <c r="N237" s="8" t="s">
        <v>994</v>
      </c>
      <c r="O237" s="6" t="str">
        <f>HYPERLINK("https://docs.wto.org/imrd/directdoc.asp?DDFDocuments/t/G/TBTN25/BRA1586.DOCX", "https://docs.wto.org/imrd/directdoc.asp?DDFDocuments/t/G/TBTN25/BRA1586.DOCX")</f>
        <v>https://docs.wto.org/imrd/directdoc.asp?DDFDocuments/t/G/TBTN25/BRA1586.DOCX</v>
      </c>
      <c r="P237" s="6" t="str">
        <f>HYPERLINK("https://docs.wto.org/imrd/directdoc.asp?DDFDocuments/u/G/TBTN25/BRA1586.DOCX", "https://docs.wto.org/imrd/directdoc.asp?DDFDocuments/u/G/TBTN25/BRA1586.DOCX")</f>
        <v>https://docs.wto.org/imrd/directdoc.asp?DDFDocuments/u/G/TBTN25/BRA1586.DOCX</v>
      </c>
      <c r="Q237" s="6" t="str">
        <f>HYPERLINK("https://docs.wto.org/imrd/directdoc.asp?DDFDocuments/v/G/TBTN25/BRA1586.DOCX", "https://docs.wto.org/imrd/directdoc.asp?DDFDocuments/v/G/TBTN25/BRA1586.DOCX")</f>
        <v>https://docs.wto.org/imrd/directdoc.asp?DDFDocuments/v/G/TBTN25/BRA1586.DOCX</v>
      </c>
    </row>
    <row r="238" spans="1:17" ht="150" x14ac:dyDescent="0.25">
      <c r="A238" s="8" t="s">
        <v>997</v>
      </c>
      <c r="B238" s="7">
        <v>45719</v>
      </c>
      <c r="C238" s="9" t="str">
        <f>HYPERLINK("https://eping.wto.org/en/Search?viewData= G/TBT/N/JPN/855"," G/TBT/N/JPN/855")</f>
        <v xml:space="preserve"> G/TBT/N/JPN/855</v>
      </c>
      <c r="D238" s="8" t="s">
        <v>995</v>
      </c>
      <c r="E238" s="8" t="s">
        <v>996</v>
      </c>
      <c r="G238" s="8" t="s">
        <v>19</v>
      </c>
      <c r="H238" s="8" t="s">
        <v>998</v>
      </c>
      <c r="I238" s="8" t="s">
        <v>20</v>
      </c>
      <c r="J238" s="8" t="s">
        <v>19</v>
      </c>
      <c r="K238" s="6"/>
      <c r="L238" s="7">
        <v>45779</v>
      </c>
      <c r="M238" s="6" t="s">
        <v>21</v>
      </c>
      <c r="N238" s="8" t="s">
        <v>999</v>
      </c>
      <c r="O238" s="6" t="str">
        <f>HYPERLINK("https://docs.wto.org/imrd/directdoc.asp?DDFDocuments/t/G/TBTN25/JPN855.DOCX", "https://docs.wto.org/imrd/directdoc.asp?DDFDocuments/t/G/TBTN25/JPN855.DOCX")</f>
        <v>https://docs.wto.org/imrd/directdoc.asp?DDFDocuments/t/G/TBTN25/JPN855.DOCX</v>
      </c>
      <c r="P238" s="6" t="str">
        <f>HYPERLINK("https://docs.wto.org/imrd/directdoc.asp?DDFDocuments/u/G/TBTN25/JPN855.DOCX", "https://docs.wto.org/imrd/directdoc.asp?DDFDocuments/u/G/TBTN25/JPN855.DOCX")</f>
        <v>https://docs.wto.org/imrd/directdoc.asp?DDFDocuments/u/G/TBTN25/JPN855.DOCX</v>
      </c>
      <c r="Q238" s="6" t="str">
        <f>HYPERLINK("https://docs.wto.org/imrd/directdoc.asp?DDFDocuments/v/G/TBTN25/JPN855.DOCX", "https://docs.wto.org/imrd/directdoc.asp?DDFDocuments/v/G/TBTN25/JPN855.DOCX")</f>
        <v>https://docs.wto.org/imrd/directdoc.asp?DDFDocuments/v/G/TBTN25/JPN855.DOCX</v>
      </c>
    </row>
    <row r="239" spans="1:17" ht="409.5" x14ac:dyDescent="0.25">
      <c r="A239" s="8" t="s">
        <v>1002</v>
      </c>
      <c r="B239" s="7">
        <v>45719</v>
      </c>
      <c r="C239" s="9" t="str">
        <f>HYPERLINK("https://eping.wto.org/en/Search?viewData= G/TBT/N/IDN/178"," G/TBT/N/IDN/178")</f>
        <v xml:space="preserve"> G/TBT/N/IDN/178</v>
      </c>
      <c r="D239" s="8" t="s">
        <v>1000</v>
      </c>
      <c r="E239" s="8" t="s">
        <v>1001</v>
      </c>
      <c r="G239" s="8" t="s">
        <v>1003</v>
      </c>
      <c r="H239" s="8" t="s">
        <v>919</v>
      </c>
      <c r="I239" s="8" t="s">
        <v>312</v>
      </c>
      <c r="J239" s="8" t="s">
        <v>58</v>
      </c>
      <c r="K239" s="6"/>
      <c r="L239" s="7">
        <v>45779</v>
      </c>
      <c r="M239" s="6" t="s">
        <v>21</v>
      </c>
      <c r="N239" s="8" t="s">
        <v>1004</v>
      </c>
      <c r="O239" s="6" t="str">
        <f>HYPERLINK("https://docs.wto.org/imrd/directdoc.asp?DDFDocuments/t/G/TBTN25/IDN178.DOCX", "https://docs.wto.org/imrd/directdoc.asp?DDFDocuments/t/G/TBTN25/IDN178.DOCX")</f>
        <v>https://docs.wto.org/imrd/directdoc.asp?DDFDocuments/t/G/TBTN25/IDN178.DOCX</v>
      </c>
      <c r="P239" s="6" t="str">
        <f>HYPERLINK("https://docs.wto.org/imrd/directdoc.asp?DDFDocuments/u/G/TBTN25/IDN178.DOCX", "https://docs.wto.org/imrd/directdoc.asp?DDFDocuments/u/G/TBTN25/IDN178.DOCX")</f>
        <v>https://docs.wto.org/imrd/directdoc.asp?DDFDocuments/u/G/TBTN25/IDN178.DOCX</v>
      </c>
      <c r="Q239" s="6" t="str">
        <f>HYPERLINK("https://docs.wto.org/imrd/directdoc.asp?DDFDocuments/v/G/TBTN25/IDN178.DOCX", "https://docs.wto.org/imrd/directdoc.asp?DDFDocuments/v/G/TBTN25/IDN178.DOCX")</f>
        <v>https://docs.wto.org/imrd/directdoc.asp?DDFDocuments/v/G/TBTN25/IDN178.DOCX</v>
      </c>
    </row>
    <row r="240" spans="1:17" ht="45" x14ac:dyDescent="0.25">
      <c r="A240" s="8" t="s">
        <v>1007</v>
      </c>
      <c r="B240" s="7">
        <v>45719</v>
      </c>
      <c r="C240" s="9" t="str">
        <f>HYPERLINK("https://eping.wto.org/en/Search?viewData= G/TBT/N/CHN/2003"," G/TBT/N/CHN/2003")</f>
        <v xml:space="preserve"> G/TBT/N/CHN/2003</v>
      </c>
      <c r="D240" s="8" t="s">
        <v>1005</v>
      </c>
      <c r="E240" s="8" t="s">
        <v>1006</v>
      </c>
      <c r="G240" s="8" t="s">
        <v>1008</v>
      </c>
      <c r="H240" s="8" t="s">
        <v>1009</v>
      </c>
      <c r="I240" s="8" t="s">
        <v>156</v>
      </c>
      <c r="J240" s="8" t="s">
        <v>19</v>
      </c>
      <c r="K240" s="6"/>
      <c r="L240" s="7">
        <v>45779</v>
      </c>
      <c r="M240" s="6" t="s">
        <v>21</v>
      </c>
      <c r="N240" s="8" t="s">
        <v>1010</v>
      </c>
      <c r="O240" s="6" t="str">
        <f>HYPERLINK("https://docs.wto.org/imrd/directdoc.asp?DDFDocuments/t/G/TBTN25/CHN2003.DOCX", "https://docs.wto.org/imrd/directdoc.asp?DDFDocuments/t/G/TBTN25/CHN2003.DOCX")</f>
        <v>https://docs.wto.org/imrd/directdoc.asp?DDFDocuments/t/G/TBTN25/CHN2003.DOCX</v>
      </c>
      <c r="P240" s="6" t="str">
        <f>HYPERLINK("https://docs.wto.org/imrd/directdoc.asp?DDFDocuments/u/G/TBTN25/CHN2003.DOCX", "https://docs.wto.org/imrd/directdoc.asp?DDFDocuments/u/G/TBTN25/CHN2003.DOCX")</f>
        <v>https://docs.wto.org/imrd/directdoc.asp?DDFDocuments/u/G/TBTN25/CHN2003.DOCX</v>
      </c>
      <c r="Q240" s="6" t="str">
        <f>HYPERLINK("https://docs.wto.org/imrd/directdoc.asp?DDFDocuments/v/G/TBTN25/CHN2003.DOCX", "https://docs.wto.org/imrd/directdoc.asp?DDFDocuments/v/G/TBTN25/CHN2003.DOCX")</f>
        <v>https://docs.wto.org/imrd/directdoc.asp?DDFDocuments/v/G/TBTN25/CHN2003.DOCX</v>
      </c>
    </row>
    <row r="241" spans="1:17" ht="45" x14ac:dyDescent="0.25">
      <c r="A241" s="8" t="s">
        <v>1013</v>
      </c>
      <c r="B241" s="7">
        <v>45719</v>
      </c>
      <c r="C241" s="9" t="str">
        <f>HYPERLINK("https://eping.wto.org/en/Search?viewData= G/TBT/N/UGA/2131"," G/TBT/N/UGA/2131")</f>
        <v xml:space="preserve"> G/TBT/N/UGA/2131</v>
      </c>
      <c r="D241" s="8" t="s">
        <v>1011</v>
      </c>
      <c r="E241" s="8" t="s">
        <v>1012</v>
      </c>
      <c r="G241" s="8" t="s">
        <v>1014</v>
      </c>
      <c r="H241" s="8" t="s">
        <v>976</v>
      </c>
      <c r="I241" s="8" t="s">
        <v>987</v>
      </c>
      <c r="J241" s="8" t="s">
        <v>121</v>
      </c>
      <c r="K241" s="6"/>
      <c r="L241" s="7">
        <v>45779</v>
      </c>
      <c r="M241" s="6" t="s">
        <v>21</v>
      </c>
      <c r="N241" s="8" t="s">
        <v>1015</v>
      </c>
      <c r="O241" s="6" t="str">
        <f>HYPERLINK("https://docs.wto.org/imrd/directdoc.asp?DDFDocuments/t/G/TBTN25/UGA2131.DOCX", "https://docs.wto.org/imrd/directdoc.asp?DDFDocuments/t/G/TBTN25/UGA2131.DOCX")</f>
        <v>https://docs.wto.org/imrd/directdoc.asp?DDFDocuments/t/G/TBTN25/UGA2131.DOCX</v>
      </c>
      <c r="P241" s="6" t="str">
        <f>HYPERLINK("https://docs.wto.org/imrd/directdoc.asp?DDFDocuments/u/G/TBTN25/UGA2131.DOCX", "https://docs.wto.org/imrd/directdoc.asp?DDFDocuments/u/G/TBTN25/UGA2131.DOCX")</f>
        <v>https://docs.wto.org/imrd/directdoc.asp?DDFDocuments/u/G/TBTN25/UGA2131.DOCX</v>
      </c>
      <c r="Q241" s="6" t="str">
        <f>HYPERLINK("https://docs.wto.org/imrd/directdoc.asp?DDFDocuments/v/G/TBTN25/UGA2131.DOCX", "https://docs.wto.org/imrd/directdoc.asp?DDFDocuments/v/G/TBTN25/UGA2131.DOCX")</f>
        <v>https://docs.wto.org/imrd/directdoc.asp?DDFDocuments/v/G/TBTN25/UGA2131.DOCX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2025-04-01T09:26:58Z</dcterms:created>
  <dcterms:modified xsi:type="dcterms:W3CDTF">2025-04-01T09:26:59Z</dcterms:modified>
</cp:coreProperties>
</file>