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ED9ED975-C363-4B12-A483-6BB2525CFEC5}"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R242" i="1"/>
  <c r="Q242" i="1"/>
  <c r="P242" i="1"/>
  <c r="D2" i="1"/>
  <c r="R241" i="1"/>
  <c r="Q241" i="1"/>
  <c r="P241" i="1"/>
  <c r="D21" i="1"/>
  <c r="R240" i="1"/>
  <c r="Q240" i="1"/>
  <c r="P240" i="1"/>
  <c r="D224" i="1"/>
  <c r="R239" i="1"/>
  <c r="Q239" i="1"/>
  <c r="P239" i="1"/>
  <c r="D196" i="1"/>
  <c r="R238" i="1"/>
  <c r="Q238" i="1"/>
  <c r="P238" i="1"/>
  <c r="D187" i="1"/>
  <c r="R237" i="1"/>
  <c r="Q237" i="1"/>
  <c r="P237" i="1"/>
  <c r="D171" i="1"/>
  <c r="R236" i="1"/>
  <c r="Q236" i="1"/>
  <c r="P236" i="1"/>
  <c r="D170" i="1"/>
  <c r="R235" i="1"/>
  <c r="Q235" i="1"/>
  <c r="P235" i="1"/>
  <c r="D195" i="1"/>
  <c r="R234" i="1"/>
  <c r="Q234" i="1"/>
  <c r="P234" i="1"/>
  <c r="D169" i="1"/>
  <c r="R233" i="1"/>
  <c r="Q233" i="1"/>
  <c r="P233" i="1"/>
  <c r="D168" i="1"/>
  <c r="R232" i="1"/>
  <c r="Q232" i="1"/>
  <c r="P232" i="1"/>
  <c r="D167" i="1"/>
  <c r="R231" i="1"/>
  <c r="Q231" i="1"/>
  <c r="P231" i="1"/>
  <c r="D186" i="1"/>
  <c r="R230" i="1"/>
  <c r="Q230" i="1"/>
  <c r="P230" i="1"/>
  <c r="D47" i="1"/>
  <c r="R229" i="1"/>
  <c r="Q229" i="1"/>
  <c r="P229" i="1"/>
  <c r="D166" i="1"/>
  <c r="R228" i="1"/>
  <c r="Q228" i="1"/>
  <c r="P228" i="1"/>
  <c r="D242" i="1"/>
  <c r="R227" i="1"/>
  <c r="Q227" i="1"/>
  <c r="P227" i="1"/>
  <c r="D48" i="1"/>
  <c r="R226" i="1"/>
  <c r="Q226" i="1"/>
  <c r="P226" i="1"/>
  <c r="D241" i="1"/>
  <c r="R225" i="1"/>
  <c r="Q225" i="1"/>
  <c r="P225" i="1"/>
  <c r="D120" i="1"/>
  <c r="R224" i="1"/>
  <c r="Q224" i="1"/>
  <c r="P224" i="1"/>
  <c r="D165" i="1"/>
  <c r="R223" i="1"/>
  <c r="Q223" i="1"/>
  <c r="P223" i="1"/>
  <c r="D178" i="1"/>
  <c r="R222" i="1"/>
  <c r="Q222" i="1"/>
  <c r="P222" i="1"/>
  <c r="D177" i="1"/>
  <c r="R221" i="1"/>
  <c r="Q221" i="1"/>
  <c r="P221" i="1"/>
  <c r="D185" i="1"/>
  <c r="R220" i="1"/>
  <c r="Q220" i="1"/>
  <c r="P220" i="1"/>
  <c r="D16" i="1"/>
  <c r="R219" i="1"/>
  <c r="Q219" i="1"/>
  <c r="P219" i="1"/>
  <c r="D176" i="1"/>
  <c r="R218" i="1"/>
  <c r="Q218" i="1"/>
  <c r="P218" i="1"/>
  <c r="D184" i="1"/>
  <c r="R217" i="1"/>
  <c r="Q217" i="1"/>
  <c r="P217" i="1"/>
  <c r="D240" i="1"/>
  <c r="R216" i="1"/>
  <c r="Q216" i="1"/>
  <c r="P216" i="1"/>
  <c r="D239" i="1"/>
  <c r="R215" i="1"/>
  <c r="Q215" i="1"/>
  <c r="P215" i="1"/>
  <c r="D175" i="1"/>
  <c r="R214" i="1"/>
  <c r="Q214" i="1"/>
  <c r="P214" i="1"/>
  <c r="D174" i="1"/>
  <c r="R213" i="1"/>
  <c r="Q213" i="1"/>
  <c r="P213" i="1"/>
  <c r="D183" i="1"/>
  <c r="R212" i="1"/>
  <c r="Q212" i="1"/>
  <c r="P212" i="1"/>
  <c r="D238" i="1"/>
  <c r="R211" i="1"/>
  <c r="Q211" i="1"/>
  <c r="P211" i="1"/>
  <c r="D164" i="1"/>
  <c r="R210" i="1"/>
  <c r="Q210" i="1"/>
  <c r="P210" i="1"/>
  <c r="D13" i="1"/>
  <c r="R209" i="1"/>
  <c r="Q209" i="1"/>
  <c r="P209" i="1"/>
  <c r="D163" i="1"/>
  <c r="R208" i="1"/>
  <c r="Q208" i="1"/>
  <c r="P208" i="1"/>
  <c r="D51" i="1"/>
  <c r="R207" i="1"/>
  <c r="Q207" i="1"/>
  <c r="P207" i="1"/>
  <c r="D125" i="1"/>
  <c r="R206" i="1"/>
  <c r="Q206" i="1"/>
  <c r="P206" i="1"/>
  <c r="D198" i="1"/>
  <c r="R205" i="1"/>
  <c r="Q205" i="1"/>
  <c r="P205" i="1"/>
  <c r="D124" i="1"/>
  <c r="R204" i="1"/>
  <c r="Q204" i="1"/>
  <c r="P204" i="1"/>
  <c r="D53" i="1"/>
  <c r="R203" i="1"/>
  <c r="Q203" i="1"/>
  <c r="P203" i="1"/>
  <c r="D138" i="1"/>
  <c r="R202" i="1"/>
  <c r="Q202" i="1"/>
  <c r="P202" i="1"/>
  <c r="D126" i="1"/>
  <c r="R201" i="1"/>
  <c r="Q201" i="1"/>
  <c r="P201" i="1"/>
  <c r="D132" i="1"/>
  <c r="R200" i="1"/>
  <c r="Q200" i="1"/>
  <c r="P200" i="1"/>
  <c r="D181" i="1"/>
  <c r="R199" i="1"/>
  <c r="Q199" i="1"/>
  <c r="P199" i="1"/>
  <c r="D128" i="1"/>
  <c r="R198" i="1"/>
  <c r="Q198" i="1"/>
  <c r="P198" i="1"/>
  <c r="D119" i="1"/>
  <c r="R197" i="1"/>
  <c r="Q197" i="1"/>
  <c r="P197" i="1"/>
  <c r="D173" i="1"/>
  <c r="R196" i="1"/>
  <c r="Q196" i="1"/>
  <c r="P196" i="1"/>
  <c r="D110" i="1"/>
  <c r="R195" i="1"/>
  <c r="Q195" i="1"/>
  <c r="P195" i="1"/>
  <c r="D111" i="1"/>
  <c r="R194" i="1"/>
  <c r="Q194" i="1"/>
  <c r="P194" i="1"/>
  <c r="D161" i="1"/>
  <c r="R193" i="1"/>
  <c r="Q193" i="1"/>
  <c r="P193" i="1"/>
  <c r="D235" i="1"/>
  <c r="R192" i="1"/>
  <c r="Q192" i="1"/>
  <c r="P192" i="1"/>
  <c r="D133" i="1"/>
  <c r="R191" i="1"/>
  <c r="Q191" i="1"/>
  <c r="P191" i="1"/>
  <c r="D37" i="1"/>
  <c r="R190" i="1"/>
  <c r="Q190" i="1"/>
  <c r="P190" i="1"/>
  <c r="D179" i="1"/>
  <c r="Q189" i="1"/>
  <c r="P189" i="1"/>
  <c r="D205" i="1"/>
  <c r="R188" i="1"/>
  <c r="Q188" i="1"/>
  <c r="P188" i="1"/>
  <c r="D237" i="1"/>
  <c r="R187" i="1"/>
  <c r="Q187" i="1"/>
  <c r="P187" i="1"/>
  <c r="D79" i="1"/>
  <c r="Q186" i="1"/>
  <c r="P186" i="1"/>
  <c r="D204" i="1"/>
  <c r="Q185" i="1"/>
  <c r="P185" i="1"/>
  <c r="D202" i="1"/>
  <c r="Q184" i="1"/>
  <c r="P184" i="1"/>
  <c r="D203" i="1"/>
  <c r="R183" i="1"/>
  <c r="Q183" i="1"/>
  <c r="P183" i="1"/>
  <c r="D71" i="1"/>
  <c r="R182" i="1"/>
  <c r="Q182" i="1"/>
  <c r="P182" i="1"/>
  <c r="D155" i="1"/>
  <c r="R181" i="1"/>
  <c r="Q181" i="1"/>
  <c r="P181" i="1"/>
  <c r="D77" i="1"/>
  <c r="R180" i="1"/>
  <c r="Q180" i="1"/>
  <c r="P180" i="1"/>
  <c r="D137" i="1"/>
  <c r="R179" i="1"/>
  <c r="Q179" i="1"/>
  <c r="P179" i="1"/>
  <c r="D199" i="1"/>
  <c r="R178" i="1"/>
  <c r="Q178" i="1"/>
  <c r="P178" i="1"/>
  <c r="D233" i="1"/>
  <c r="R177" i="1"/>
  <c r="Q177" i="1"/>
  <c r="P177" i="1"/>
  <c r="D232" i="1"/>
  <c r="R176" i="1"/>
  <c r="Q176" i="1"/>
  <c r="P176" i="1"/>
  <c r="D231" i="1"/>
  <c r="R175" i="1"/>
  <c r="Q175" i="1"/>
  <c r="P175" i="1"/>
  <c r="D230" i="1"/>
  <c r="R174" i="1"/>
  <c r="Q174" i="1"/>
  <c r="P174" i="1"/>
  <c r="D229" i="1"/>
  <c r="R173" i="1"/>
  <c r="Q173" i="1"/>
  <c r="P173" i="1"/>
  <c r="D228" i="1"/>
  <c r="R172" i="1"/>
  <c r="Q172" i="1"/>
  <c r="P172" i="1"/>
  <c r="D227" i="1"/>
  <c r="R171" i="1"/>
  <c r="Q171" i="1"/>
  <c r="P171" i="1"/>
  <c r="D118" i="1"/>
  <c r="R170" i="1"/>
  <c r="Q170" i="1"/>
  <c r="P170" i="1"/>
  <c r="D117" i="1"/>
  <c r="R169" i="1"/>
  <c r="Q169" i="1"/>
  <c r="P169" i="1"/>
  <c r="D116" i="1"/>
  <c r="R168" i="1"/>
  <c r="Q168" i="1"/>
  <c r="P168" i="1"/>
  <c r="D115" i="1"/>
  <c r="Q167" i="1"/>
  <c r="P167" i="1"/>
  <c r="D131" i="1"/>
  <c r="R166" i="1"/>
  <c r="Q166" i="1"/>
  <c r="P166" i="1"/>
  <c r="D76" i="1"/>
  <c r="R165" i="1"/>
  <c r="Q165" i="1"/>
  <c r="P165" i="1"/>
  <c r="D114" i="1"/>
  <c r="R164" i="1"/>
  <c r="Q164" i="1"/>
  <c r="P164" i="1"/>
  <c r="D113" i="1"/>
  <c r="R163" i="1"/>
  <c r="Q163" i="1"/>
  <c r="P163" i="1"/>
  <c r="D9" i="1"/>
  <c r="R162" i="1"/>
  <c r="Q162" i="1"/>
  <c r="P162" i="1"/>
  <c r="D112" i="1"/>
  <c r="R161" i="1"/>
  <c r="Q161" i="1"/>
  <c r="P161" i="1"/>
  <c r="D188" i="1"/>
  <c r="R160" i="1"/>
  <c r="Q160" i="1"/>
  <c r="P160" i="1"/>
  <c r="D10" i="1"/>
  <c r="Q159" i="1"/>
  <c r="P159" i="1"/>
  <c r="D30" i="1"/>
  <c r="R158" i="1"/>
  <c r="Q158" i="1"/>
  <c r="P158" i="1"/>
  <c r="D180" i="1"/>
  <c r="Q157" i="1"/>
  <c r="P157" i="1"/>
  <c r="D109" i="1"/>
  <c r="P156" i="1"/>
  <c r="D89" i="1"/>
  <c r="Q155" i="1"/>
  <c r="P155" i="1"/>
  <c r="D108" i="1"/>
  <c r="Q154" i="1"/>
  <c r="P154" i="1"/>
  <c r="D107" i="1"/>
  <c r="Q153" i="1"/>
  <c r="P153" i="1"/>
  <c r="D94" i="1"/>
  <c r="Q152" i="1"/>
  <c r="P152" i="1"/>
  <c r="D106" i="1"/>
  <c r="Q151" i="1"/>
  <c r="P151" i="1"/>
  <c r="D105" i="1"/>
  <c r="Q150" i="1"/>
  <c r="P150" i="1"/>
  <c r="D98" i="1"/>
  <c r="Q149" i="1"/>
  <c r="P149" i="1"/>
  <c r="D97" i="1"/>
  <c r="Q148" i="1"/>
  <c r="P148" i="1"/>
  <c r="D99" i="1"/>
  <c r="R147" i="1"/>
  <c r="Q147" i="1"/>
  <c r="P147" i="1"/>
  <c r="D159" i="1"/>
  <c r="Q146" i="1"/>
  <c r="P146" i="1"/>
  <c r="D93" i="1"/>
  <c r="Q145" i="1"/>
  <c r="P145" i="1"/>
  <c r="D92" i="1"/>
  <c r="Q144" i="1"/>
  <c r="P144" i="1"/>
  <c r="D96" i="1"/>
  <c r="R143" i="1"/>
  <c r="Q143" i="1"/>
  <c r="P143" i="1"/>
  <c r="D19" i="1"/>
  <c r="R142" i="1"/>
  <c r="Q142" i="1"/>
  <c r="P142" i="1"/>
  <c r="D225" i="1"/>
  <c r="P141" i="1"/>
  <c r="D88" i="1"/>
  <c r="P140" i="1"/>
  <c r="D87" i="1"/>
  <c r="Q139" i="1"/>
  <c r="P139" i="1"/>
  <c r="D104" i="1"/>
  <c r="Q138" i="1"/>
  <c r="P138" i="1"/>
  <c r="D103" i="1"/>
  <c r="Q137" i="1"/>
  <c r="P137" i="1"/>
  <c r="D102" i="1"/>
  <c r="Q136" i="1"/>
  <c r="P136" i="1"/>
  <c r="D91" i="1"/>
  <c r="Q135" i="1"/>
  <c r="P135" i="1"/>
  <c r="D101" i="1"/>
  <c r="Q134" i="1"/>
  <c r="P134" i="1"/>
  <c r="D100" i="1"/>
  <c r="Q133" i="1"/>
  <c r="P133" i="1"/>
  <c r="D90" i="1"/>
  <c r="Q132" i="1"/>
  <c r="P132" i="1"/>
  <c r="D95" i="1"/>
  <c r="P131" i="1"/>
  <c r="D86" i="1"/>
  <c r="P130" i="1"/>
  <c r="D85" i="1"/>
  <c r="P129" i="1"/>
  <c r="D158" i="1"/>
  <c r="Q128" i="1"/>
  <c r="P128" i="1"/>
  <c r="D223" i="1"/>
  <c r="Q127" i="1"/>
  <c r="P127" i="1"/>
  <c r="D123" i="1"/>
  <c r="Q126" i="1"/>
  <c r="P126" i="1"/>
  <c r="D84" i="1"/>
  <c r="Q125" i="1"/>
  <c r="P125" i="1"/>
  <c r="D222" i="1"/>
  <c r="Q124" i="1"/>
  <c r="P124" i="1"/>
  <c r="D221" i="1"/>
  <c r="P123" i="1"/>
  <c r="D193" i="1"/>
  <c r="Q122" i="1"/>
  <c r="P122" i="1"/>
  <c r="D83" i="1"/>
  <c r="Q121" i="1"/>
  <c r="P121" i="1"/>
  <c r="D82" i="1"/>
  <c r="Q120" i="1"/>
  <c r="P120" i="1"/>
  <c r="D58" i="1"/>
  <c r="Q119" i="1"/>
  <c r="P119" i="1"/>
  <c r="D81" i="1"/>
  <c r="Q118" i="1"/>
  <c r="P118" i="1"/>
  <c r="D80" i="1"/>
  <c r="Q117" i="1"/>
  <c r="P117" i="1"/>
  <c r="D194" i="1"/>
  <c r="Q116" i="1"/>
  <c r="P116" i="1"/>
  <c r="D172" i="1"/>
  <c r="Q115" i="1"/>
  <c r="P115" i="1"/>
  <c r="D134" i="1"/>
  <c r="Q114" i="1"/>
  <c r="P114" i="1"/>
  <c r="D190" i="1"/>
  <c r="Q113" i="1"/>
  <c r="P113" i="1"/>
  <c r="D162" i="1"/>
  <c r="Q112" i="1"/>
  <c r="P112" i="1"/>
  <c r="D12" i="1"/>
  <c r="Q111" i="1"/>
  <c r="P111" i="1"/>
  <c r="D154" i="1"/>
  <c r="Q110" i="1"/>
  <c r="P110" i="1"/>
  <c r="D73" i="1"/>
  <c r="Q109" i="1"/>
  <c r="P109" i="1"/>
  <c r="D29" i="1"/>
  <c r="Q108" i="1"/>
  <c r="P108" i="1"/>
  <c r="D52" i="1"/>
  <c r="Q107" i="1"/>
  <c r="P107" i="1"/>
  <c r="D197" i="1"/>
  <c r="P106" i="1"/>
  <c r="D64" i="1"/>
  <c r="R105" i="1"/>
  <c r="Q105" i="1"/>
  <c r="P105" i="1"/>
  <c r="D213" i="1"/>
  <c r="P104" i="1"/>
  <c r="D31" i="1"/>
  <c r="R103" i="1"/>
  <c r="Q103" i="1"/>
  <c r="P103" i="1"/>
  <c r="D27" i="1"/>
  <c r="P102" i="1"/>
  <c r="D78" i="1"/>
  <c r="P101" i="1"/>
  <c r="D191" i="1"/>
  <c r="P100" i="1"/>
  <c r="D63" i="1"/>
  <c r="R99" i="1"/>
  <c r="P99" i="1"/>
  <c r="D55" i="1"/>
  <c r="P98" i="1"/>
  <c r="D62" i="1"/>
  <c r="P97" i="1"/>
  <c r="D61" i="1"/>
  <c r="P96" i="1"/>
  <c r="D60" i="1"/>
  <c r="P95" i="1"/>
  <c r="D59" i="1"/>
  <c r="P94" i="1"/>
  <c r="D65" i="1"/>
  <c r="P93" i="1"/>
  <c r="D127" i="1"/>
  <c r="P92" i="1"/>
  <c r="D3" i="1"/>
  <c r="P91" i="1"/>
  <c r="D210" i="1"/>
  <c r="P90" i="1"/>
  <c r="D209" i="1"/>
  <c r="P89" i="1"/>
  <c r="D70" i="1"/>
  <c r="P88" i="1"/>
  <c r="D26" i="1"/>
  <c r="P87" i="1"/>
  <c r="D208" i="1"/>
  <c r="P86" i="1"/>
  <c r="D207" i="1"/>
  <c r="P85" i="1"/>
  <c r="D153" i="1"/>
  <c r="P84" i="1"/>
  <c r="D152" i="1"/>
  <c r="P83" i="1"/>
  <c r="D151" i="1"/>
  <c r="P82" i="1"/>
  <c r="D150" i="1"/>
  <c r="P81" i="1"/>
  <c r="D149" i="1"/>
  <c r="P80" i="1"/>
  <c r="D8" i="1"/>
  <c r="P79" i="1"/>
  <c r="D44" i="1"/>
  <c r="P78" i="1"/>
  <c r="D43" i="1"/>
  <c r="P77" i="1"/>
  <c r="D220" i="1"/>
  <c r="P76" i="1"/>
  <c r="D219" i="1"/>
  <c r="P75" i="1"/>
  <c r="D218" i="1"/>
  <c r="P74" i="1"/>
  <c r="D148" i="1"/>
  <c r="P73" i="1"/>
  <c r="D25" i="1"/>
  <c r="P72" i="1"/>
  <c r="D24" i="1"/>
  <c r="P71" i="1"/>
  <c r="D23" i="1"/>
  <c r="P70" i="1"/>
  <c r="D42" i="1"/>
  <c r="Q69" i="1"/>
  <c r="P69" i="1"/>
  <c r="D46" i="1"/>
  <c r="P68" i="1"/>
  <c r="D7" i="1"/>
  <c r="P67" i="1"/>
  <c r="D41" i="1"/>
  <c r="P66" i="1"/>
  <c r="D40" i="1"/>
  <c r="P65" i="1"/>
  <c r="D147" i="1"/>
  <c r="P64" i="1"/>
  <c r="D146" i="1"/>
  <c r="P63" i="1"/>
  <c r="D69" i="1"/>
  <c r="P62" i="1"/>
  <c r="D39" i="1"/>
  <c r="P61" i="1"/>
  <c r="D206" i="1"/>
  <c r="P60" i="1"/>
  <c r="D6" i="1"/>
  <c r="P59" i="1"/>
  <c r="D50" i="1"/>
  <c r="P58" i="1"/>
  <c r="D68" i="1"/>
  <c r="P57" i="1"/>
  <c r="D67" i="1"/>
  <c r="P56" i="1"/>
  <c r="D22" i="1"/>
  <c r="P55" i="1"/>
  <c r="D145" i="1"/>
  <c r="P54" i="1"/>
  <c r="D5" i="1"/>
  <c r="P53" i="1"/>
  <c r="D4" i="1"/>
  <c r="P52" i="1"/>
  <c r="D66" i="1"/>
  <c r="P51" i="1"/>
  <c r="D144" i="1"/>
  <c r="P50" i="1"/>
  <c r="D217" i="1"/>
  <c r="P49" i="1"/>
  <c r="D216" i="1"/>
  <c r="P48" i="1"/>
  <c r="D143" i="1"/>
  <c r="P47" i="1"/>
  <c r="D234" i="1"/>
  <c r="P46" i="1"/>
  <c r="D122" i="1"/>
  <c r="P45" i="1"/>
  <c r="D36" i="1"/>
  <c r="P44" i="1"/>
  <c r="D156" i="1"/>
  <c r="P43" i="1"/>
  <c r="D72" i="1"/>
  <c r="P42" i="1"/>
  <c r="D18" i="1"/>
  <c r="P41" i="1"/>
  <c r="D142" i="1"/>
  <c r="P40" i="1"/>
  <c r="D136" i="1"/>
  <c r="P39" i="1"/>
  <c r="D157" i="1"/>
  <c r="P38" i="1"/>
  <c r="D141" i="1"/>
  <c r="P37" i="1"/>
  <c r="D140" i="1"/>
  <c r="R36" i="1"/>
  <c r="R35" i="1"/>
  <c r="D226" i="1"/>
  <c r="P34" i="1"/>
  <c r="D17" i="1"/>
  <c r="P33" i="1"/>
  <c r="D135" i="1"/>
  <c r="P32" i="1"/>
  <c r="D32" i="1"/>
  <c r="P31" i="1"/>
  <c r="D33" i="1"/>
  <c r="P30" i="1"/>
  <c r="D15" i="1"/>
  <c r="P29" i="1"/>
  <c r="D14" i="1"/>
  <c r="P28" i="1"/>
  <c r="D35" i="1"/>
  <c r="P27" i="1"/>
  <c r="D49" i="1"/>
  <c r="P26" i="1"/>
  <c r="D139" i="1"/>
  <c r="P25" i="1"/>
  <c r="D129" i="1"/>
  <c r="R24" i="1"/>
  <c r="D38" i="1"/>
  <c r="P23" i="1"/>
  <c r="D130" i="1"/>
  <c r="P22" i="1"/>
  <c r="D192" i="1"/>
  <c r="P21" i="1"/>
  <c r="D182" i="1"/>
  <c r="P20" i="1"/>
  <c r="D74" i="1"/>
  <c r="P19" i="1"/>
  <c r="D45" i="1"/>
  <c r="P18" i="1"/>
  <c r="D57" i="1"/>
  <c r="P17" i="1"/>
  <c r="D75" i="1"/>
  <c r="P16" i="1"/>
  <c r="D211" i="1"/>
  <c r="P15" i="1"/>
  <c r="D56" i="1"/>
  <c r="P14" i="1"/>
  <c r="D201" i="1"/>
  <c r="R13" i="1"/>
  <c r="D20" i="1"/>
  <c r="P12" i="1"/>
  <c r="D189" i="1"/>
  <c r="P11" i="1"/>
  <c r="D11" i="1"/>
  <c r="P10" i="1"/>
  <c r="D160" i="1"/>
  <c r="P9" i="1"/>
  <c r="D212" i="1"/>
  <c r="P8" i="1"/>
  <c r="D54" i="1"/>
  <c r="P7" i="1"/>
  <c r="D200" i="1"/>
  <c r="R6" i="1"/>
  <c r="D215" i="1"/>
  <c r="R5" i="1"/>
  <c r="D214" i="1"/>
  <c r="P4" i="1"/>
  <c r="D121" i="1"/>
  <c r="P3" i="1"/>
  <c r="D28" i="1"/>
  <c r="P2" i="1"/>
  <c r="D236" i="1"/>
</calcChain>
</file>

<file path=xl/sharedStrings.xml><?xml version="1.0" encoding="utf-8"?>
<sst xmlns="http://schemas.openxmlformats.org/spreadsheetml/2006/main" count="2656" uniqueCount="1021">
  <si>
    <t>Notifying Member</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</si>
  <si>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</si>
  <si>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</si>
  <si>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</si>
  <si>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</si>
  <si>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</si>
  <si>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</si>
  <si>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</si>
  <si>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</si>
  <si>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</si>
  <si>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</si>
  <si>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</si>
  <si>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</si>
  <si>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</si>
  <si>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</si>
  <si>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</si>
  <si>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Russian Federation</t>
  </si>
  <si>
    <t>Draft Amendments No. 1 to the technical regulation of the Customs Union “On Road Safety” (CU ТR 014/2011)</t>
  </si>
  <si>
    <t>- clarification of the scope of the CU TR 014/2011;- clarification of certain provisions of the CU TR 014/2011;- bringing technical regulation in accordance with the Treaty on the Eurasian Economic Union of May 29, 2014</t>
  </si>
  <si>
    <t>Roads, road-building materials and products</t>
  </si>
  <si>
    <t/>
  </si>
  <si>
    <t>Protection of human health or safety (TBT)</t>
  </si>
  <si>
    <t>Regular notification</t>
  </si>
  <si>
    <r>
      <rPr>
        <sz val="11"/>
        <rFont val="Calibri"/>
      </rPr>
      <t>http://docs.eaeunion.org/pd/ru-ru/0108427/pd_20062023</t>
    </r>
  </si>
  <si>
    <t>European Union</t>
  </si>
  <si>
    <t>Draft Commission Delegated Directive amending Directive 2011/65/EU of the European Parliament and of the Council as regards an exemption for cadmium and lead in plastic profiles in electrical and electronic windows and doors containing recovered rigid polyvinyl chloride </t>
  </si>
  <si>
    <t>This draft Commission Delegated Directive concerns applications for a specific and temporary exemption from the RoHS (Directive 2011/65/EU) substance restrictions. The criteria for a new exemption are met and it is proposed to grant a time-limited exemption in Annex III of that Directive. </t>
  </si>
  <si>
    <t>Electrical and electronic equipment</t>
  </si>
  <si>
    <t>31.020 - Electronic components in general</t>
  </si>
  <si>
    <t>Protection of the environment (TBT); Protection of human health or safety (TBT)</t>
  </si>
  <si>
    <r>
      <rPr>
        <sz val="11"/>
        <rFont val="Calibri"/>
      </rPr>
      <t>https://members.wto.org/crnattachments/2023/TBT/EEC/23_10649_00_e.pdf
https://members.wto.org/crnattachments/2023/TBT/EEC/23_10649_01_e.pdf</t>
    </r>
  </si>
  <si>
    <t>Georgia</t>
  </si>
  <si>
    <t>Ordinance of the Government of Georgia  No.210, 5 June 2023 on changes to the ordinance No.326 of the Government of Georgia of June 20, 2022 on approval of technical regulation ""Rule for indication of the country of origin or place of provenance for fresh, chilled and frozen meat of swine, sheep, goats and poultry".</t>
  </si>
  <si>
    <t>According to the present changes, the regulation (notification: G/TBT/N/GEO/116) suspended before June 1, 2025.</t>
  </si>
  <si>
    <t>Meat of swine, fresh, chilled or frozen (HS code(s): 0203); Meat of sheep or goats, fresh, chilled or frozen (HS code(s): 0204); Meat and edible offal of fowls of the species Gallus domesticus, ducks, geese, turkeys and guinea fowls, fresh, chilled or frozen (HS code(s): 0207)</t>
  </si>
  <si>
    <t>0203 - Meat of swine, fresh, chilled or frozen; 0204 - Meat of sheep or goats, fresh, chilled or frozen; 0207 - Meat and edible offal of fowls of the species Gallus domesticus, ducks, geese, turkeys and guinea fowls, fresh, chilled or frozen</t>
  </si>
  <si>
    <t>67.120.10 - Meat and meat products</t>
  </si>
  <si>
    <t>Protection of human health or safety (TBT); Consumer information, labelling (TBT)</t>
  </si>
  <si>
    <t>Food standards</t>
  </si>
  <si>
    <t>Chile</t>
  </si>
  <si>
    <t>Proyecto de Protocolo de Análisis y/o Ensayos de Seguridad de Producto Eléctrico PE Nº1/41:2023 Secadoras</t>
  </si>
  <si>
    <t>El presente protocolo establece el procedimiento de certificación de seguridad de las secadoras de ropa eléctricas para secar textiles en rejillas ubicadas en un flujo de aire caliente, las secadoras de ropa destinadas a secar calzado o guantes y los toalleros eléctricos, para fines domésticos y similares, cuya tensión nominal no sea superior a 250 V.</t>
  </si>
  <si>
    <t>Secadoras de ropa, secadoras de toallas, secadoras de calzados o guantes</t>
  </si>
  <si>
    <t>842112 - Centrifugal clothes-dryers</t>
  </si>
  <si>
    <t>97.060 - Laundry appliances</t>
  </si>
  <si>
    <r>
      <rPr>
        <sz val="11"/>
        <rFont val="Calibri"/>
      </rPr>
      <t>https://members.wto.org/crnattachments/2023/TBT/CHL/23_10639_00_s.pdf
https://www.sec.cl/sitio-web/wp-content/uploads/2023/06/PE-No1-41_2023-Toalleros.pdf</t>
    </r>
  </si>
  <si>
    <t>PROYECTO DE PROTOCOLO DE ANÁLISIS Y/O ENSAYOS DE EFICIENCIA ENERGÉTICA DE PRODUCTO ELÉCTRICO PE Nº1/01/2:2023</t>
  </si>
  <si>
    <t>El presente protocolo establece el procedimiento de certificación y ensayos de desempeño de Eficiencia Energética para Aspiradoras en seco, incluidas las aspiradoras con filtro de agua para uso doméstico y similar que funcionan conectados a la red eléctrica de acuerdo con el objeto y campo de aplicación de la norma IEC 62885-2:2021-10.Se exceptúan de esta exigencia los siguientes productos:a)    Las aspiradoras en seco comerciales operadas desde la red, norma IEC 62885-8.     b)    Las aspiradoras en seco operadas a baterías (inalámbricas), norma IEC 62885-4c)    Las aspiradoras automáticas (aspiradora robot o inteligente) alimentados por baterías internas o extraíbles, norma IEC/ASTM 62885-7d)    Las aspiradoras de mano y las aspiradoras portátiles para vehículos que funcionan o se cargan con suministro de c.c. de 12 Ve)    Las aspiradoras fabricadas exclusivamente para propósito comercial e industrial y las aspiradoras de tensiones sobre los 250 V; o potencia mayor a 3000 W; o capacidad mayor a 15 litros.  f)     Las aspiradoras destinadas a ser utilizados con fines no domésticos (comercial/ industrial) en hoteles, oficinas, escuelas, hospitales y locales similares.g)    Las aspiradoras tipo mochila de uso comercial/industrialh)    Las aspiradoras de suministro dual, opcionalmente de alimentación desde la red o de baterías internas o extraíblesi)    Las aspiradoras operadas con suministro de c.c. con fuentes externas no incluidasj)    Las aspiradoras que funcionan en húmedok)    Las aspiradoras que funcionan en húmedo/secol)     Las aspiradoras para unidad central de aspiraciónm)    La aspiradora/pulidora de pison)    La aspiradora para exterior, como los sopladores de jardín y aspiradores/ sopladores   o)  Las aspiradoras para propósitos médicos    p)  Las aspiradoras para cenizas   q) Las aspiradoras para el cuidado de los animalesr)   Las aspiradoras sólo con puerto de entrada USB y/o cable conector USB.s)  Los artefactos limpiadores de piscinas y limpiadores de vidrios.t)    Los artefactos destinados a ser utilizados en lugares donde prevalecen condiciones especiales, como la presencia de una atmósfera corrosiva o explosiva (polvo, vapor o gas).</t>
  </si>
  <si>
    <t>Aspiradoras en seco para uso doméstico o similar</t>
  </si>
  <si>
    <t>8508 - Vacuum cleaners, incl. dry cleaners and wet vacuum cleaners</t>
  </si>
  <si>
    <t>97.080 - Cleaning appliances</t>
  </si>
  <si>
    <t>Quality requirements (TBT); Protection of human health or safety (TBT)</t>
  </si>
  <si>
    <r>
      <rPr>
        <sz val="11"/>
        <rFont val="Calibri"/>
      </rPr>
      <t xml:space="preserve">https://members.wto.org/crnattachments/2023/TBT/CHL/23_10625_00_s.pdf
https://www.sec.cl/sitio-web/wp-content/uploads/2023/06/PE1_01-2_2023_EE-Aspiradoras.pdf
</t>
    </r>
  </si>
  <si>
    <t>Japan</t>
  </si>
  <si>
    <t>Revisions of the Notification of the Ministry of Economy, Trade and Industry (METI) under the Act on Rationalizing Energy Use and Shifting to Non-fossil Energy</t>
  </si>
  <si>
    <t>These revisions of the technical standards under the Act on Rationalizing Energy Use and Shifting to Non-fossil Energy include energy consumption efficiency standards for targeted fiscal year (FY2026), measurement method, etc. of the products listed in column 4.</t>
  </si>
  <si>
    <t>transformers (For building and factory) (HS code 8504.21, 8504.22, 8504.32, 8504.33 and 8504.34)</t>
  </si>
  <si>
    <t>850434 - Transformers having a power handling capacity &gt; 500 kVA (excl. liquid dielectric transformers); 850433 - Transformers having a power handling capacity &gt; 16 kVA but &lt;= 500 kVA (excl. liquid dielectric transformers); 850432 - Transformers, having a power handling capacity &gt; 1 kVA but &lt;= 16 kVA (excl. liquid dielectric transformers); 850422 - Liquid dielectric transformers, having a power handling capacity &gt; 650 kVA but &lt;= 10.000 kVA; 850421 - Liquid dielectric transformers, having a power handling capacity &lt;= 650 kVA</t>
  </si>
  <si>
    <t>29.180 - Transformers. Reactors</t>
  </si>
  <si>
    <t>Other (TBT)</t>
  </si>
  <si>
    <r>
      <rPr>
        <sz val="11"/>
        <rFont val="Calibri"/>
      </rPr>
      <t>https://members.wto.org/crnattachments/2023/TBT/JPN/23_10632_00_e.pdf</t>
    </r>
  </si>
  <si>
    <t>India</t>
  </si>
  <si>
    <t>Rubber Gaskets for Pressure Cooker (Quality Control) Order, 2023</t>
  </si>
  <si>
    <t>Rubber Gaskets for Pressure Cooker (Quality Control) Order, 2023The pressure cooker gasket is the rubber ring that runs around the rim of the lid and stops the heat and steam from leaving the pot during the cooking process.It is used to keep a pressure cooker airtight. This helps retain steam between the pan and the lid, enabling pressure to build up.</t>
  </si>
  <si>
    <t>Rubber Gaskets for Pressure Cookers.</t>
  </si>
  <si>
    <t>Prevention of deceptive practices and consumer protection (TBT); Protection of human health or safety (TBT); Protection of the environment (TBT); Quality requirements (TBT)</t>
  </si>
  <si>
    <r>
      <rPr>
        <sz val="11"/>
        <rFont val="Calibri"/>
      </rPr>
      <t>https://members.wto.org/crnattachments/2023/TBT/IND/23_10622_00_e.pdf</t>
    </r>
  </si>
  <si>
    <t>Thailand</t>
  </si>
  <si>
    <t>DraftNotification of Ministry of Public Health regarding the notification of the fact relating to type 1 hazardous substances under the responsibility of the Food and Drug Administration B.E. …</t>
  </si>
  <si>
    <t>(1)   Repeal “Notification of the Ministry of Public Health regarding the notification of the fact relating to type 1 hazardous substances under the responsibility of the Food and Drug Administration B.E. 2562               (2019)”.        (2)   Revise forms as follows:  -    "Wor Or./Sor Thor 5" (the notifying form for manufacturing and importing of type 1 hazardous substances) shall include an additional field for “English tradename (if any)”;                -    "Wor Or./Sor Thor 16" (the amending form in case of changing the details in Wor Or./Sor Thor 5) shall include 2 additional fields for “English tradename (if it was not previously notified in Wor Or./Sor                             Thor 5)” and “Characteristics of the product”.(3)   Enhance the notifying process, a new step should be introduced after receiving the notification receipt of type 1 hazardous substances. A new implementation is as follows:        -    Manufacturers and importers of type 1 hazardous substances are required to confirm the fact relating such hazardous substances to the authority every 6 years, starting from the initial notification                 year, by the 31st of January of the following year (the 31st of January of the 7th year) in accordance with the new form “Wor Or./Sor Thor ..”;        -    In case of noncompliance with the confirmation requirement by the aforementioned, business operators shall conduct the re-notification to the authority.(4)   Regarding the notification, amendment and confirmation of the fact relating to type 1 hazardous substances, business operators are required to notify through the designated computer system of the               Food and Drug Administration (FDA). In the event that notification cannot be completed via the FDA’s computer system, the following alternative procedures shall be followed:        -    the Food and Drug Administration for a business operator who has the manufacture or storage in Bangkok;                      -    the Provincial Public Health Office in the case where a business operator has the manufacture or storage in such province.</t>
  </si>
  <si>
    <t>The type 1 hazardous substances (only for the items under the FDA’s responsibility)</t>
  </si>
  <si>
    <t>13.300 - Protection against dangerous goods</t>
  </si>
  <si>
    <r>
      <rPr>
        <sz val="11"/>
        <rFont val="Calibri"/>
      </rPr>
      <t>https://members.wto.org/crnattachments/2023/TBT/THA/23_10616_00_x.pdf</t>
    </r>
  </si>
  <si>
    <t>Philippines</t>
  </si>
  <si>
    <t>Guidelines on the Publishing of Package Insert and Patient Information Leaflet of Registered Drug Products in the Food and Drug Administration (FDA) Verification Portal System</t>
  </si>
  <si>
    <t>The proposed policy aims to provide guidelines to all Marketing Authorization Holders (MAHs) of drug products on the publishing of the package insert and patient information leaflet of registered drug products. This Circular shall also provide the healthcare professionals and consumers with the latest information on drug safety and use, through PI and PIL publication on the FDA Verification Portal System.</t>
  </si>
  <si>
    <t>Pharmaceutics (ICS code(s): 11.120)</t>
  </si>
  <si>
    <t>11.120 - Pharmaceutics</t>
  </si>
  <si>
    <t>Human health</t>
  </si>
  <si>
    <r>
      <rPr>
        <sz val="11"/>
        <rFont val="Calibri"/>
      </rPr>
      <t>https://members.wto.org/crnattachments/2023/TBT/PHL/23_10615_00_e.pdf
https://www.fda.gov.ph/wp-content/uploads/2023/06/Guidelines-on-the-Publishing-of-Package-Insert-and-Patient-Information-Leaflet-of-Registered-Drug-Products-in-the-Food-and-Drug-Administration-FDA-Verification-Portal-S.pdf</t>
    </r>
  </si>
  <si>
    <t>Drums and Tins (Quality Control) Order, 2023</t>
  </si>
  <si>
    <t>Drums and Tins (Quality Control) Order, 2023A drum is a cylindrical container used for packing powder or semi-solid or liquid. Drums can be made of steel, dense paperboard, or plastics, and are generally used for the transportation and storage of liquids, semi-solids and powders.A tin is a container of tin-coated sheet metal used especially for packing food items in powder or semi-solid or liquid form.</t>
  </si>
  <si>
    <t>Drums and Tins</t>
  </si>
  <si>
    <t>55.120 - Cans. Tins. Tubes; 55.140 - Barrels. Drums. Canisters</t>
  </si>
  <si>
    <t>Quality requirements (TBT); Protection of human health or safety (TBT); Protection of the environment (TBT); Prevention of deceptive practices and consumer protection (TBT)</t>
  </si>
  <si>
    <r>
      <rPr>
        <sz val="11"/>
        <rFont val="Calibri"/>
      </rPr>
      <t>https://members.wto.org/crnattachments/2023/TBT/IND/23_10610_00_e.pdf</t>
    </r>
  </si>
  <si>
    <t>United States of America</t>
  </si>
  <si>
    <t>National Emission Standards for Hazardous Air Pollutants: 
Reciprocating Internal Combustion Engines and New Source Performance 
Standards: Internal Combustion Engines; Electronic Reporting</t>
  </si>
  <si>
    <t xml:space="preserve">Proposed rule - The Environmental Protection Agency (EPA) is proposing to amend the National Emission Standards for Hazardous Air Pollutants (NESHAP) for Reciprocating Internal Combustion Engines (RICE), the New Source Performance Standards (NSPS) for Stationary Compression Ignition (CI) Internal Combustion Engines, and the NSPS for Stationary Spark Ignition (SI) Internal Combustion Engines, to add electronic reporting provisions. The addition of electronic reporting provisions will provide for simplified reporting by sources and enhance availability of data on sources to the EPA and the public. In addition, a small number of clarifications and corrections to these rules are being proposed to correct inadvertent and other minor errors in the Code of Federal Regulations (CFR), particularly related to tables. Finally, information is being solicited on the provisions specifying that emergency engines can operate for up to 50 hours per year to mitigate local transmission and/ or distribution limitations to avert potential voltage collapse or line overloads that could lead to the interruption of power supply in a local area or region. _x000D_
</t>
  </si>
  <si>
    <t>Stationary reciprocating internal combustion engines; emissions; Environmental protection (ICS code(s): 13.020); Air quality (ICS code(s): 13.040); Rotary-reciprocating mechanisms and their parts (ICS code(s): 21.240)</t>
  </si>
  <si>
    <t>13.020 - Environmental protection; 13.040 - Air quality; 21.240 - Rotary-reciprocating mechanisms and their parts</t>
  </si>
  <si>
    <t>Protection of the environment (TBT); Cost saving and productivity enhancement (TBT)</t>
  </si>
  <si>
    <r>
      <rPr>
        <sz val="11"/>
        <rFont val="Calibri"/>
      </rPr>
      <t>https://members.wto.org/crnattachments/2023/TBT/USA/23_10609_00_e.pdf</t>
    </r>
  </si>
  <si>
    <t>PROYECTO DE PROTOCOLO DE ANÁLISIS Y/O ENSAYOS DE SEGURIDAD DE PRODUCTO ELÉCTRICO PE Nº8/12:2023</t>
  </si>
  <si>
    <t>El presente protocolo establece el procedimiento de certificación en seguridad para el siguiente producto electrónico de audio y video: Decodificador que pueda ser utilizado en conjunto con televisores y que funcionan conectados a la red de alimentación alterna. Este protocolo no considera productos de la tecnología de información, que se conectan a los televisores, lo cuales son evaluados con la norma IEC60950. Ejemplo de estos productos son los servidores multimedia.</t>
  </si>
  <si>
    <t>Decodificador para Televisor.</t>
  </si>
  <si>
    <t>85 - ELECTRICAL MACHINERY AND EQUIPMENT AND PARTS THEREOF; SOUND RECORDERS AND REPRODUCERS, TELEVISION IMAGE AND SOUND RECORDERS AND REPRODUCERS, AND PARTS AND ACCESSORIES OF SUCH ARTICLES</t>
  </si>
  <si>
    <t>33.160 - Audio, video and audiovisual engineering</t>
  </si>
  <si>
    <r>
      <rPr>
        <sz val="11"/>
        <rFont val="Calibri"/>
      </rPr>
      <t>https://www.sec.cl/sitio-web/wp-content/uploads/2023/06/PE-No-8-12_2023-Decodificadores.pdf</t>
    </r>
  </si>
  <si>
    <t>Hazardous Materials: FAST Act Requirements for Real-Time Train 
Consist Information</t>
  </si>
  <si>
    <t>Notice of proposed rulemaking - PHMSA proposes amendments to its Hazardous Materials Regulations to require all railroads to generate in electronic form, maintain, and provide to first responders, emergency response officials, and law enforcement personnel, certain information regarding hazardous materials in rail transportation to enhance emergency response and investigative efforts. The proposal responds to a safety recommendation of the National Transportation Safety Board and statutory mandates in The Fixing America's Surface Transportation Act, as amended, and complements existing regulatory requirements pertaining to the generation, maintenance, and provision of similar information in hard copy form, as well as other hazard communication requirements.</t>
  </si>
  <si>
    <t>Hazardous materials transport; Transport by rail (ICS code(s): 03.220.30); Environmental protection (ICS code(s): 13.020); Domestic safety (ICS code(s): 13.120); Protection against dangerous goods (ICS code(s): 13.300); Products of the chemical industry (ICS code(s): 71.100)</t>
  </si>
  <si>
    <t>03.220.30 - Transport by rail; 13.020 - Environmental protection; 13.120 - Domestic safety; 13.300 - Protection against dangerous goods; 71.100 - Products of the chemical industry</t>
  </si>
  <si>
    <r>
      <rPr>
        <sz val="11"/>
        <rFont val="Calibri"/>
      </rPr>
      <t>https://members.wto.org/crnattachments/2023/TBT/USA/23_10627_00_e.pdf</t>
    </r>
  </si>
  <si>
    <t>Uganda</t>
  </si>
  <si>
    <t>DUS 2672: 2023, Disposable bouffant cap — Specification, First Edition</t>
  </si>
  <si>
    <t>This Draft Uganda Standard specifies requirements, sampling and test methods for disposable bouffant caps also known as disposable hairnets, medical head caps, head covers and mobcaps.</t>
  </si>
  <si>
    <t>Hats and other headgear, knitted or crocheted, or made up from lace, felt or other textile fabric, in the piece (but not in strips), whether or not lined or trimmed; hair-nets of any material, whether or not lined or trimmed. (HS code(s): 6505); Other protective equipment (ICS code(s): 13.340.99); bouffant cap</t>
  </si>
  <si>
    <t>6505 - Hats and other headgear, knitted or crocheted, or made up from lace, felt or other textile fabric, in the piece (but not in strips), whether or not lined or trimmed; hair-nets of any material, whether or not lined or trimmed.</t>
  </si>
  <si>
    <t>13.340.99 - Other protective equipment</t>
  </si>
  <si>
    <t>Quality requirements (TBT); Consumer information, labelling (TBT); Prevention of deceptive practices and consumer protection (TBT); Protection of human health or safety (TBT); Harmonization (TBT)</t>
  </si>
  <si>
    <r>
      <rPr>
        <sz val="11"/>
        <rFont val="Calibri"/>
      </rPr>
      <t>https://members.wto.org/crnattachments/2023/TBT/UGA/23_10626_00_e.pdf</t>
    </r>
  </si>
  <si>
    <t>Partial revision of regulation related to radio equipment</t>
  </si>
  <si>
    <t>Amendment to the regulation for the above WLAN System.</t>
  </si>
  <si>
    <t>Wireless LAN (WLAN) System (2.4GHz band)</t>
  </si>
  <si>
    <t>33.060.20 - Receiving and transmitting equipment</t>
  </si>
  <si>
    <r>
      <rPr>
        <sz val="11"/>
        <rFont val="Calibri"/>
      </rPr>
      <t>https://members.wto.org/crnattachments/2023/TBT/JPN/23_10631_00_e.pdf</t>
    </r>
  </si>
  <si>
    <t>Korea, Republic of</t>
  </si>
  <si>
    <t>Amendment of the technical regulations of rolling stocks</t>
  </si>
  <si>
    <t>[Amendment on the technical regulations of rolling stocks]- Reflection of the latest revisions of ISO 9001 and ISO/TS 22163, which are international quality management standards referenced in TSMA(Technical Specifications for Manufacturer Approval)._x000D_
- Reflection of the abolition/change of the clause number and title of the relevant laws or standards cited, and correction of minor typos and errors.</t>
  </si>
  <si>
    <t>Railroad vehicles to be operated in Korea</t>
  </si>
  <si>
    <t>45.060 - Railway rolling stock</t>
  </si>
  <si>
    <r>
      <rPr>
        <sz val="11"/>
        <rFont val="Calibri"/>
      </rPr>
      <t>https://members.wto.org/crnattachments/2023/TBT/KOR/23_10630_00_x.pdf</t>
    </r>
  </si>
  <si>
    <t>Helmets for Police Force, Civil Defence and Personal Protection (Quality Control) Order, 2023;</t>
  </si>
  <si>
    <t>Helmets for Police force, Civil Defence and Personal Protection (Quality Control) Order, 2023Helmet is one of the most important items of personal protective equipment used by the industrial workers for protecting against head injuries which may be caused by falling objects, and by other hazards commonly met with in an industrial activity; by fire fighting personnel for protection against fire hazards and by scooter and motorcycle riders for protection against the hazards connected with driving on roads. Besides these, many other operations may require suitably designed helmets to be worn by the persons connected with such operations for their safety.</t>
  </si>
  <si>
    <t>Helmets for Police Force, Civil Defence and Personal Protection.</t>
  </si>
  <si>
    <t>650610 - Safety headgear, whether or not lined or trimmed</t>
  </si>
  <si>
    <t>13.340.20 - Head protective equipment</t>
  </si>
  <si>
    <r>
      <rPr>
        <sz val="11"/>
        <rFont val="Calibri"/>
      </rPr>
      <t>https://members.wto.org/crnattachments/2023/TBT/IND/23_10612_00_e.pdf</t>
    </r>
  </si>
  <si>
    <t>Bottled Water Dispensers (Quality Control) Order, 2023</t>
  </si>
  <si>
    <t>Bottled Water Dispensers (Quality Control) Order, 2023A water dispenser is, as its name implies, a device that dispenses water. It includes Bottom load water dispenser; Table-top water dispenser; and freestanding water dispenser. Bottled dispensers are made to use pre-filtered bottled water, so they do not usually have or need a filter inside.</t>
  </si>
  <si>
    <t>Bottled Water Dispensers.</t>
  </si>
  <si>
    <t>Protection of human health or safety (TBT); Prevention of deceptive practices and consumer protection (TBT); Protection of the environment (TBT); Quality requirements (TBT)</t>
  </si>
  <si>
    <r>
      <rPr>
        <sz val="11"/>
        <rFont val="Calibri"/>
      </rPr>
      <t>https://members.wto.org/crnattachments/2023/TBT/IND/23_10613_00_e.pdf</t>
    </r>
  </si>
  <si>
    <t> Amendment of the technical regulations for the railroad constituents</t>
  </si>
  <si>
    <t>[Amendment on the technical regulations for the railroad constituents]- Addition of IEC 62278, 62425, 62279 Conformity Assessment for AFTC(Audio Frequency Track Circuit) and , ABS(Automatic Block System)._x000D_
- Addition of optical communication type in addition to frequency type as information communication method of ABS._x000D_
- Deletion of the requirement to apply anti-rust paint to brake disc._x000D_
- Reflection of the latest revisions of ISO 9001 and ISO/TS 22163, which are international quality management standards referenced in TSMA(Technical Specifications for Manufacturer Approval)._x000D_
- Reflection of the abolition/change of the clause number and title of the relevant laws or standards cited, and correction of minor typos and errors.</t>
  </si>
  <si>
    <t>Railroad constituents notified by MOLIT</t>
  </si>
  <si>
    <t>45.080 - Rails and railway components</t>
  </si>
  <si>
    <r>
      <rPr>
        <sz val="11"/>
        <rFont val="Calibri"/>
      </rPr>
      <t>https://members.wto.org/crnattachments/2023/TBT/KOR/23_10629_00_x.pdf</t>
    </r>
  </si>
  <si>
    <t>Self-Contained Drinking Water Coolers (Quality Control) Order, 2023</t>
  </si>
  <si>
    <t>Self-Contained Drinking Water Coolers (Quality Control) Order, 2023A Self-Contained Drinking Water Cooler is a device for cooling and dispensing drinking water operated by electrically driven vapour compression type refrigerating machine with air-cooled condenser.</t>
  </si>
  <si>
    <t>Self-Contained Drinking Water Coolers</t>
  </si>
  <si>
    <t>97.040.30 - Domestic refrigerating appliances</t>
  </si>
  <si>
    <t>Protection of human health or safety (TBT); Quality requirements (TBT); Protection of the environment (TBT); Prevention of deceptive practices and consumer protection (TBT)</t>
  </si>
  <si>
    <r>
      <rPr>
        <sz val="11"/>
        <rFont val="Calibri"/>
      </rPr>
      <t>https://members.wto.org/crnattachments/2023/TBT/IND/23_10611_00_e.pdf</t>
    </r>
  </si>
  <si>
    <t>Steel Wires/ Strands, Nylon Wire and Wire Mesh (Quality Control) Order, 2023</t>
  </si>
  <si>
    <t>Steel Wires/ Strands, Nylon Wire and Wire Mesh (Quality Control) Order, 2023Wire ropes are composite construction of strands of fibre or steel or both, bunched to form a core surrounded by stranded and twisted cores. A wire rope is designated by the overall diameter, the number of strands, number of wires per strand, the cores, the type of lay and the length etc. Wire rope is a versatile material that can be inter alia used to lift, hoist, separate, position, secure, remove, repair, readjust, support and brace items in a safe and effective manner. Individual designs of wire rope involve different materials, wire, and strand configurations.The three basic components of wire rope are the wire, strand, and core, which are wound together to form the rope. The basic element of wire rope is wire that is used to configure, shape, and form the rope. Typically, steel, stainless steel, aluminum, copper, and nylon (non-metal) are used for manufacturing wires. The choice of wire is dependent on the type of work the wire is going to be used to perform with strength, flexibility, and abrasion resistance being the major determining factors. Wire rope is classified by the number of strands it has as well as the number of wires in each strand. The most common classification is a seven-wire rope that has one strand in the center and six around its circumference. This type of wire rope is lightweight with a very simple construction. The majority of wire ropes are more complex and intricate with multiple intertwining strands and wires.The core of a wire rope runs through the center of the rope and can be composed of a variety of materials, which include synthetic fibers, natural fibers, a single strand, or another wire rope. The core supports the wound strands, helps maintain their position, is an effective lubricant carrier, and provides support.</t>
  </si>
  <si>
    <t>Steel Wires/ Strands, Nylon Wire and Wire Mesh.</t>
  </si>
  <si>
    <t>29.060.10 - Wires; 77.140.65 - Steel wire, wire ropes and link chains</t>
  </si>
  <si>
    <r>
      <rPr>
        <sz val="11"/>
        <rFont val="Calibri"/>
      </rPr>
      <t>https://members.wto.org/crnattachments/2023/TBT/IND/23_10614_00_e.pdf</t>
    </r>
  </si>
  <si>
    <t>Proposed amendments to the Regulations on Safety of Pharmaceuticals, etc.</t>
  </si>
  <si>
    <t>To improve and complement the shortcomings of the current operating system including improvement of mandatory retention of orphan drug samples imported in small quantities and extension of period of validity of import permit for endangered wild fauna and flora in accordance with the Convention on International Trade in Endangered Species of Wild Fauna and Flora.</t>
  </si>
  <si>
    <t>Pharmaceuticals</t>
  </si>
  <si>
    <r>
      <rPr>
        <sz val="11"/>
        <rFont val="Calibri"/>
      </rPr>
      <t>https://members.wto.org/crnattachments/2023/TBT/KOR/23_10628_00_x.pdf</t>
    </r>
  </si>
  <si>
    <t>PROYECTO DE PROTOCOLO DE ANALISIS Y/O ENSAYOS DE SEGURIDAD DE PRODUCTOS ELECTRICOS PE Nº8/11:2023</t>
  </si>
  <si>
    <t>El presente protocolo establece el procedimiento de certificación en seguridad para el siguiente producto electrónico de audio y video:Televisor definido como cualquier equipo diseñado para la función principal de mostrar transmisiones de TV (audio y video) y que tenga un sintonizador incorporado. Se consideran los productos cuyas dimensiones sean menores o iguales a 165.1 cm (65”) de longitud diagonal.Excepción;·         Los productos que funcionen a una tensión de hasta 12 Vcc y que no posean adaptador de tensión para conectarlos a la red de alimentación alterna.·         Los productos que funcionen a una tensión de hasta 12Vcc, que posean baterías recargables y adaptador de tensión (ca a cc) para conectarlos a la red de alimentación.·         Monitores para PC con sintonizador, pero cuya principal función es mostrar imágenes desde el PC.</t>
  </si>
  <si>
    <t>Televisores</t>
  </si>
  <si>
    <t>8525 - Transmission apparatus for radio-broadcasting or television, whether or not incorporating reception apparatus or sound recording or reproducing apparatus; television cameras, digital cameras and video camera recorders</t>
  </si>
  <si>
    <t>33.160.25 - Television receivers</t>
  </si>
  <si>
    <r>
      <rPr>
        <sz val="11"/>
        <rFont val="Calibri"/>
      </rPr>
      <t>https://www.sec.cl/sitio-web/wp-content/uploads/2023/06/PE-No-8-11_2023-Televisores.pdf</t>
    </r>
  </si>
  <si>
    <t>Israel</t>
  </si>
  <si>
    <t>SI 215 part 1 - Tiles: Clay roofing tiles and fittings for roof covering and wall cladding</t>
  </si>
  <si>
    <t>Revision of the Mandatory Standard SI 215 part 1, dealing with clay roofing tiles. This draft standard revision adopts the European Standard EN 1304: May 2013, with a few changes that appear in the standard's Hebrew section.  The major differences between the old version and this new revised draft standard are as follows:Applies also to accessories;Sets a minimum thickness requirement for tiles; Sets functional requirements without minimum thickness requirement;Sets a quantitative requirement in the water permeability test instead of a quality requirement;Eases the requirement of the breaking load test for the sample to 1200 newtons instead of 1500 newtons;After the entry into force of this proposed revision, the requirements of the following sections will be mandatory:Section 1 -  Scope;Section 2 - Normative reference;Sub-Section 4.3 - Geometric characteristics;Sub-Section 4.4 - Physical and mechanical characteristics;Sub-Section 4.5 - Fire performance;Section 5 - Marking and labeling.</t>
  </si>
  <si>
    <t>Clay roofing tiles</t>
  </si>
  <si>
    <t>690510 - Roofing tiles</t>
  </si>
  <si>
    <t>01.040.91 - Construction materials and building (Vocabularies); 91.100.25 - Terracotta building products</t>
  </si>
  <si>
    <t>Protection of human health or safety (TBT); Consumer information, labelling (TBT); Prevention of deceptive practices and consumer protection (TBT); Harmonization (TBT)</t>
  </si>
  <si>
    <r>
      <rPr>
        <sz val="11"/>
        <rFont val="Calibri"/>
      </rPr>
      <t>https://members.wto.org/crnattachments/2023/TBT/ISR/23_10594_00_x.pdf</t>
    </r>
  </si>
  <si>
    <t>Burundi</t>
  </si>
  <si>
    <t>DEAS 1119-3: 2023, Skin applied mosquito repellents — Specification — Part 3: Wipes, First Edition</t>
  </si>
  <si>
    <t>This Draft East Africa Standard specifies requirements, sampling and test methods for skin applied mosquito repellent wipes.</t>
  </si>
  <si>
    <t>(HS code(s): 380891); (ICS code(s): 71.100.70) Mosquito repellent wipe</t>
  </si>
  <si>
    <t>380891 - Insecticides, put up in forms or packings for retail sale or as preparations or articles (excl. goods of subheadings 3808.52 to 3808.69)</t>
  </si>
  <si>
    <t>71.100.70 - Cosmetics. Toiletries</t>
  </si>
  <si>
    <t>Quality requirements (TBT); Protection of human health or safety (TBT); Prevention of deceptive practices and consumer protection (TBT); Consumer information, labelling (TBT); Protection of the environment (TBT); Harmonization (TBT); Reducing trade barriers and facilitating trade (TBT)</t>
  </si>
  <si>
    <r>
      <rPr>
        <sz val="11"/>
        <rFont val="Calibri"/>
      </rPr>
      <t>https://members.wto.org/crnattachments/2023/TBT/UGA/23_10563_00_e.pdf</t>
    </r>
  </si>
  <si>
    <t>Ukraine</t>
  </si>
  <si>
    <t>Draft Resolution of the Cabinet of Ministers of Ukraine "On Approval of the Procedure for Issuing or Refusing to Issue a Confirmation, Re-issue, Revocation of Confirmation and Control over the Use of Seed and Planting Material Samples of Plant Varieties and Repeal of Resolution of the Cabinet of Ministers of Ukraine No. 691 of October 5, 2016"</t>
  </si>
  <si>
    <t>The draft Resolution is aimed at streamlining the procedures for issuing or refusing to issue, re-issuing, revoking confirmation for the import of seed and planting material samples of plant varieties not listed in the State register of plant varieties eligible for distribution in Ukraine for breeding, research and exposure, export of seed and planting material samples of plant varieties not listed in the Register of plant varieties of Ukraine, as well as introducing control over the use of seed and planting material samples.The draft Resolution approves:the Procedure for issuing or refusing to issue confirmation, re-issue, revocation of confirmation and control over the use of seed and planting material samples of plant varieties;an application form for issuing a confirmation for import to Ukraine of samples of seeds and planting material of plant varieties not listed in the Register of Plant Varieties of Ukraine for breeding, research and exposure and for export from Ukraine of samples of seeds and planting material of plant varieties not listed in the Register of Plant Varieties of Ukraine.Seed and planting material samples may be imported into the territory of Ukraine by business entities on the grounds of confirmation issued by the State Service of Ukraine on Food Safety and Consumer Protection.To obtain the confirmation, a business entity should submit to the State Service of Ukraine on Food Safety and Consumer Protection an application for issuing a confirmation for import to Ukraine of samples of seeds and planting material of plant varieties not listed in the Register of plant varieties of Ukraine for breeding, research and exposure.Control over the use of seed and planting material samples imported to Ukraine for breeding, research and exposure, as well as over the harvest obtained from such samples is carried out by the State Service of Ukraine on Food Safety and Consumer Protection.</t>
  </si>
  <si>
    <t>Seeds and planting material</t>
  </si>
  <si>
    <t>65.020.20 - Plant growing</t>
  </si>
  <si>
    <t>Prevention of deceptive practices and consumer protection (TBT)</t>
  </si>
  <si>
    <t>Plant health</t>
  </si>
  <si>
    <r>
      <rPr>
        <sz val="11"/>
        <rFont val="Calibri"/>
      </rPr>
      <t>https://members.wto.org/crnattachments/2023/TBT/UKR/23_10558_00_x.pdf
https://members.wto.org/crnattachments/2023/TBT/UKR/23_10558_01_x.pdf
https://members.wto.org/crnattachments/2023/TBT/UKR/23_10558_02_x.pdf
https://members.wto.org/crnattachments/2023/TBT/UKR/23_10558_03_x.pdf
https://members.wto.org/crnattachments/2023/TBT/UKR/23_10558_04_x.pdf
https://members.wto.org/crnattachments/2023/TBT/UKR/23_10558_05_x.pdf
https://members.wto.org/crnattachments/2023/TBT/UKR/23_10558_06_x.pdf
https://members.wto.org/crnattachments/2023/TBT/UKR/23_10558_07_x.pdf
https://minagro.gov.ua/npa/pro-zatverdzhennya-poryadku-vidachi-pidtverdzhennya-abo-vidmovi-v-jogo-vidachi-pereoformlennya-anulyuvannya-pidtverdzhennya-ta-kontrolyu-za-vikoristannyam-zrazkiv-nasinnya-i-sadivnogo-materia</t>
    </r>
  </si>
  <si>
    <t>China</t>
  </si>
  <si>
    <t>National Standard of the P.R.C., List of Dangerous Goods</t>
  </si>
  <si>
    <t>This document specifies general requirements, structure, special requirements, limited quantities, exceptions, and packaging requirements for the dangerous goods list.This document applies to transportation, storage, distribution and related activities of dangerous goods.This document is consistent with the technical content of the United Nations for Recommendations on the Transport of Dangerous Goods (Rev. 22).</t>
  </si>
  <si>
    <t>Dangerous Goods (ICS code(s): 13.300)</t>
  </si>
  <si>
    <t>Protection of human health or safety (TBT); Protection of animal or plant life or health (TBT); Protection of the environment (TBT)</t>
  </si>
  <si>
    <r>
      <rPr>
        <sz val="11"/>
        <rFont val="Calibri"/>
      </rPr>
      <t>https://members.wto.org/crnattachments/2023/TBT/CHN/23_10581_00_x.pdf</t>
    </r>
  </si>
  <si>
    <t>Amendment to the Regulations on Approval and Review of Biological Products </t>
  </si>
  <si>
    <t>The proposed amendment to the Regulations on Approval and Review of Biological Products, including the following :_x000D_
1) addition of new definition for drugs using microbiome_x000D_
2) establishment of quality review requirements for the application of the QbD (Quality by Design) system_x000D_
3) addition of mandatory submission of RMP (Risk Management Plan) for self-administered injection recognized by the Minister of MFDS_x000D_
4) establishment of assessment criteria for RNA and DNA vaccines</t>
  </si>
  <si>
    <t>Biological Products</t>
  </si>
  <si>
    <r>
      <rPr>
        <sz val="11"/>
        <rFont val="Calibri"/>
      </rPr>
      <t>https://members.wto.org/crnattachments/2023/TBT/KOR/23_10590_00_x.pdf</t>
    </r>
  </si>
  <si>
    <t>Draft of A Partial Amendment of Criteria for standard Dimensions and Quality of Timber Products</t>
  </si>
  <si>
    <t>1.     Add Korean Industrial Standards(KS) related to each product._x000D_
2.    Add Packaging plywood  and Core plywood to the types of plywood and establish related quality standards and identify terms._x000D_
3.    Modify the classification and indication of flame retardancy to conform to the Ministry of Land and Transport Notice 2023-24(Quality Recognition and Management Standards for Building Materials)._x000D_
4.    Quality standards for wood pellets and Wood chips are aligned with KS and ISO.</t>
  </si>
  <si>
    <t>Fire retardant treated wood, WPC, Plywood, Fiberboard, OSB, Wood flooring, Wood pellet, Wood chip, Wood briquette, Charcol</t>
  </si>
  <si>
    <t>79.060 - Wood-based panels; 79.060.10 - Plywood</t>
  </si>
  <si>
    <t>Quality requirements (TBT)</t>
  </si>
  <si>
    <r>
      <rPr>
        <sz val="11"/>
        <rFont val="Calibri"/>
      </rPr>
      <t>https://members.wto.org/crnattachments/2023/TBT/KOR/23_10591_00_x.pdf</t>
    </r>
  </si>
  <si>
    <t>National Standard of the P.R.C., Disposable protective Clothing For Medical Use</t>
  </si>
  <si>
    <t>This document specifies the requirements, test methods, marking, instructions for use, packaging and storage of disposable protective clothing for medical use.This document applies to disposable protective clothing for medical use (hereinafter referred to as protective clothing) worn by medical personnel that have potential exposure risks when they may have contact with infectious patients' blood, body fluids, secreta, airborne particulate matter, etc. while performing medical operations, infectious diseases prevention and control.</t>
  </si>
  <si>
    <t>disposable protective clothing for medical use (HS code(s): 621010); (ICS code(s): 11.140)</t>
  </si>
  <si>
    <t>621010 - Garments made up of felt or nonwovens, whether or not impregnated, coated, covered or laminated (excl. babies' garments and clothing accessories)</t>
  </si>
  <si>
    <t>11.140 - Hospital equipment</t>
  </si>
  <si>
    <t>Protection of human health or safety (TBT); Quality requirements (TBT)</t>
  </si>
  <si>
    <r>
      <rPr>
        <sz val="11"/>
        <rFont val="Calibri"/>
      </rPr>
      <t>https://members.wto.org/crnattachments/2023/TBT/CHN/23_10577_00_x.pdf</t>
    </r>
  </si>
  <si>
    <t>Singapore</t>
  </si>
  <si>
    <t>Amendments to the Energy Conservation (Regulated Goods and Registered Suppliers) Regulations and Energy Conservation (Prescribed Regulated Goods) Order under the Energy Conservation Act (ECA)</t>
  </si>
  <si>
    <t>Singapore's Mandatory Energy Labelling Scheme (MELS) and Minimum Energy Performance Standards (MEPS), implemented in 2008 and 2011 respectively, are policy measures to raise the average energy efficiency of regulated goods used by Singapore households. In line with this objective, the following measures will be introduced:A. Extend MEPS and MELS to portable air-conditioners from 1 April 2024;B. Revise MEPS and MELS for regulated lamps and extend these requirements to more lamp types from 1 April 2024;C. Extend MEPS and standby power requirements to televisions from 1 April 2025;D. Revise MEPS for split-type air-conditioners from 1 April 2025;E. Revise MEPS for refrigerators from 1 April 2025; andF. Revise test standards applicable for new and renewal registrations in line with latest editions of international standards from 1 January 2024.</t>
  </si>
  <si>
    <t>Single-phase portable unitary single duct air-conditioner with cooling capacity of 12 kW or lowerHS 8415.82Single-phase lamp that is designed to be connected to 230V mains voltageHS 8539.21.90, HS 8539.22, HS 8539.31, HS 8539.52Single-phase television (with in-built tv tuner)HS 8528.72Single-phase non-ducted room air-conditionersHS 8415.10.20Single-phase refrigerators with an adjusted volume of up to 900 litres.HS 8418.10, HS 8418.21</t>
  </si>
  <si>
    <t>841582 - Air conditioning machines incorporating a refrigerating unit but without a valve for reversal of the cooling-heat cycle (excl. of a kind used for persons in motor vehicles, and self-contained or "split-system" window or wall air conditioning machines); 853921 - Tungsten halogen filament lamps (excl. sealed beam lamp units); 853922 - Filament lamps of a power &lt;= 200 W and for a voltage &gt; 100 V (excl. tungsten halogen filament lamps and ultraviolet or infra-red lamps); 853931 - Discharge lamps, fluorescent, hot cathode; 853952 - Light-emitting diode "LED" lamps; 852872 - Reception apparatus for television, colour, whether or not incorporating radio-broadcast receivers or sound or video recording or reproducing apparatus, designed to incorporate a video display or screen; 841510 - Air conditioning machines designed to be fixed to a window, wall, ceiling or floor, self-contained or "split-system"; 841810 - Combined refrigerator-freezers, with separate external doors or drawers, or combinations thereof; 841821 - Household refrigerators, compression-type</t>
  </si>
  <si>
    <t>23.120 - Ventilators. Fans. Air-conditioners; 29.140 - Lamps and related equipment; 97.040.30 - Domestic refrigerating appliances; 97.200 - Equipment for entertainment</t>
  </si>
  <si>
    <t>Consumer information, labelling (TBT); Protection of the environment (TBT)</t>
  </si>
  <si>
    <r>
      <rPr>
        <sz val="11"/>
        <rFont val="Calibri"/>
      </rPr>
      <t>https://www.nea.gov.sg/docs/default-source/resource/circulars/circular-amendments-to-the-energy-conservation-(regulated-goods-and-registered-suppliers)-regulations-and-energy-conservation-(prescribed-regulated-goods)-order-under-the-eca.pdf</t>
    </r>
  </si>
  <si>
    <t>National Standard of the P.R.C., Protective face mask for medical use</t>
  </si>
  <si>
    <t>This document specifies the requirements, test methods, labels, instructions for use, packaging, transportation and storage of protective face mask for medical use (hereinafter referred to as mask). This document applies to non-powered filtering mask (half mask) used in medical environment to filter airborne particles, and provide barrier to droplets, blood, body fluids, secreta, etc.This document does not apply to masks used for protection against any chemical gases and vapours.</t>
  </si>
  <si>
    <t>mask for medical use (HS code(s): 6307); (ICS code(s): 11.100)</t>
  </si>
  <si>
    <t>6307 - Made-up articles of textile materials, incl. dress patterns, n.e.s.</t>
  </si>
  <si>
    <t>11.100 - Laboratory medicine</t>
  </si>
  <si>
    <r>
      <rPr>
        <sz val="11"/>
        <rFont val="Calibri"/>
      </rPr>
      <t>https://members.wto.org/crnattachments/2023/TBT/CHN/23_10576_00_x.pdf</t>
    </r>
  </si>
  <si>
    <t>SI 682 Part 2 - Children's cots and folding cots for domestic use: Test methods</t>
  </si>
  <si>
    <t>Revision of the Mandatory Standard SI 682 part 2, dealing with the test methods for children's cots and folding cots for domestic use. This draft standard's revision adopts the European Standard EN 716-2: June 2017, with a few changes that appear in the standard's Hebrew section.  The major differences between the old version and this new revised draft standard are as follows:Introduction of the elements of the amendment; Modifies the wrong references to clauses; Clarifies Section 4.3, “Test mattress”; Modifies Section 5.7.1, “Folding test of the mattress base and cot base”.Both the old standard and this new revised standard will apply from entry into force of this revision for a period of 12 months. During this time, products may be tested according to the old or the new revised standard.</t>
  </si>
  <si>
    <t>Children's cots and folding cots for domestic use</t>
  </si>
  <si>
    <t>9403 - Furniture and parts thereof, n.e.s. (excl. seats and medical, surgical, dental or veterinary furniture)</t>
  </si>
  <si>
    <t>97.140 - Furniture; 97.190 - Equipment for children</t>
  </si>
  <si>
    <t>Protection of human health or safety (TBT); Harmonization (TBT)</t>
  </si>
  <si>
    <r>
      <rPr>
        <sz val="11"/>
        <rFont val="Calibri"/>
      </rPr>
      <t>https://members.wto.org/crnattachments/2023/TBT/ISR/23_10593_00_x.pdf</t>
    </r>
  </si>
  <si>
    <t>Mexico</t>
  </si>
  <si>
    <t>Proyecto de Norma Oficial Mexicana PROY-NOM-018-ASEA-2023, Plantas de Distribución de Gas Licuado de Petróleo (cancela y sustituye a la NOM-001-SESH-2014, Plantas de distribución de Gas L.P. Diseño, construcción y condiciones seguras en su operación).</t>
  </si>
  <si>
    <t>El presente Proyecto de Norma Oficial Mexicana establece los requisitos y especificaciones de Seguridad Industrial, Seguridad Operativa y protección al medio ambiente que deben cumplir las Plantas de Distribución de Gas Licuado de Petróleo, durante las etapas de Diseño, Construcción, Operación y Mantenimiento, a fin de promover, aprovechar y desarrollar de manera sustentable la actividad de Distribución de Gas Licuado de Petróleo mediante Planta de Distribución; así como de prevenir daños a la población, a las Instalaciones y al medio ambiente.El presente Proyecto de Norma Oficial Mexicana es aplicable en todo el territorio nacional y zonas donde la Nación ejerza su soberanía y jurisdicción y es de observancia general y obligatoria para los Regulados que realicen o para aquellos que pretendan realizar la actividad de Distribución de Gas Licuado de Petróleo mediante Plantas de Distribución, durante el Diseño, Construcción, Operación y Mantenimiento._x000D_
Los medios de recepción de Gas Licuado de Petróleo considerados en este Proyecto de Norma Oficial Mexicana para las Plantas de Distribución son por carro-tanque, por buque-tanque, por ducto terrestre, por semirremolque y por auto-tanque._x000D_
Los medios de suministro considerados en este Proyecto de Norma Oficial Mexicana son por auto-tanque, mediante Recipientes Portátiles y/o Transportables Sujetos a Presión en vehículo de reparto y por ducto de distribución._x000D_
En las Plantas de Distribución de Gas Licuado de Petróleo donde se recibe el petrolífero por ducto, el presente Proyecto de Norma Oficial Mexicana aplica a partir del punto de interconexión con el sistema de transporte por ducto o de la toma de recepción para buque-tanque._x000D_
En las Plantas de Distribución donde el suministro es por medio de ductos de distribución el presente Proyecto Norma Oficial Mexicana aplica hasta la válvula de bloqueo donde inicia el sistema de distribución por ducto._x000D_
Asimismo, en las Plantas de Distribución de Gas Licuado de Petróleo, donde el o los Recipientes de almacenamiento son compartidos con alguna estación de servicio con fin específico, el presente Proyecto de Norma Oficial Mexicana aplica hasta el punto de interconexión, en estos casos, el o los Recipientes de almacenamiento formarán parte de la Planta de Distribución de Gas Licuado de Petróleo, sin perjuicio de que las estaciones de servicio con fin específico deban cumplir con la normativa aplicable._x000D_
Los requisitos relacionados a dispositivos de desconexión seca, referidos en los numerales 5.1.2.4 fracción II, 5.1.2.5 fracción V inciso c), 5.1.2.7 fracción III, 7.1.23.13 fracción XI, 7.1.23.16 fracción IV, 7.1.23.21 fracción XI y 7.1.23.23 serán aplicables únicamente a las Plantas de Distribución ubicadas en las 74 Zonas Metropolitanas referidas en el Apéndice C (Normativo) Delimitación de las Zonas Metropolitanas de México.</t>
  </si>
  <si>
    <t>Extracción y tratamiento del petróleo y del gas natural (Código(s) de la ICS: 75.020)El presente Proyecto de Norma Oficial Mexicana establece los requisitos y especificaciones de Seguridad Industrial, Seguridad Operativa y protección al medio ambiente que deben cumplir las Plantas de Distribución de Gas Licuado de Petróleo, durante las etapas de Diseño, Construcción, Operación y Mantenimiento, a fin de promover, aprovechar y desarrollar de manera sustentable la actividad de Distribución de Gas Licuado de Petróleo mediante Planta de Distribución; así como de prevenir daños a la población, a las Instalaciones y al medio ambiente.</t>
  </si>
  <si>
    <t>75.020 - Extraction and processing of petroleum and natural gas</t>
  </si>
  <si>
    <t>Protection of human health or safety (TBT); Protection of the environment (TBT)</t>
  </si>
  <si>
    <r>
      <rPr>
        <sz val="11"/>
        <rFont val="Calibri"/>
      </rPr>
      <t>https://members.wto.org/crnattachments/2023/TBT/MEX/23_10572_00_s.pdf
https://www.dof.gob.mx/nota_detalle.php?codigo=5692419&amp;fecha=16/06/2023</t>
    </r>
  </si>
  <si>
    <t>75.200 - Petroleum products and natural gas handling equipment</t>
  </si>
  <si>
    <t>Other (TBT); Protection of human health or safety (TBT); Protection of the environment (TBT)</t>
  </si>
  <si>
    <r>
      <rPr>
        <sz val="11"/>
        <rFont val="Calibri"/>
      </rPr>
      <t>https://members.wto.org/crnattachments/2023/TBT/MEX/23_10573_00_s.pdf
https://www.dof.gob.mx/nota_detalle.php?codigo=5692899&amp;fecha=21/06/2023</t>
    </r>
  </si>
  <si>
    <t>Kenya</t>
  </si>
  <si>
    <t>Reducing trade barriers and facilitating trade (TBT); Harmonization (TBT); Protection of the environment (TBT); Consumer information, labelling (TBT); Prevention of deceptive practices and consumer protection (TBT); Protection of human health or safety (TBT); Quality requirements (TBT)</t>
  </si>
  <si>
    <t>Rwanda</t>
  </si>
  <si>
    <t>Implementing Statutory Addition of Certain Per- and 
Polyfluoroalkyl Substances (PFAS) to the Toxics Release Inventory 
Beginning With Reporting Year 2023</t>
  </si>
  <si>
    <t>Final rule - The Environmental Protection Agency (EPA) is updating the list of chemicals subject to toxic chemical release reporting under the Emergency Planning and Community Right-to-Know Act (EPCRA) and the Pollution Prevention Act (PPA). Specifically, this action updates the regulations to identify nine per- and polyfluoroalkyl substances (PFAS) that must be reported pursuant to the National Defense Authorization Act for Fiscal Year 2020 (FY2020 NDAA) enacted on 20 December 2019. As this action is being taken to conform the regulations to a Congressional legislative mandate, notice and comment rulemaking is unnecessary.</t>
  </si>
  <si>
    <t>Per- and Polyfluoroalkyl Substances;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</si>
  <si>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</si>
  <si>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t>Protection of human health or safety (TBT); Protection of the environment (TBT); Prevention of deceptive practices and consumer protection (TBT)</t>
  </si>
  <si>
    <r>
      <rPr>
        <sz val="11"/>
        <rFont val="Calibri"/>
      </rPr>
      <t>https://members.wto.org/crnattachments/2023/TBT/USA/23_10562_00_e.pdf</t>
    </r>
  </si>
  <si>
    <t>Quality Control Standards for the Medical Device Distribution (Draft)</t>
  </si>
  <si>
    <t>The document is tostrengthen the quality management of medical device business, standardize the management behavior of medical device distribution, and ensure the safety and effectiveness of medical devices.</t>
  </si>
  <si>
    <t>medical devices (HS code(s): 90); (ICS code(s): 11)</t>
  </si>
  <si>
    <t>90 - OPTICAL, PHOTOGRAPHIC, CINEMATOGRAPHIC, MEASURING, CHECKING, PRECISION, MEDICAL OR SURGICAL INSTRUMENTS AND APPARATUS; PARTS AND ACCESSORIES THEREOF</t>
  </si>
  <si>
    <t>11 - Health care technology</t>
  </si>
  <si>
    <r>
      <rPr>
        <sz val="11"/>
        <rFont val="Calibri"/>
      </rPr>
      <t>https://members.wto.org/crnattachments/2023/TBT/CHN/23_10582_00_x.pdf</t>
    </r>
  </si>
  <si>
    <t>Tanzania</t>
  </si>
  <si>
    <t>SI 682 Part 1 - Children's cots and folding cots for domestic use: Safety requirements</t>
  </si>
  <si>
    <t>Revision of the Mandatory Standard SI 682 part 1, dealing with the safety requirements of children's cots and folding cots for domestic use. This draft standard revision adopts the European Standard EN 716-1: 2017 and AC: March 2019, with a few national deviations that appear in the standard's Hebrew section.  The major differences between the old version and this new revised draft standard are as follows:Introduction of the elements of the amendment;Modifies the references;Clarifies section 4.4.8.1, “Movable sides”;Modifies section 4.4.8.2, “Distance between footholds and top of cot sides and ends”;Clarifies the instructions for use (Section 6);Adds a warning concerning the risk of adding a second mattress to the bed;Modifies Section 7 dealing with the marking.The requirements of all sections of the proposed revised standard will be mandatory except for the new national Section 3.8 dealing with the baby's cot.Both the old standard and this new revised standard will apply from entry into force of this revision for a period of 12 months. During this time, products may be tested according to the old or the new revised standard.</t>
  </si>
  <si>
    <r>
      <rPr>
        <sz val="11"/>
        <rFont val="Calibri"/>
      </rPr>
      <t>https://members.wto.org/crnattachments/2023/TBT/ISR/23_10592_00_x.pdf</t>
    </r>
  </si>
  <si>
    <t>National Standard of the P.R.C., Intrusion and hold-up alarm systems intrude detectors</t>
  </si>
  <si>
    <t>This document specifies the product classification, gradation and identification, technical requirements, marking, packaging, transportation and storage requirements，inspection rules and test methods of intrude detectors used in intrusion and hold-up alarm systems.This document applies to the design, production and inspection of intrude detectors in intrusion and hold-up alarm systems.</t>
  </si>
  <si>
    <t>intrusion and hold-up alarm systems intrude detectors (HS code(s): 853190)</t>
  </si>
  <si>
    <t>853190 - Parts of electric sound or visual signalling apparatus, n.e.s.</t>
  </si>
  <si>
    <t>13.320 - Alarm and warning systems</t>
  </si>
  <si>
    <t>Protection of human health or safety (TBT); Quality requirements (TBT); Cost saving and productivity enhancement (TBT)</t>
  </si>
  <si>
    <r>
      <rPr>
        <sz val="11"/>
        <rFont val="Calibri"/>
      </rPr>
      <t>https://members.wto.org/crnattachments/2023/TBT/CHN/23_10575_00_x.pdf</t>
    </r>
  </si>
  <si>
    <t>United Arab Emirates</t>
  </si>
  <si>
    <t>Draft Ministerial Resolution No. (XX ) for the year 2023  Regarding the Updating of UAE national Standards logo, national conformity marks, energy efficiency and environmental performance cards</t>
  </si>
  <si>
    <t>  This decree concerned with the updating of the MoIAT marks and logo, including national conformity Marks, National standards logo, energy efficiency and environmental performance cards, Marks &amp; logo in the Annex (1), Usage Policy for ECAS Mark of Conformity annex (2), attached to the decree.</t>
  </si>
  <si>
    <t>conformity Marks &amp; National standards logo</t>
  </si>
  <si>
    <t>13.020 - Environmental protection</t>
  </si>
  <si>
    <t>Consumer information, labelling (TBT); Reducing trade barriers and facilitating trade (TBT); Cost saving and productivity enhancement (TBT)</t>
  </si>
  <si>
    <r>
      <rPr>
        <sz val="11"/>
        <rFont val="Calibri"/>
      </rPr>
      <t>https://members.wto.org/crnattachments/2023/TBT/ARE/23_10574_00_x.pdf</t>
    </r>
  </si>
  <si>
    <t>National Standard of the P.R.C., Classification and code of dangerous goods</t>
  </si>
  <si>
    <t>This document specifies the categories, items, and packaging categories of dangerous goods, the classification of dangerous goods, the order of danger of dangerous goods, the transportation classification principles of samples, and the numbering and naming rules of dangerous goods.This document applies to the transportation, storage, loading and unloading, distribution and related activities of dangerous goods. This document is consistent with the technical content of the United Nations for Recommendations on the Transport of Dangerous Goods (Rev.22).</t>
  </si>
  <si>
    <r>
      <rPr>
        <sz val="11"/>
        <rFont val="Calibri"/>
      </rPr>
      <t>https://members.wto.org/crnattachments/2023/TBT/CHN/23_10580_00_x.pdf</t>
    </r>
  </si>
  <si>
    <t>National Standard of the P.R.C., Minimum allowable values of energy efficiency and energy efficiency grades for cold store (box) and refrigerant compressor condensing unit</t>
  </si>
  <si>
    <t>This document specifies the minimum allowable values of energy efficiency, energy efficiency grades and test methods for cold stores (boxes) and positive displacement refrigerant compressor condensing units.This document applies toa) the newly-built cold stores building and the assembly cold stores installed with refrigerant units. It also can be referred by the cold stores with freezing function and the retrofitted cold stores;b) the air-cooling or water-cooling positive displacement refrigerant compressor condensing units driven by electric motors. It also can be referred by variable speed products.This document does not apply toa) the refrigerant systems not driven by motors and compressors;b) the refrigerated containers;c) the on-site assembled refrigeration compressor condensing units;d) the evaporative-condensation refrigeration compressor condensing units.</t>
  </si>
  <si>
    <t>Cold store (box) and refrigerant compressor condensing unit (HS code(s): 8418); (ICS code(s): 27.010)</t>
  </si>
  <si>
    <t>8418 - Refrigerators, freezers and other refrigerating or freezing equipment, electric or other; heat pumps; parts thereof (excl. air conditioning machines of heading 8415)</t>
  </si>
  <si>
    <t>27.010 - Energy and heat transfer engineering in general</t>
  </si>
  <si>
    <t>Protection of the environment (TBT); Other (TBT)</t>
  </si>
  <si>
    <r>
      <rPr>
        <sz val="11"/>
        <rFont val="Calibri"/>
      </rPr>
      <t>https://members.wto.org/crnattachments/2023/TBT/CHN/23_10578_00_x.pdf</t>
    </r>
  </si>
  <si>
    <t>National Standard of the P.R.C., Minimum allowable values of energy efficiency and energy efficiency grades for water chillers</t>
  </si>
  <si>
    <t>This document specifies the minimum allowable values of energy efficiency, energy efficiency grades, test methods and the implementation of the documents for Water chilling (heat pump) packages using the vapor compression cycle, Direct-fired lithium bromide absorption water chiller (heater), Steam and hot water type lithium bromide absorption water chiller, water-source (ground-source) heat pumps, Low ambient temperature air source heat pump (water chilling) packages.This document applies to steam compression cycle cooling (heat pump) units with electric motor driven compressors; air conditioning or industrial bromine lithium absorption double-effect cooling (warm) water units with steam or direct combustion of fuel oil or gas as heat source; household, commercial and similar purposes water (ground) source heat pumps with electric motor mechanical compression system and water as cold (heat) source; air source heat pump (chilled water) units, air source heat pump hot water units for heating and low temperature commercial or industrial heat pump hot water units for heating and similar purposes driven by electric motors operating at low ambient temperatures.</t>
  </si>
  <si>
    <t>Water chilling (heat pump) packages using the vapor compression cycle, Direct-fired lithium bromide absorption water chiller （heater）, Steam and hot water type lithium bromide absorption water chiller, water-source（ground-source） heat pumps, Low ambient temperature air source heat pump （water chilling）packages (HS code(s): 8418); (ICS code(s): 27.010)</t>
  </si>
  <si>
    <t>Protection of the environment (TBT); Cost saving and productivity enhancement (TBT); Other (TBT)</t>
  </si>
  <si>
    <r>
      <rPr>
        <sz val="11"/>
        <rFont val="Calibri"/>
      </rPr>
      <t>https://members.wto.org/crnattachments/2023/TBT/CHN/23_10579_00_x.pdf</t>
    </r>
  </si>
  <si>
    <t>DEAS 134:2023, Cold formed steel sections — Specification, Fourth Edition</t>
  </si>
  <si>
    <t>This East African Standard specifies the requirements and sectional properties of cold formed steel sections of thickness of 1 mm to 8 mm for use in structural and general engineering applications. The sections and their sectional properties are listed in Annex A.</t>
  </si>
  <si>
    <t xml:space="preserve">U, I or H sections of iron or non-alloy steel, not further worked than hot-rolled, hot-drawn or extruded, of a height of </t>
  </si>
  <si>
    <t>721610 - U, I or H sections of iron or non-alloy steel, not further worked than hot-rolled, hot-drawn or extruded, of a height of &lt; 80 mm</t>
  </si>
  <si>
    <t>77.140.75 - Steel pipes and tubes for specific use</t>
  </si>
  <si>
    <t>Consumer information, labelling (TBT); Quality requirements (TBT); Reducing trade barriers and facilitating trade (TBT)</t>
  </si>
  <si>
    <r>
      <rPr>
        <sz val="11"/>
        <rFont val="Calibri"/>
      </rPr>
      <t>https://members.wto.org/crnattachments/2023/TBT/TZA/23_10524_00_e.pdf</t>
    </r>
  </si>
  <si>
    <t>Reducing trade barriers and facilitating trade (TBT); Quality requirements (TBT); Consumer information, labelling (TBT)</t>
  </si>
  <si>
    <t>DEAS 1149: 2023, Industrial honey — Specification, First Edition</t>
  </si>
  <si>
    <t>This Draft East African Standard specifies the requirements, sampling and test methods for honey produced by honeybees of genus Apis used as a raw material for industrial purposes but not for direct human consumption.</t>
  </si>
  <si>
    <t>Natural honey. (HS code(s): 0409); Sugar and sugar products (ICS code(s): 67.180.10)</t>
  </si>
  <si>
    <t>0409 - Natural honey.</t>
  </si>
  <si>
    <t>67.180.10 - Sugar and sugar products</t>
  </si>
  <si>
    <t>Consumer information, labelling (TBT); Protection of human health or safety (TBT); Quality requirements (TBT); Reducing trade barriers and facilitating trade (TBT)</t>
  </si>
  <si>
    <r>
      <rPr>
        <sz val="11"/>
        <rFont val="Calibri"/>
      </rPr>
      <t>https://members.wto.org/crnattachments/2023/TBT/TZA/23_10519_00_e.pdf</t>
    </r>
  </si>
  <si>
    <t>DEAS 1155:2023, Padlocks and padlock fittings — Specification, First edition</t>
  </si>
  <si>
    <t>This draft East Africa Standard specifies requirements, test methods and sampling of padlocks and padlock fittings used on buildings and general use. It covers performance and other requirements for dimension, strength, security, durability, material and corrosion of padlocks and padlock fittings._x000D_
The specifications cover environmental, operational and security requirements for padlocks. Included are function descriptions, cycle tests, operational tests, environmental tests, forcing tests, and surreptitious entry tests._x000D_
This specification describes and grades various levels of performance to provide users of the specification with criteria upon which to select suitable padlocks. Six levels of performance are described in this specification with Grade 1 the lowest and Grade 6 the highest._x000D_
Tests described are laboratory tests and although they simulate field conditions as to attacks or the environment, they do not duplicate these conditions. Tests described are repeatable in the laboratory</t>
  </si>
  <si>
    <t>Padlocks of base metal (HS code(s): 830110); Building accessories (ICS code(s): 91.190)</t>
  </si>
  <si>
    <t>830110 - Padlocks of base metal</t>
  </si>
  <si>
    <t>91.190 - Building accessories</t>
  </si>
  <si>
    <t>Consumer information, labelling (TBT); Reducing trade barriers and facilitating trade (TBT); Quality requirements (TBT)</t>
  </si>
  <si>
    <r>
      <rPr>
        <sz val="11"/>
        <rFont val="Calibri"/>
      </rPr>
      <t>https://members.wto.org/crnattachments/2023/TBT/TZA/23_10539_00_e.pdf</t>
    </r>
  </si>
  <si>
    <t>DEAS 1156:2023, Steel filing cabinets for general office purposes — Specification, First edition</t>
  </si>
  <si>
    <t>This draft East African Standard specifies the requirements for materials, sizes, construction, finish and tests of steel filing cabinets for general office purposes.</t>
  </si>
  <si>
    <t>Filing cabinets, card-index cabinets, paper trays, paper rests, pen trays, office-stamp stands and similar office or desk equipment, of base metal, other than office furniture of heading 94.03. (HS code(s): 8304); Interior finishing (ICS code(s): 91.180)</t>
  </si>
  <si>
    <t>8304 - Filing cabinets, card-index cabinets, paper trays, paper rests, pen trays, office-stamp stands and similar office or desk equipment, of base metal, other than office furniture of heading 94.03.</t>
  </si>
  <si>
    <t>91.180 - Interior finishing</t>
  </si>
  <si>
    <r>
      <rPr>
        <sz val="11"/>
        <rFont val="Calibri"/>
      </rPr>
      <t>https://members.wto.org/crnattachments/2023/TBT/TZA/23_10544_00_e.pdf</t>
    </r>
  </si>
  <si>
    <t>DEAS 1147: 2023, Flavoured honey — Specification. First Edition</t>
  </si>
  <si>
    <t>This Draft East African Standard specifies the requirements, sampling and test methods for Flavored Honey intended for human consumption</t>
  </si>
  <si>
    <t>Reducing trade barriers and facilitating trade (TBT); Quality requirements (TBT); Protection of human health or safety (TBT); Consumer information, labelling (TBT)</t>
  </si>
  <si>
    <r>
      <rPr>
        <sz val="11"/>
        <rFont val="Calibri"/>
      </rPr>
      <t>https://members.wto.org/crnattachments/2023/TBT/TZA/23_10514_00_e.pdf</t>
    </r>
  </si>
  <si>
    <t>DEAS 1153:2023, Windows and doors made from rolled steel sheets and steel sections — Specification</t>
  </si>
  <si>
    <t>This draft East African Standard specifies the requirements regarding material, fabrication and finish of steel doors, windows, ventilators and fixed-lights manufactured from rolled steel sheets and rolled steel sections for domestic applications to the specified sizes and designs._x000D_
This standard does not cover steel doors, windows, ventilators and fixed-lights for use in institutional and industrial buildings.</t>
  </si>
  <si>
    <t>Doors, windows and their frames and thresholds for doors, of iron or steel (HS code(s): 730830); Doors and windows (ICS code(s): 91.060.50)</t>
  </si>
  <si>
    <t>730830 - Doors, windows and their frames and thresholds for doors, of iron or steel</t>
  </si>
  <si>
    <t>91.060.50 - Doors and windows</t>
  </si>
  <si>
    <r>
      <rPr>
        <sz val="11"/>
        <rFont val="Calibri"/>
      </rPr>
      <t>https://members.wto.org/crnattachments/2023/TBT/TZA/23_10549_00_e.pdf</t>
    </r>
  </si>
  <si>
    <t>Sri Lanka</t>
  </si>
  <si>
    <t>Food ( Labelling and Advertising) Regulations 2022 - Gazette Extraordinary of the Democratic Socialist Republic of Sri Lanka No. 2319/40 dated 14 February, 2023</t>
  </si>
  <si>
    <t>Food ( Labelling and Advertising) Regulations 2022 </t>
  </si>
  <si>
    <t>Food items</t>
  </si>
  <si>
    <t>67.040 - Food products in general</t>
  </si>
  <si>
    <t>Consumer information, labelling (TBT)</t>
  </si>
  <si>
    <t>Labelling</t>
  </si>
  <si>
    <r>
      <rPr>
        <sz val="11"/>
        <rFont val="Calibri"/>
      </rPr>
      <t>https://members.wto.org/crnattachments/2023/TBT/LKA/23_10503_00_e.pdf</t>
    </r>
  </si>
  <si>
    <t>DEAS 1154:2023, Mild steel wire for engineering purposes — Specification, First edition</t>
  </si>
  <si>
    <t>This draft East African Standard specifies the quality requirements, dimensions and sampling of cold drawn mild steel wire of sizes 0.15 mm to 10 mm diameter for engineering applications with exception of fencing applications.</t>
  </si>
  <si>
    <t>Wire of iron or non-alloy steel, in coils, plated or coated (excl. plated or coated with base metals, and bars and rods) (HS code(s): 721790); Steel wire, wire ropes and link chains (ICS code(s): 77.140.65)</t>
  </si>
  <si>
    <t>721790 - Wire of iron or non-alloy steel, in coils, plated or coated (excl. plated or coated with base metals, and bars and rods)</t>
  </si>
  <si>
    <t>77.140.65 - Steel wire, wire ropes and link chains</t>
  </si>
  <si>
    <t>Consumer information, labelling (TBT); Reducing trade barriers and facilitating trade (TBT); Harmonization (TBT)</t>
  </si>
  <si>
    <r>
      <rPr>
        <sz val="11"/>
        <rFont val="Calibri"/>
      </rPr>
      <t>https://members.wto.org/crnattachments/2023/TBT/TZA/23_10534_00_e.pdf</t>
    </r>
  </si>
  <si>
    <t>DEAS 468:2023, Pre-painted metal coated steel sheets and coils — Specification, Fouth Edition</t>
  </si>
  <si>
    <t>This East African Standard specifies requirements, sampling and test methods for pre-painted metal coated steel sheets and coils.</t>
  </si>
  <si>
    <t xml:space="preserve">Flat-rolled products of iron or non-alloy steel, of a width of &gt;= 600 mm, in coils, simply cold-rolled "cold-reduced", not clad, plated or coated, of a thickness of </t>
  </si>
  <si>
    <t>720918 - Flat-rolled products of iron or non-alloy steel, of a width of &gt;= 600 mm, in coils, simply cold-rolled "cold-reduced", not clad, plated or coated, of a thickness of &lt; 0,5 mm</t>
  </si>
  <si>
    <t>77.140.01 - Iron and steel products in general</t>
  </si>
  <si>
    <r>
      <rPr>
        <sz val="11"/>
        <rFont val="Calibri"/>
      </rPr>
      <t>https://members.wto.org/crnattachments/2023/TBT/TZA/23_10529_00_e.pdf</t>
    </r>
  </si>
  <si>
    <t>Quality requirements (TBT); Reducing trade barriers and facilitating trade (TBT); Consumer information, labelling (TBT)</t>
  </si>
  <si>
    <t>Canada</t>
  </si>
  <si>
    <t>Amendment to the Canadian Grade Compendium: Volume 9 – Import Grade Requirements Item 34. Processed Fruit or Vegetable Product in hermetically sealed package in Table of Import Grade Names for Imported Food</t>
  </si>
  <si>
    <t>Certain processed fruit and vegetable products must be labelled with the applicable grade name that is set out in the Compendium. Grade names for imported processed fruit and vegetable products in hermetically sealed packages are maintained and enforced by the CFIA in an incorporated by reference document titled “Canadian Grade Compendium: Volume 9 – Import Grade Requirements” (CGC Volume 9).CGC Volume 9 is incorporated by reference into the  Safe Food for Canadians Regulations (SFCR). Changes to these documents follow the CFIA Incorporation by Reference Policy. CFIA has made changes to the French version of the Canadian Grade Compendium: Volume 9 - Import Grade Requirements to correct a translation error:Recueil des normes canadiennes de classification : Volume 9 – Exigences relatives aux catégories d'importation https://inspection.canada.ca/a-propos-de-l-acia/lois-et-reglements/liste-des-lois-et-reglements/documents-incorpores-par-renvoi/recueil-des-normes-canadiennes-de-classification-v/fra/1520647701525/1520647702274?chap=0The correction was made to the Table of Import Grade Names for Imported Food for Item 34. Processed Fruit or Vegetable Product in hermetically sealed package.  For item 34 only, the word “NORMALE” has been changed to “RÉGULIÈRE” to align with the translation in the Canadian Grade Compendium: Volume 3 – Processed Fruit or Vegetable Products for processed fruit or vegetable products in hermetically sealed package and the existing text in the Industry Labelling Tool. No changes were made to the English version of the Canadian Grade Compendium: Volume 9.</t>
  </si>
  <si>
    <t>Processed fruit and vegetable products in hermetically sealed packages</t>
  </si>
  <si>
    <t>67.080 - Fruits. Vegetables</t>
  </si>
  <si>
    <r>
      <rPr>
        <sz val="11"/>
        <rFont val="Calibri"/>
      </rPr>
      <t>https://inspection.canada.ca/a-propos-de-l-acia/lois-et-reglements/liste-des-lois-et-reglements/documents-incorpores-par-renvoi/recueil-des-normes-canadiennes-de-classification-v/fra/1520647701525/1520647702274?chap=0</t>
    </r>
  </si>
  <si>
    <t>Flame Retardants; Significant New Uses Rules for Certain Non-Ongoing Uses</t>
  </si>
  <si>
    <t>Proposed rule - Under the Toxic Substances Control Act (TSCA), EPA is proposing significant new use rules (SNURs) for three flame retardants, tris(2-chloroethyl) phosphate (TCEP), 4,4'-(1-methylethylidene)bis[2, 6-dibromophenol], also known as "tetrabromobisphenol A," (TBBPA), and triphenyl phosphate (TPP), which are all undergoing TSCA risk evaluations. The proposed significant new uses are manufacture (including import) or processing for any use, with the exception that the conditions of use the Agency expects to consider within the scope of the TSCA section 6 risk evaluations are not proposed as significant new uses. Persons subject to the SNUR would be required to notify EPA at least 90 days before commencing any manufacturing (including import) or processing of the chemical substance for a significant new use. Once EPA receives a notification, EPA must review and make an affirmative determination on the notification, and take such action as is required by any such determination before the manufacture (including import) or processing for the significant new use can commence.</t>
  </si>
  <si>
    <t>Flame retardants;  Quality (ICS code(s): 03.120); Environmental protection (ICS code(s): 13.020); Products of the chemical industry (ICS code(s): 71.100)</t>
  </si>
  <si>
    <t>03.120 - Quality; 13.020 - Environmental protection; 71.100 - Products of the chemical industry</t>
  </si>
  <si>
    <t>Protection of human health or safety (TBT); Protection of the environment (TBT); Quality requirements (TBT)</t>
  </si>
  <si>
    <r>
      <rPr>
        <sz val="11"/>
        <rFont val="Calibri"/>
      </rPr>
      <t>https://members.wto.org/crnattachments/2023/TBT/USA/23_10501_00_e.pdf</t>
    </r>
  </si>
  <si>
    <t>Protection of human health or safety (TBT); Quality requirements (TBT); Reducing trade barriers and facilitating trade (TBT); Consumer information, labelling (TBT)</t>
  </si>
  <si>
    <t>Harmonization (TBT); Reducing trade barriers and facilitating trade (TBT); Consumer information, labelling (TBT)</t>
  </si>
  <si>
    <t> Amendment to the Specifications and Standards for Foods, Food Additives, Etc.</t>
  </si>
  <si>
    <t>Amendment to the specifications for synthetic resin used for apparatus, containers, and packaging.</t>
  </si>
  <si>
    <t>Apparatus, containers and packaging for food</t>
  </si>
  <si>
    <r>
      <rPr>
        <sz val="11"/>
        <rFont val="Calibri"/>
      </rPr>
      <t>https://members.wto.org/crnattachments/2023/TBT/JPN/23_10469_00_e.pdf</t>
    </r>
  </si>
  <si>
    <t>Draft Commission Regulation amending Annex XVII to Regulation (EC) No 1907/2006 of the European Parliament and of the Council concerning the Registration, Evaluation, Authorisation and Restriction of Chemicals (REACH) as regards octamethylcyclotetrasiloxane (D4), decamethylcyclopentasiloxane (D5) and dodecamethylcyclohexasiloxane (D6) </t>
  </si>
  <si>
    <t>This draft Commission Regulation aims to complement the existing restriction of D4 and D5 in wash-of cosmetic products (entry 70 of Annex XVII to the REACH Regulation) by restricting the placing on the market of D6 in wash-off cosmetic products.  Moreover, it aims to restrict the placing on the market of D4, D5 and D6 on their own, as a constituent of other substances (but excluding polymers) and in mixtures in other consumer and professional products more generally.  Finally, it aims to restrict the use of D4, D5 and D6 as a solvent for the dry cleaning of textiles, leather and fur.  For ease of legibility, the draft aims to replace the existing entry 70 altogether.</t>
  </si>
  <si>
    <t>Leave-on and wash-off cosmetic products as well as other consumer and professional products.</t>
  </si>
  <si>
    <t>71.100 - Products of the chemical industry</t>
  </si>
  <si>
    <t>Protection of the environment (TBT)</t>
  </si>
  <si>
    <r>
      <rPr>
        <sz val="11"/>
        <rFont val="Calibri"/>
      </rPr>
      <t>https://members.wto.org/crnattachments/2023/TBT/EEC/23_10468_00_e.pdf
https://members.wto.org/crnattachments/2023/TBT/EEC/23_10468_01_e.pdf</t>
    </r>
  </si>
  <si>
    <t>Draft Order of the Ministry for Communities, Territories and Infrastructure Development of Ukraine “On Approval of the Technical Regulation for Energy Labelling of Household Washing Machines and Household Washer-Dryers”</t>
  </si>
  <si>
    <t>The draft Order of the Ministry for Communities, Territories and Infrastructure Development of Ukraine "On Approval of the Technical Regulation for Energy Labelling of Household Washing Machines and Household Washer-Dryers" is developed in order to regulate the requirements for energy labelling of household washing machines and household washer-dryers in accordance with the updated EU legislation, as well as to provide consumers with information on the level of efficiency of energy consumption by household washing machines and household washer-dryers and additional information that will enable consumers to choose the most energy efficient products.The Technical Regulation defines the basic requirements for energy labelling and the provision of additional information on mains-powered household washing machines and mains-powered household washer-dryers, including those that can also be battery-powered, as well as integrated household washing machines and integrated household washer-dryers.The Technical Regulation corresponds to Commission Delegated Regulation (EU) 2019/2014 of 11 March 2019 supplementing Regulation (EU) 2017/1369 of the European Parliament and of the Council with regard to energy labelling of household washing machines and household washer-dryers and repealing Commission Delegated Regulation (EU) No 1061/2010 and Commission Directive 96/60/EC.As of today, in Ukraine operates the Technical Regulation on energy labelling of household washing machines, approved by the Resolution of the Cabinet of Ministers of Ukraine No. 702 "On Approval of Technical Regulations on Energy Labelling" of 07 August 2013, which was developed on the basis of Commission Delegated Regulation (EU) No 1061/2010 of 28 September 2010 supplementing Directive 2010/30/EU of the European Parliament and of the Council with regard to energy labelling of household washing machines (repealed).After this Order enters into force, the Technical Regulation for energy labelling of household washing machines, approved by the Resolution of the Cabinet of Ministers of Ukraine of August 7, 2013 No. 702, will be canceled._x000D_
The draft Order also stipulates that the placement of household washing machines and household washer-dryers on the market prior to the entry into force of this Order may not be prohibited or restricted due to non-compliance with all or some of the requirements of the Technical Regulation approved by this Order.</t>
  </si>
  <si>
    <t>Household washing machines, household washer-dryers</t>
  </si>
  <si>
    <t>842112 - Centrifugal clothes-dryers; 8450 - Household or laundry-type washing machines, incl. machines which both wash and dry; parts thereof</t>
  </si>
  <si>
    <t>Consumer information, labelling (TBT); Prevention of deceptive practices and consumer protection (TBT); Protection of human health or safety (TBT); Quality requirements (TBT); Harmonization (TBT); Cost saving and productivity enhancement (TBT)</t>
  </si>
  <si>
    <r>
      <rPr>
        <sz val="11"/>
        <rFont val="Calibri"/>
      </rPr>
      <t>https://members.wto.org/crnattachments/2023/TBT/UKR/23_10463_00_x.pdf
https://members.wto.org/crnattachments/2023/TBT/UKR/23_10463_01_x.pdf
https://members.wto.org/crnattachments/2023/TBT/UKR/23_10463_02_x.pdf
https://members.wto.org/crnattachments/2023/TBT/UKR/23_10463_03_x.pdf
https://members.wto.org/crnattachments/2023/TBT/UKR/23_10463_04_x.pdf
https://members.wto.org/crnattachments/2023/TBT/UKR/23_10463_05_x.pdf
https://members.wto.org/crnattachments/2023/TBT/UKR/23_10463_06_x.pdf
https://members.wto.org/crnattachments/2023/TBT/UKR/23_10463_07_x.pdf
https://members.wto.org/crnattachments/2023/TBT/UKR/23_10463_08_x.pdf
https://members.wto.org/crnattachments/2023/TBT/UKR/23_10463_09_x.pdf
https://members.wto.org/crnattachments/2023/TBT/UKR/23_10463_10_x.pdf
https://members.wto.org/crnattachments/2023/TBT/UKR/23_10463_11_x.pdf
https://saee.gov.ua/uk/activity/rehulyatorna-diyalnist</t>
    </r>
  </si>
  <si>
    <t>DEAS 1119-4: 2023, Skin applied mosquito repellent — Specification — Part 4: Bathing soap, First Edition.</t>
  </si>
  <si>
    <t>This Draft East African Standard specifies the requirements, sampling and test methods for skin applied mosquito repellent bathing soap.</t>
  </si>
  <si>
    <t>(HS code(s): 380891); (ICS code(s): 71.100.70)</t>
  </si>
  <si>
    <t>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</si>
  <si>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https://members.wto.org/crnattachments/2023/TBT/UGA/23_10474_00_e.pdf</t>
    </r>
  </si>
  <si>
    <t>Protection of the environment (TBT); Protection of human health or safety (TBT); Prevention of deceptive practices and consumer protection (TBT); Consumer information, labelling (TBT); Quality requirements (TBT); Harmonization (TBT); Reducing trade barriers and facilitating trade (TBT)</t>
  </si>
  <si>
    <t>Peru</t>
  </si>
  <si>
    <t>Proyecto de Reglamento de fertilizantes y sustancias afines (Draft Regulation on fertilizers and like substances) (40 pages, in Spanish)</t>
  </si>
  <si>
    <t>The notified draft Regulation establishes provisions to regulate activities relating to the life cycle of fertilizers and like substances from a sustainable soil management perspective. The provisions also seek to promote the competitiveness and sustainability of domestic agriculture and to improve food and nutrition security and food safety with a view to ensuring the safety, quality and efficient use of fertilizers and like substances and minimizing their adverse health and environmental impacts.</t>
  </si>
  <si>
    <t>Fertilizers and like substances classified under Chapter 31 of the Harmonized System or Customs Tariff.</t>
  </si>
  <si>
    <t>31 - FERTILISERS</t>
  </si>
  <si>
    <t>65.080 - Fertilizers</t>
  </si>
  <si>
    <r>
      <rPr>
        <sz val="11"/>
        <rFont val="Calibri"/>
      </rPr>
      <t xml:space="preserve">https://members.wto.org/crnattachments/2023/TBT/PER/23_10464_00_s.pdf
https://www.gob.pe/institucion/midagri/normas-legales/4283963-0178-2023-midagri
http://extranet.comunidadandina.org/sirt/public/buscapalavra.aspx
http://consultasenlinea.mincetur.gob.pe/notificaciones/Publico/FrmBuscador.aspx
</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</si>
  <si>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</si>
  <si>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3 substances as Shitei Yakubutsu, and their proper uses under the Act.</t>
  </si>
  <si>
    <t>Substances with probable effects on the central nervous system</t>
  </si>
  <si>
    <r>
      <rPr>
        <sz val="11"/>
        <rFont val="Calibri"/>
      </rPr>
      <t>https://members.wto.org/crnattachments/2023/TBT/JPN/23_10470_00_e.pdf</t>
    </r>
  </si>
  <si>
    <t>Significant New Use Rules on Certain Chemical Substances (23-
2.5e)&gt;</t>
  </si>
  <si>
    <t>Proposed rule - EPA is proposing significant new use rules (SNURs) under the &gt;Toxic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 to notify EPA at 
least 90 days before commencing that activity. The required 
notification initiates EPA's evaluation of the use, under the 
conditions of use for that chemical substance, within the applicable 
review period. Persons may not commence manufacture or processing for 
the significant new use until EPA has conducted a review of the notice, 
made an appropriate determination on the notice, and has taken such 
actions as are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</si>
  <si>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</si>
  <si>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</si>
  <si>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https://members.wto.org/crnattachments/2023/TBT/USA/23_10448_00_e.pdf</t>
    </r>
  </si>
  <si>
    <t>Proyecto de Protocolo de Análisis y/o Ensayos de Seguridad de Producto de Combustibles PC Nº66/2:2023, de 16 de junio 2023 (Draft safety analysis and/or test protocol for fuel products, PC No. 66/2:2023, of 16 June 2023) (10 pages, in Spanish)</t>
  </si>
  <si>
    <t>The notified protocol establishes the certification procedure for elastomer membranes intended for gas appliances and equipment, in accordance with the scope and field of application indicated in standard UNE EN 549:2020. It does not apply to membranes that already form part of gas appliances; in this case, the requirements established for those appliances in the respective protocols must be met.</t>
  </si>
  <si>
    <t>Elastomer materials for membranes intended for gas appliances and equipment.</t>
  </si>
  <si>
    <t>83.080 - Plastics</t>
  </si>
  <si>
    <r>
      <rPr>
        <sz val="11"/>
        <rFont val="Calibri"/>
      </rPr>
      <t>https://members.wto.org/crnattachments/2023/TBT/CHL/23_10439_00_s.pdf
https://www.sec.cl/consulta-publica/#1562021903705-db277904-ea8a</t>
    </r>
  </si>
  <si>
    <t>New Zealand</t>
  </si>
  <si>
    <t>Equipment Energy Efficiency (E3) Consultation Regulation Impact Statement – for consultation on the energy efficiency of electronic displays (May 2023 , 80 pages) available for download at: Electronic Displays: televisions, computer monitors, and digital signage displays | EECA</t>
  </si>
  <si>
    <t>The notified consultation document presents policy options to:Increase the Minimum Energy Performance Standards (MEPS) and update the Mandatory Energy Performance Labelling (MEPL) requirements for televisions and computer monitors. Introduce MEPS and MEPL requirements for digital signage displays.The policy options are to align with the MEPS levels in the European Union ecodesign requirements (2019/2021) for electronic displays. Different transition timeframes and approaches are considered in the consultation document. Consideration is also being given to the use of international test standards including IEC 62087.</t>
  </si>
  <si>
    <t>Electronic displays including televisions, computer monitors, and digital signage displays, including those under HS 85.24, 85.25, 85.28, 85.33, and 85.29.</t>
  </si>
  <si>
    <t>8524 - Flat panel display modules, whether or not incorporating touch-sensitive screens; 8525 - Transmission apparatus for radio-broadcasting or television, whether or not incorporating reception apparatus or sound recording or reproducing apparatus; television cameras, digital cameras and video camera recorders; 8528 - Monitors and projectors, not incorporating television reception apparatus; reception apparatus for television, whether or not incorporating radio-broadcast receivers or sound or video recording or reproducing apparatus; 8529 - Parts suitable for use solely or principally with flat panel display modules, transmission and reception apparatus for radio-telephony, radio-telegraphy, radio-broadcasting, television, television cameras, still image video cameras and other video camera recorders, radar apparatus, radio navigational aid apparatus or radio remote control apparatus, n.e.s.; 8533 - Electrical resistors, incl. rheostats and potentiometers (excl. heating resistors); parts thereof</t>
  </si>
  <si>
    <t>Proyecto de Protocolo de Análisis y/o Ensayos de Seguridad de Producto de Combustibles PC Nº66/3:2023 (Draft safety analysis and/or test protocol for fuel products, PC No. 66/3:2023) (10 pages, in Spanish)</t>
  </si>
  <si>
    <t>The notified protocol establishes the certification procedure for type B2/H3 ring seals, with a nominal hardness of 65 ± 5 IRHD, for the automatic valves specified in Protocol PC No. 20:2018 or the provision replacing it.</t>
  </si>
  <si>
    <t>Type B2/H3 ring seals, with a nominal hardness of 65 ± 5 IRHD, for automatic valves for LPG cylinders.</t>
  </si>
  <si>
    <t>21.060.60 - Rings, bushes, sleeves, collars; 23.060 - Valves; 23.020.35 - Gas cylinders</t>
  </si>
  <si>
    <r>
      <rPr>
        <sz val="11"/>
        <rFont val="Calibri"/>
      </rPr>
      <t>https://members.wto.org/crnattachments/2023/TBT/CHL/23_10438_00_s.pdf
https://www.sec.cl/consulta-publica/#1562021903705-db277904-ea8a</t>
    </r>
  </si>
  <si>
    <t>draft Order of the Ministry for Communities, Territories and Infrastructure Development of Ukraine  "On Approval of the Technical Regulation for Energy Labelling of Household Dishwashers"</t>
  </si>
  <si>
    <t>The draft Order of the Ministry for Communities, Territories and Infrastructure Development of Ukraine  "On Approval of the Technical Regulation for Energy Labelling of Household Dishwashers" is developed in order to regulate the requirements for energy labelling of household dishwashers in accordance with the updated EU legislation, as well as to provide consumers with information on the level of energy efficiency of dishwashers and additional information that will enable consumers to choose the most energy efficient products.The Technical Regulation establishes requirements for energy labelling and the provision of additional information on household dishwashers and electric household dishwashers that are mains-powered and can also be powered by batteries.The Technical Regulation corresponds to Commission Delegated Regulation (EU) 2019/2017 of 11 March 2019 supplementing Regulation (EU) 2017/1369 of the European Parliament and of the Council with regard to energy labelling of household dishwashers and repealing Commission Delegated Regulation (EU) No 1059/2010.As of today, in Ukraine operates the Technical Regulation for the energy labelling of household dishwashers, approved by Resolution of the Cabinet of Ministers of Ukraine of 17 July 2015 No. 514, which was developed pursuant to Commission Delegated Regulation (EU) No. 1059/2010 (repealed). After this Order enters into force, the Technical Regulation for energy labelling of household dishwashers, approved by the Resolution of the Cabinet of Ministers of Ukraine of 17 July 2015 No. 514, will be canceled.The draft Order also stipulates that the placement of household dishwashers on the market that meet the requirements of the Technical Regulation for energy labelling of household dishwashers, approved by the Resolution of the Cabinet of Ministers of Ukraine of 17 July 2015 No. 514 prior to the entry into force of this Order, may not be prohibited or restricted due to non-compliance the requirements of the Technical Regulation approved by this Order.</t>
  </si>
  <si>
    <t>Household dishwashers</t>
  </si>
  <si>
    <r>
      <rPr>
        <sz val="11"/>
        <rFont val="Calibri"/>
      </rPr>
      <t>https://members.wto.org/crnattachments/2023/TBT/UKR/23_10462_00_x.pdf
https://members.wto.org/crnattachments/2023/TBT/UKR/23_10462_01_x.pdf
https://members.wto.org/crnattachments/2023/TBT/UKR/23_10462_02_x.pdf
https://members.wto.org/crnattachments/2023/TBT/UKR/23_10462_03_x.pdf
https://members.wto.org/crnattachments/2023/TBT/UKR/23_10462_04_x.pdf
https://members.wto.org/crnattachments/2023/TBT/UKR/23_10462_05_x.pdf
https://members.wto.org/crnattachments/2023/TBT/UKR/23_10462_06_x.pdf
https://members.wto.org/crnattachments/2023/TBT/UKR/23_10462_07_x.pdf
https://members.wto.org/crnattachments/2023/TBT/UKR/23_10462_08_x.pdf
https://members.wto.org/crnattachments/2023/TBT/UKR/23_10462_09_x.pdf
https://members.wto.org/crnattachments/2023/TBT/UKR/23_10462_10_x.pdf
https://saee.gov.ua/uk/activity/rehulyatorna-diyalnist</t>
    </r>
  </si>
  <si>
    <t>Tents Regulations</t>
  </si>
  <si>
    <t>Health Canada is proposing to replace the current flammability and fire-safety labelling requirements in the Tents Regulations with contemporary requirements developed by the Canadian General Standards Board. Health Canada is also proposing to add appropriate flammability performance and fire-safety labelling requirements to the Toys Regulations in order to continue regulating children’s play tents not intended to be used as outdoor shelters because Health Canada proposes to exclude them from the Tents RegulationsThe proposed amendments intend to:Update the existing fire-safety labelling and flammability performance requirements of the Tents Regulations with the requirements set out in the national standard CAN/CGSB-182.1-2020 Flammability and Labelling Requirements for Tents, using an ambulatory incorporation by referenceInclude children’s play tents in the Toys Regulations by adding appropriate fire-safety labelling and flammability performance requirements from the international standard ISO 8124-2:2014 Safety of toys — Part 2: Flammability,  for these products and defining them as a “toy intended to be entered by a child”Update the Textile Flammability Regulations to exclude products captured in the scope of the amended Toys Regulations</t>
  </si>
  <si>
    <t>Tents: of synthetic fibres (HS Code 6306.22.00), of nylon or other polyamides (6306.22.00.30), of polyesters (HS Code 6306.22.00.40), other (HS Code 6306.22.00.90), of other textile materials (HS Code 6306.29.00.00).</t>
  </si>
  <si>
    <t>6306 - 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 630622 - Tents of synthetic fibres (excl. umbrella and play tents); 630629 - Tents of textile materials (excl. of synthetic fibres, and umbrella and play tents)</t>
  </si>
  <si>
    <t>13.220.40 - Ignitability and burning behaviour of materials and products; 59.080.99 - Other products of the textile industry</t>
  </si>
  <si>
    <r>
      <rPr>
        <sz val="11"/>
        <rFont val="Calibri"/>
      </rPr>
      <t>https://canadagazette.gc.ca/rp-pr/p1/2023/2023-06-17/html/reg2-eng.html (English)
https://canadagazette.gc.ca/rp-pr/p1/2023/2023-06-17/html/reg2-fra.html (French)</t>
    </r>
  </si>
  <si>
    <t>Draft Ministry of Public Health (MOPH) Notification, No. … B.E. …. (....) issued by virtue of the Food Act B.E. 2522 entitled "Food supplement (No.5)"</t>
  </si>
  <si>
    <t>The Ministry of Public Health (MOPH) is proposing to revise the MOPH notification concerning "Food Supplement" as follows:Clause 1. Clause 5(5) of the notification of the Ministry of Public Health (No 293) B.E. 2548 entitled “Food supplement” dated 15th December B.E. 2548 (2005) shall be repealed and replaced with the following texts: “(5) Contains the type of vitamins or minerals with maximum level as specified in the annex of this notification, and shall not be less than 15% of the Thai reference daily intakes-THAI RDIs of the notification of the Ministry of Public Health entitled “Nutrition labeling” for food supplements whose purpose as to give vitamins or minerals.”Clause 2. Food supplements containing vitamins and minerals are permitted complied with the Notification of the Ministry of Public Health (No 293) B.E. 2548 entitled “Food supplement” dated 15th December B.E. 2548 (2005) prior to the date of this notification come into force can still be sold but not more than three years from the date of this notification come into force.Clause 3. This notification shall come into force after 180 days from its publication in the Government Gazette.This draft has also been notified in the SPS notification.</t>
  </si>
  <si>
    <t>Foods (ICS Code: 67.040)</t>
  </si>
  <si>
    <r>
      <rPr>
        <sz val="11"/>
        <rFont val="Calibri"/>
      </rPr>
      <t>https://members.wto.org/crnattachments/2023/TBT/THA/23_10430_00_e.pdf
https://members.wto.org/crnattachments/2023/TBT/THA/23_10430_00_x.pdf</t>
    </r>
  </si>
  <si>
    <t>Technical Regulation on "electrical equipment designed for use within certain voltage limits" approved by Decree of the Government of Georgia on 1 May 2023 No.165</t>
  </si>
  <si>
    <t>Technical Regulation is to ensure that equipment designed for use within certain voltage limits placed on the market fulfil the necessary requirements for protection of health and safety of persons, and of domestic animals and property. The present Governmental decree was elaborated according to  Directive 2014/35/EU of the European Parliament and of the Council of 26 February 2014 on  electrical equipment designed for use within certain voltage limits. </t>
  </si>
  <si>
    <t>Electrical equipment designed for use within certain voltage limits</t>
  </si>
  <si>
    <t>29 - ELECTRICAL ENGINEERING</t>
  </si>
  <si>
    <t>Protection of human health or safety (TBT); Protection of animal or plant life or health (TBT)</t>
  </si>
  <si>
    <t>Ordinance of the Government of Georgia on 18  April 2023 No.156  for approval of changes into the Technical Regulation on "Construction Products", approved by ordinance of the Government of Georgia on 1  October 2018 No.476</t>
  </si>
  <si>
    <t>According to the present changes, the technical regulation has been extended to other construction products.</t>
  </si>
  <si>
    <t>Iron and steel products (ICS code(s): 77.140); Ceilings. Floors. (ICS code(s): 91.060.30); Cement. Gypsum. (ICS code(s): 91.100.10); Ceramic tiles (ICS code(s): 91.100.23); Other construction materials (ICS code(s): 91.100.99)</t>
  </si>
  <si>
    <t>77.140 - Iron and steel products; 91.060.30 - Ceilings. Floors. Stairs; 91.100.10 - Cement. Gypsum. Lime. Mortar; 91.100.23 - Ceramic tiles; 91.100.99 - Other construction materials</t>
  </si>
  <si>
    <t>Protection of human health or safety (TBT); Protection of the environment (TBT); Protection of animal or plant life or health (TBT); Quality requirements (TBT); Harmonization (TBT)</t>
  </si>
  <si>
    <t>Armenia</t>
  </si>
  <si>
    <t>Draft technical regulation of the Eurasian Economic Union  «Technical regulation on the nicotine-containing products»</t>
  </si>
  <si>
    <t>The draft technical regulation of the Eurasian Economic Union on the nicotine-containing products provides for the establishment of uniform mandatory requirements for nicotine-containing products, including fillers of nicotine-containing products (including nicotine-free ones), the content of substances in the aerosol when using nicotine delivery systems, as well as requirements for information applied to the packaging of nicotine-containing products, forms of assessment of their compliance, identification rules, labeling requirements and rules for its application.</t>
  </si>
  <si>
    <t>Nicotine-containing products</t>
  </si>
  <si>
    <t>2404 - Products containing tobacco, reconstituted tobacco, nicotine, or tobacco or nicotine substitutes, intended for inhalation without combustion; other nicotine containing products intended for the intake of nicotine into the human body</t>
  </si>
  <si>
    <t>65.160 - Tobacco, tobacco products and related equipment</t>
  </si>
  <si>
    <t>Draft Commission Implementing Regulation approving formic acid as an existing active substance for use in biocidal products of product-types 2, 3, 4 and 5 in accordance with Regulation (EU) No 528/2012 of the European Parliament and of the Council </t>
  </si>
  <si>
    <t>This draft Commission Implementing Regulation approves formic acid as an active substance for use in biocidal products of product-types 2, 3, 4, 5.</t>
  </si>
  <si>
    <t>Biocidal products</t>
  </si>
  <si>
    <t>29151 - - Formic acid, its salts and esters:</t>
  </si>
  <si>
    <t>Harmonization (TBT); Protection of human health or safety (TBT); Protection of the environment (TBT)</t>
  </si>
  <si>
    <r>
      <rPr>
        <sz val="11"/>
        <rFont val="Calibri"/>
      </rPr>
      <t>https://members.wto.org/crnattachments/2023/TBT/EEC/23_10429_00_e.pdf
https://members.wto.org/crnattachments/2023/TBT/EEC/23_10429_01_e.pdf</t>
    </r>
  </si>
  <si>
    <t>Viet Nam</t>
  </si>
  <si>
    <t>National technical regulation on safety for explosion-proof electrical cables used in underground mine</t>
  </si>
  <si>
    <t>This draft technical specifies the technical safety and management requirements for electric cables used in underground mines with combustible gas and explosive dust (hereinafter referred to as explosion-proof electrical cables), with HS code specified in Appendix A;_x000D_
This draft national technical regulation applies to organizations and individuals manufacturing, importing, testing, inspecting, using and other individuals related to explosion-proof electric cables used in underground mines in the territory of Vietnam.</t>
  </si>
  <si>
    <t>Products of explosives (HS 8544.xx.xx)</t>
  </si>
  <si>
    <t>8544 - Insulated "incl. enamelled or anodised" wire, cable "incl. coaxial cable" and other insulated electric conductors, whether or not fitted with connectors; optical fibre cables, made up of individually sheathed fibres, whether or not assembled with electric conductors or fitted with connectors</t>
  </si>
  <si>
    <t>71.100.30 - Explosives. Pyrotechnics and fireworks</t>
  </si>
  <si>
    <r>
      <rPr>
        <sz val="11"/>
        <rFont val="Calibri"/>
      </rPr>
      <t>https://members.wto.org/crnattachments/2023/TBT/VNM/23_10431_00_x.pdf</t>
    </r>
  </si>
  <si>
    <t>Sweden</t>
  </si>
  <si>
    <t>The Swedish Work Environment Authority's regulations and general advice products - ladders, scaffolding, and certain other equipment for work at height, as well as certain pressurised equipment. </t>
  </si>
  <si>
    <t xml:space="preserve">The proposed regulation involves regulation of the above-mentioned product categories. There are partly rules with requirements on the physical properties of the products, and partly certain requirements for type approval of the products.The proposal involves that certain references to standards are updated compared to previous regulations, and that several different rules are collected into one single regulation booklet._x000D_
</t>
  </si>
  <si>
    <t>Ladders, trestles, work baskets designed for use with cranes or forklifts, safety nets for protection of persons, scaffolding and weather shelters and certain pressurised equipment  </t>
  </si>
  <si>
    <t>91.220 - Construction equipment</t>
  </si>
  <si>
    <r>
      <rPr>
        <sz val="11"/>
        <rFont val="Calibri"/>
      </rPr>
      <t>https://members.wto.org/crnattachments/2023/TBT/SWE/23_10415_00_x.pdf</t>
    </r>
  </si>
  <si>
    <t>Ordinance of the Government of Georgia  No.197, 29 May 2023 on changes to the ordinance No.148 of the Government of Georgia of April 2, 2021 on approval of technical regulation "Lead Content in Varnishes".</t>
  </si>
  <si>
    <t>Present amendment eliminates the requirement for submitting a preliminary declaration for imports into Georgian territory.</t>
  </si>
  <si>
    <t>Paints and varnishes (ICS code(s): 87.040)</t>
  </si>
  <si>
    <t>87.040 - Paints and varnishes</t>
  </si>
  <si>
    <t>National technical regulation on safety for explosion-proof electric motor used in underground mine</t>
  </si>
  <si>
    <t>This draft technical regulation specifies technical safety and management requirements for electric motors used in underground mines with combustible gas and explosive dust (hereinafter referred to as explosion-proof electric motors), with HS code of regulation specified in Annex A;_x000D_
This draft national technical regulation applies to organizations and individuals manufacturing, importing, testing, inspecting, using and other individuals related to explosion-proof electric motors in the territory of Vietnam.</t>
  </si>
  <si>
    <t xml:space="preserve">Products of explosives (HS 8544.xx.xx)_x000D_
</t>
  </si>
  <si>
    <r>
      <rPr>
        <sz val="11"/>
        <rFont val="Calibri"/>
      </rPr>
      <t>https://members.wto.org/crnattachments/2023/TBT/VNM/23_10432_00_x.pdf</t>
    </r>
  </si>
  <si>
    <t>Technical Regulation on "Radio equipment" approved ordinance of the Government of Georgia on 24 April 2023 No.161</t>
  </si>
  <si>
    <t>Define requirement on radio equipment for placing on market and putting into service.  The present technical regulation was elaborated according to Directive 2014/53/EU of the European Parliament and of the Council of 16 April 2014.</t>
  </si>
  <si>
    <t>Telecommunications. Audio and video engineering (ICS code(s): 33)</t>
  </si>
  <si>
    <t>33 - Telecommunications. Audio and video engineering</t>
  </si>
  <si>
    <t>Egypt</t>
  </si>
  <si>
    <t>Draft of the Egyptian Standard ES 13-4  for  “paper- part 4: Bristol  paper for drawing and printing” </t>
  </si>
  <si>
    <t>This draft standard specifies requirements for drawing and printing purposes including testing methods.                                                         This standard applies to Bristol paper of weight less than 170 g/m2. Multi-layered cardboard of the Bristol type is subject to ES 1425 for multi-layered cardboard with weights starting from 170 g/m2.Worth mentioning is that this draft standard has been formulated according to National Studies.</t>
  </si>
  <si>
    <t>Office paper (ICS code(s): 85.080.10)</t>
  </si>
  <si>
    <t>85.080.10 - Office paper</t>
  </si>
  <si>
    <t>Draft of the Egyptian Standard ES 13-1  for  “paper- part 1: conventional writing and printing paper” </t>
  </si>
  <si>
    <t>This draft standard specifies requirements and methods_x000D_
of sampling and test for commonly used types of writing and printing papers.Worth mentioning is that this draft standard complies with the following:    IS 1848-1/2018·   IS 1848-2/2018    TGL-8/1-15 </t>
  </si>
  <si>
    <t>Switzerland</t>
  </si>
  <si>
    <t>Projet de révision de l'Ordonnance sur la mise en circulation des engrais du 10 janvier 2001 (Ordonnance sur les engrais; RS 916.171) (Draft revision of the Ordinance on the putting into circulation of fertilisers of 10 January 2001 (Ordinance on fertilisers; RS 916.171)) (91 pages in French, 91 pages in German, 91 pages in Italian)</t>
  </si>
  <si>
    <t>The draft full revision of the Ordinance on the putting into circulation of fertilisers of 10 January 2001 (RS 916.171) consists of an autonomous transposition of European law and includes the following elements: (a) Adaptation and simplification of approval procedures; (b) New system based on European concepts (product function categories and component material categories); (c) Complementing of Swiss quality standards with those of the European Union; (d) Transposition of labelling provisions. As part of this procedure, the Ordinance of the Federal Department of Economic Affairs, Education and Research (DEFR) on the putting into circulation of fertilisers of 16 November 2007 (Ordinance on fertilisers, OLen; RS 916.171.1) is being repealed.</t>
  </si>
  <si>
    <t>HS 31 - Fertilisers</t>
  </si>
  <si>
    <t>13 - Environment. Health protection. Safety</t>
  </si>
  <si>
    <t>Harmonization (TBT)</t>
  </si>
  <si>
    <r>
      <rPr>
        <sz val="11"/>
        <rFont val="Calibri"/>
      </rPr>
      <t>https://members.wto.org/crnattachments/2023/TBT/CHE/23_10404_00_f.pdf</t>
    </r>
  </si>
  <si>
    <t>Draft  of the  Egyptian Standard  ES 13-3  for  “paper- part 3: special  paper for drawing and printing as (whattman, fabriano or canson etc)” </t>
  </si>
  <si>
    <t>This draft standard specifies requirements of special drawing and printing paper of the type (whattman, fabriano, canson, etc.) used in drawing technical and engineering paintings and designed for coloring in watercolor, oil, charcoal, wax colors, and graphite, and also used in printing such as printing certificates, personal cards, posters, etc., and includes inspection and testing methods.Worth mentioning is that this draft standard has been formulated according to National Studies.</t>
  </si>
  <si>
    <t>Draft  of the Egyptian Standard  ES 13-2  for  “paper- part2:printing paper(chromo and couche)” </t>
  </si>
  <si>
    <t>This draft standard specifies Requirements for technical printing paper (chromo and coche), including testing methods.This standard applies to paper used in printing (magazines - booklets - posters - calendars - sticky cards - advertising - catalogs - luxury books - book covers - …etc)..Worth mentioning is that this draft standard complies with the following:·         IS 4658/2019TGL-8/1-15</t>
  </si>
  <si>
    <t>Draft Commission Regulation amending Annex XVII to Regulation (EC) No 1907/2006 of the European Parliament and of the Council as regards undecafluorohexanoic acid (PFHxA), its salts and PFHxA-related substances </t>
  </si>
  <si>
    <t>This draft Regulation would introduce a new entry to Annex XVII to Regulation (EC) No 1907/2006.It would prohibit the use of undecafluorohexanoic acid (PFHxA), its salts and PFHxA-related substances for textiles and leather in consumer products, paper and cardboard used as food contact materials, mixtures for consumer use, cosmetic products and some firefighting foams applications.</t>
  </si>
  <si>
    <t>Textiles and leather in consumer products, paper and cardboard used as food contact materials, mixtures for consumer use, cosmetic products and some firefighting foams applications containing undecafluorohexanoic acid (PFHxA), its salts and PFHxA-related substances.</t>
  </si>
  <si>
    <t>59.080 - Products of the textile industry; 67.250 - Materials and articles in contact with foodstuffs; 71.100.70 - Cosmetics. Toiletries; 71.100.99 - Other products of the chemical industry</t>
  </si>
  <si>
    <r>
      <rPr>
        <sz val="11"/>
        <rFont val="Calibri"/>
      </rPr>
      <t>https://members.wto.org/crnattachments/2023/TBT/EEC/23_10391_00_e.pdf
https://members.wto.org/crnattachments/2023/TBT/EEC/23_10391_01_e.pdf</t>
    </r>
  </si>
  <si>
    <t>Draft of the Egyptian Standard ES for  “Child Use and Care articles – Changing units for domestic use - Part 1 : Safety  requirements  ” </t>
  </si>
  <si>
    <t>This draft Standard specifies safety requirements for changing units for domestic use for children with a body weight no more than 15 kg.It only covers the function of the item as a changing unit. If the changing unit can be converted or used as another function it shall comply with other relevant standards, e.g. cots, storage furniture, etc.The changing unit may be foldable and can be fitted with a child bathtub or other additional items.Changing pads are only covered by this standard when they form a part of the changing unit.Worth mentioning is that this draft standard is technically identical with EN 12221-1/2008 +A1 /2013</t>
  </si>
  <si>
    <t>Equipment for children (ICS code(s): 97.190)</t>
  </si>
  <si>
    <t>97.190 - Equipment for children</t>
  </si>
  <si>
    <t>Draft of the Egyptian Standard ES for  “Child Use and Care articles – Changing units for domestic use - Part 2 : test methods”</t>
  </si>
  <si>
    <t>This draft Standard specifies test methods that assess the safety of changing units.It should be noted that the effect of ageing and degradation of materials is not includedWorth mentioning is that this draft standard is technically identical with EN 12221-2/2008 +A1 /2013</t>
  </si>
  <si>
    <t>Draft of the Egyptian Standard ES 13-5  for  “paper- part 5: blotting paper”</t>
  </si>
  <si>
    <t>This draft standard specifies Requirements for absorbent paper (blotting)  including test methods.Worth mentioning is that this draft standard complies with TAPPI T 205 .</t>
  </si>
  <si>
    <t>Draft of Egyptian standard ES 8403 for " specifications for fluorocarbon refrigerants" </t>
  </si>
  <si>
    <t>This draft of Egyptian standard specifies acceptable levels of contaminants (purity requirements) for fluorocarbon, hydrocarbon, and carbon dioxide refrigerants regardless of source and lists acceptable test methods. These refrigerantsare as referenced in the ANSI/ASHRAE Standard 34 with Addenda and in ES 4855 :1.1.1 Single-Component Fluorocarbon Refrigerants: R-11; R-12; R-13; R-22; R-23; R-32; R-113; R-114; R-115; R-116; R-123; R-124; R-125; R-134a; R-141b; R-142b; R-143a; R-152a; R-218; R-227ea; R-236fa; R-245fa; R-1224yd(Z); R-1233zd(E); R-1234yf; R-1234ze(E); R-1336mzz(Z); and R-1336mzz(E).1.1.2 Single Component Hydrocarbon Refrigerants: R-50; R-170; R-E170; R-290; R-600; R-600a; R-601;R-601a; R-610; R-1150; and R-1270.1.1.3 Carbon Dioxide Refrigerant: R-744.1.1.4 Zeotropic Blend Refrigerants: R-401A; R-401B; R-402A; R-402B; R-403A; R-403B; R-404A; R-405A;R-406A; R-407A; R-407B; R-407C; R-407D; R-407E; R-407F; R-407G; R-407H; R-407I; R-408A; R-409A; R-409B; R-410A; R-410B; R-411A; R-411B; R-412A; R-413A; R-414A; R-414B; R-415A; R-415B; R-416A;R-417A; R-417B; R-417C; R-418A; R-419A; R-419B; R-420A; R-421A; R-421B; R-422A; R-422B; R-422C;R-422D; R-422E; R-423A; R-424A; R-425A; R-426A; R-427A; R-428A; R-429A; R-430A; R-431A; R-434A;R-435A; R-437A; R-438A; R-439A; R-440A; R-442A; R-444A; R-444B; R-445A; R-446A; R-447A; R-447B;R-448A; R-449A; R-449B; R-449C; R-450A; R-451A; R-451B; R-452A; R-452B; R-452C; R-453A; R-454A;R-454B; R-454C; R-455A; R-456A; R-457A; R-458A; R-459A; R-459B; R-460A; R-460B; R-460C; R-461A; R- 462A; R-463A; R464A; and R465A.Worth mentioning is that this draft standard complies with AHRI Standard 700/2019 Specifications for refrigerants".</t>
  </si>
  <si>
    <t>Refrigerants and antifreezes (ICS code(s): 71.100.45)</t>
  </si>
  <si>
    <t>71.100.45 - Refrigerants and antifreezes</t>
  </si>
  <si>
    <t>Draft of the Egyptian Standard ES for  “Child use and care articles – carry cots and stands – safety requirements and test methods” </t>
  </si>
  <si>
    <t>This draft Standard specifies safety requirements and test methods for products which are intended for the purpose of carrying a child in a lying position by means of handle(s) and for stands which may be used in conjunction with these products (see C.2).These products are intended for a child who cannot sit unaided, roll over or push up on its hands and knees, with a maximum weight of 9 kg. and include all types of carry cot with rigid or soft sides as well as Moses baskets and any similar productsThis Standard has not considered the requirements of children with special needsWorth mentioning is that this draft standard is technically identical with EN 1466/2014+AC /2015</t>
  </si>
  <si>
    <t>Perchloroethylene (PCE); Regulation Under the Toxic Substances 
Control Act (TSCA)</t>
  </si>
  <si>
    <t>Proposed rule - The Environmental Protection Agency (EPA) is proposing to address the unreasonable risk of injury to human health presented by perchloroethylene (PCE) under its conditions of use as documented in EPA's December 2020 Risk Evaluation for PCE and December 2022 revised risk determination for PCE prepared under the Toxic Substances Control Act (TSCA). PCE is a widely used solvent in a variety of occupational and consumer applications including fluorinated compound production, petroleum manufacturing, dry cleaning, and aerosol degreasing. EPA determined that PCE presents an unreasonable risk of injury to health due to the significant adverse health effects associated with exposure to PCE, including neurotoxicity effects from acute and chronic inhalation exposures and dermal exposures, and cancer from chronic inhalation exposures to PCE. TSCA requires that EPA address by rule any unreasonable risk of injury to health or the environment identified in a TSCA risk evaluation and apply requirements to the extent necessary so the chemical no longer presents unreasonable risk. PCE, also known as perc and tetrachloroethylene, is a neurotoxicant and a likely human carcinogen. Neurotoxicity, in particular impaired visual and cognitive function and diminished color discrimination, are the most sensitive adverse effects driving the unreasonable risk of PCE, and other adverse effects associated with exposure include central nervous system depression, kidney and liver effects, immune system toxicity, developmental toxicity, and cancer. To address the identified unreasonable risk, EPA is proposing to prohibit most industrial and commercial uses of PCE; the manufacture (including import), processing, and distribution in commerce of PCE for the prohibited industrial and commercial uses; the manufacture (including import), processing, and distribution in commerce of PCE for all consumer use; and, the manufacture (including import), processing, distribution in commerce, and use of PCE in dry cleaning and related spot cleaning through a 10-year phaseout. For certain conditions of use that would not be subject to a prohibition, EPA is also proposing to require a PCE workplace chemical protection program that includes requirements to meet an inhalation exposure concentration limit and prevent direct dermal contact. EPA is also proposing to require prescriptive workplace controls for laboratory use, and to establish recordkeeping and downstream notification requirements. Additionally, EPA proposes to provide certain time-limited exemptions from requirements for certain critical or essential emergency uses of PCE for which no technically and economically feasible safer alternative is available.</t>
  </si>
  <si>
    <t>Perchloroethylene (PCE); Quality (ICS code(s): 03.120); Environmental protection (ICS code(s): 13.020); Occupational safety. Industrial hygiene (ICS code(s): 13.100); Domestic safety (ICS code(s): 13.120); Production in the chemical industry (ICS code(s): 71.020); Products of the chemical industry (ICS code(s): 71.100)</t>
  </si>
  <si>
    <t>03.120 - Quality; 13.020 - Environmental protection; 13.100 - Occupational safety. Industrial hygiene; 13.120 - Domestic safety; 71.020 - Production in the chemical industry; 71.100 - Products of the chemical industry</t>
  </si>
  <si>
    <r>
      <rPr>
        <sz val="11"/>
        <rFont val="Calibri"/>
      </rPr>
      <t>https://members.wto.org/crnattachments/2023/TBT/USA/23_10392_00_e.pdf</t>
    </r>
  </si>
  <si>
    <t>DEAS 1161:2023, Draft East African Standard for Prepackaged Cooked Beans</t>
  </si>
  <si>
    <t>This draft East African Standard specifies the requirements, sampling and test methods for prepacked cooked beans obtained from different varieties of Phaseolus spp intended for human consumption</t>
  </si>
  <si>
    <t>CEREALS (HS code(s): 10); Food technology (ICS code(s): 67)</t>
  </si>
  <si>
    <t>10 - CEREALS</t>
  </si>
  <si>
    <t>67 - Food technology</t>
  </si>
  <si>
    <t>Consumer information, labelling (TBT); Protection of human health or safety (TBT); Quality requirements (TBT); Harmonization (TBT); Reducing trade barriers and facilitating trade (TBT)</t>
  </si>
  <si>
    <r>
      <rPr>
        <sz val="11"/>
        <rFont val="Calibri"/>
      </rPr>
      <t>https://members.wto.org/crnattachments/2023/TBT/TZA/23_10311_00_e.pdf</t>
    </r>
  </si>
  <si>
    <t>DEAS 1160:2023, Draft East African Standards for Breakfast Cereals</t>
  </si>
  <si>
    <t>This draft East African Standard specifies the requirements, sampling and test methods for breakfast cereals intended for human consumption</t>
  </si>
  <si>
    <t>CEREALS (HS code(s): 10); PRODUCTS OF THE MILLING INDUSTRY; MALT; STARCHES; INULIN; WHEAT GLUTEN (HS code(s): 11); PREPARATIONS OF CEREALS, FLOUR, STARCH OR MILK; PASTRYCOOKS' PRODUCTS (HS code(s): 19); Food technology (ICS code(s): 67)</t>
  </si>
  <si>
    <t>10 - CEREALS; 19 - PREPARATIONS OF CEREALS, FLOUR, STARCH OR MILK; PASTRYCOOKS' PRODUCTS; 11 - PRODUCTS OF THE MILLING INDUSTRY; MALT; STARCHES; INULIN; WHEAT GLUTEN</t>
  </si>
  <si>
    <t>Protection of human health or safety (TBT); Quality requirements (TBT); Consumer information, labelling (TBT); Reducing trade barriers and facilitating trade (TBT); Harmonization (TBT)</t>
  </si>
  <si>
    <r>
      <rPr>
        <sz val="11"/>
        <rFont val="Calibri"/>
      </rPr>
      <t>https://members.wto.org/crnattachments/2023/TBT/TZA/23_10301_00_e.pdf</t>
    </r>
  </si>
  <si>
    <t>DEAS 44:2023, Draft East African Standard for Milled Maize (Corn) Products</t>
  </si>
  <si>
    <t>This draft East African Standard specifies requirements, sampling and test methods for whole maize meal, granulated maize meal, sifted maize meal, maize grits and maize flour from the grains of common maize ( Zeamays L.) intended for human consumption. This standard does not apply to fortified milled maize (corn) products and maize grits intended for brewing, manufacturing of starch and any other industrial use.</t>
  </si>
  <si>
    <t>CEREALS (HS code(s): 10); PRODUCTS OF THE MILLING INDUSTRY; MALT; STARCHES; INULIN; WHEAT GLUTEN (HS code(s): 11); Food technology (ICS code(s): 67)</t>
  </si>
  <si>
    <t>10 - CEREALS; 11 - PRODUCTS OF THE MILLING INDUSTRY; MALT; STARCHES; INULIN; WHEAT GLUTEN</t>
  </si>
  <si>
    <t>Protection of human health or safety (TBT); Consumer information, labelling (TBT); Quality requirements (TBT); Harmonization (TBT); Reducing trade barriers and facilitating trade (TBT)</t>
  </si>
  <si>
    <r>
      <rPr>
        <sz val="11"/>
        <rFont val="Calibri"/>
      </rPr>
      <t>https://members.wto.org/crnattachments/2023/TBT/TZA/23_10316_00_e.pdf</t>
    </r>
  </si>
  <si>
    <t>DEAS 781:2023, Draft East African Standards for Biscuit</t>
  </si>
  <si>
    <t>This Draft East African Standard specifies the requirements sampling and test methods for biscuits intended for human consumption. This standard also covers wafer and cookies</t>
  </si>
  <si>
    <t>CEREALS (HS code(s): 10); PREPARATIONS OF CEREALS, FLOUR, STARCH OR MILK; PASTRYCOOKS' PRODUCTS (HS code(s): 19); Food technology (ICS code(s): 67)</t>
  </si>
  <si>
    <t>10 - CEREALS; 19 - PREPARATIONS OF CEREALS, FLOUR, STARCH OR MILK; PASTRYCOOKS' PRODUCTS</t>
  </si>
  <si>
    <r>
      <rPr>
        <sz val="11"/>
        <rFont val="Calibri"/>
      </rPr>
      <t>https://members.wto.org/crnattachments/2023/TBT/TZA/23_10296_00_e.pdf</t>
    </r>
  </si>
  <si>
    <t>DEAS 173:2023, Draft East African Standard for Pasta Products</t>
  </si>
  <si>
    <t>This Draft East African Standard specifies the requirements sampling and test methods for pasta products derived from wheat flour (Triticum Durum, Triticum Aestivum, Triticum Compactum) or any other suitable flour intended for human consumption. This standard applies to the following pasta products such as macaroni, spaghetti, Vermicelli, noodles, short-cut pasta, lasagna, fortified pasta and similar products</t>
  </si>
  <si>
    <t>Harmonization (TBT); Quality requirements (TBT); Reducing trade barriers and facilitating trade (TBT); Protection of human health or safety (TBT); Consumer information, labelling (TBT)</t>
  </si>
  <si>
    <r>
      <rPr>
        <sz val="11"/>
        <rFont val="Calibri"/>
      </rPr>
      <t>https://members.wto.org/crnattachments/2023/TBT/TZA/23_10306_00_e.pdf</t>
    </r>
  </si>
  <si>
    <t>11 - PRODUCTS OF THE MILLING INDUSTRY; MALT; STARCHES; INULIN; WHEAT GLUTEN; 10 - CEREALS</t>
  </si>
  <si>
    <t>Reducing trade barriers and facilitating trade (TBT); Harmonization (TBT); Quality requirements (TBT); Consumer information, labelling (TBT); Protection of human health or safety (TBT)</t>
  </si>
  <si>
    <t>19 - PREPARATIONS OF CEREALS, FLOUR, STARCH OR MILK; PASTRYCOOKS' PRODUCTS; 10 - CEREALS</t>
  </si>
  <si>
    <t>Consumer information, labelling (TBT); Protection of human health or safety (TBT); Reducing trade barriers and facilitating trade (TBT); Quality requirements (TBT); Harmonization (TBT)</t>
  </si>
  <si>
    <t>Reducing trade barriers and facilitating trade (TBT); Harmonization (TBT); Quality requirements (TBT); Protection of human health or safety (TBT); Consumer information, labelling (TBT)</t>
  </si>
  <si>
    <t>Proyecto de Norma Oficial Mexicana PROY-NOM-001-ARTF-2023, Sistema ferroviario-Infraestructura-Durmientes monolíticos-Especificaciones y métodos de prueba (Draft Mexican Official Standard PROY-NOM-001-ARTF-2023: Railway system - Infrastructure - Monolithic sleepers - Specifications and test methods) (21 pages, in Spanish)</t>
  </si>
  <si>
    <t>The notified draft Mexican Official Standard sets out specifications for materials and quality control testing for concrete railway sleepers to be installed on general rail communication routes that form part of the Mexican railway system. It is applicable within the territory of the United Mexican States and is binding on all natural and legal persons that directly or indirectly participate in the Mexican railway system, including all licence and permit holders.</t>
  </si>
  <si>
    <t>Equipment for railway/cableway construction and maintenance (ICS code: 45.120) The notified draft Mexican Official Standard sets out specifications for materials and quality control testing for concrete railway sleepers to be installed on general rail communication routes that form part of the Mexican railway system.</t>
  </si>
  <si>
    <t>45.120 - Equipment for railway/cableway construction and maintenance</t>
  </si>
  <si>
    <t>National security requirements (TBT); Other (TBT)</t>
  </si>
  <si>
    <r>
      <rPr>
        <sz val="11"/>
        <rFont val="Calibri"/>
      </rPr>
      <t>https://members.wto.org/crnattachments/2023/TBT/MEX/23_10380_00_s.pdf
https://www.dof.gob.mx/nota_detalle.php?codigo=5691930&amp;fecha=13/06/2023</t>
    </r>
  </si>
  <si>
    <t>Cycle and Rickshaw Tyres and Tubes (Quality Control) Order, 2023</t>
  </si>
  <si>
    <t>Cycle and Rickshaw Tyres and Tubes (Quality Control) Order, 2023Cycle and rickshaw tyres &amp; tubes are the backbone of the cycle and rickshaw. cycles/rickshaw continues to be the principal mode of transport for the low and middle income families. This is because the bicycle is both environment and people friendly. These Cycle &amp; Rickshaw Tyres have been manufactured using one of the most strong and durable quality rubber materials which provides to it a long lasting durability as well as a greater grip and frictional coefficient while in contact with the road.</t>
  </si>
  <si>
    <t>Cycle and Rickshaw Tyres and Tubes.</t>
  </si>
  <si>
    <t>401150 - New pneumatic tyres, of rubber, of a kind used for bicycles</t>
  </si>
  <si>
    <t>83.160.10 - Road vehicle tyres</t>
  </si>
  <si>
    <r>
      <rPr>
        <sz val="11"/>
        <rFont val="Calibri"/>
      </rPr>
      <t>https://members.wto.org/crnattachments/2023/TBT/IND/23_10267_00_e.pdf</t>
    </r>
  </si>
  <si>
    <t>19 - PREPARATIONS OF CEREALS, FLOUR, STARCH OR MILK; PASTRYCOOKS' PRODUCTS; 11 - PRODUCTS OF THE MILLING INDUSTRY; MALT; STARCHES; INULIN; WHEAT GLUTEN; 10 - CEREALS</t>
  </si>
  <si>
    <t>Harmonization (TBT); Reducing trade barriers and facilitating trade (TBT); Consumer information, labelling (TBT); Quality requirements (TBT); Protection of human health or safety (TBT)</t>
  </si>
  <si>
    <t>Nicaragua</t>
  </si>
  <si>
    <t>Resolución No.001-05-2023 Registro de los plaguicidas de uso doméstico y de uso profesional de origen botánico y microbiológico (Resolution No. 001-05-2023: Registry of pesticides for domestic use and professional use of botanical and microbiological origin); (3 pages, in Spanish)</t>
  </si>
  <si>
    <t>The notified resolution establishes the requirements for the registration, manufacture, formulation, import, export, distribution, marketing, use and handling of pesticides for domestic use and professional use of botanical and microbiological origin. It also includes requirements for the renewal of registration and licensing as an importer, distributor and marketer of pesticides for domestic use and professional use of botanical and microbiological origin.</t>
  </si>
  <si>
    <t>Pesticides for domestic and professional use of botanical and microbiological origin</t>
  </si>
  <si>
    <t>65.100.01 - Pesticides and other agrochemicals in general</t>
  </si>
  <si>
    <r>
      <rPr>
        <sz val="11"/>
        <rFont val="Calibri"/>
      </rPr>
      <t>https://members.wto.org/crnattachments/2023/TBT/NIC/23_10321_00_s.pdf</t>
    </r>
  </si>
  <si>
    <t>10 - CEREALS; 11 - PRODUCTS OF THE MILLING INDUSTRY; MALT; STARCHES; INULIN; WHEAT GLUTEN; 19 - PREPARATIONS OF CEREALS, FLOUR, STARCH OR MILK; PASTRYCOOKS' PRODUCTS</t>
  </si>
  <si>
    <t>Draft Resolution of the Cabinet of Ministers of Ukraine “On Amendments to Paragraph 20 of the Technical Regulation on Detergents”</t>
  </si>
  <si>
    <t>The draft Resolution is aimed to bring the provisions of the Technical regulation on detergents, approved by the Resolution of the Cabinet of Ministers of Ukraine No. 717 of 20.08.2008 (as amended)  in compliance with the Law of Ukraine "On the Public Health System" No. 2573-IX of 06.09.2022  with regard to excluding the conclusion of the state sanitary and epidemiological expertise from the list of documents that form the technical documentation submitted by business entities to confirm the compliance of detergents with the established requirements.As of today, Paragraph 20 of the Technical regulation stipulates that the manufacturer or its authorized representative, in order to confirm the compliance of the detergent with the requirements set forth in the Technical Regulation, should form the technical documentation, that includes in particular, the conclusion of the state sanitary and epidemiological expertise of the product issued in accordance with the established procedure.The draft Resolution  suggests aligning the provisions of the Technical regulation on detergents with the provisions of the Law of Ukraine "On the Public Health System", which cancels the need for business entities to obtain a conclusion of the state sanitary and epidemiological expertise to confirm the compliance of products with the established requirements from 01.10.2023. </t>
  </si>
  <si>
    <t>Detergents</t>
  </si>
  <si>
    <t>3401 -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</si>
  <si>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r>
      <rPr>
        <sz val="11"/>
        <rFont val="Calibri"/>
      </rPr>
      <t>https://members.wto.org/crnattachments/2023/TBT/UKR/23_10273_00_x.pdf
https://www.me.gov.ua/Documents/Detail?lang=uk-UA&amp;id=68521338-fc61-474a-a14c-c444f1ab6b03&amp;title=ProektPostanoviKabinetuMinistrivUkrainiproVnesenniaZminiDoPunktu20-TekhnichnogoReglamentuMiinikhZasobiv</t>
    </r>
  </si>
  <si>
    <t>Brazil</t>
  </si>
  <si>
    <t>Public Consultation 29, 31 May 2023.</t>
  </si>
  <si>
    <t>Proposal for a Public Consultation to update of the technical requirements for conformity assessment and approval of signal jamming devices to include parameters for evaluation of portable and mobile jammers.Comments can be made at:_x000D_
https://apps.anatel.gov.br/ParticipaAnatel/Home.aspx_x000D_
Selecting Public consultation No 29</t>
  </si>
  <si>
    <t>ELECTRICAL MACHINERY AND EQUIPMENT AND PARTS THEREOF; SOUND RECORDERS AND REPRODUCERS, TELEVISION IMAGE AND SOUND RECORDERS AND REPRODUCERS, AND PARTS AND ACCESSORIES OF SUCH ARTICLES (HS code(s): 85); Telecommunications. Audio and video engineering (ICS code(s): 33)</t>
  </si>
  <si>
    <r>
      <rPr>
        <sz val="11"/>
        <rFont val="Calibri"/>
      </rPr>
      <t>https://sei.anatel.gov.br/sei/modulos/pesquisa/md_pesq_documento_consulta_externa.php?8-74Kn1tDR89f1Q7RjX8EYU46IzCFD26Q9Xx5QNDbqZxoaDPx83sDaxSzEuTFP99wO1gRfDrrsIcIDIUn9THxCKZfG9IrB_ONb1GrC8_sQwIfj8hMU4TUAAtJF0uxZrE</t>
    </r>
  </si>
  <si>
    <t>Protocolo de Análisis y/o Ensayos de Seguridad de Cargadores de baterías para herramientas manuales, maquinaria para césped y jardín (Safety analysis and/or test protocol for battery chargers for hand tools, and lawn and garden machinery); (11 pages, in Spanish)</t>
  </si>
  <si>
    <t>The notified protocol establishes the safety certification procedure for battery chargers for hand tools, and lawn and garden machinery, for domestic use and similar purposes.</t>
  </si>
  <si>
    <t>Battery chargers for hand tools, and lawn and garden machinery</t>
  </si>
  <si>
    <t>29.220 - Galvanic cells and batteries; 65.060 - Agricultural machines, implements and equipment</t>
  </si>
  <si>
    <r>
      <rPr>
        <sz val="11"/>
        <rFont val="Calibri"/>
      </rPr>
      <t>https://members.wto.org/crnattachments/2023/TBT/CHL/23_10256_00_s.pdf
https://www.sec.cl/sitio-web/wp-content/uploads/2023/06/PE-No-1-40_2023-Cargador-baterias.pdf</t>
    </r>
  </si>
  <si>
    <t>Steel and Steel Products (Quality Control) Order, 2023 </t>
  </si>
  <si>
    <t>This Order seeks to ensure conformity to Steel &amp; Steel Products listed in the Table-1 to the specified Indian Standards. The Order makes it mandatory for all manufacturers in India and all the manufacturers abroad who intend to export to India, of Steel and Steel Products as given in the Table-1 of the Order, to obtain valid license from the Bureau of Indian Standards, for use of Standard Mark, before commencement of regular production of such items. Further, no person shall manufacture, import, distribute, sell, hire, lease, store or exhibit for sale any steel &amp; steel products given in the said Table-1, which do not conform to the specified standards and do not bear standard mark of the Bureau.</t>
  </si>
  <si>
    <t>Table-1S No. - Indian Standard - Title of the standard1. 16732:2016 - Galvanized Structural Steel Specification2. 12594:1988 - Hot-dip Zinc Coating on Structural Steel Bars for Concrete Reinforcement3. 17111:2010 - Heat treated Steels, alloy steels &amp; free cutting steels- Ball &amp; rolled bearing steel4. 1170:1992 - Ferrochromium Specification5. 1171:2011 - Ferromanganese Specification6. 1470:2013 - Silicomanganese Specification</t>
  </si>
  <si>
    <t>720230 - Ferro-silico-manganese; 72021 - - Ferro-manganese:; 72024 - - Ferro-chromium:</t>
  </si>
  <si>
    <t>77.100 - Ferroalloys; 77.140 - Iron and steel products</t>
  </si>
  <si>
    <r>
      <rPr>
        <sz val="11"/>
        <rFont val="Calibri"/>
      </rPr>
      <t>https://members.wto.org/crnattachments/2023/TBT/IND/23_10230_00_e.pdf</t>
    </r>
  </si>
  <si>
    <t>Qatar</t>
  </si>
  <si>
    <t>Chili Sauce</t>
  </si>
  <si>
    <t>This Technical Regulation applies to chili sauce, as defined in Section 2, and offered for direct consumption, including for catering purposes or for repacking if required. It does not apply to the product when indicated as being intended for further processing.</t>
  </si>
  <si>
    <t>Spices and condiments (ICS code(s): 67.220.10)</t>
  </si>
  <si>
    <t>210390 - Preparations for sauces and prepared sauces; mixed condiments and seasonings (excl. soya sauce, tomato ketchup and other tomato sauces, mustard, and mustard flour and meal)</t>
  </si>
  <si>
    <t>67.220.10 - Spices and condiments</t>
  </si>
  <si>
    <t>Quality requirements (TBT); Prevention of deceptive practices and consumer protection (TBT)</t>
  </si>
  <si>
    <r>
      <rPr>
        <sz val="11"/>
        <rFont val="Calibri"/>
      </rPr>
      <t>https://members.wto.org/crnattachments/2023/TBT/QAT/23_10246_00_x.pdf
https://members.wto.org/crnattachments/2023/TBT/QAT/23_10246_00_e.pdf</t>
    </r>
  </si>
  <si>
    <t>Federal Motor Vehicle Safety Standards: Automatic Emergency 
Braking Systems for Light Vehicles&gt;</t>
  </si>
  <si>
    <t>Notice of proposed rulemaking - This NPRM proposes to adopt a new Federal Motor Vehicle Safety Standard to require automatic emergency braking (AEB), including pedestrian AEB (PAEB), systems on light vehicles. An AEB system uses various sensor technologies and sub-systems that work together to detect when the vehicle is in a crash imminent situation, to automatically apply the vehicle brakes if the driver has not done so, or to apply more braking force to supplement the driver's braking. The AEB system proposed in this NPRM would detect and react to an imminent crash with a lead vehicle or pedestrian. This NPRM promotes NHTSA's goal to equip vehicles with AEB and PAEB, and advances DOT's January 2022 National Roadway Safety Strategy that identified requiring AEB, including PAEB technologies, on new passenger vehicles as a key Departmental action to enable safer vehicles. This NPRM also responds to a mandate under the Bipartisan Infrastructure Law directing the Department to promulgate a rule to require that all passenger vehicles be equipped with an AEB system.</t>
  </si>
  <si>
    <t>Automatic braking systems; Quality (ICS code(s): 03.120); Braking systems (ICS code(s): 43.040.40)</t>
  </si>
  <si>
    <t>03.120 - Quality; 43.040.40 - Braking systems</t>
  </si>
  <si>
    <r>
      <rPr>
        <sz val="11"/>
        <rFont val="Calibri"/>
      </rPr>
      <t>https://members.wto.org/crnattachments/2023/TBT/USA/23_10237_00_e.pdf</t>
    </r>
  </si>
  <si>
    <t>Bahrain, Kingdom of</t>
  </si>
  <si>
    <r>
      <rPr>
        <sz val="11"/>
        <rFont val="Calibri"/>
      </rPr>
      <t>https://members.wto.org/crnattachments/2023/TBT/QAT/23_10246_00_e.pdf
https://members.wto.org/crnattachments/2023/TBT/QAT/23_10246_00_x.pdf</t>
    </r>
  </si>
  <si>
    <t>Kuwait, the State of</t>
  </si>
  <si>
    <t>Prevention of deceptive practices and consumer protection (TBT); Quality requirements (TBT)</t>
  </si>
  <si>
    <t>Proyecto de Modificación de la Norma Oficial Mexicana NOM-002-SAG/FITO-2015, Por la que se establecen las características y especificaciones que deben reunir las etiquetas de certificación de la calidad de las semillas para siembra (Draft amendment to Mexican Official Standard NOM-002-SAG/FITO-2015 establishing the characteristics of, and specifications for, quality certification labelling for seeds for sowing) (4 pages, in Spanish)</t>
  </si>
  <si>
    <t>The aim of this draft amendment to the Mexican Official Standard mentioned is to establish the characteristics of, and specifications for, quality certification labelling for seeds for sowing. Such labelling will certify that the seeds, including any propagation material, have been produced in Mexico in accordance with the methods, criteria and quality specifications established in the rules governing the qualification of seeds for each species or crop. This draft amendment does not apply to imported seeds and declared seed. It is binding throughout national territory and applies to the National Seed Inspection and Certification Service (SNICS) and to certification bodies that are duly accredited, under the applicable legislation, for seed qualification in Mexico.</t>
  </si>
  <si>
    <t>Characteristics and specifications to be met by quality certification labelling for seeds for sowing.</t>
  </si>
  <si>
    <t>Protection of human health or safety (TBT); Other (TBT)</t>
  </si>
  <si>
    <r>
      <rPr>
        <sz val="11"/>
        <rFont val="Calibri"/>
      </rPr>
      <t>https://members.wto.org/crnattachments/2023/TBT/MEX/23_10233_00_s.pdf
https://www.dof.gob.mx/nota_detalle.php?codigo=5691814&amp;fecha=12/06/2023#gsc.tab=0</t>
    </r>
  </si>
  <si>
    <t>Draft amendments to the Rules for marketing authorization and assessment of medicinal products for human use</t>
  </si>
  <si>
    <t>The draft amendments to the Rules for marketing authorization and assessment of medicinal products for human use provide for the updating of the Rules for marketing authorization and assessment of medicinal products for human use with account of the experience of law enforcement of these Rules on the procedure for marketing authorization of medicinal products and bringing the registration dossier in line with the requirements of the Eurasian Economic Union.</t>
  </si>
  <si>
    <t>Medicinal products</t>
  </si>
  <si>
    <t>Saudi Arabia, Kingdom of</t>
  </si>
  <si>
    <t>Yemen</t>
  </si>
  <si>
    <t>Oman</t>
  </si>
  <si>
    <t>Edible essential water-General requirements</t>
  </si>
  <si>
    <t>This technical regulation is concerned with the general requirements of the edible essential water Intended for human consumption.</t>
  </si>
  <si>
    <t>Edible essential water-General requirements, ICS : 67.180</t>
  </si>
  <si>
    <t>67.180 - Sugar. Sugar products. Starch</t>
  </si>
  <si>
    <r>
      <rPr>
        <sz val="11"/>
        <rFont val="Calibri"/>
      </rPr>
      <t>https://members.wto.org/crnattachments/2023/TBT/BHR/23_10178_00_e.pdf
https://members.wto.org/crnattachments/2023/TBT/BHR/23_10178_00_s.pdf</t>
    </r>
  </si>
  <si>
    <t>Uruguay</t>
  </si>
  <si>
    <t>Proyecto de Decreto por el que se incorpora la Resolución MERCOSUR/GMC N° 26/17 - "Reglamento Técnico MERCOSUR de Identidad y Calidad de Tomate (Derogación de la Res. GMC Nº 99/94") (Draft Decree incorporating MERCOSUR/Common Market Group (GMC) Resolution No. 26/17: "MERCOSUR Technical Regulation on the identity and quality of tomatoes (Repeal of GMC Resolution No. 99/94)"); (10 pages, in Spanish)</t>
  </si>
  <si>
    <t>The notified text seeks to adopt the MERCOSUR Technical Regulation on the identity and quality of tomatoes, which will apply in the territory of MERCOSUR State parties, to trade between these countries and to imports from outside the MERCOSUR area.</t>
  </si>
  <si>
    <t>Tomatoes, fresh or chilled (HS code(s): 0702)</t>
  </si>
  <si>
    <t>0702 - Tomatoes, fresh or chilled.</t>
  </si>
  <si>
    <t>Quality requirements (TBT); Protection of human health or safety (TBT); Consumer information, labelling (TBT)</t>
  </si>
  <si>
    <r>
      <rPr>
        <sz val="11"/>
        <rFont val="Calibri"/>
      </rPr>
      <t>https://members.wto.org/crnattachments/2023/TBT/URY/23_10170_00_s.pdf
https://members.wto.org/crnattachments/2023/TBT/URY/23_10170_01_s.pdf</t>
    </r>
  </si>
  <si>
    <t>DRS 563: 2023, Molasses for human consumption — Specification </t>
  </si>
  <si>
    <t xml:space="preserve">This Draft Rwanda Standard specifies the requirements, sampling and test methods for molasses intended for human consumption._x000D_
</t>
  </si>
  <si>
    <t>(HS code(s): 0409)</t>
  </si>
  <si>
    <t>Prevention of deceptive practices and consumer protection (TBT); Consumer information, labelling (TBT); Protection of human health or safety (TBT); Quality requirements (TBT); Reducing trade barriers and facilitating trade (TBT)</t>
  </si>
  <si>
    <r>
      <rPr>
        <sz val="11"/>
        <rFont val="Calibri"/>
      </rPr>
      <t>https://members.wto.org/crnattachments/2023/TBT/RWA/23_10109_00_e.pdf</t>
    </r>
  </si>
  <si>
    <t>Proyecto de Decreto por el cual se adopta la Resolución GMC Nº 29/22 sobre "Equivalencias de Categorías de Material de Propagación entre las Normas Vigentes de Cada Estado Parte para el Especie SOLANUM TUBEROSUM" (Draft Decree adopting Common Market Group (GMC) Resolution No. 29/22 on "Equivalences of categories of propagation material between the existing standards of each State party for the species Solanum tuberosum"); (12 pages, in Spanish)</t>
  </si>
  <si>
    <t>In order to facilitate trade between MERCOSUR member States, the notified draft Decree establishes the equivalences of categories of potato propagation material produced in controlled environments and seed potatoes graded and packaged for export. It also approves the model quality certificates for seed potatoes to be used to facilitate the exchange of seeds between MERCOSUR member States.</t>
  </si>
  <si>
    <t>Potatoes, fresh or chilled (HS code(s): 0701)</t>
  </si>
  <si>
    <t>0701 - Potatoes, fresh or chilled</t>
  </si>
  <si>
    <t>67.080.20 - Vegetables and derived products</t>
  </si>
  <si>
    <t>Quality requirements (TBT); Reducing trade barriers and facilitating trade (TBT)</t>
  </si>
  <si>
    <r>
      <rPr>
        <sz val="11"/>
        <rFont val="Calibri"/>
      </rPr>
      <t>https://members.wto.org/crnattachments/2023/TBT/URY/23_10168_00_s.pdf
https://members.wto.org/crnattachments/2023/TBT/URY/23_10168_01_s.pdf</t>
    </r>
  </si>
  <si>
    <t>Proyecto de Decreto por el que se incorpora la Resolución MERCOSUR/GMC Nº 05/20 - "Criterios para Aprobación de las Denominaciones de Variedades de Semillas en cada Estado Parte" (Draft Decree incorporating MERCOSUR/Common Market Group (GMC) Resolution No. 05/20: "Criteria for approval of seed variety denominations in each member State"); (4 pages, in Spanish)</t>
  </si>
  <si>
    <t>The notified draft Decree establishes criteria for the approval of seed variety denominations in each MERCOSUR member State.</t>
  </si>
  <si>
    <t>Oil seeds and oleaginous fruits; miscellaneous grains, seeds and fruit; industrial or medicinal plants; straw and fodder (HS code(s): 12)</t>
  </si>
  <si>
    <t>12 - OIL SEEDS AND OLEAGINOUS FRUITS; MISCELLANEOUS GRAINS, SEEDS AND FRUIT; INDUSTRIAL OR MEDICINAL PLANTS; STRAW AND FODDER</t>
  </si>
  <si>
    <t>01 - Generalities. Terminology. Standardization. Documentation</t>
  </si>
  <si>
    <t>Prevention of deceptive practices and consumer protection (TBT); Harmonization (TBT); Reducing trade barriers and facilitating trade (TBT)</t>
  </si>
  <si>
    <r>
      <rPr>
        <sz val="11"/>
        <rFont val="Calibri"/>
      </rPr>
      <t>https://members.wto.org/crnattachments/2023/TBT/URY/23_10169_00_s.pdf
https://members.wto.org/crnattachments/2023/TBT/URY/23_10169_01_s.pdf</t>
    </r>
  </si>
  <si>
    <t> Amendments to  the Standards of in vitro diagnostic  Medical Device Good Manufacturing Practices </t>
  </si>
  <si>
    <t>The proposed amendment to the Standards of in vitro diagnostic Medical Device Good Manufacturing Practices is as follows:_x000D_
1) Complete transfer of KGMP audit authority to Korean private conformity assessment bodies for export-only in vitro diagnostic medical devices_x000D_
2) Modification of required dossier for documentation review _x000D_
3) Clarification of the KGMP audit procedure_x000D_
4) Exemption of location change audit for in vitro diagnostic software  manufacturers _x000D_
5) Improvement of required dossier for in vitro diagnostic software  manufacturers</t>
  </si>
  <si>
    <t>in vitro diagnostic medical device</t>
  </si>
  <si>
    <r>
      <rPr>
        <sz val="11"/>
        <rFont val="Calibri"/>
      </rPr>
      <t>https://members.wto.org/crnattachments/2023/TBT/KOR/23_10171_00_x.pdf</t>
    </r>
  </si>
  <si>
    <t>Regulation on Light duty compression ignition engined vehicles: safety requirements; emission from engine, level 9 (TIS 3019–2563)</t>
  </si>
  <si>
    <t>The draft Ministerial Regulation mandates engined vehicles to conform with the standard for light duty compression ignition engined vehicles: safety requirements; emission from engine, level 9 (TIS 3019–2563).This standard shall apply to vehicles of categories M1 M2 N1 and N2 with compression ignition engine and a reference mass not exceeding 2,610 kg.This standard specifies safety requirements for pollutants, durability of pollution control devices and on-board diagnostic (OBD) system. Type approval granted under this standard may be extended from vehicles mentioned above to M1 M2 N1 and N2 vehicles with a reference mass not exceeding 2,840 kg and which meet the conditions laid down in this standard. Type approval granted under this standard may be extended from vehicles mentioned above to special purpose vehicles of categories M1 M2 N1 and N2 regardless of their reference mass.This standard shall apply to light duty compression ignition engined vehicles excluding heavy motor vehicle equipped with compression ignition engine: safety requirements; emission from engine, latest level enforcement.Diesel of this standard includes fuels with a mix of biodiesel and diesel that conform with the Notification of the Department of Energy Business.* Vehicles of categories M1 M2 N1 and N2 are as defined in TIS 2390-2563.</t>
  </si>
  <si>
    <t>Transport exhaust emissions (ICS code(s): 13.040.50); Passenger cars. Caravans and light trailers (ICS code(s): 43.100)</t>
  </si>
  <si>
    <t>13.040.50 - Transport exhaust emissions; 43.100 - Passenger cars. Caravans and light trailers</t>
  </si>
  <si>
    <r>
      <rPr>
        <sz val="11"/>
        <rFont val="Calibri"/>
      </rPr>
      <t>https://members.wto.org/crnattachments/2023/TBT/THA/23_10153_00_x.pdf</t>
    </r>
  </si>
  <si>
    <t>Draft Ministerial Regulation on Heavy motor vehicle equipped with positive ignition engines : safety requirements; emission from engine, level 4 (TIS 3044–2563)</t>
  </si>
  <si>
    <t>The draft Ministerial Regulation mandates engine vehicles to conform with the standard for Heavy motor vehicle equipped with positive ignition engines : safety requirements; emission from engine, level 4 (TIS 3044–2563).This standard shall apply to motor vehicles of categories M1 M2 N1 and N2 with positive ignition engines and a reference mass exceeding 2,610 kg and to all motor vehicles of catagories M3 and N3.This standard specifies safety requirements for pollutants, durability of pollution control devices and on-board diagnostic (OBD) system. The type approval of a completed vehicle given under this standard shall be extended to its incomplete vehicle with a reference mass below 2,610 kg. Type approvals shall be extended if the manufacturer can demonstrate that all bodywork combinations expected to be built onto the incomplete vehicle increase the reference mass of the vehicle to above 2,610 kg.The type approval of a vehicle granted under this standard shall be extended to its variants and versions with a reference mass above 2,380 kg provided that it also meets the requirements relating to the measurement of greenhouse gas emissions and fuel consumption in accordance with paragraph 4.2 of UN Regulation No. 49 Revision 6.* Vehicles of categories M1 M2 M3 N1 N2 and N3 are as defined in TIS 2390-2563.</t>
  </si>
  <si>
    <t>Transport exhaust emissions (ICS code(s): 13.040.50); Commercial vehicles (ICS code(s): 43.080)</t>
  </si>
  <si>
    <t>13.040.50 - Transport exhaust emissions; 43.080 - Commercial vehicles</t>
  </si>
  <si>
    <r>
      <rPr>
        <sz val="11"/>
        <rFont val="Calibri"/>
      </rPr>
      <t>https://members.wto.org/crnattachments/2023/TBT/THA/23_10154_00_x.pdf</t>
    </r>
  </si>
  <si>
    <t>Draft Ministerial Regulation on Heavy motor vehicle equipped with compression ignition engines: safety requirements; emission from engine, level 7 (TIS 3047–2563)</t>
  </si>
  <si>
    <t>The draft Ministerial Regulation mandates engine vehicles to conform with the standard for Heavy motor vehicle equipped with compression ignition engines: safety requirements; emission from engine, level 7 (TIS 3047–2563).This standard shall apply to motor vehicles of categories M1 M2 N1 and N2 with compression ignition engines and a reference mass exceeding 2,610 kg and to all motor vehicles of catagories M3 and N3.This standard specifies safety requirements for pollutants, durability of pollution control devices and on-board diagnostic (OBD) system. The type approval of a completed vehicle given under this standard shall be extended to its incomplete vehicle with a reference mass below 2,610 kg. Type approvals shall be extended if the manufacturer can demonstrate that all bodywork combinations expected to be built onto the incomplete vehicle increase the reference mass of the vehicle to above 2,610 kg.The type approval of a vehicle granted under this standard shall be extended to its variants and versions with a reference mass above 2,380 kg provided that it also meets the requirements relating to the measurement of greenhouse gas emissions and fuel consumption in accordance with paragraph 4.2 of UN Regulation No. 49 Revision 7. * Vehicles of categories M1 M2 M3 N1 N2 and N3 are as defined in TIS 2390-2563.</t>
  </si>
  <si>
    <r>
      <rPr>
        <sz val="11"/>
        <rFont val="Calibri"/>
      </rPr>
      <t>https://members.wto.org/crnattachments/2023/TBT/THA/23_10155_00_x.pdf</t>
    </r>
  </si>
  <si>
    <t>Regulation Impact Statement for Consultation: MEPS and other measures for Commercial Ice Makers (May 2023, 80 pages) available for download at: Commercial ice makers | EECA</t>
  </si>
  <si>
    <t>The notified consultation document presents policy options to introduce Minimum Energy Performance Standards (MEPS) for commercial ice-makers offered for sale in New Zealand and Australia.The scope of the proposal applies to commercial ice makers with:Plumbed water supply and drainage connection and  A capacity up to 1,000kg per 24 hours, when tested to AS/NZS 4865 or equivalent (ambient temperature 32 degrees, water temperature 21 degrees).Four MEPS levels are considered in the consultation document. The recommended option is for the MEPS level to be introduced at HE levels in AS/NZS 4865:2008 Part 3, which is then increased to match US DOE MEPS after a minimum of 2 years (except where AS/NZS 4865:2008 Part 3 levels are higher). Test method for MEPSThe proposed test method to ensure compliance with MEPS is the joint Australia and New Zealand standard: AS/NZS 4865:2008. Consideration is also being given to using international test standards for product registration purposes to reduce the potential compliance burden of introducing MEPS for commercial ice makers. International standards being considered include The US ASHRAE 29-2009 (or 2015) test or the ISO test (if published by then), provided the tests are undertaken at 230V/50Hz and at the at 32/21-degree temperature rating point.</t>
  </si>
  <si>
    <t>Commercial ice makers and ice making machinery including those under HS 84.18</t>
  </si>
  <si>
    <t>Other (TBT); Protection of the environment (TBT)</t>
  </si>
  <si>
    <t>Draft Amendments No. 2 to the Customs Union Technical Regulations “On the Safety of Railway Rolling Stock” (CU TR 001/2011), “On the Safety of High-Speed Railway Transport” (CU TR 002/2011) and “On the Safety of Railway Rolling Stock Infrastructure” (CU TR 003/2011)</t>
  </si>
  <si>
    <t>Establishment of mechanisms and procedures for extending the service life of railway machinery</t>
  </si>
  <si>
    <t>45.040 - Materials and components for railway engineering; 93.080.10 - Road construction</t>
  </si>
  <si>
    <r>
      <rPr>
        <sz val="11"/>
        <rFont val="Calibri"/>
      </rPr>
      <t>https://docs.eaeunion.org/pd/ru-ru/0108324/pd_27042023</t>
    </r>
  </si>
  <si>
    <t>Draft Ministerial Regulation on Light duty positive ignition engined vehicles: safety requirements; emission from engine, level 10 (TIS 3017–2563)</t>
  </si>
  <si>
    <t>The draft Ministerial Regulation mandates engined vehicles to conform with the standard for light duty positive ignition engined vehicles: safety requirements; emission from engine, level 10 (TIS 3017–2563).This standard shall apply to vehicles of categories M1 M2 N1 and N2 with positive ignition engine and a reference mass not exceeding 2,610 kg.This standard specifies safety requirements for pollutants, durability of pollution control devices and on-board diagnostic (OBD) system. Type approval granted under this standard may be extended from vehicles mentioned above to M1 M2 N1 and N2 vehicles with a reference mass not exceeding 2,840 kg and which meet the conditions laid down in this standard. Type approval granted under this standard may be extended from vehicles mentioned above to special purpose vehicles of categories M1 M2 N1 and N2 regardless of their reference mass.This standard shall apply to light duty positive ignition engines vehicles excluding heavy motor vehicle equipped with possitive ignition engine: safety requirements; emission from engine, latest level enforcement. Benzine/petrol of this standard includes Gasohol E10 that conform with the Notification of the Department of Energy Business. Gasohol of this standard includes fuels with a mix of 85% ethanol and benzine.* Vehicles of categories M1 M2 N1 and N2 are as defined in TIS 2390-2563.</t>
  </si>
  <si>
    <r>
      <rPr>
        <sz val="11"/>
        <rFont val="Calibri"/>
      </rPr>
      <t>https://members.wto.org/crnattachments/2023/TBT/THA/23_10152_00_x.pdf</t>
    </r>
  </si>
  <si>
    <t>RSS-102 Issue 6(53 pages in English; 57 pages in French) and its companion documents:RSS-102.SAR.MEAS Issue 1 (63 pages in English; 64 pages in French)RSS-102.NS.MEAS Issue 1 (43 pages in English; 47 pages in French)RSS-102.NS.SIM Issue 1 (23 pages in English; 27 pages in French)RSS-102.IPD.MEAS Issue 1 (27 pages in English; 28 pages French)RSS-102.IPD.SIM Issue 1 (20 pages in English; 21 pages in French)</t>
  </si>
  <si>
    <t>Notice is hereby given by the Ministry of Innovation, Science and Economic Development Canada that the following have been published:RSS-102, Issue 6 – Radio Frequency (RF) Exposure Compliance of Radiocommunication Apparatus (All Frequency Bands) sets out the requirements and measurement techniques for evaluating radio frequency (RF) exposure compliance of radiocommunication apparatus designed to be used within the vicinity of the human body.In addition to RSS-102 issue 6, the Department is also concurrently issuing the following documents as part of this consultation:RSS-102.SAR.MEAS Issue 1 – Measurement procedure for assessing specific absorption, replaces, in part, (Supplementary Procedures) SPR-001, SPR-004 and SPR-APD (Absorbed power densityRSS-102.NS.MEAS Issue 1 – Measurement procedure for assessing nerve stimulation, replaces, in part, SPR-002RSS-102.NS.SIM Issue 1 – Simulation procedure for assessing nerve stimulation, replaces, in part, SPR-002RSS-102.IPD.MEAS Issue 1 – Measurement procedure for assessing incident power density, replaces SPR-003RSS-102.IPD.SIM Issue 1 – Simulation procedure for assessing incident power density, replaces SPR-003</t>
  </si>
  <si>
    <t>Radiocommunications</t>
  </si>
  <si>
    <t>33.060 - Radiocommunications</t>
  </si>
  <si>
    <t>Partial amendment to the Minimum Requirements for Biological Products.Partial amendment to The Public Notice on National Release Testing.</t>
  </si>
  <si>
    <t>The Minimum Requirements for Biological Products will be amended as follows；The standard name of “nucleoside modified coronavirus RNA Vaccine (SARS-CoV-2)” will be amended to “coronavirus (SARS-CoV-2) RNA Vaccine”. Accordingly, the test for pH, storage and expiry date will be deleted and partially amended for the above-mentioned vaccine.The Public Notice on National Release Testing will be amended as follows； The standard name of “nucleoside modified coronavirus RNA Vaccine (SARS-CoV-2)” will be amended to “coronavirus (SARS-CoV-2) RNA Vaccine”. In addition, the criterion of “Adsorbed Diphtheria-purified Pertussis-tetanus-inactivated polio Haemophilus TYPE b Combined Vaccine” will be partially amended. Accordingly, the fee, criterion, and quantity for National Release Testing of the above-mentioned vaccine will be partially amended.</t>
  </si>
  <si>
    <t>Pharmaceutical products (HS: 30)</t>
  </si>
  <si>
    <t>30 - PHARMACEUTICAL PRODUCTS</t>
  </si>
  <si>
    <t>E09. COVID-19 TBT; Human health</t>
  </si>
  <si>
    <r>
      <rPr>
        <sz val="11"/>
        <rFont val="Calibri"/>
      </rPr>
      <t>https://members.wto.org/crnattachments/2023/TBT/JPN/23_10142_00_e.pdf</t>
    </r>
  </si>
  <si>
    <t>Ghana</t>
  </si>
  <si>
    <t>DRAFT FINAL REGULATION LEAD IN PAINT</t>
  </si>
  <si>
    <t>This Regulation makes mandatory in ECOWAS Member States ECOSTAND 092-2022 for Paints and Varnishes –Lead in Paints - Specifications. This Regulation shall apply to Paints, Varnishes and Coating Materials manufactured, imported or sold in any of the ECOWAS Member States. </t>
  </si>
  <si>
    <t>Paints and Varnishes</t>
  </si>
  <si>
    <t>3209 - Paints and varnishes, incl. enamels and lacquers, based on synthetic polymers or chemically modified natural polymers, dispersed or dissolved in an aqueous medium</t>
  </si>
  <si>
    <t>Consumer information, labelling (TBT); Protection of human health or safety (TBT); Protection of the environment (TBT); Quality requirements (TBT)</t>
  </si>
  <si>
    <r>
      <rPr>
        <sz val="11"/>
        <rFont val="Calibri"/>
      </rPr>
      <t>https://members.wto.org/crnattachments/2023/TBT/GHA/23_10158_00_e.pdf</t>
    </r>
  </si>
  <si>
    <t>Water Meters and Accessories (Quality Control) Order, 2023</t>
  </si>
  <si>
    <t>Water Meters and Accessories (Quality Control) Order, 2023A Water Meter is an instrument for recording the quantity of water passing through a particular outlet. Water meters measure the volume of water used by residential and commercial building units that are supplied with water by a public water supply system. A ferrule is a plumbing fitting that attaches two pipes together. It is a type of cap widely used in pipe and fixture joints to create a tight compression fitting.</t>
  </si>
  <si>
    <t>Water Meters and Accessories</t>
  </si>
  <si>
    <t>902820 - Liquid meters, incl. calibrating meters therefor</t>
  </si>
  <si>
    <t>23.100 - Fluid power systems; 91.140.60 - Water supply systems</t>
  </si>
  <si>
    <r>
      <rPr>
        <sz val="11"/>
        <rFont val="Calibri"/>
      </rPr>
      <t>https://members.wto.org/crnattachments/2023/TBT/IND/23_10127_00_e.pdf</t>
    </r>
  </si>
  <si>
    <t>Aluminium and Aluminium Alloy Products (Quality Control) Order, 2023;</t>
  </si>
  <si>
    <t>Aluminium and Aluminium Alloy Products (Quality Control) Order, 2023Aluminium is an important strategic metal for India's economy. After the iron and steel industry, aluminium is the second most important industry. It can be cast, melted, formed, machined, and extruded, allowing it to be formed into a variety of shapes and then fabricated to suit awide range of applications. Aluminium is used in the production and distribution of electricity being a good conductor of electricity, household utensils and electric appliances, aircraft manufacturing, rail coaches, nuclear and defence accessories, and so on.The downstream sector of Aluminium involves the transformation of aluminium into semi-finished products such as rods, bars, castings, forgings, and so on. Wrought aluminum is alloy of aluminum that has been subjected to mechanical working by processes such as rolling, extrusion or forging. Aluminium alloy tube is a type of round, hollow pipe made of Aluminium alloy, and is available in a variety of diameters and thicknesses. Aluminium tube has a huge range of uses from irrigation, automobile and other construction applications etc. Aluminum foils are produced by continuously casting and cold rolling aluminum sheets. Aluminum foil sheets are rapidly used in the manufacturing of various kinds of containers as per packaging requirements.</t>
  </si>
  <si>
    <t>Aluminium and Aluminium Alloy Products.</t>
  </si>
  <si>
    <t>760120 - Unwrought aluminium alloys</t>
  </si>
  <si>
    <t>77.120.10 - Aluminium and aluminium alloys</t>
  </si>
  <si>
    <t>Protection of human health or safety (TBT); Protection of the environment (TBT); Quality requirements (TBT); Prevention of deceptive practices and consumer protection (TBT)</t>
  </si>
  <si>
    <r>
      <rPr>
        <sz val="11"/>
        <rFont val="Calibri"/>
      </rPr>
      <t>https://members.wto.org/crnattachments/2023/TBT/IND/23_10129_00_e.pdf</t>
    </r>
  </si>
  <si>
    <t>Draft Commission Regulation amending Regulation (EC) No 1223/2009 of the European Parliament and of the Council as regards the use of Vitamin A, Alpha-Arbutin and Arbutin and certain substances with potential endocrine disrupting properties in cosmetic products</t>
  </si>
  <si>
    <t>The measures proposed by the draft Commission Regulation are part of the on-going and regular adaptations of the Annexes to Regulation (EC) No 1223/2009 (Cosmetics Regulation - CPR). Based on the latest scientific opinions by the Scientific Committee on Consumer Safety (SCCS) the proposed measures aim at: - prohibiting the use of 4-MBC (i.e., delisting this UV-filter from Annex VI and introducing it in Annex II to the CPR);- establishing restrictions in Annex III for the substance 'Genistein', used as skin conditioning/protecting and antioxidant in cosmetic products;- establishing restrictions in Annex III for the substance 'Daidzein', used as skin conditioning/protecting and antioxidant in cosmetic products;- establishing restrictions in Annex III for the substance 'Kojic Acid', used as skin lightening/whitening or depigmenting agent in cosmetic products;- further restricting the use of the preservative 'Triclosan' in cosmetic products by amending the existing restrictions in Annex V;- further restricting the use of the preservative 'Triclocarban' in cosmetic products by amending the existing restrictions in Annex V; - establishing restrictions in Annex III for the Vitamin A compounds ‘Retinol’, ‘Retinyl Acetate’ and ‘Retinyl Palmitate’ used as skin conditioning agent in cosmetic products;- establishing restrictions in Annex III for the substance ‘Alpha-Arbutin’ used as skin bleaching and skin conditioning agents in cosmetic products;- establishing restrictions in Annex III for the substance ‘Arbutin’ used as skin bleaching and skin conditioning agents in cosmetic products.</t>
  </si>
  <si>
    <t>Cosmetics</t>
  </si>
  <si>
    <t>33 - ESSENTIAL OILS AND RESINOIDS; PERFUMERY, COSMETIC OR TOILET PREPARATIONS</t>
  </si>
  <si>
    <r>
      <rPr>
        <sz val="11"/>
        <rFont val="Calibri"/>
      </rPr>
      <t>https://members.wto.org/crnattachments/2023/TBT/EEC/23_10130_00_e.pdf
https://members.wto.org/crnattachments/2023/TBT/EEC/23_10130_01_e.pdf</t>
    </r>
  </si>
  <si>
    <t>Jamaica</t>
  </si>
  <si>
    <t>Standard Specification for Rice </t>
  </si>
  <si>
    <t>This standard establishes requirements for grades of paddy, cargo rice, milled rice, cargo parboiled rice, and milled parboiled rice. It also specifies the general conditions for sampling and the methodologies for assessing the various factors used in the determination of the quality of rice.</t>
  </si>
  <si>
    <t>Cereals, pulses, and derived products (ICS code(s): 67.060)</t>
  </si>
  <si>
    <t>67.060 - Cereals, pulses and derived products</t>
  </si>
  <si>
    <t>Consumer information, labelling (TBT); Protection of human health or safety (TBT)</t>
  </si>
  <si>
    <r>
      <rPr>
        <sz val="11"/>
        <rFont val="Calibri"/>
      </rPr>
      <t>https://members.wto.org/crnattachments/2023/TBT/JAM/23_10110_00_e.pdf</t>
    </r>
  </si>
  <si>
    <t>Precision Roller and Bush Chains, attachments and associated chain sprockets (Quality Control) Order, 2023</t>
  </si>
  <si>
    <t>Precision Roller and Bush Chains, attachments and associated chain sprockets (Quality Control) Order, 2023Roller chain or bush roller chain is the type of chain drive most commonly used for transmission of mechanical power on many kinds of domestic, industrial and agricultural machinery, including conveyors, wire- and tube-drawing machines, printing press, automobiles and bicycles. It consists of a series of short cylindrical rollers held together by side links. It is driven by a toothed wheel called a sprocket. It is a simple, reliable, and efficient means of power transmission.</t>
  </si>
  <si>
    <t>Precision Roller and Bush Chains, attachments and associated chain sprockets. </t>
  </si>
  <si>
    <t>848390 - Toothed wheels, chain sprockets and other transmission elements presented separately; parts of transmission shafts, ball screws, couplings and other articles of heading 8483, n.e.s.</t>
  </si>
  <si>
    <r>
      <rPr>
        <sz val="11"/>
        <rFont val="Calibri"/>
      </rPr>
      <t>https://members.wto.org/crnattachments/2023/TBT/IND/23_10128_00_e.pdf</t>
    </r>
  </si>
  <si>
    <t>Plywood and Wooden flush door shutters (Quality Control) Order, 2023</t>
  </si>
  <si>
    <t>Plywood and Wooden flush door shutters (Quality Control) Order, 2023A Plywood and wooden flush door have a wooden frame over which plywood, MDF or natural wood is fixed on both the sides. The hollow parts are filled with cardboard material. The Wooden flush door is usually imparted a laminate, veneer or paint finishing in various designs and colours.A Plywood is usually made from hardwood, which makes the board very heavy. So, plywood doors are much heavier than Wooden flush doors (they have softwood blocks inside). Heavy doors can be very difficult to carry, install, and operate in everyday use.</t>
  </si>
  <si>
    <t>Plywood and Wooden flush door shutters - Plywood for general purposes, Plywood face panels, Marine plywood, Fire retardant plywood, Particle board and hardboard face panels, Plywood face panels, Particle Board and Hardwood Face Panels, Veneered decorative plywood, Plywood for concrete shuttering works – Specification, Structural plywood - Specification</t>
  </si>
  <si>
    <t>4412 - Plywood, veneered panel and similar laminated wood (excl. sheets of compressed wood, cellular wood panels, parquet panels or sheets, inlaid wood and sheets identifiable as furniture components)</t>
  </si>
  <si>
    <t>79.060.10 - Plywood</t>
  </si>
  <si>
    <t>Quality requirements (TBT); Protection of the environment (TBT)</t>
  </si>
  <si>
    <r>
      <rPr>
        <sz val="11"/>
        <rFont val="Calibri"/>
      </rPr>
      <t>https://members.wto.org/crnattachments/2023/TBT/IND/23_10126_00_e.pdf</t>
    </r>
  </si>
  <si>
    <t>BEE/S&amp;L/LED/52/2023Bureau of Energy Efficiency (Particulars and Manner of their Display on Label of Self – ballasted LED Lamps), (Amendment) Regulations, 2023. No. of pages- 28 Link of old Notification - https://beestarlabel.com/Content/Files/LED_Notification.pdf</t>
  </si>
  <si>
    <t>To direct display of particulars on label on Self – ballasted LED Lamps as specified in the regulation. </t>
  </si>
  <si>
    <t>LED products</t>
  </si>
  <si>
    <t>853952 - Light-emitting diode "LED" lamps</t>
  </si>
  <si>
    <t>43.040.20 - Lighting, signalling and warning devices</t>
  </si>
  <si>
    <r>
      <rPr>
        <sz val="11"/>
        <rFont val="Calibri"/>
      </rPr>
      <t>https://members.wto.org/crnattachments/2023/TBT/IND/23_10122_00_e.pdf</t>
    </r>
  </si>
  <si>
    <t>BEE/S&amp;L/TFL/22-23Bureau of Energy Efficiency (Particulars and Manner of their Display on Label of Tubular Fluorescent Lamps), (Amendment Regulations), 2023. No. of pages- 28Link of old Notification - https://beestarlabel.com/Content/Files/TFLnoti_New.pdf</t>
  </si>
  <si>
    <t>To direct display of particulars on label on Tubular Fluorescent Lamps as specified in the regulation. </t>
  </si>
  <si>
    <t>Tubular Fluorescent Lamps</t>
  </si>
  <si>
    <t>853931 - Discharge lamps, fluorescent, hot cathode</t>
  </si>
  <si>
    <t>29.140.30 - Fluorescent lamps. Discharge lamps</t>
  </si>
  <si>
    <r>
      <rPr>
        <sz val="11"/>
        <rFont val="Calibri"/>
      </rPr>
      <t>https://members.wto.org/crnattachments/2023/TBT/IND/23_10123_00_e.pdf</t>
    </r>
  </si>
  <si>
    <t>Draft Food Safety and Standards (Alcoholic Beverages) Amendment Regulations, 2023. </t>
  </si>
  <si>
    <t>The Draft Food Safety and Standards (Alcoholic Beverages) Amendment Regulations, 2023 is related to standards of Mead (Honey wine), Craft Beer, Indian liquors and definition of Low Alcoholic Beverages/ RTD, Wine based Beverages and, Country Liquors etc.</t>
  </si>
  <si>
    <t>Food Products</t>
  </si>
  <si>
    <t>67.160.10 - Alcoholic beverages</t>
  </si>
  <si>
    <r>
      <rPr>
        <sz val="11"/>
        <rFont val="Calibri"/>
      </rPr>
      <t>https://members.wto.org/crnattachments/2023/TBT/IND/23_10085_00_x.pdf</t>
    </r>
  </si>
  <si>
    <t>Jordan</t>
  </si>
  <si>
    <t>Draft Technical regulation on labelling requirement for light sources </t>
  </si>
  <si>
    <t>This Regulation establishes requirements for the labelling of, and the provision of supplementary product information on, light sources with or without integrated control gear. The requirements also apply to light sources placed on the market in a containing product.</t>
  </si>
  <si>
    <t>LAC; GUMS, RESINS AND OTHER VEGETABLE SAPS AND EXTRACTS (HS code(s): 13); ORGANIC CHEMICALS (HS code(s): 29)</t>
  </si>
  <si>
    <t>13 - LAC; GUMS, RESINS AND OTHER VEGETABLE SAPS AND EXTRACTS; 29 - ORGANIC CHEMICALS</t>
  </si>
  <si>
    <t>29.140 - Lamps and related equipment</t>
  </si>
  <si>
    <t>Consumer information, labelling (TBT); National security requirements (TBT); Quality requirements (TBT); Harmonization (TBT); Reducing trade barriers and facilitating trade (TBT); Cost saving and productivity enhancement (TBT); Other (TBT)</t>
  </si>
  <si>
    <r>
      <rPr>
        <sz val="11"/>
        <rFont val="Calibri"/>
      </rPr>
      <t>https://www.jsmo.gov.jo/ar/Documents/Docs.zip</t>
    </r>
  </si>
  <si>
    <t>Draft Technical regulation on Ecodesign requirement for light sources and separate control gears</t>
  </si>
  <si>
    <t>This Regulation establishes ecodesign requirements for the placing on the market of light sources and separate control gearsThe requirements also apply to light sources and separate control gears placed on the market in a containing product.</t>
  </si>
  <si>
    <t>Environment. Health protection. Safety (ICS code(s): 13); Electrical engineering (ICS code(s): 29)</t>
  </si>
  <si>
    <t>29.130 - Switchgear and controlgear; 29.140 - Lamps and related equipment; 13 - Environment. Health protection. Safety; 29 - Electrical engineering</t>
  </si>
  <si>
    <t>Chinese Taipei</t>
  </si>
  <si>
    <t>Draft for the Use Restrictions and Labeling Requirements of Liquid Mycelia Culture Powder of Morel Mushroom (Morchella esculenta) as a Food Ingredient</t>
  </si>
  <si>
    <t>This draft regulation specifies the use restrictions and labeling requirements for the liquid mycelia culture powder of morel mushroom (Morchella esculenta) for food purposes.</t>
  </si>
  <si>
    <t>Food products in general (ICS code(s): 67.040)</t>
  </si>
  <si>
    <r>
      <rPr>
        <sz val="11"/>
        <rFont val="Calibri"/>
      </rPr>
      <t>https://members.wto.org/crnattachments/2023/TBT/TPKM/23_10104_00_e.pdf
https://members.wto.org/crnattachments/2023/TBT/TPKM/23_10104_00_x.pdf</t>
    </r>
  </si>
  <si>
    <t>Draft Technical regulation on setting a framework for energy labelling</t>
  </si>
  <si>
    <t>This Regulation establishes ecodesign requirements for the placing on the market of light sources and separate control gears.The requirements also apply to light sources and separate control gears placed on the market in a containing product.</t>
  </si>
  <si>
    <t>LAC; GUMS, RESINS AND OTHER VEGETABLE SAPS AND EXTRACTS (HS code(s): 13); MINERAL FUELS, MINERAL OILS AND PRODUCTS OF THEIR DISTILLATION; BITUMINOUS SUBSTANCES; MINERAL WAXES (HS code(s): 27)</t>
  </si>
  <si>
    <t>13 - LAC; GUMS, RESINS AND OTHER VEGETABLE SAPS AND EXTRACTS; 27 - MINERAL FUELS, MINERAL OILS AND PRODUCTS OF THEIR DISTILLATION; BITUMINOUS SUBSTANCES; MINERAL WAXES</t>
  </si>
  <si>
    <t>29.130 - Switchgear and controlgear; 29.140 - Lamps and related equipment</t>
  </si>
  <si>
    <t>Australia</t>
  </si>
  <si>
    <t>Public Health (Tobacco and Other Products) Bill 2023 (199 pages, in English)Public Health (Tobacco and Other Products) Regulations 2023 (95 pages, in English)</t>
  </si>
  <si>
    <t>The proposed legislation will consolidate eight existing tobacco related laws, regulations, instruments and court decisions into a single streamlined Act of Parliament and associated regulations. The Bill contains 7 chapters that thematically present the proposed provisions:Chapter 1 sets out the preliminary matters including commencement dates, objects of the Act, definitions and key concepts.Chapter 2 provides for the regulation of tobacco and e-cigarette advertising and sponsorships. The provisions are a consolidation of the Tobacco Advertising Prohibition Act 1992 and are expanded to also apply to the advertising and promotion of e-cigarettes. The chapter includes offence and civil penalty provisions.Chapter 3 creates the regime that mandates the requirements relating to plain packaging of tobacco products. The provisions include requirements from the Tobacco Plain Packaging Act 2011 as well as proposed new requirements relating to regulation of: ingredients and product design features of tobacco products; number of units, weight or volume, and pricing of tobacco products; prohibition of terms that may imply that certain products are less harmful; and inclusion of health promotion inserts. It permits the making of regulations prescribing plain packaging requirements and conditions for the appearance, content and standards of tobacco products, including dissuasive measures that may be required to appear on tobacco products. The chapter includes a range of offences and civil penalty provisions in relation to conduct dealings with non-compliant packaging. Chapter 4 provides for permanent bans on certain regulated tobacco items. The chapter facilitates the Minister imposing a permanent ban on chewing tobacco and snuffs intended for oral use consistent with the existing ban in the Trade Practices Act 1974- Consumer Protection Notice No.10 of 1991- Permanent Ban on Goods. The chapter includes offence and civil penalty provisions.Chapter 5 provides for new reporting requirements. Reporting entities, as defined, would be required to submit reports containing information about tobacco products sold, supplied, or offered for sale or supply in Australia as well as to report on advertising, promotion and sponsorship activities and expenditure. Manufacturers will also be required to report on research and development activities.Chapter 6 contains compliance and enforcement provisions. It provides for the appointment of authorised officers and supporting monitoring and investigation powers, along with civil penalty provisions, and provision for the issuing of infringement notices, enforceable undertakings and injunctions.Chapter 7 includes miscellaneous provisions, including those in relation to delegations and the constitutional provisions.The proposed legislation and details of each chapter are further described in the Consultation Paper (health.gov.au)</t>
  </si>
  <si>
    <t>TOBACCO AND MANUFACTURED TOBACCO SUBSTITUTES; PRODUCTS, WHETHER OR NOT CONTAINING NICOTINE, INTENDED FOR INHALATION WITHOUT COMBUSTION; OTHER NICOTINE CONTAINING PRODUCTS INTENDED FOR THE INTAKE OF NICOTINE INTO THE HUMAN BODY (HS code(s): 24)</t>
  </si>
  <si>
    <t>24 - TOBACCO AND MANUFACTURED TOBACCO SUBSTITUTES; PRODUCTS, WHETHER OR NOT CONTAINING NICOTINE, INTENDED FOR INHALATION WITHOUT COMBUSTION; OTHER NICOTINE CONTAINING PRODUCTS INTENDED FOR THE INTAKE OF NICOTINE INTO THE HUMAN BODY</t>
  </si>
  <si>
    <t>Draft Technical regulation on labelling requirement for refrigerating appliances</t>
  </si>
  <si>
    <t>1.   This Regulation establishes requirements for the labelling of, and the provision of supplementary product information on, electric mains-operated refrigerating appliances with a volume of more than 10 litres and of less than or equal to 1 500 litres.2.   This Regulation does not apply to: professional refrigerated storage cabinets and blast cabinets, with the exception of professional chest freezers;refrigerating appliances with a direct sales function;mobile refrigerating appliances;appliances where the primary function is not the storage of foodstuffs through refrigeration.</t>
  </si>
  <si>
    <t>LAC; GUMS, RESINS AND OTHER VEGETABLE SAPS AND EXTRACTS (HS code(s): 13); MINERAL FUELS, MINERAL OILS AND PRODUCTS OF THEIR DISTILLATION; BITUMINOUS SUBSTANCES; MINERAL WAXES (HS code(s): 27); WORKS OF ART, COLLECTORS' PIECES AND ANTIQUES (HS code(s): 97)</t>
  </si>
  <si>
    <t>13 - LAC; GUMS, RESINS AND OTHER VEGETABLE SAPS AND EXTRACTS; 27 - MINERAL FUELS, MINERAL OILS AND PRODUCTS OF THEIR DISTILLATION; BITUMINOUS SUBSTANCES; MINERAL WAXES; 97 - WORKS OF ART, COLLECTORS' PIECES AND ANTIQUES; 8418 - Refrigerators, freezers and other refrigerating or freezing equipment, electric or other; heat pumps; parts thereof (excl. air conditioning machines of heading 8415)</t>
  </si>
  <si>
    <t>Reducing trade barriers and facilitating trade (TBT); Harmonization (TBT); Quality requirements (TBT); Cost saving and productivity enhancement (TBT); Other (TBT); Consumer information, labelling (TBT); National security requirements (TBT)</t>
  </si>
  <si>
    <t>Proposed Revision of the “Act on Labelling and Advertising of Foods” </t>
  </si>
  <si>
    <t>The Korean MFDS proposes amendment to allow some food labelling information to be provided in electronic format, such as in barcodes.</t>
  </si>
  <si>
    <t>Foods</t>
  </si>
  <si>
    <r>
      <rPr>
        <sz val="11"/>
        <rFont val="Calibri"/>
      </rPr>
      <t>https://members.wto.org/crnattachments/2023/TBT/KOR/23_10066_00_x.pdf</t>
    </r>
  </si>
  <si>
    <t>National technical regulation on safety of industrial explosive materials - Non-electric period delay detonator</t>
  </si>
  <si>
    <t>This draft national technical regulation specifies requirements for technical specifications, testing methods and management measures for Non-electric period delay detonator.This draft national technical regulation applies to organizations and individuals having activities related to non-electric period delay detonator in the territory of Viet Nam and other relevant organizations and individuals.</t>
  </si>
  <si>
    <t>Products of explosives (HS 3603.50.00)</t>
  </si>
  <si>
    <t>3603 - Safety fuses; detonating cords; percussion or detonating caps; igniters; electric detonators (excl. grenade detonators and cartridge cases, whether or not with percussion caps); 360350 - Igniters</t>
  </si>
  <si>
    <r>
      <rPr>
        <sz val="11"/>
        <rFont val="Calibri"/>
      </rPr>
      <t>https://members.wto.org/crnattachments/2023/TBT/VNM/23_10067_00_x.pdf
https://chinhphu.vn/du-thao-vbqppl/du-thao-thong-tu-ban-hanh-09-quy-chuan-ky-thuat-quoc-gia-ve-an-toan-san-pham-vat-lieu-no-cong-ng-5610</t>
    </r>
  </si>
  <si>
    <t>Draft Commission Implementing Regulation approving sulfur dioxide generated from sulfur by combustion as an active substance for use in biocidal products of product-type 4 in accordance with Regulation (EU) No 528/2012 of the European Parliament and of the Council </t>
  </si>
  <si>
    <t>This draft Commission Implementing Regulation approves sulfur dioxide generated from sulfur by combustion as an active substance for use in biocidal products of product-type 4.</t>
  </si>
  <si>
    <t>2811 - Inorganic acids and inorganic oxygen compounds of non-metals (excl. hydrogen chloride "hydrochloric acid", chlorosulphuric acid, sulphuric acid, oleum, nitric acid, sulphonitric acids, diphosphorus pentaoxide, phosphoric acid, polyphosphoric acids, oxides of boron and boric acids)</t>
  </si>
  <si>
    <t>Protection of the environment (TBT); Protection of human health or safety (TBT); Harmonization (TBT)</t>
  </si>
  <si>
    <r>
      <rPr>
        <sz val="11"/>
        <rFont val="Calibri"/>
      </rPr>
      <t>https://members.wto.org/crnattachments/2023/TBT/EEC/23_10055_00_e.pdf
https://members.wto.org/crnattachments/2023/TBT/EEC/23_10055_01_e.pdf</t>
    </r>
  </si>
  <si>
    <t>This draft national technical regulation specifies requirements for technical specifications, testing methods and management measures for Non-electric period delay detonator.This draft national technical regulation applies to organizations and individuals having activities related to Non-electric period delay detonator in the territory of Viet Nam and other relevant organizations and individuals.</t>
  </si>
  <si>
    <r>
      <rPr>
        <sz val="11"/>
        <rFont val="Calibri"/>
      </rPr>
      <t>https://chinhphu.vn/du-thao-vbqppl/du-thao-thong-tu-ban-hanh-09-quy-chuan-ky-thuat-quoc-gia-ve-an-toan-san-pham-vat-lieu-no-cong-ng-5610</t>
    </r>
  </si>
  <si>
    <t>DEAS 334: 2023, List by category of cosmetic products, Third Edition</t>
  </si>
  <si>
    <t>This Draft East African Standard lays down the list of products that are categorized as cosmetics.</t>
  </si>
  <si>
    <t>ESSENTIAL OILS AND RESINOIDS; PERFUMERY, COSMETIC OR TOILET PREPARATIONS (HS code(s): 33); Cosmetics. Toiletries (ICS code(s): 71.100.70); Cosmetics</t>
  </si>
  <si>
    <t>Consumer information, labelling (TBT); Prevention of deceptive practices and consumer protection (TBT); Harmonization (TBT)</t>
  </si>
  <si>
    <r>
      <rPr>
        <sz val="11"/>
        <rFont val="Calibri"/>
      </rPr>
      <t>https://members.wto.org/crnattachments/2023/TBT/UGA/23_10022_00_e.pdf</t>
    </r>
  </si>
  <si>
    <t>DEAS 337: 2023, Henna powder — Specification, Third Edition</t>
  </si>
  <si>
    <t>This Draft East African Standard specifies the requirements, sampling and test methods for pure henna powder.</t>
  </si>
  <si>
    <t>Beauty or make-up preparations and preparations for the care of the skin (other than medicaments), incl. sunscreen or suntan preparations (excl. medicaments, lip and eye make-up preparations, manicure or pedicure preparations and make-up or skin care powders, incl. baby powders) (HS code(s): 330499); Cosmetics. Toiletries (ICS code(s): 71.100.70); Henna powder</t>
  </si>
  <si>
    <t>330499 - Beauty or make-up preparations and preparations for the care of the skin (other than medicaments), incl. sunscreen or suntan preparations (excl. medicaments, lip and eye make-up preparations, manicure or pedicure preparations and make-up or skin care powders, incl. baby powders)</t>
  </si>
  <si>
    <r>
      <rPr>
        <sz val="11"/>
        <rFont val="Calibri"/>
      </rPr>
      <t>https://members.wto.org/crnattachments/2023/TBT/UGA/23_10027_00_e.pdf</t>
    </r>
  </si>
  <si>
    <t>DEAS 841: 2023, Hair oils — Specification, Second Edition</t>
  </si>
  <si>
    <t>This Draft East African Standard specifies the requirements, sampling and test methods for hair oils. The standard covers hair oils made from vegetable oils, mineral oil or the mixture of vegetable oil and mineral oil. Hair oils for which therapeutic claims are made are not covered by this standard.</t>
  </si>
  <si>
    <t>Preparations for use on the hair (excl. shampoos, preparations for permanent waving or straightening and hair lacquers) (HS code(s): 330590); Cosmetics. Toiletries (ICS code(s): 71.100.70); Hair oils</t>
  </si>
  <si>
    <t>330590 - Preparations for use on the hair (excl. shampoos, preparations for permanent waving or straightening and hair lacquers)</t>
  </si>
  <si>
    <t>Protection of human health or safety (TBT); Prevention of deceptive practices and consumer protection (TBT); Consumer information, labelling (TBT); Quality requirements (TBT); Harmonization (TBT); Reducing trade barriers and facilitating trade (TBT)</t>
  </si>
  <si>
    <r>
      <rPr>
        <sz val="11"/>
        <rFont val="Calibri"/>
      </rPr>
      <t>https://members.wto.org/crnattachments/2023/TBT/UGA/23_10032_00_e.pdf</t>
    </r>
  </si>
  <si>
    <t>Reducing trade barriers and facilitating trade (TBT); Harmonization (TBT); Quality requirements (TBT); Consumer information, labelling (TBT); Prevention of deceptive practices and consumer protection (TBT); Protection of human health or safety (TBT)</t>
  </si>
  <si>
    <t>Harmonization (TBT); Prevention of deceptive practices and consumer protection (TBT); Consumer information, labelling (TBT)</t>
  </si>
  <si>
    <t>Harmonization (TBT); Quality requirements (TBT); Consumer information, labelling (TBT); Prevention of deceptive practices and consumer protection (TBT); Protection of human health or safety (TBT); Protection of the environment (TBT); Reducing trade barriers and facilitating trade (TBT)</t>
  </si>
  <si>
    <t>Proposal for Legal Inspection Requirements for Portable Air Conditioners</t>
  </si>
  <si>
    <t>Portable air conditioners are gaining popularity among consumers. Considering that they share similar risks with conventional  air conditioners, which are already regulated by BSMI, BSMI proposes to add portable air conditioners into the scope of legal inspection.</t>
  </si>
  <si>
    <t>Portable Air Conditioners (inspection scope: rated voltage not exceeding 250Vac) (HS code(s): 841581</t>
  </si>
  <si>
    <t>841581 - Air conditioning machines incorporating a refrigerating unit and a valve for reversal of the cooling-heat cycle "reversible heat pumps" (excl. of a kind used for persons in motor vehicles and self-contained or "split-system" window or wall air conditioning machines)</t>
  </si>
  <si>
    <t>23.120 - Ventilators. Fans. Air-conditioners</t>
  </si>
  <si>
    <r>
      <rPr>
        <sz val="11"/>
        <rFont val="Calibri"/>
      </rPr>
      <t>https://members.wto.org/crnattachments/2023/TBT/TPKM/23_10014_00_e.pdf
https://members.wto.org/crnattachments/2023/TBT/TPKM/23_10014_00_x.pdf</t>
    </r>
  </si>
  <si>
    <t>National technical regulation on safety of industrial explosive materials - Octogen explosives </t>
  </si>
  <si>
    <t>This draft national technical regulation specifies requirements for technical specifications, testing methods and management measures for Octogen explosives.This draft national technical regulation applies to organizations and individuals having activities related to Octogen explosives in the territory of Viet Nam and other relevant organizations and individuals.</t>
  </si>
  <si>
    <r>
      <rPr>
        <sz val="11"/>
        <rFont val="Calibri"/>
      </rPr>
      <t>https://members.wto.org/crnattachments/2023/TBT/VNM/23_10010_00_x.pdf
https://chinhphu.vn/du-thao-vbqppl/du-thao-thong-tu-ban-hanh-09-quy-chuan-ky-thuat-quoc-gia-ve-an-toan-san-pham-vat-lieu-no-cong-ng-5610</t>
    </r>
  </si>
  <si>
    <t>Draft Amendment No: 2 to SLS 183 : 2013Specification for  Carbonated Beverage</t>
  </si>
  <si>
    <t>Food Preservatives that can be permitted to use  Carbonated Beverages as per the Food Act 26 of 1980.</t>
  </si>
  <si>
    <t>220210 - Waters, incl. mineral and aerated, with added sugar, sweetener or flavour, for direct consumption as a beverage; 220299 - Non-alcoholic beverages (excl. water, fruit or vegetable juices, milk and beer)</t>
  </si>
  <si>
    <t>67.160.20 - Non-alcoholic beverages</t>
  </si>
  <si>
    <r>
      <rPr>
        <sz val="11"/>
        <rFont val="Calibri"/>
      </rPr>
      <t>https://members.wto.org/crnattachments/2023/TBT/LKA/23_10019_00_x.pdf</t>
    </r>
  </si>
  <si>
    <t>Draft Amendment No: 3 to SLS 214: 2010Specification for fruit squashes, fruit syrups and fruit cordials (Second Revision), </t>
  </si>
  <si>
    <t>Food Preservatives that can be permitted to use  fruit squashes, fruit syrups, and fruit cordials as per the Food (Preservatives) Regulation, 2019 under the  Food Act 26 of 1980.</t>
  </si>
  <si>
    <t>HS Code: 2009.19, 2009.29, 2009.39, 2009.49, 2009.50, 2009.61, 2009.69, 2009.79, 2009.81, 2009.89, 2009.90</t>
  </si>
  <si>
    <t>200919 - Orange juice, unfermented, whether or not containing added sugar or other sweetening matter (excl. containing spirit, frozen, and of a Brix value &lt;= 20 at 20°C); 200929 - Grapefruit juice, unfermented, Brix value &gt; 20 at 20°C, whether or not containing added sugar or other sweetening matter (excl. containing spirit); 200939 - Single citrus fruit juice, unfermented, Brix value &gt; 20 at 20°C, whether or not containing added sugar or other sweetening matter (excl. containing spirit, mixtures, orange juice and grapefruit juice); 200949 - Pineapple juice, unfermented, Brix value &gt; 20 at 20°C, whether or not containing added sugar or other sweetening matter (excl. containing spirit); 200950 - Tomato juice, unfermented, whether or not containing added sugar or other sweetening matter (excl. containing spirit); 200961 - Grape juice, incl. grape must, unfermented, Brix value &lt;= 30 at 20°C, whether or not containing added sugar or other sweetening matter (excl. containing spirit); 200969 - Grape juice, incl. grape must, unfermented, Brix value &gt; 30 at 20°C, whether or not containing added sugar or other sweetening matter (excl. containing spirit); 200979 - Apple juice, unfermented, Brix value &gt; 20 at 20°C, whether or not containing added sugar or other sweetening matter (excl. containing spirit); 200981 - Cranberry or lingonberry "Vaccinium macrocarpon, Vaccinium oxycoccos, Vaccinium vitis-idaea" juice, unfermented, whether or not containing added sugar or other sweetening matter (excl. containing spirit); 200989 - Juice of fruit or vegetables, unfermented, whether or not containing added sugar or other sweetening matter (excl. containing spirit, mixtures, and juice of citrus fruit, pineapples, tomatoes, grapes, incl. grape must, apples and cranberries); 200990 - Mixtures of fruit juices, incl. grape must, and vegetable juices, unfermented, whether or not containing added sugar or other sweetening matter (excl. containing spirit)</t>
  </si>
  <si>
    <t>67.080.10 - Fruits and derived products</t>
  </si>
  <si>
    <r>
      <rPr>
        <sz val="11"/>
        <rFont val="Calibri"/>
      </rPr>
      <t>https://members.wto.org/crnattachments/2023/TBT/LKA/23_10017_00_x.pdf</t>
    </r>
  </si>
  <si>
    <t>This draft national technical regulation specifies requirements for technical specifications, testing methods and management measures for non-electric period delay detonator.This draft national technical regulation applies to organizations and individuals having activities related to Non-electric period delay detonator in the territory of Viet Nam and other relevant organizations and individuals.</t>
  </si>
  <si>
    <r>
      <rPr>
        <sz val="11"/>
        <rFont val="Calibri"/>
      </rPr>
      <t>https://members.wto.org/crnattachments/2023/TBT/VNM/23_10013_00_x.pdf
https://chinhphu.vn/du-thao-vbqppl/du-thao-thong-tu-ban-hanh-09-quy-chuan-ky-thuat-quoc-gia-ve-an-toan-san-pham-vat-lieu-no-cong-ng-5610</t>
    </r>
  </si>
  <si>
    <t>Draft Amendment No: 3 to SLS 730: 2010Specification for  Fruit Cordial Concentrates, Fruit Squash Concentrates, Fruit Syrup Concentrates.   (First Revision),</t>
  </si>
  <si>
    <t>Food Preservatives that can be permitted to use  Fruit Cordial Concentrates, Fruit Squash Concentrates, Fruit Syrup Concentrates in line with Food (Preservatives) Regulation, 2019 under the Food Act 26 of 1980. </t>
  </si>
  <si>
    <t> 2009.11.10, 2009.11.90, 2009.19, 2009.29, 2009.39,  2009.49, 2009.50, 2009.69, 2009.79, 2009.81, 2009.89, 2009.90</t>
  </si>
  <si>
    <t>200990 - Mixtures of fruit juices, incl. grape must, and vegetable juices, unfermented, whether or not containing added sugar or other sweetening matter (excl. containing spirit); 200989 - Juice of fruit or vegetables, unfermented, whether or not containing added sugar or other sweetening matter (excl. containing spirit, mixtures, and juice of citrus fruit, pineapples, tomatoes, grapes, incl. grape must, apples and cranberries); 200981 - Cranberry or lingonberry "Vaccinium macrocarpon, Vaccinium oxycoccos, Vaccinium vitis-idaea" juice, unfermented, whether or not containing added sugar or other sweetening matter (excl. containing spirit); 200979 - Apple juice, unfermented, Brix value &gt; 20 at 20°C, whether or not containing added sugar or other sweetening matter (excl. containing spirit); 200969 - Grape juice, incl. grape must, unfermented, Brix value &gt; 30 at 20°C, whether or not containing added sugar or other sweetening matter (excl. containing spirit); 200950 - Tomato juice, unfermented, whether or not containing added sugar or other sweetening matter (excl. containing spirit); 200949 - Pineapple juice, unfermented, Brix value &gt; 20 at 20°C, whether or not containing added sugar or other sweetening matter (excl. containing spirit); 200939 - Single citrus fruit juice, unfermented, Brix value &gt; 20 at 20°C, whether or not containing added sugar or other sweetening matter (excl. containing spirit, mixtures, orange juice and grapefruit juice); 200929 - Grapefruit juice, unfermented, Brix value &gt; 20 at 20°C, whether or not containing added sugar or other sweetening matter (excl. containing spirit); 200919 - Orange juice, unfermented, whether or not containing added sugar or other sweetening matter (excl. containing spirit, frozen, and of a Brix value &lt;= 20 at 20°C); 200911 - Frozen orange juice, unfermented, whether or not containing added sugar or other sweetening matter (excl. containing spirit)</t>
  </si>
  <si>
    <r>
      <rPr>
        <sz val="11"/>
        <rFont val="Calibri"/>
      </rPr>
      <t>https://members.wto.org/crnattachments/2023/TBT/LKA/23_10018_00_x.pdf</t>
    </r>
  </si>
  <si>
    <t>National technical regulation on safety of industrial explosive materials - Safety period delay electric detonator </t>
  </si>
  <si>
    <t>This draft national technical regulation specifies requirements for technical specifications, testing methods and management measures for safety period delay electric detonator.This draft national technical regulation applies to organizations and individuals having activities related to safety period delay electric detonator in the territory of Viet Namand other relevant organizations and individuals.</t>
  </si>
  <si>
    <t>3603 - Safety fuses; detonating cords; percussion or detonating caps; igniters; electric detonators (excl. grenade detonators and cartridge cases, whether or not with percussion caps)</t>
  </si>
  <si>
    <r>
      <rPr>
        <sz val="11"/>
        <rFont val="Calibri"/>
      </rPr>
      <t>https://members.wto.org/crnattachments/2023/TBT/VNM/23_10004_00_x.pdf
https://chinhphu.vn/du-thao-vbqppl/du-thao-thong-tu-ban-hanh-09-quy-chuan-ky-thuat-quoc-gia-ve-an-toan-san-pham-vat-lieu-no-cong-ng-5610</t>
    </r>
  </si>
  <si>
    <t>National technical regulation on safety of industrial explosive materials - Pentrit explosives </t>
  </si>
  <si>
    <t>This draft national technical regulation specifies requirements for technical specifications, testing methods and management measures for Pentrit explosives.This draft national technical regulation applies to organizations and individuals having activities related to Pentrit explosives in the territory of Viet Nam and other relevant organizations and individuals.</t>
  </si>
  <si>
    <r>
      <rPr>
        <sz val="11"/>
        <rFont val="Calibri"/>
      </rPr>
      <t>https://members.wto.org/crnattachments/2023/TBT/VNM/23_10011_00_x.pdf
https://chinhphu.vn/du-thao-vbqppl/du-thao-thong-tu-ban-hanh-09-quy-chuan-ky-thuat-quoc-gia-ve-an-toan-san-pham-vat-lieu-no-cong-ng-5610</t>
    </r>
  </si>
  <si>
    <t>National technical regulation on safety of industrial explosive materials - electronic detonator </t>
  </si>
  <si>
    <t>This draft national technical regulation specifies requirements for technical specifications, testing methods and management measures for Electronic detonator.This draft national technical regulation applies to organizations and individuals having activities related to Electronic detonator in the territory of Viet Nam and other relevant organizations and individuals.</t>
  </si>
  <si>
    <t>Draft Notification of the National Broadcasting and Telecommunications Commission on Technical Standards of telecommunication equipment for base station and repeater in cellular land mobile service using Global System for Mobile Communications-Railway (GSM-R) technology. (NBTC TS 10XX-256X).</t>
  </si>
  <si>
    <t>The National Broadcasting and Telecommunications Commission prescribes technical standards of telecommunication equipment for base station and repeater in cellular land mobile service using Global System for Mobile Communications-Railway (GSM-R) technology in order to support railway transportation.These technical standards specify the minimum technical characteristics of telecommunication equipment for base station and repeater in cellular land mobile service using Global System for Mobile Communications-Railway (GSM-R) technology.</t>
  </si>
  <si>
    <t>Telecommunication equipment</t>
  </si>
  <si>
    <t>Other (TBT); Protection of human health or safety (TBT)</t>
  </si>
  <si>
    <r>
      <rPr>
        <sz val="11"/>
        <rFont val="Calibri"/>
      </rPr>
      <t>https://members.wto.org/crnattachments/2023/TBT/THA/23_10021_00_e.pdf
https://members.wto.org/crnattachments/2023/TBT/THA/23_10021_00_x.pdf</t>
    </r>
  </si>
  <si>
    <t>National technical regulation on safety of industrial explosive materials - Signal tube</t>
  </si>
  <si>
    <t>This draft national technical regulation specifies requirements for technical specifications, testing methods and management measures for signal tube.This draft national technical regulation applies to organizations and individuals having activities related to signal tube in the territory of Viet Namand other relevant organizations and individuals.</t>
  </si>
  <si>
    <t>3603 - Safety fuses; detonating fuses; percussion or detonating caps; igniters; electric detonators (excl. grenade detonators and cartridge cases, whether or not with percussion caps); 360350 - Igniters</t>
  </si>
  <si>
    <r>
      <rPr>
        <sz val="11"/>
        <rFont val="Calibri"/>
      </rPr>
      <t>https://members.wto.org/crnattachments/2023/TBT/VNM/23_10008_00_x.pdf
https://chinhphu.vn/du-thao-vbqppl/du-thao-thong-tu-ban-hanh-09-quy-chuan-ky-thuat-quoc-gia-ve-an-toan-san-pham-vat-lieu-no-cong-ng-5610</t>
    </r>
  </si>
  <si>
    <t>National technical regulation on safety of industrial explosive materials - boundary emulsion explosives for opencast and underground mines, underground works without explosive gas </t>
  </si>
  <si>
    <t>This draft national technical regulation specifies requirements for technical specifications, testing methods and management measures for boundary emulsion explosives for opencast and underground mines, underground works without explosive gas.This draft national technical regulation applies to organizations and individuals having activities related to boundary emulsion explosives for opencast and underground mines, underground works without explosive gas in the territory of Viet Nam and other relevant organizations and individuals.</t>
  </si>
  <si>
    <r>
      <rPr>
        <sz val="11"/>
        <rFont val="Calibri"/>
      </rPr>
      <t>https://members.wto.org/crnattachments/2023/TBT/VNM/23_10009_00_x.pdf
https://chinhphu.vn/du-thao-vbqppl/du-thao-thong-tu-ban-hanh-09-quy-chuan-ky-thuat-quoc-gia-ve-an-toan-san-pham-vat-lieu-no-cong-ng-5610</t>
    </r>
  </si>
  <si>
    <t>Draft Notification of the National Broadcasting and Telecommunications Commission on Technical Standards of user equipment in cellular land mobile service using Global System for Mobile Communications-Railway (GSM-R) technology. (NBTC TS 10XX-256X).</t>
  </si>
  <si>
    <t>The National Broadcasting and Telecommunications Commission prescribes technical standards of user equipment in cellular land mobile service using Global System for Mobile Communications-Railway (GSM-R) technology in order to support railway transportation.These technical standards specify the minimum technical characteristics of user equipment in cellular land mobile service using Global System for Mobile Communications-Railway (GSM-R) technology.</t>
  </si>
  <si>
    <t>33.070.50 - Global System for Mobile Communication (GSM)</t>
  </si>
  <si>
    <r>
      <rPr>
        <sz val="11"/>
        <rFont val="Calibri"/>
      </rPr>
      <t>https://members.wto.org/crnattachments/2023/TBT/THA/23_10020_00_e.pdf
https://members.wto.org/crnattachments/2023/TBT/THA/23_10020_00_x.pdf</t>
    </r>
  </si>
  <si>
    <t>Proyecto de Norma Oficial Mexicana PROY-NOM-007-ARTF-2023, Sistema Ferroviario-Infraestructura-Durmientes de madera-Suministro, impregnación e inspección.</t>
  </si>
  <si>
    <t>The notified draft Mexican Official Standard establishes physico-mechanical property values, impregnation requirements, permissible defects and limits for wooden sleepers to be installed and inspected on tracks of the Mexican railway system. The specifications set out in this draft Mexican Official Standard are applicable to impregnated wooden sleepers, both domestic and imported, that will be used in the Mexican railway system.</t>
  </si>
  <si>
    <r>
      <rPr>
        <sz val="11"/>
        <rFont val="Calibri"/>
      </rPr>
      <t>https://members.wto.org/crnattachments/2023/TBT/MEX/23_09998_00_s.pdf
https://www.dof.gob.mx/nota_detalle.php?codigo=5687603&amp;fecha=03/05/2023</t>
    </r>
  </si>
  <si>
    <t>Proyecto de Norma Oficial Mexicana PROY-NOM-006-ARTF-2023, Sistema Ferroviario-Operación-Equipo de arrastre ferroviario al servicio de carga-Disposiciones de seguridad (Draft Mexican Official Standard PROY-NOM-006-ARTF-2023: Railway system - Operation - Hauled rail units used to carry freight - Security provisions) (16 page(s), in Spanish)</t>
  </si>
  <si>
    <t>This draft Mexican Official Standard establishes the safety parameters to be met by hauled rail units, with a view to ensuring and maintaining operational safety in the rail freight service. The provisions of this draft Mexican Official Standard are applicable to railway companies, concessionaires, permit holders and assignees of the public rail transport service and auxiliary services, as well as any other private company, or state or municipal body authorized to operate hauled rail units.</t>
  </si>
  <si>
    <t>Trailing stock (ICS code(s): 45.060.20) The notified draft Mexican Official Standard establishes the safety parameters to be met by hauled rail units, with a view to ensuring and maintaining operational safety in the rail freight service.</t>
  </si>
  <si>
    <t>45.060.20 - Trailing stock</t>
  </si>
  <si>
    <r>
      <rPr>
        <sz val="11"/>
        <rFont val="Calibri"/>
      </rPr>
      <t>https://members.wto.org/crnattachments/2023/TBT/MEX/23_09997_00_s.pdf
https://www.dof.gob.mx/nota_detalle.php?codigo=5687602&amp;fecha=03/05/2023</t>
    </r>
  </si>
  <si>
    <t>Aluminium Conductors (Quality Control) Order, 2023</t>
  </si>
  <si>
    <t>Part wise content description is given below:_x000D_
Part-1: This standard covers the requirements and tests for aluminium stranded conductors used for overhead transmission purposes. It consists of terminologies (Stranded conductor, diameter of conductor, direction of lay, lay ratio), physical constraints for Hard drawn Aluminium (Resistivity, density, constant-mass temperature coefficient of resistance, coefficient of linear expansion), Material specification, Dimension and construction specification, Packing and marking, various tests requirements, etc._x000D_
Part-2: This standard covers the requirements and tests for aluminium conductors, galvanized steel-reinforced used for overhead power transmission purposes. It consist of Terminology (Aluminium Conductor, Galvanized Steel-Reinforced, Diameter, Direction of Lay, Lay Ratio), Physical Constants for hard-drawn aluminium (Resistivity, Density, Constant-mass Temperature coefficient of resistance, coefficient of linear expansion), Physical constants for galvanized steel wires (Density and coefficient of linear expansion), Materials specifications, Freedom from defects, Standard Sizes, specifications for joints in wires, Stranding, Length and variation in lengths, Packing and marking, Test requirements, Rejection and retest, etc._x000D_
Part-4: This standard covers the requirements and test for Aluminium alloy stranded conductors of the aluminium-magnesium-silicon type for overhead power transmission purposes. It consists of Terminology (Stranded conductor, Diameter, Direction of lay, lay Ratio and Heat-treatment batch), physical constants for aluminium alloy wires (Resistivity, Density and coefficient of linear expansion, constant-mass temperature coefficient), material specifications, Freedom from defects, Standard sizes, specification for joints in wires, Stranding, Length and variation in lengths, packing and marking, various test requirement, Rejection and retest, etc. _x000D_
Part-5: This standard covers the requirement and tests for aluminium conductors, galvanized steel-reinforced used for extra high voltage overhead power lines (400 kV and above). It consists of terminology (type test, acceptance test, routine test, conductor bundle and sub conductor), Physical constants for hard drawn aluminium (resistivity, density, constant-mass temperature coefficient of resistance, coefficient of linear expansion), physical constant for galvanized steel wires (density, coefficient of linear expansion), material specification, freedom from defects, standard sizes, specification for joints in wires, stranding, lengths and variation in lengths, packing and marking, various test requirements, Rejection and retests, etc. </t>
  </si>
  <si>
    <t>S. No. 1: Aluminium conductors for overhead transmission purposes — Specification: Part 1 Aluminium stranded conductors (as covered in IS 398: Part 1: 1996) HS Code 76149000 S. No. 2: Aluminium conductors for overhead transmission purposes - Specification: Part 2 Aluminium conductors, galvanized steel - Reinforced (as covered in IS 398: Part 2: 1996) HS Code 76141000 &amp; 76042910 S. No. 3: Aluminium conductors for overhead transmission purposes Part 4 Aluminium alloy stranded conductors (Aluminium - Magnesium - Silicon Type)- Specification (as covered in IS 398: Part 4: 1994) HS Code 76149000S. No. 4: Aluminium conductor for overhead transmission purposes - Specification: Part 5 Aluminium conductors - Galvanized steel - reinforced for extra high voltage (400 kV and above) (as covered in IS 398: Part 5: 1992) HS Code 76141000 &amp; 76042910</t>
  </si>
  <si>
    <t>760429 - Bars, rods and solid profiles, of aluminium alloys, n.e.s.; 761410 - Stranded wire, cables, plaited bands and the like, of aluminium, with steel core (excl. such products electrically insulated); 761490 - Stranded wires, cables, ropes and similar articles, of aluminium (other than with steel core and electrically insulated products)</t>
  </si>
  <si>
    <t>29.060.20 - Cables</t>
  </si>
  <si>
    <t>Quality requirements (TBT); Other (TBT)</t>
  </si>
  <si>
    <r>
      <rPr>
        <sz val="11"/>
        <rFont val="Calibri"/>
      </rPr>
      <t>https://members.wto.org/crnattachments/2023/TBT/IND/23_09987_00_e.pdf</t>
    </r>
  </si>
  <si>
    <t>Hazardous Materials: Harmonization With International Standards</t>
  </si>
  <si>
    <t>Notice of proposed rulemaking - PHMSA proposes to amend the Hazardous Materials Regulations to 
maintain alignment with international regulations and standards by 
adopting various amendments, including changes to proper shipping 
names, hazard classes, packing groups, special provisions, packaging 
authorizations, air transport quantity limitations, and vessel stowage 
requirements.</t>
  </si>
  <si>
    <t>Hazardous materials; Transport (ICS code(s): 03.220); Protection against dangerous goods (ICS code(s): 13.300); Products of the chemical industry (ICS code(s): 71.100)</t>
  </si>
  <si>
    <t>Emne</t>
  </si>
  <si>
    <t>Veje, vejbygningsmaterialer og produkter</t>
  </si>
  <si>
    <t>Elektrisk og elektronisk udstyr</t>
  </si>
  <si>
    <t>Kød af svin, fersk, kølet eller frosset (HS-kode(r): 0203); Kød af får eller geder, fersk, kølet eller frosset (HS-kode(r): 0204); Kød og spiseligt slagteaffald af høns af arten Gallus domesticus, ænder, gæs, kalkuner og perlehøns, fersk, kølet eller frosset (HS-kode(r): 0207)</t>
  </si>
  <si>
    <t>Tøjtørrere, håndklædetørrere, sko- eller handsketørrere</t>
  </si>
  <si>
    <t>Tørstøvsugere til husholdningsbrug eller lignende</t>
  </si>
  <si>
    <t>transformere (til bygning og fabrik) (HS-kode 8504.21, 8504.22, 8504.32, 8504.33 og 8504.34)</t>
  </si>
  <si>
    <t>Gummipakninger til trykkogere.</t>
  </si>
  <si>
    <t>Type 1-farlige stoffer (kun for varer under FDA's ansvar)</t>
  </si>
  <si>
    <t>Pharmaceutics (ICS-kode(r): 11.120)</t>
  </si>
  <si>
    <t>Stationære frem- og tilbagegående forbrændingsmotorer; emissioner; Miljøbeskyttelse (ICS-kode(r): 13.020); Luftkvalitet (ICS-kode(r): 13.040); Roterende frem- og tilbagegående mekanismer og deres dele (ICS-kode(r): 21.240)</t>
  </si>
  <si>
    <t>Dekoder til fjernsyn.</t>
  </si>
  <si>
    <t>Transport af farlige materialer; Transport med jernbane (ICS-kode(r): 03.220.30); Miljøbeskyttelse (ICS-kode(r): 13.020); Sikkerhed i hjemmet (ICS-kode(r): 13.120); Beskyttelse mod farligt gods (ICS-kode(r): 13.300); Produkter fra den kemiske industri (ICS-kode(r): 71.100)</t>
  </si>
  <si>
    <t>Hatte og anden hovedbeklædning, af trikotage eller fremstillet af blonder, filt eller andet tekstilstof, i stykket (dog ikke i strimler), også forede eller beskårne; hårnet af ethvert materiale, også forede eller trimmede. (HS-kode(r): 6505); Andet beskyttelsesudstyr (ICS-kode(r): 13.340.99); bouffant kasket</t>
  </si>
  <si>
    <t>Trådløst LAN (WLAN) system (2,4 GHz bånd)</t>
  </si>
  <si>
    <t>Jernbanekøretøjer, der skal betjenes i Korea</t>
  </si>
  <si>
    <t xml:space="preserve">Beholdere </t>
  </si>
  <si>
    <t>Hjelme til politistyrke, civilforsvar og personlig beskyttelse.</t>
  </si>
  <si>
    <t>Flaskevandsdispensere.</t>
  </si>
  <si>
    <t>Jernbanebestanddele anmeldt af MOLIT</t>
  </si>
  <si>
    <t>Selvforsynende drikkevandskølere</t>
  </si>
  <si>
    <t>Ståltråde/tråde, nylontråd og trådnet.</t>
  </si>
  <si>
    <t>Lægemidler</t>
  </si>
  <si>
    <t>Fjernsyn</t>
  </si>
  <si>
    <t>Ler tagsten</t>
  </si>
  <si>
    <t>Frø og plantemateriale</t>
  </si>
  <si>
    <t>Farligt gods (ICS-kode(r): 13.300)</t>
  </si>
  <si>
    <t>Biologiske produkter</t>
  </si>
  <si>
    <t>Brandhæmmende behandlet træ, WPC, Krydsfiner, Fiberplade, OSB, Trægulve, Træpiller, Træflis, Træbriket, Charcol</t>
  </si>
  <si>
    <t>Enfaset bærbart enkeltkanals klimaanlæg med en kølekapacitet på 12 kW eller lavere HS 8415.82Enfaset lampe, der er designet til at blive tilsluttet til 230V netspænding HS 8539.21.90, HS 8539.22, HS 8539.31, HS 8539.8539, HS .539. med indbygget tv-tuner)HS 8528.72Enfasede rumklimaanlæg uden kanalHS 8415.10.20Enfasede køleskabe med en justeret volumen på op til 900 liter.HS 8418.10, HS 8418.21</t>
  </si>
  <si>
    <t>Børnesenge og sammenklappelige tremmesenge til husholdningsbrug</t>
  </si>
  <si>
    <t>Per- og polyfluoralkylstoffer; Miljøbeskyttelse (ICS-kode(r): 13.020); Sikkerhed i hjemmet (ICS-kode(r): 13.120); Produktion i den kemiske industri (ICS-kode(r): 71.020); Produkter fra den kemiske industri (ICS-kode(r): 71.100)</t>
  </si>
  <si>
    <t>Myggeafvisende serviet</t>
  </si>
  <si>
    <t>Engangsbeskyttelsesbeklædning til medicinsk brug (HS-kode(r): 621010); (ICS-kode(r): 11.140)</t>
  </si>
  <si>
    <t>Medicinsk udstyr (HS-kode(r): 90); (ICS-kode(r): 11)</t>
  </si>
  <si>
    <t>Kølehus (boks) og kølemiddelkompressor kondenseringsenhed (HS-kode(r): 8418); (ICS-kode(r): 27.010)</t>
  </si>
  <si>
    <t>Vandkølingspakker (varmepumpe) ved hjælp af dampkompressionscyklussen, direkte fyret lithiumbromidabsorptionsvandkøler (varmer), Damp- og varmtvandstype lithiumbromidabsorptionsvandkøler, vandkilde (jordkilde) varmepumper, lav omgivelsestemperatur luftkilde varmepumpe (vandkøling) pakker (HS-kode(r): 8418); (ICS-kode(r): 27.010)</t>
  </si>
  <si>
    <t>U-, I- eller H-profiler af jern eller ulegeret stål, kun varmvalsede, varmtrukne eller ekstruderede, af en højde på</t>
  </si>
  <si>
    <t>Naturlig honning. (HS-kode(r): 0409); Sukker og sukkerprodukter (ICS-kode(r): 67.180.10)</t>
  </si>
  <si>
    <t>Hængelåse af uædle metal (HS-kode(r): 830110); Bygningstilbehør (ICS-kode(r): 91.190)</t>
  </si>
  <si>
    <t>Arkivskabe, kartotekskabe, papirbakker, papirstøtter, kuglepennebakker, kontorfrimærkestandere og lignende kontor- eller skrivebordsudstyr, af uædle metaller, undtagen kontormøbler henhørende under pos. 94.03. (HS-kode(r): 8304); Indvendig finish (ICS-kode(r): 91.180)</t>
  </si>
  <si>
    <t>Døre, vinduer og deres karme og dørtærskler, af jern eller stål (HS-kode(r): 730830); Døre og vinduer (ICS-kode(r): 91.060.50)</t>
  </si>
  <si>
    <t>Fødevarer</t>
  </si>
  <si>
    <t>Overensstemmelsesmærker &amp; nationale standarder logo</t>
  </si>
  <si>
    <t>Indbruds- og alarmsystemer indbrudsdetektorer (HS-kode(r): 853190)</t>
  </si>
  <si>
    <t>Tråd af jern eller ulegeret stål, i ruller, belagt eller belagt (undtagen belagt eller belagt med uædle metaller, stænger og stænger) (HS-kode(r): 721790); Stålwire, ståltove og ledkæder (ICS-kode(r): 77.140.65)</t>
  </si>
  <si>
    <t>Fladvalsede produkter af jern eller ulegeret stål, af bredde &gt;= 600 mm, i ruller, blot koldvalsede "koldreduceret", ikke beklædt, belagt eller belagt, af en tykkelse på</t>
  </si>
  <si>
    <t>Forarbejdede frugt- og grøntsagsprodukter i hermetisk lukkede emballager</t>
  </si>
  <si>
    <t>Flammehæmmere; Kvalitet (ICS-kode(r): 03.120); Miljøbeskyttelse (ICS-kode(r): 13.020); Produkter fra den kemiske industri (ICS-kode(r): 71.100)</t>
  </si>
  <si>
    <t>Apparater, beholdere og emballage til fødevarer</t>
  </si>
  <si>
    <t>Leave-on og wash-off kosmetiske produkter samt andre forbruger- og professionelle produkter.</t>
  </si>
  <si>
    <t>Husholdningsvaskemaskiner, husholdningsvaske-tørretumblere</t>
  </si>
  <si>
    <t>Gødninger og lignende stoffer klassificeret under kapitel 31 i det harmoniserede system eller toldtarif.</t>
  </si>
  <si>
    <t>Stoffer med sandsynlig effekt på centralnervesystemet</t>
  </si>
  <si>
    <t>Kemiske stoffer;</t>
  </si>
  <si>
    <t>Hudpåført myggeafvisende badesæbe</t>
  </si>
  <si>
    <t xml:space="preserve">Udvinding og håndtering af petroleum og naturgas </t>
  </si>
  <si>
    <t xml:space="preserve">Maske til medicinsk brug </t>
  </si>
  <si>
    <t>Elastomermaterialer til membraner beregnet til gasapparater og -udstyr.</t>
  </si>
  <si>
    <t>Elektroniske skærme inklusive fjernsyn, computerskærme og digital skilteskærme, inklusive dem under HS 85.24, 85.25, 85.28, 85.33 og 85.29.</t>
  </si>
  <si>
    <t>Type B2/H3-ringtætninger, med en nominel hårdhed på 65 ± 5 IRHD, til automatiske ventiler til LPG-flasker.</t>
  </si>
  <si>
    <t>Husholdningsopvaskemaskiner</t>
  </si>
  <si>
    <t>Telte: af syntetiske fibre (HS-kode 6306.22.00), af nylon eller andre polyamider (6306.22.00.30), af polyestere (HS-kode 6306.22.00.40), andre (HS-kode 6306.22.00.90), af andre tekstilmaterialer (HS-kode) 6306.29.00.00).</t>
  </si>
  <si>
    <t>Fødevarer (ICS-kode: 67.040)</t>
  </si>
  <si>
    <t>Elektrisk udstyr designet til brug inden for visse spændingsgrænser</t>
  </si>
  <si>
    <t>Jern- og stålprodukter (ICS-kode(r): 77.140); Lofter. Gulve. (ICS-kode(r): 91.060.30); Cement. Gips. (ICS-kode(r): 91.100.10); Keramiske fliser (ICS-kode(r): 91.100.23); Andre byggematerialer (ICS-kode(r): 91.100.99)</t>
  </si>
  <si>
    <t>Nikotinholdige produkter</t>
  </si>
  <si>
    <t>Biocidholdige produkter</t>
  </si>
  <si>
    <t>Produkter af eksplosivstoffer (HS 8544.xx.xx)</t>
  </si>
  <si>
    <t>Stiger, bukke, arbejdskurve beregnet til brug med kraner eller gaffeltrucks, sikkerhedsnet til beskyttelse af personer, stilladser og vejrbeskyttelser og visse former for tryksat udstyr</t>
  </si>
  <si>
    <t>Maling og lak (ICS-kode(r): 87.040)</t>
  </si>
  <si>
    <t xml:space="preserve">Produkter af sprængstoffer (HS 8544.xx.xx)
</t>
  </si>
  <si>
    <t>Telekommunikation. Lyd- og videoteknik (ICS-kode(r): 33)</t>
  </si>
  <si>
    <t>Kontorpapir (ICS-kode(r): 85.080.10)</t>
  </si>
  <si>
    <t>Tekstiler og læder i forbrugerprodukter, papir og pap, der anvendes som materialer i kontakt med fødevarer, blandinger til forbrugerbrug, kosmetiske produkter og nogle brandslukningsskum, der indeholder undecafluorhexansyre (PFHxA), dets salte og PFHxA-relaterede stoffer.</t>
  </si>
  <si>
    <t>Udstyr til børn (ICS-kode(r): 97.190)</t>
  </si>
  <si>
    <t>Kølemidler og frostvæsker (ICS-kode(r): 71.100.45)</t>
  </si>
  <si>
    <t>Perchlorethylen (PCE); Kvalitet (ICS-kode(r): 03.120); Miljøbeskyttelse (ICS-kode(r): 13.020); Arbejdssikkerhed. Industriel hygiejne (ICS-kode(r): 13.100); Sikkerhed i hjemmet (ICS-kode(r): 13.120); Produktion i den kemiske industri (ICS-kode(r): 71.020); Produkter fra den kemiske industri (ICS-kode(r): 71.100)</t>
  </si>
  <si>
    <t>KORN (HS-kode(r): 10); Fødevareteknologi (ICS-kode(r): 67)</t>
  </si>
  <si>
    <t>KORN (HS-kode(r): 10); PRODUKTER FRA MÆLLEINDUSTRIEN; MALT; STIVELSE; INULIN; HVEDEGLUTEN (HS-kode(r): 11); TILBEREDNINGER AF KORN, MEL, STIVELSE ELLER MÆLK; KONDITORPRODUKTER (HS-kode(r): 19); Fødevareteknologi (ICS-kode(r): 67)</t>
  </si>
  <si>
    <t>KORN (HS-kode(r): 10); PRODUKTER FRA MÆLLEINDUSTRIEN; MALT; STIVELSE; INULIN; HVEDEGLUTEN (HS-kode(r): 11); Fødevareteknologi (ICS-kode(r): 67)</t>
  </si>
  <si>
    <t>KORN (HS-kode(r): 10); TILBEREDNINGER AF KORN, MEL, STIVELSE ELLER MÆLK; KONDITORPRODUKTER (HS-kode(r): 19); Fødevareteknologi (ICS-kode(r): 67)</t>
  </si>
  <si>
    <t>Udstyr til konstruktion og vedligeholdelse af jernbaner/svævebaner (ICS-kode: 45.120) Det anmeldte udkast til mexicansk officiel standard angiver specifikationer for materialer og kvalitetskontroltest for betonjernbanesveller, der skal installeres på almindelige jernbanekommunikationsruter, der udgør en del af det mexicanske jernbanesystem.</t>
  </si>
  <si>
    <t>Cykel og Rickshaw dæk og slanger.</t>
  </si>
  <si>
    <t>Pesticider til privat og professionel brug af botanisk og mikrobiologisk oprindelse</t>
  </si>
  <si>
    <t>KORN (HS-kode(r): 10); PRODUKTER FRA MÆLLEINDUSTRIEN; MALT; STIVELSE; INULIN; HVEDEGLUTEN (HS-kode(r): 11); TILBEREDNINGER AF KORN, MEL, STIVELSE ELLER MÆLK; KONDITORPRODUKTER (HS-kode(r): 19); Mad</t>
  </si>
  <si>
    <t>Rengøringsmidler</t>
  </si>
  <si>
    <t>ELEKTRISKE MASKINER OG UDSTYR SAMT DELE DERTIL; LYDOPTAGERE OG -GENGIVERE, TV-BILLEDE- OG LYDOPTAGERE OG -GENGIVERE SAMT DELE OG TILBEHØR TIL SÅDANNE ARTIKLER (HS-kode(r): 85); Telekommunikation. Lyd- og videoteknik (ICS-kode(r): 33)</t>
  </si>
  <si>
    <t>Batteriopladere til håndværktøj og plæne- og havemaskiner</t>
  </si>
  <si>
    <t>Krydderier og krydderier (ICS-kode(r): 67.220.10)</t>
  </si>
  <si>
    <t>Automatiske bremsesystemer; Kvalitet (ICS-kode(r): 03.120); Bremsesystemer (ICS-kode(r): 43.040.40)</t>
  </si>
  <si>
    <t>Karakteristika og specifikationer, der skal opfyldes af kvalitetscertificeringsmærkning af frø til såning.</t>
  </si>
  <si>
    <t>Tomater, friske eller kølede (HS-kode(r): 0702)</t>
  </si>
  <si>
    <t>Vand - Generelle krav, ICS: 67.180</t>
  </si>
  <si>
    <t>Melasse til konsum — Specifikation</t>
  </si>
  <si>
    <t>Kartofler, friske eller kølede (HS-kode(r): 0701)</t>
  </si>
  <si>
    <t>Oliefrø og olieholdige frugter; diverse korn, frø og frugter; industrielle eller medicinske planter; halm og foder (HS-kode(r): 12)</t>
  </si>
  <si>
    <t>in vitro diagnostisk medicinsk udstyr</t>
  </si>
  <si>
    <t>Transportudstødningsemissioner (ICS-kode(r): 13.040.50); Personbiler. Campingvogne og lette trailere (ICS-kode(r): 43.100)</t>
  </si>
  <si>
    <t>Transportudstødningsemissioner (ICS-kode(r): 13.040.50); Kommercielle køretøjer (ICS-kode(r): 43.080)</t>
  </si>
  <si>
    <t>Kommercielle ismaskiner og isfremstillingsmaskiner, herunder dem under HS 84.18</t>
  </si>
  <si>
    <t>Radiokommunikation</t>
  </si>
  <si>
    <t>Farmaceutiske produkter (HS: 30)</t>
  </si>
  <si>
    <t>Maling og lak</t>
  </si>
  <si>
    <t>Vandmålere og tilbehør</t>
  </si>
  <si>
    <t>Produkter af aluminium og aluminiumslegering.</t>
  </si>
  <si>
    <t>Kosmetik</t>
  </si>
  <si>
    <t>Korn, bælgfrugter og afledte produkter (ICS-kode(r): 67.060)</t>
  </si>
  <si>
    <t>Præcisionsrulle- og bøsningskæder, tilbehør og tilhørende kædehjul.</t>
  </si>
  <si>
    <t>Krydsfiner- og træskodder med skylledøre - Krydsfiner til generelle formål, Krydsfinerpaneler, Marine-krydsfiner, Brandhæmmende krydsfiner, Spånplader og hardboard-fladepaneler, Krydsfinerpaneler, Spånplader og hårdttræsfladepaneler, Fineret dekorativ krydsfiner, Krydsfiner til betonformningsarbejder – Specifikation, Strukturel krydsfiner – Specifikation</t>
  </si>
  <si>
    <t>LED produkter</t>
  </si>
  <si>
    <t>Rørformede lysstofrør</t>
  </si>
  <si>
    <t>Madvarer</t>
  </si>
  <si>
    <t>LAC; GUMMIER, HARPIKS OG ANDRE grøntsagssafter og -ekstrakter (HS-kode(r): 13); ORGANISKE KEMIKALIER (HS-kode(r): 29)</t>
  </si>
  <si>
    <t>Miljø. Sundhedsbeskyttelse. Sikkerhed (ICS-kode(r): 13); Elektroteknik (ICS-kode(r): 29)</t>
  </si>
  <si>
    <t>Fødevarer generelt (ICS-kode(r): 67.040)</t>
  </si>
  <si>
    <t>LAC; GUMMIER, HARPIKS OG ANDRE grøntsagssafter og -ekstrakter (HS-kode(r): 13); MINERALBRÆNDSTOF, MINERALOLIER OG DESTILLATIONSPRODUKTER; BITUMINØSE STOFFER; MINERALVOKS (HS-kode(r): 27)</t>
  </si>
  <si>
    <t>TOBAK OG FREMSTILLEDE TOBAKSERSTATNINGER; PRODUKTER, OGSÅ INDEHOLDENDE NIKOTIN, BEREGNET TIL INHALATION UDEN FORBRÆNDING; ANDRE NIKOTININDHOLDENDE PRODUKTER BEREGNET TIL INDTAG AF NIKOTIN I DEN MENNESKELIGE KROPP (HS-kode(r): 24)</t>
  </si>
  <si>
    <t>LAC; GUMMIER, HARPIKS OG ANDRE grøntsagssafter og -ekstrakter (HS-kode(r): 13); MINERALBRÆNDSTOF, MINERALOLIER OG DESTILLATIONSPRODUKTER; BITUMINØSE STOFFER; MINERALVOKS (HS-kode(r): 27); KUNSTVÆRKER, SAMLERSMYKKER OG ANTIK (HS-kode(r): 97)</t>
  </si>
  <si>
    <t>Produkter af sprængstoffer (HS 3603.50.00)</t>
  </si>
  <si>
    <t>ÆTERISKE OLIER OG RESINOIDER; PARFUMERI-, KOSMETIK- ELLER TOILETPRÆPARAT (HS-kode(r): 33); Kosmetik. Toiletartikler (ICS-kode(r): 71.100.70); Kosmetik</t>
  </si>
  <si>
    <t>Skønheds- eller makeuppræparater og præparater til hudpleje (undtagen lægemidler), inkl. solcreme eller solbrændingspræparater (undtagen lægemidler, læbe- og øjenmakeuppræparater, manicure- eller pedicurepræparater og makeup- eller hudplejepuddere, inkl. babypuddere) (HS-kode(r): 330499); Kosmetik. Toiletartikler (ICS-kode(r): 71.100.70); Henna pulver</t>
  </si>
  <si>
    <t>Præparater til brug på håret (undtagen shampoo, præparater til permanent bølgening eller glatning og hårlakker) (HS-kode(r): 330590); Kosmetik. Toiletartikler (ICS-kode(r): 71.100.70); Hårolier</t>
  </si>
  <si>
    <t>Bærbare klimaanlæg (inspektionsomfang: nominel spænding på ikke over 250Vac) (HS-kode(r): 841581</t>
  </si>
  <si>
    <t>Telekommunikationsudstyr</t>
  </si>
  <si>
    <t>Kulsyreholdig drik</t>
  </si>
  <si>
    <t>Frugtsirupskoncentrater</t>
  </si>
  <si>
    <t>Equipment for railway/c+B240:B243ableway construction and maintenance (ICS code(s): 45.120) The notified draft Mexican Official Standard establishes physico-mechanical property values, impregnation requirements, permissible defects and limits for wooden sleepers to be installed and inspected on tracks of the Mexican railway system. 5. | Title, number of pages and language(s) of the notified document: Proyecto de Norma Oficial Mexicana PROY-NOM-007-ARTF-2023, Sistema Ferroviario-Infraestructura-Durmientes de madera-Suministro, impregnación e inspección (Draft Mexican Official Standard PROY-NOM-007-ARTF-2023: Railway system - Infrastructure - Wooden sleepers - Supply, impregnation and inspection) (6 page(s), in Spanish) 6. | Description of content: The notified draft Mexican Official Standard establishes physico-mechanical property values, impregnation requirements, permissible defects and limits for wooden sleepers to be installed and inspected on tracks of the Mexican railway system. The specifications set out in this draft Mexican Official Standard are applicable to impregnated wooden sleepers, both domestic and imported, that will be used in the Mexican railway system. 7. | Objective and rationale, including the nature of urgent problems where applicable: Rail safety; national security requirements 8. | Relevant documents: This Mexican Official Standard is not equivalent (NEQ) to any international standard, because no international standard existed at the time of its drafting. 9. | Proposed date of adoption: To be determined Proposed date of entry into force: To be determined 10. | Final date for comments: 60 days from notification 11. | Texts available from: National enquiry point</t>
  </si>
  <si>
    <t>Udstyr til jernbane</t>
  </si>
  <si>
    <t>Farlige materialer; Transport (ICS-kode(r): 03.220); Beskyttelse mod farligt gods (ICS-kode(r): 13.300); Produkter fra den kemiske industri (ICS-kode(r): 71.100)</t>
  </si>
  <si>
    <t>Driftssikkerheden i jernbanegodstjenesten</t>
  </si>
  <si>
    <t>Specifikation af galvaniseret konstruktionsstål; Hot-dip zinkbelægning på strukturelle stålstænger til betonforstærkning3. 17111:2010 - Varmebehandlet stål, legeret stål og friskæringsstål - Kugle- og rullelejestål4. 1170:1992 - Ferrochrom-specifikation5. 1171:2011 - Ferromanganspecifikation6. 1470:2013 - Silicomanganspecifikation</t>
  </si>
  <si>
    <t xml:space="preserve">Aluminiumsledere til transmissionsformål </t>
  </si>
  <si>
    <t>Frugtsquash, frugtsirupper og frugtsaft</t>
  </si>
  <si>
    <t>Gødning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</si>
</sst>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2"/>
  <sheetViews>
    <sheetView tabSelected="1" workbookViewId="0">
      <pane ySplit="1" topLeftCell="A2" activePane="bottomLeft" state="frozen"/>
      <selection pane="bottomLeft" activeCell="B247" sqref="B247"/>
    </sheetView>
  </sheetViews>
  <sheetFormatPr defaultRowHeight="35.1" customHeight="1"/>
  <cols>
    <col min="1" max="1" width="64" style="8" customWidth="1"/>
    <col min="2" max="2" width="100" style="2" customWidth="1"/>
    <col min="3" max="3" width="30" customWidth="1"/>
    <col min="4" max="4" width="50" customWidth="1"/>
    <col min="5" max="6" width="100" style="2" customWidth="1"/>
    <col min="8" max="8" width="40" customWidth="1"/>
    <col min="9" max="12" width="100" customWidth="1"/>
    <col min="13" max="13" width="30" style="4" customWidth="1"/>
    <col min="14" max="18" width="100" customWidth="1"/>
  </cols>
  <sheetData>
    <row r="1" spans="1:18" ht="35.1" customHeight="1">
      <c r="A1" s="9" t="s">
        <v>886</v>
      </c>
      <c r="B1" s="3" t="s">
        <v>4</v>
      </c>
      <c r="C1" s="1" t="s">
        <v>0</v>
      </c>
      <c r="D1" s="1" t="s">
        <v>1</v>
      </c>
      <c r="E1" s="3" t="s">
        <v>2</v>
      </c>
      <c r="F1" s="3" t="s">
        <v>3</v>
      </c>
      <c r="H1" s="1" t="s">
        <v>5</v>
      </c>
      <c r="I1" s="1" t="s">
        <v>6</v>
      </c>
      <c r="J1" s="1" t="s">
        <v>7</v>
      </c>
      <c r="K1" s="1" t="s">
        <v>8</v>
      </c>
      <c r="L1" s="1" t="s">
        <v>9</v>
      </c>
      <c r="M1" s="5" t="s">
        <v>10</v>
      </c>
      <c r="N1" s="1" t="s">
        <v>11</v>
      </c>
      <c r="O1" s="1" t="s">
        <v>12</v>
      </c>
      <c r="P1" s="1" t="s">
        <v>13</v>
      </c>
      <c r="Q1" s="1" t="s">
        <v>14</v>
      </c>
      <c r="R1" s="1" t="s">
        <v>15</v>
      </c>
    </row>
    <row r="2" spans="1:18" ht="35.1" customHeight="1">
      <c r="A2" s="8" t="s">
        <v>1018</v>
      </c>
      <c r="B2" s="8" t="s">
        <v>878</v>
      </c>
      <c r="C2" s="6" t="s">
        <v>61</v>
      </c>
      <c r="D2" s="6" t="str">
        <f>HYPERLINK("https://eping.wto.org/en/Search?viewData= G/TBT/N/IND/270"," G/TBT/N/IND/270")</f>
        <v xml:space="preserve"> G/TBT/N/IND/270</v>
      </c>
      <c r="E2" s="8" t="s">
        <v>876</v>
      </c>
      <c r="F2" s="8" t="s">
        <v>877</v>
      </c>
      <c r="H2" s="6" t="s">
        <v>20</v>
      </c>
      <c r="I2" s="6" t="s">
        <v>20</v>
      </c>
      <c r="J2" s="6" t="s">
        <v>21</v>
      </c>
      <c r="K2" s="6" t="s">
        <v>20</v>
      </c>
      <c r="L2" s="6"/>
      <c r="M2" s="7">
        <v>45167</v>
      </c>
      <c r="N2" s="6" t="s">
        <v>22</v>
      </c>
      <c r="O2" s="8" t="s">
        <v>23</v>
      </c>
      <c r="P2" s="6" t="str">
        <f>HYPERLINK("https://docs.wto.org/imrd/directdoc.asp?DDFDocuments/t/G/TBTN23/RUS145.DOCX", "https://docs.wto.org/imrd/directdoc.asp?DDFDocuments/t/G/TBTN23/RUS145.DOCX")</f>
        <v>https://docs.wto.org/imrd/directdoc.asp?DDFDocuments/t/G/TBTN23/RUS145.DOCX</v>
      </c>
      <c r="Q2" s="6"/>
      <c r="R2" s="6"/>
    </row>
    <row r="3" spans="1:18" ht="35.1" customHeight="1">
      <c r="A3" s="8" t="s">
        <v>935</v>
      </c>
      <c r="B3" s="8" t="s">
        <v>362</v>
      </c>
      <c r="C3" s="6" t="s">
        <v>53</v>
      </c>
      <c r="D3" s="6" t="str">
        <f>HYPERLINK("https://eping.wto.org/en/Search?viewData= G/TBT/N/JPN/773"," G/TBT/N/JPN/773")</f>
        <v xml:space="preserve"> G/TBT/N/JPN/773</v>
      </c>
      <c r="E3" s="8" t="s">
        <v>360</v>
      </c>
      <c r="F3" s="8" t="s">
        <v>361</v>
      </c>
      <c r="H3" s="6" t="s">
        <v>20</v>
      </c>
      <c r="I3" s="6" t="s">
        <v>28</v>
      </c>
      <c r="J3" s="6" t="s">
        <v>29</v>
      </c>
      <c r="K3" s="6" t="s">
        <v>20</v>
      </c>
      <c r="L3" s="6"/>
      <c r="M3" s="7">
        <v>45167</v>
      </c>
      <c r="N3" s="6" t="s">
        <v>22</v>
      </c>
      <c r="O3" s="8" t="s">
        <v>30</v>
      </c>
      <c r="P3" s="6" t="str">
        <f>HYPERLINK("https://docs.wto.org/imrd/directdoc.asp?DDFDocuments/t/G/TBTN23/EU990.DOCX", "https://docs.wto.org/imrd/directdoc.asp?DDFDocuments/t/G/TBTN23/EU990.DOCX")</f>
        <v>https://docs.wto.org/imrd/directdoc.asp?DDFDocuments/t/G/TBTN23/EU990.DOCX</v>
      </c>
      <c r="Q3" s="6"/>
      <c r="R3" s="6"/>
    </row>
    <row r="4" spans="1:18" ht="35.1" customHeight="1">
      <c r="A4" s="8" t="s">
        <v>926</v>
      </c>
      <c r="B4" s="8" t="s">
        <v>310</v>
      </c>
      <c r="C4" s="6" t="s">
        <v>238</v>
      </c>
      <c r="D4" s="6" t="str">
        <f>HYPERLINK("https://eping.wto.org/en/Search?viewData= G/TBT/N/BDI/381, G/TBT/N/KEN/1461, G/TBT/N/RWA/893, G/TBT/N/TZA/995, G/TBT/N/UGA/1798"," G/TBT/N/BDI/381, G/TBT/N/KEN/1461, G/TBT/N/RWA/893, G/TBT/N/TZA/995, G/TBT/N/UGA/1798")</f>
        <v xml:space="preserve"> G/TBT/N/BDI/381, G/TBT/N/KEN/1461, G/TBT/N/RWA/893, G/TBT/N/TZA/995, G/TBT/N/UGA/1798</v>
      </c>
      <c r="E4" s="8" t="s">
        <v>308</v>
      </c>
      <c r="F4" s="8" t="s">
        <v>309</v>
      </c>
      <c r="H4" s="6" t="s">
        <v>35</v>
      </c>
      <c r="I4" s="6" t="s">
        <v>36</v>
      </c>
      <c r="J4" s="6" t="s">
        <v>37</v>
      </c>
      <c r="K4" s="6" t="s">
        <v>38</v>
      </c>
      <c r="L4" s="6"/>
      <c r="M4" s="7" t="s">
        <v>20</v>
      </c>
      <c r="N4" s="6" t="s">
        <v>22</v>
      </c>
      <c r="O4" s="6"/>
      <c r="P4" s="6" t="str">
        <f>HYPERLINK("https://docs.wto.org/imrd/directdoc.asp?DDFDocuments/t/G/TBTN23/GEO125.DOCX", "https://docs.wto.org/imrd/directdoc.asp?DDFDocuments/t/G/TBTN23/GEO125.DOCX")</f>
        <v>https://docs.wto.org/imrd/directdoc.asp?DDFDocuments/t/G/TBTN23/GEO125.DOCX</v>
      </c>
      <c r="Q4" s="6"/>
      <c r="R4" s="6"/>
    </row>
    <row r="5" spans="1:18" ht="35.1" customHeight="1">
      <c r="A5" s="8" t="s">
        <v>926</v>
      </c>
      <c r="B5" s="8" t="s">
        <v>310</v>
      </c>
      <c r="C5" s="6" t="s">
        <v>240</v>
      </c>
      <c r="D5" s="6" t="str">
        <f>HYPERLINK("https://eping.wto.org/en/Search?viewData= G/TBT/N/BDI/381, G/TBT/N/KEN/1461, G/TBT/N/RWA/893, G/TBT/N/TZA/995, G/TBT/N/UGA/1798"," G/TBT/N/BDI/381, G/TBT/N/KEN/1461, G/TBT/N/RWA/893, G/TBT/N/TZA/995, G/TBT/N/UGA/1798")</f>
        <v xml:space="preserve"> G/TBT/N/BDI/381, G/TBT/N/KEN/1461, G/TBT/N/RWA/893, G/TBT/N/TZA/995, G/TBT/N/UGA/1798</v>
      </c>
      <c r="E5" s="8" t="s">
        <v>308</v>
      </c>
      <c r="F5" s="8" t="s">
        <v>309</v>
      </c>
      <c r="H5" s="6" t="s">
        <v>43</v>
      </c>
      <c r="I5" s="6" t="s">
        <v>44</v>
      </c>
      <c r="J5" s="6" t="s">
        <v>21</v>
      </c>
      <c r="K5" s="6" t="s">
        <v>20</v>
      </c>
      <c r="L5" s="6"/>
      <c r="M5" s="7">
        <v>45166</v>
      </c>
      <c r="N5" s="6" t="s">
        <v>22</v>
      </c>
      <c r="O5" s="8" t="s">
        <v>45</v>
      </c>
      <c r="P5" s="6"/>
      <c r="Q5" s="6"/>
      <c r="R5" s="6" t="str">
        <f>HYPERLINK("https://docs.wto.org/imrd/directdoc.asp?DDFDocuments/v/G/TBTN23/CHL646.DOCX", "https://docs.wto.org/imrd/directdoc.asp?DDFDocuments/v/G/TBTN23/CHL646.DOCX")</f>
        <v>https://docs.wto.org/imrd/directdoc.asp?DDFDocuments/v/G/TBTN23/CHL646.DOCX</v>
      </c>
    </row>
    <row r="6" spans="1:18" ht="35.1" customHeight="1">
      <c r="A6" s="8" t="s">
        <v>926</v>
      </c>
      <c r="B6" s="8" t="s">
        <v>310</v>
      </c>
      <c r="C6" s="6" t="s">
        <v>104</v>
      </c>
      <c r="D6" s="6" t="str">
        <f>HYPERLINK("https://eping.wto.org/en/Search?viewData= G/TBT/N/BDI/381, G/TBT/N/KEN/1461, G/TBT/N/RWA/893, G/TBT/N/TZA/995, G/TBT/N/UGA/1798"," G/TBT/N/BDI/381, G/TBT/N/KEN/1461, G/TBT/N/RWA/893, G/TBT/N/TZA/995, G/TBT/N/UGA/1798")</f>
        <v xml:space="preserve"> G/TBT/N/BDI/381, G/TBT/N/KEN/1461, G/TBT/N/RWA/893, G/TBT/N/TZA/995, G/TBT/N/UGA/1798</v>
      </c>
      <c r="E6" s="8" t="s">
        <v>308</v>
      </c>
      <c r="F6" s="8" t="s">
        <v>309</v>
      </c>
      <c r="H6" s="6" t="s">
        <v>49</v>
      </c>
      <c r="I6" s="6" t="s">
        <v>50</v>
      </c>
      <c r="J6" s="6" t="s">
        <v>51</v>
      </c>
      <c r="K6" s="6" t="s">
        <v>20</v>
      </c>
      <c r="L6" s="6"/>
      <c r="M6" s="7">
        <v>45165</v>
      </c>
      <c r="N6" s="6" t="s">
        <v>22</v>
      </c>
      <c r="O6" s="8" t="s">
        <v>52</v>
      </c>
      <c r="P6" s="6"/>
      <c r="Q6" s="6"/>
      <c r="R6" s="6" t="str">
        <f>HYPERLINK("https://docs.wto.org/imrd/directdoc.asp?DDFDocuments/v/G/TBTN23/CHL645.DOCX", "https://docs.wto.org/imrd/directdoc.asp?DDFDocuments/v/G/TBTN23/CHL645.DOCX")</f>
        <v>https://docs.wto.org/imrd/directdoc.asp?DDFDocuments/v/G/TBTN23/CHL645.DOCX</v>
      </c>
    </row>
    <row r="7" spans="1:18" ht="35.1" customHeight="1">
      <c r="A7" s="8" t="s">
        <v>926</v>
      </c>
      <c r="B7" s="8" t="s">
        <v>310</v>
      </c>
      <c r="C7" s="6" t="s">
        <v>253</v>
      </c>
      <c r="D7" s="6" t="str">
        <f>HYPERLINK("https://eping.wto.org/en/Search?viewData= G/TBT/N/BDI/381, G/TBT/N/KEN/1461, G/TBT/N/RWA/893, G/TBT/N/TZA/995, G/TBT/N/UGA/1798"," G/TBT/N/BDI/381, G/TBT/N/KEN/1461, G/TBT/N/RWA/893, G/TBT/N/TZA/995, G/TBT/N/UGA/1798")</f>
        <v xml:space="preserve"> G/TBT/N/BDI/381, G/TBT/N/KEN/1461, G/TBT/N/RWA/893, G/TBT/N/TZA/995, G/TBT/N/UGA/1798</v>
      </c>
      <c r="E7" s="8" t="s">
        <v>308</v>
      </c>
      <c r="F7" s="8" t="s">
        <v>309</v>
      </c>
      <c r="H7" s="6" t="s">
        <v>57</v>
      </c>
      <c r="I7" s="6" t="s">
        <v>58</v>
      </c>
      <c r="J7" s="6" t="s">
        <v>59</v>
      </c>
      <c r="K7" s="6" t="s">
        <v>20</v>
      </c>
      <c r="L7" s="6"/>
      <c r="M7" s="7">
        <v>45165</v>
      </c>
      <c r="N7" s="6" t="s">
        <v>22</v>
      </c>
      <c r="O7" s="8" t="s">
        <v>60</v>
      </c>
      <c r="P7" s="6" t="str">
        <f>HYPERLINK("https://docs.wto.org/imrd/directdoc.asp?DDFDocuments/t/G/TBTN23/JPN776.DOCX", "https://docs.wto.org/imrd/directdoc.asp?DDFDocuments/t/G/TBTN23/JPN776.DOCX")</f>
        <v>https://docs.wto.org/imrd/directdoc.asp?DDFDocuments/t/G/TBTN23/JPN776.DOCX</v>
      </c>
      <c r="Q7" s="6"/>
      <c r="R7" s="6"/>
    </row>
    <row r="8" spans="1:18" ht="35.1" customHeight="1">
      <c r="A8" s="8" t="s">
        <v>926</v>
      </c>
      <c r="B8" s="8" t="s">
        <v>310</v>
      </c>
      <c r="C8" s="6" t="s">
        <v>168</v>
      </c>
      <c r="D8" s="6" t="str">
        <f>HYPERLINK("https://eping.wto.org/en/Search?viewData= G/TBT/N/BDI/381, G/TBT/N/KEN/1461, G/TBT/N/RWA/893, G/TBT/N/TZA/995, G/TBT/N/UGA/1798"," G/TBT/N/BDI/381, G/TBT/N/KEN/1461, G/TBT/N/RWA/893, G/TBT/N/TZA/995, G/TBT/N/UGA/1798")</f>
        <v xml:space="preserve"> G/TBT/N/BDI/381, G/TBT/N/KEN/1461, G/TBT/N/RWA/893, G/TBT/N/TZA/995, G/TBT/N/UGA/1798</v>
      </c>
      <c r="E8" s="8" t="s">
        <v>308</v>
      </c>
      <c r="F8" s="8" t="s">
        <v>309</v>
      </c>
      <c r="H8" s="6" t="s">
        <v>20</v>
      </c>
      <c r="I8" s="6" t="s">
        <v>20</v>
      </c>
      <c r="J8" s="6" t="s">
        <v>65</v>
      </c>
      <c r="K8" s="6" t="s">
        <v>20</v>
      </c>
      <c r="L8" s="6"/>
      <c r="M8" s="7">
        <v>45165</v>
      </c>
      <c r="N8" s="6" t="s">
        <v>22</v>
      </c>
      <c r="O8" s="8" t="s">
        <v>66</v>
      </c>
      <c r="P8" s="6" t="str">
        <f>HYPERLINK("https://docs.wto.org/imrd/directdoc.asp?DDFDocuments/t/G/TBTN23/IND285.DOCX", "https://docs.wto.org/imrd/directdoc.asp?DDFDocuments/t/G/TBTN23/IND285.DOCX")</f>
        <v>https://docs.wto.org/imrd/directdoc.asp?DDFDocuments/t/G/TBTN23/IND285.DOCX</v>
      </c>
      <c r="Q8" s="6"/>
      <c r="R8" s="6"/>
    </row>
    <row r="9" spans="1:18" ht="35.1" customHeight="1">
      <c r="A9" s="8" t="s">
        <v>976</v>
      </c>
      <c r="B9" s="8" t="s">
        <v>601</v>
      </c>
      <c r="C9" s="6" t="s">
        <v>86</v>
      </c>
      <c r="D9" s="6" t="str">
        <f>HYPERLINK("https://eping.wto.org/en/Search?viewData= G/TBT/N/USA/2007"," G/TBT/N/USA/2007")</f>
        <v xml:space="preserve"> G/TBT/N/USA/2007</v>
      </c>
      <c r="E9" s="8" t="s">
        <v>599</v>
      </c>
      <c r="F9" s="8" t="s">
        <v>600</v>
      </c>
      <c r="H9" s="6" t="s">
        <v>20</v>
      </c>
      <c r="I9" s="6" t="s">
        <v>71</v>
      </c>
      <c r="J9" s="6" t="s">
        <v>59</v>
      </c>
      <c r="K9" s="6" t="s">
        <v>20</v>
      </c>
      <c r="L9" s="6"/>
      <c r="M9" s="7">
        <v>45177</v>
      </c>
      <c r="N9" s="6" t="s">
        <v>22</v>
      </c>
      <c r="O9" s="8" t="s">
        <v>72</v>
      </c>
      <c r="P9" s="6" t="str">
        <f>HYPERLINK("https://docs.wto.org/imrd/directdoc.asp?DDFDocuments/t/G/TBTN23/THA705.DOCX", "https://docs.wto.org/imrd/directdoc.asp?DDFDocuments/t/G/TBTN23/THA705.DOCX")</f>
        <v>https://docs.wto.org/imrd/directdoc.asp?DDFDocuments/t/G/TBTN23/THA705.DOCX</v>
      </c>
      <c r="Q9" s="6"/>
      <c r="R9" s="6"/>
    </row>
    <row r="10" spans="1:18" ht="35.1" customHeight="1">
      <c r="A10" s="8" t="s">
        <v>974</v>
      </c>
      <c r="B10" s="8" t="s">
        <v>582</v>
      </c>
      <c r="C10" s="6" t="s">
        <v>39</v>
      </c>
      <c r="D10" s="6" t="str">
        <f>HYPERLINK("https://eping.wto.org/en/Search?viewData= G/TBT/N/CHL/640"," G/TBT/N/CHL/640")</f>
        <v xml:space="preserve"> G/TBT/N/CHL/640</v>
      </c>
      <c r="E10" s="8" t="s">
        <v>580</v>
      </c>
      <c r="F10" s="8" t="s">
        <v>581</v>
      </c>
      <c r="H10" s="6" t="s">
        <v>20</v>
      </c>
      <c r="I10" s="6" t="s">
        <v>77</v>
      </c>
      <c r="J10" s="6" t="s">
        <v>21</v>
      </c>
      <c r="K10" s="6" t="s">
        <v>78</v>
      </c>
      <c r="L10" s="6"/>
      <c r="M10" s="7">
        <v>45114</v>
      </c>
      <c r="N10" s="6" t="s">
        <v>22</v>
      </c>
      <c r="O10" s="8" t="s">
        <v>79</v>
      </c>
      <c r="P10" s="6" t="str">
        <f>HYPERLINK("https://docs.wto.org/imrd/directdoc.asp?DDFDocuments/t/G/TBTN23/PHL303.DOCX", "https://docs.wto.org/imrd/directdoc.asp?DDFDocuments/t/G/TBTN23/PHL303.DOCX")</f>
        <v>https://docs.wto.org/imrd/directdoc.asp?DDFDocuments/t/G/TBTN23/PHL303.DOCX</v>
      </c>
      <c r="Q10" s="6"/>
      <c r="R10" s="6"/>
    </row>
    <row r="11" spans="1:18" ht="35.1" customHeight="1">
      <c r="A11" s="8" t="s">
        <v>902</v>
      </c>
      <c r="B11" s="8" t="s">
        <v>82</v>
      </c>
      <c r="C11" s="6" t="s">
        <v>61</v>
      </c>
      <c r="D11" s="6" t="str">
        <f>HYPERLINK("https://eping.wto.org/en/Search?viewData= G/TBT/N/IND/280"," G/TBT/N/IND/280")</f>
        <v xml:space="preserve"> G/TBT/N/IND/280</v>
      </c>
      <c r="E11" s="8" t="s">
        <v>80</v>
      </c>
      <c r="F11" s="8" t="s">
        <v>81</v>
      </c>
      <c r="H11" s="6" t="s">
        <v>20</v>
      </c>
      <c r="I11" s="6" t="s">
        <v>83</v>
      </c>
      <c r="J11" s="6" t="s">
        <v>84</v>
      </c>
      <c r="K11" s="6" t="s">
        <v>20</v>
      </c>
      <c r="L11" s="6"/>
      <c r="M11" s="7">
        <v>45165</v>
      </c>
      <c r="N11" s="6" t="s">
        <v>22</v>
      </c>
      <c r="O11" s="8" t="s">
        <v>85</v>
      </c>
      <c r="P11" s="6" t="str">
        <f>HYPERLINK("https://docs.wto.org/imrd/directdoc.asp?DDFDocuments/t/G/TBTN23/IND280.DOCX", "https://docs.wto.org/imrd/directdoc.asp?DDFDocuments/t/G/TBTN23/IND280.DOCX")</f>
        <v>https://docs.wto.org/imrd/directdoc.asp?DDFDocuments/t/G/TBTN23/IND280.DOCX</v>
      </c>
      <c r="Q11" s="6"/>
      <c r="R11" s="6"/>
    </row>
    <row r="12" spans="1:18" ht="35.1" customHeight="1">
      <c r="A12" s="8" t="s">
        <v>953</v>
      </c>
      <c r="B12" s="8" t="s">
        <v>445</v>
      </c>
      <c r="C12" s="6" t="s">
        <v>24</v>
      </c>
      <c r="D12" s="6" t="str">
        <f>HYPERLINK("https://eping.wto.org/en/Search?viewData= G/TBT/N/EU/988"," G/TBT/N/EU/988")</f>
        <v xml:space="preserve"> G/TBT/N/EU/988</v>
      </c>
      <c r="E12" s="8" t="s">
        <v>443</v>
      </c>
      <c r="F12" s="8" t="s">
        <v>444</v>
      </c>
      <c r="H12" s="6" t="s">
        <v>20</v>
      </c>
      <c r="I12" s="6" t="s">
        <v>90</v>
      </c>
      <c r="J12" s="6" t="s">
        <v>91</v>
      </c>
      <c r="K12" s="6" t="s">
        <v>20</v>
      </c>
      <c r="L12" s="6"/>
      <c r="M12" s="7">
        <v>45163</v>
      </c>
      <c r="N12" s="6" t="s">
        <v>22</v>
      </c>
      <c r="O12" s="8" t="s">
        <v>92</v>
      </c>
      <c r="P12" s="6" t="str">
        <f>HYPERLINK("https://docs.wto.org/imrd/directdoc.asp?DDFDocuments/t/G/TBTN23/USA2012.DOCX", "https://docs.wto.org/imrd/directdoc.asp?DDFDocuments/t/G/TBTN23/USA2012.DOCX")</f>
        <v>https://docs.wto.org/imrd/directdoc.asp?DDFDocuments/t/G/TBTN23/USA2012.DOCX</v>
      </c>
      <c r="Q12" s="6"/>
      <c r="R12" s="6"/>
    </row>
    <row r="13" spans="1:18" ht="35.1" customHeight="1">
      <c r="A13" s="8" t="s">
        <v>953</v>
      </c>
      <c r="B13" s="8" t="s">
        <v>445</v>
      </c>
      <c r="C13" s="6" t="s">
        <v>24</v>
      </c>
      <c r="D13" s="6" t="str">
        <f>HYPERLINK("https://eping.wto.org/en/Search?viewData= G/TBT/N/EU/985"," G/TBT/N/EU/985")</f>
        <v xml:space="preserve"> G/TBT/N/EU/985</v>
      </c>
      <c r="E13" s="8" t="s">
        <v>790</v>
      </c>
      <c r="F13" s="8" t="s">
        <v>791</v>
      </c>
      <c r="H13" s="6" t="s">
        <v>96</v>
      </c>
      <c r="I13" s="6" t="s">
        <v>97</v>
      </c>
      <c r="J13" s="6" t="s">
        <v>51</v>
      </c>
      <c r="K13" s="6" t="s">
        <v>20</v>
      </c>
      <c r="L13" s="6"/>
      <c r="M13" s="7">
        <v>45165</v>
      </c>
      <c r="N13" s="6" t="s">
        <v>22</v>
      </c>
      <c r="O13" s="8" t="s">
        <v>98</v>
      </c>
      <c r="P13" s="6"/>
      <c r="Q13" s="6"/>
      <c r="R13" s="6" t="str">
        <f>HYPERLINK("https://docs.wto.org/imrd/directdoc.asp?DDFDocuments/v/G/TBTN23/CHL644.DOCX", "https://docs.wto.org/imrd/directdoc.asp?DDFDocuments/v/G/TBTN23/CHL644.DOCX")</f>
        <v>https://docs.wto.org/imrd/directdoc.asp?DDFDocuments/v/G/TBTN23/CHL644.DOCX</v>
      </c>
    </row>
    <row r="14" spans="1:18" ht="35.1" customHeight="1">
      <c r="A14" s="8" t="s">
        <v>913</v>
      </c>
      <c r="B14" s="8" t="s">
        <v>192</v>
      </c>
      <c r="C14" s="6" t="s">
        <v>117</v>
      </c>
      <c r="D14" s="6" t="str">
        <f>HYPERLINK("https://eping.wto.org/en/Search?viewData= G/TBT/N/KOR/1150"," G/TBT/N/KOR/1150")</f>
        <v xml:space="preserve"> G/TBT/N/KOR/1150</v>
      </c>
      <c r="E14" s="8" t="s">
        <v>190</v>
      </c>
      <c r="F14" s="8" t="s">
        <v>191</v>
      </c>
      <c r="H14" s="6" t="s">
        <v>20</v>
      </c>
      <c r="I14" s="6" t="s">
        <v>102</v>
      </c>
      <c r="J14" s="6" t="s">
        <v>29</v>
      </c>
      <c r="K14" s="6" t="s">
        <v>20</v>
      </c>
      <c r="L14" s="6"/>
      <c r="M14" s="7">
        <v>45166</v>
      </c>
      <c r="N14" s="6" t="s">
        <v>22</v>
      </c>
      <c r="O14" s="8" t="s">
        <v>103</v>
      </c>
      <c r="P14" s="6" t="str">
        <f>HYPERLINK("https://docs.wto.org/imrd/directdoc.asp?DDFDocuments/t/G/TBTN23/USA2013.DOCX", "https://docs.wto.org/imrd/directdoc.asp?DDFDocuments/t/G/TBTN23/USA2013.DOCX")</f>
        <v>https://docs.wto.org/imrd/directdoc.asp?DDFDocuments/t/G/TBTN23/USA2013.DOCX</v>
      </c>
      <c r="Q14" s="6"/>
      <c r="R14" s="6"/>
    </row>
    <row r="15" spans="1:18" ht="35.1" customHeight="1">
      <c r="A15" s="8" t="s">
        <v>914</v>
      </c>
      <c r="B15" s="8" t="s">
        <v>196</v>
      </c>
      <c r="C15" s="6" t="s">
        <v>117</v>
      </c>
      <c r="D15" s="6" t="str">
        <f>HYPERLINK("https://eping.wto.org/en/Search?viewData= G/TBT/N/KOR/1151"," G/TBT/N/KOR/1151")</f>
        <v xml:space="preserve"> G/TBT/N/KOR/1151</v>
      </c>
      <c r="E15" s="8" t="s">
        <v>194</v>
      </c>
      <c r="F15" s="8" t="s">
        <v>195</v>
      </c>
      <c r="H15" s="6" t="s">
        <v>108</v>
      </c>
      <c r="I15" s="6" t="s">
        <v>109</v>
      </c>
      <c r="J15" s="6" t="s">
        <v>110</v>
      </c>
      <c r="K15" s="6" t="s">
        <v>20</v>
      </c>
      <c r="L15" s="6"/>
      <c r="M15" s="7">
        <v>45165</v>
      </c>
      <c r="N15" s="6" t="s">
        <v>22</v>
      </c>
      <c r="O15" s="8" t="s">
        <v>111</v>
      </c>
      <c r="P15" s="6" t="str">
        <f>HYPERLINK("https://docs.wto.org/imrd/directdoc.asp?DDFDocuments/t/G/TBTN23/UGA1801.DOCX", "https://docs.wto.org/imrd/directdoc.asp?DDFDocuments/t/G/TBTN23/UGA1801.DOCX")</f>
        <v>https://docs.wto.org/imrd/directdoc.asp?DDFDocuments/t/G/TBTN23/UGA1801.DOCX</v>
      </c>
      <c r="Q15" s="6"/>
      <c r="R15" s="6"/>
    </row>
    <row r="16" spans="1:18" ht="35.1" customHeight="1">
      <c r="A16" s="8" t="s">
        <v>1009</v>
      </c>
      <c r="B16" s="8" t="s">
        <v>818</v>
      </c>
      <c r="C16" s="6" t="s">
        <v>761</v>
      </c>
      <c r="D16" s="6" t="str">
        <f>HYPERLINK("https://eping.wto.org/en/Search?viewData= G/TBT/N/TPKM/525"," G/TBT/N/TPKM/525")</f>
        <v xml:space="preserve"> G/TBT/N/TPKM/525</v>
      </c>
      <c r="E16" s="8" t="s">
        <v>816</v>
      </c>
      <c r="F16" s="8" t="s">
        <v>817</v>
      </c>
      <c r="H16" s="6" t="s">
        <v>20</v>
      </c>
      <c r="I16" s="6" t="s">
        <v>115</v>
      </c>
      <c r="J16" s="6" t="s">
        <v>59</v>
      </c>
      <c r="K16" s="6" t="s">
        <v>20</v>
      </c>
      <c r="L16" s="6"/>
      <c r="M16" s="7">
        <v>45165</v>
      </c>
      <c r="N16" s="6" t="s">
        <v>22</v>
      </c>
      <c r="O16" s="8" t="s">
        <v>116</v>
      </c>
      <c r="P16" s="6" t="str">
        <f>HYPERLINK("https://docs.wto.org/imrd/directdoc.asp?DDFDocuments/t/G/TBTN23/JPN775.DOCX", "https://docs.wto.org/imrd/directdoc.asp?DDFDocuments/t/G/TBTN23/JPN775.DOCX")</f>
        <v>https://docs.wto.org/imrd/directdoc.asp?DDFDocuments/t/G/TBTN23/JPN775.DOCX</v>
      </c>
      <c r="Q16" s="6"/>
      <c r="R16" s="6"/>
    </row>
    <row r="17" spans="1:18" ht="35.1" customHeight="1">
      <c r="A17" s="8" t="s">
        <v>916</v>
      </c>
      <c r="B17" s="8" t="s">
        <v>223</v>
      </c>
      <c r="C17" s="6" t="s">
        <v>160</v>
      </c>
      <c r="D17" s="6" t="str">
        <f>HYPERLINK("https://eping.wto.org/en/Search?viewData= G/TBT/N/ISR/1282"," G/TBT/N/ISR/1282")</f>
        <v xml:space="preserve"> G/TBT/N/ISR/1282</v>
      </c>
      <c r="E17" s="8" t="s">
        <v>221</v>
      </c>
      <c r="F17" s="8" t="s">
        <v>222</v>
      </c>
      <c r="H17" s="6" t="s">
        <v>20</v>
      </c>
      <c r="I17" s="6" t="s">
        <v>121</v>
      </c>
      <c r="J17" s="6" t="s">
        <v>59</v>
      </c>
      <c r="K17" s="6" t="s">
        <v>20</v>
      </c>
      <c r="L17" s="6"/>
      <c r="M17" s="7">
        <v>45165</v>
      </c>
      <c r="N17" s="6" t="s">
        <v>22</v>
      </c>
      <c r="O17" s="8" t="s">
        <v>122</v>
      </c>
      <c r="P17" s="6" t="str">
        <f>HYPERLINK("https://docs.wto.org/imrd/directdoc.asp?DDFDocuments/t/G/TBTN23/KOR1154.DOCX", "https://docs.wto.org/imrd/directdoc.asp?DDFDocuments/t/G/TBTN23/KOR1154.DOCX")</f>
        <v>https://docs.wto.org/imrd/directdoc.asp?DDFDocuments/t/G/TBTN23/KOR1154.DOCX</v>
      </c>
      <c r="Q17" s="6"/>
      <c r="R17" s="6"/>
    </row>
    <row r="18" spans="1:18" ht="35.1" customHeight="1">
      <c r="A18" s="8" t="s">
        <v>916</v>
      </c>
      <c r="B18" s="8" t="s">
        <v>223</v>
      </c>
      <c r="C18" s="6" t="s">
        <v>160</v>
      </c>
      <c r="D18" s="6" t="str">
        <f>HYPERLINK("https://eping.wto.org/en/Search?viewData= G/TBT/N/ISR/1281"," G/TBT/N/ISR/1281")</f>
        <v xml:space="preserve"> G/TBT/N/ISR/1281</v>
      </c>
      <c r="E18" s="8" t="s">
        <v>254</v>
      </c>
      <c r="F18" s="8" t="s">
        <v>255</v>
      </c>
      <c r="H18" s="6" t="s">
        <v>126</v>
      </c>
      <c r="I18" s="6" t="s">
        <v>127</v>
      </c>
      <c r="J18" s="6" t="s">
        <v>65</v>
      </c>
      <c r="K18" s="6" t="s">
        <v>20</v>
      </c>
      <c r="L18" s="6"/>
      <c r="M18" s="7" t="s">
        <v>20</v>
      </c>
      <c r="N18" s="6" t="s">
        <v>22</v>
      </c>
      <c r="O18" s="8" t="s">
        <v>128</v>
      </c>
      <c r="P18" s="6" t="str">
        <f>HYPERLINK("https://docs.wto.org/imrd/directdoc.asp?DDFDocuments/t/G/TBTN23/IND282.DOCX", "https://docs.wto.org/imrd/directdoc.asp?DDFDocuments/t/G/TBTN23/IND282.DOCX")</f>
        <v>https://docs.wto.org/imrd/directdoc.asp?DDFDocuments/t/G/TBTN23/IND282.DOCX</v>
      </c>
      <c r="Q18" s="6"/>
      <c r="R18" s="6"/>
    </row>
    <row r="19" spans="1:18" ht="35.1" customHeight="1">
      <c r="A19" s="8" t="s">
        <v>969</v>
      </c>
      <c r="B19" s="8" t="s">
        <v>557</v>
      </c>
      <c r="C19" s="6" t="s">
        <v>61</v>
      </c>
      <c r="D19" s="6" t="str">
        <f>HYPERLINK("https://eping.wto.org/en/Search?viewData= G/TBT/N/IND/279"," G/TBT/N/IND/279")</f>
        <v xml:space="preserve"> G/TBT/N/IND/279</v>
      </c>
      <c r="E19" s="8" t="s">
        <v>555</v>
      </c>
      <c r="F19" s="8" t="s">
        <v>556</v>
      </c>
      <c r="H19" s="6" t="s">
        <v>20</v>
      </c>
      <c r="I19" s="6" t="s">
        <v>20</v>
      </c>
      <c r="J19" s="6" t="s">
        <v>132</v>
      </c>
      <c r="K19" s="6" t="s">
        <v>20</v>
      </c>
      <c r="L19" s="6"/>
      <c r="M19" s="7">
        <v>45165</v>
      </c>
      <c r="N19" s="6" t="s">
        <v>22</v>
      </c>
      <c r="O19" s="8" t="s">
        <v>133</v>
      </c>
      <c r="P19" s="6" t="str">
        <f>HYPERLINK("https://docs.wto.org/imrd/directdoc.asp?DDFDocuments/t/G/TBTN23/IND283.DOCX", "https://docs.wto.org/imrd/directdoc.asp?DDFDocuments/t/G/TBTN23/IND283.DOCX")</f>
        <v>https://docs.wto.org/imrd/directdoc.asp?DDFDocuments/t/G/TBTN23/IND283.DOCX</v>
      </c>
      <c r="Q19" s="6"/>
      <c r="R19" s="6"/>
    </row>
    <row r="20" spans="1:18" ht="35.1" customHeight="1">
      <c r="A20" s="8" t="s">
        <v>897</v>
      </c>
      <c r="B20" s="8" t="s">
        <v>95</v>
      </c>
      <c r="C20" s="6" t="s">
        <v>39</v>
      </c>
      <c r="D20" s="6" t="str">
        <f>HYPERLINK("https://eping.wto.org/en/Search?viewData= G/TBT/N/CHL/644"," G/TBT/N/CHL/644")</f>
        <v xml:space="preserve"> G/TBT/N/CHL/644</v>
      </c>
      <c r="E20" s="8" t="s">
        <v>93</v>
      </c>
      <c r="F20" s="8" t="s">
        <v>94</v>
      </c>
      <c r="H20" s="6" t="s">
        <v>20</v>
      </c>
      <c r="I20" s="6" t="s">
        <v>137</v>
      </c>
      <c r="J20" s="6" t="s">
        <v>59</v>
      </c>
      <c r="K20" s="6" t="s">
        <v>20</v>
      </c>
      <c r="L20" s="6"/>
      <c r="M20" s="7">
        <v>45165</v>
      </c>
      <c r="N20" s="6" t="s">
        <v>22</v>
      </c>
      <c r="O20" s="8" t="s">
        <v>138</v>
      </c>
      <c r="P20" s="6" t="str">
        <f>HYPERLINK("https://docs.wto.org/imrd/directdoc.asp?DDFDocuments/t/G/TBTN23/KOR1153.DOCX", "https://docs.wto.org/imrd/directdoc.asp?DDFDocuments/t/G/TBTN23/KOR1153.DOCX")</f>
        <v>https://docs.wto.org/imrd/directdoc.asp?DDFDocuments/t/G/TBTN23/KOR1153.DOCX</v>
      </c>
      <c r="Q20" s="6"/>
      <c r="R20" s="6"/>
    </row>
    <row r="21" spans="1:18" ht="35.1" customHeight="1">
      <c r="A21" s="8" t="s">
        <v>1016</v>
      </c>
      <c r="B21" s="8" t="s">
        <v>873</v>
      </c>
      <c r="C21" s="6" t="s">
        <v>228</v>
      </c>
      <c r="D21" s="6" t="str">
        <f>HYPERLINK("https://eping.wto.org/en/Search?viewData= G/TBT/N/MEX/519"," G/TBT/N/MEX/519")</f>
        <v xml:space="preserve"> G/TBT/N/MEX/519</v>
      </c>
      <c r="E21" s="8" t="s">
        <v>871</v>
      </c>
      <c r="F21" s="8" t="s">
        <v>872</v>
      </c>
      <c r="H21" s="6" t="s">
        <v>20</v>
      </c>
      <c r="I21" s="6" t="s">
        <v>142</v>
      </c>
      <c r="J21" s="6" t="s">
        <v>143</v>
      </c>
      <c r="K21" s="6" t="s">
        <v>20</v>
      </c>
      <c r="L21" s="6"/>
      <c r="M21" s="7">
        <v>45165</v>
      </c>
      <c r="N21" s="6" t="s">
        <v>22</v>
      </c>
      <c r="O21" s="8" t="s">
        <v>144</v>
      </c>
      <c r="P21" s="6" t="str">
        <f>HYPERLINK("https://docs.wto.org/imrd/directdoc.asp?DDFDocuments/t/G/TBTN23/IND281.DOCX", "https://docs.wto.org/imrd/directdoc.asp?DDFDocuments/t/G/TBTN23/IND281.DOCX")</f>
        <v>https://docs.wto.org/imrd/directdoc.asp?DDFDocuments/t/G/TBTN23/IND281.DOCX</v>
      </c>
      <c r="Q21" s="6"/>
      <c r="R21" s="6"/>
    </row>
    <row r="22" spans="1:18" ht="35.1" customHeight="1">
      <c r="A22" s="8" t="s">
        <v>927</v>
      </c>
      <c r="B22" s="8" t="s">
        <v>320</v>
      </c>
      <c r="C22" s="6" t="s">
        <v>238</v>
      </c>
      <c r="D22" s="6" t="str">
        <f>HYPERLINK("https://eping.wto.org/en/Search?viewData= G/TBT/N/BDI/382, G/TBT/N/KEN/1462, G/TBT/N/RWA/894, G/TBT/N/TZA/996, G/TBT/N/UGA/1799"," G/TBT/N/BDI/382, G/TBT/N/KEN/1462, G/TBT/N/RWA/894, G/TBT/N/TZA/996, G/TBT/N/UGA/1799")</f>
        <v xml:space="preserve"> G/TBT/N/BDI/382, G/TBT/N/KEN/1462, G/TBT/N/RWA/894, G/TBT/N/TZA/996, G/TBT/N/UGA/1799</v>
      </c>
      <c r="E22" s="8" t="s">
        <v>318</v>
      </c>
      <c r="F22" s="8" t="s">
        <v>319</v>
      </c>
      <c r="H22" s="6" t="s">
        <v>20</v>
      </c>
      <c r="I22" s="6" t="s">
        <v>148</v>
      </c>
      <c r="J22" s="6" t="s">
        <v>65</v>
      </c>
      <c r="K22" s="6" t="s">
        <v>20</v>
      </c>
      <c r="L22" s="6"/>
      <c r="M22" s="7">
        <v>45165</v>
      </c>
      <c r="N22" s="6" t="s">
        <v>22</v>
      </c>
      <c r="O22" s="8" t="s">
        <v>149</v>
      </c>
      <c r="P22" s="6" t="str">
        <f>HYPERLINK("https://docs.wto.org/imrd/directdoc.asp?DDFDocuments/t/G/TBTN23/IND284.DOCX", "https://docs.wto.org/imrd/directdoc.asp?DDFDocuments/t/G/TBTN23/IND284.DOCX")</f>
        <v>https://docs.wto.org/imrd/directdoc.asp?DDFDocuments/t/G/TBTN23/IND284.DOCX</v>
      </c>
      <c r="Q22" s="6"/>
      <c r="R22" s="6"/>
    </row>
    <row r="23" spans="1:18" ht="35.1" customHeight="1">
      <c r="A23" s="8" t="s">
        <v>927</v>
      </c>
      <c r="B23" s="8" t="s">
        <v>320</v>
      </c>
      <c r="C23" s="6" t="s">
        <v>253</v>
      </c>
      <c r="D23" s="6" t="str">
        <f>HYPERLINK("https://eping.wto.org/en/Search?viewData= G/TBT/N/BDI/382, G/TBT/N/KEN/1462, G/TBT/N/RWA/894, G/TBT/N/TZA/996, G/TBT/N/UGA/1799"," G/TBT/N/BDI/382, G/TBT/N/KEN/1462, G/TBT/N/RWA/894, G/TBT/N/TZA/996, G/TBT/N/UGA/1799")</f>
        <v xml:space="preserve"> G/TBT/N/BDI/382, G/TBT/N/KEN/1462, G/TBT/N/RWA/894, G/TBT/N/TZA/996, G/TBT/N/UGA/1799</v>
      </c>
      <c r="E23" s="8" t="s">
        <v>318</v>
      </c>
      <c r="F23" s="8" t="s">
        <v>319</v>
      </c>
      <c r="H23" s="6" t="s">
        <v>20</v>
      </c>
      <c r="I23" s="6" t="s">
        <v>77</v>
      </c>
      <c r="J23" s="6" t="s">
        <v>59</v>
      </c>
      <c r="K23" s="6" t="s">
        <v>20</v>
      </c>
      <c r="L23" s="6"/>
      <c r="M23" s="7">
        <v>45165</v>
      </c>
      <c r="N23" s="6" t="s">
        <v>22</v>
      </c>
      <c r="O23" s="8" t="s">
        <v>153</v>
      </c>
      <c r="P23" s="6" t="str">
        <f>HYPERLINK("https://docs.wto.org/imrd/directdoc.asp?DDFDocuments/t/G/TBTN23/KOR1152.DOCX", "https://docs.wto.org/imrd/directdoc.asp?DDFDocuments/t/G/TBTN23/KOR1152.DOCX")</f>
        <v>https://docs.wto.org/imrd/directdoc.asp?DDFDocuments/t/G/TBTN23/KOR1152.DOCX</v>
      </c>
      <c r="Q23" s="6"/>
      <c r="R23" s="6"/>
    </row>
    <row r="24" spans="1:18" ht="35.1" customHeight="1">
      <c r="A24" s="8" t="s">
        <v>927</v>
      </c>
      <c r="B24" s="8" t="s">
        <v>320</v>
      </c>
      <c r="C24" s="6" t="s">
        <v>168</v>
      </c>
      <c r="D24" s="6" t="str">
        <f>HYPERLINK("https://eping.wto.org/en/Search?viewData= G/TBT/N/BDI/382, G/TBT/N/KEN/1462, G/TBT/N/RWA/894, G/TBT/N/TZA/996, G/TBT/N/UGA/1799"," G/TBT/N/BDI/382, G/TBT/N/KEN/1462, G/TBT/N/RWA/894, G/TBT/N/TZA/996, G/TBT/N/UGA/1799")</f>
        <v xml:space="preserve"> G/TBT/N/BDI/382, G/TBT/N/KEN/1462, G/TBT/N/RWA/894, G/TBT/N/TZA/996, G/TBT/N/UGA/1799</v>
      </c>
      <c r="E24" s="8" t="s">
        <v>318</v>
      </c>
      <c r="F24" s="8" t="s">
        <v>319</v>
      </c>
      <c r="H24" s="6" t="s">
        <v>157</v>
      </c>
      <c r="I24" s="6" t="s">
        <v>158</v>
      </c>
      <c r="J24" s="6" t="s">
        <v>51</v>
      </c>
      <c r="K24" s="6" t="s">
        <v>20</v>
      </c>
      <c r="L24" s="6"/>
      <c r="M24" s="7">
        <v>45165</v>
      </c>
      <c r="N24" s="6" t="s">
        <v>22</v>
      </c>
      <c r="O24" s="8" t="s">
        <v>159</v>
      </c>
      <c r="P24" s="6"/>
      <c r="Q24" s="6"/>
      <c r="R24" s="6" t="str">
        <f>HYPERLINK("https://docs.wto.org/imrd/directdoc.asp?DDFDocuments/v/G/TBTN23/CHL643.DOCX", "https://docs.wto.org/imrd/directdoc.asp?DDFDocuments/v/G/TBTN23/CHL643.DOCX")</f>
        <v>https://docs.wto.org/imrd/directdoc.asp?DDFDocuments/v/G/TBTN23/CHL643.DOCX</v>
      </c>
    </row>
    <row r="25" spans="1:18" ht="35.1" customHeight="1">
      <c r="A25" s="8" t="s">
        <v>927</v>
      </c>
      <c r="B25" s="8" t="s">
        <v>320</v>
      </c>
      <c r="C25" s="6" t="s">
        <v>240</v>
      </c>
      <c r="D25" s="6" t="str">
        <f>HYPERLINK("https://eping.wto.org/en/Search?viewData= G/TBT/N/BDI/382, G/TBT/N/KEN/1462, G/TBT/N/RWA/894, G/TBT/N/TZA/996, G/TBT/N/UGA/1799"," G/TBT/N/BDI/382, G/TBT/N/KEN/1462, G/TBT/N/RWA/894, G/TBT/N/TZA/996, G/TBT/N/UGA/1799")</f>
        <v xml:space="preserve"> G/TBT/N/BDI/382, G/TBT/N/KEN/1462, G/TBT/N/RWA/894, G/TBT/N/TZA/996, G/TBT/N/UGA/1799</v>
      </c>
      <c r="E25" s="8" t="s">
        <v>318</v>
      </c>
      <c r="F25" s="8" t="s">
        <v>319</v>
      </c>
      <c r="H25" s="6" t="s">
        <v>164</v>
      </c>
      <c r="I25" s="6" t="s">
        <v>165</v>
      </c>
      <c r="J25" s="6" t="s">
        <v>166</v>
      </c>
      <c r="K25" s="6" t="s">
        <v>20</v>
      </c>
      <c r="L25" s="6"/>
      <c r="M25" s="7">
        <v>45164</v>
      </c>
      <c r="N25" s="6" t="s">
        <v>22</v>
      </c>
      <c r="O25" s="8" t="s">
        <v>167</v>
      </c>
      <c r="P25" s="6" t="str">
        <f>HYPERLINK("https://docs.wto.org/imrd/directdoc.asp?DDFDocuments/t/G/TBTN23/ISR1283.DOCX", "https://docs.wto.org/imrd/directdoc.asp?DDFDocuments/t/G/TBTN23/ISR1283.DOCX")</f>
        <v>https://docs.wto.org/imrd/directdoc.asp?DDFDocuments/t/G/TBTN23/ISR1283.DOCX</v>
      </c>
      <c r="Q25" s="6"/>
      <c r="R25" s="6"/>
    </row>
    <row r="26" spans="1:18" ht="35.1" customHeight="1">
      <c r="A26" s="8" t="s">
        <v>927</v>
      </c>
      <c r="B26" s="8" t="s">
        <v>320</v>
      </c>
      <c r="C26" s="6" t="s">
        <v>104</v>
      </c>
      <c r="D26" s="6" t="str">
        <f>HYPERLINK("https://eping.wto.org/en/Search?viewData= G/TBT/N/BDI/382, G/TBT/N/KEN/1462, G/TBT/N/RWA/894, G/TBT/N/TZA/996, G/TBT/N/UGA/1799"," G/TBT/N/BDI/382, G/TBT/N/KEN/1462, G/TBT/N/RWA/894, G/TBT/N/TZA/996, G/TBT/N/UGA/1799")</f>
        <v xml:space="preserve"> G/TBT/N/BDI/382, G/TBT/N/KEN/1462, G/TBT/N/RWA/894, G/TBT/N/TZA/996, G/TBT/N/UGA/1799</v>
      </c>
      <c r="E26" s="8" t="s">
        <v>318</v>
      </c>
      <c r="F26" s="8" t="s">
        <v>319</v>
      </c>
      <c r="H26" s="6" t="s">
        <v>172</v>
      </c>
      <c r="I26" s="6" t="s">
        <v>173</v>
      </c>
      <c r="J26" s="6" t="s">
        <v>174</v>
      </c>
      <c r="K26" s="6" t="s">
        <v>78</v>
      </c>
      <c r="L26" s="6"/>
      <c r="M26" s="7">
        <v>45163</v>
      </c>
      <c r="N26" s="6" t="s">
        <v>22</v>
      </c>
      <c r="O26" s="8" t="s">
        <v>175</v>
      </c>
      <c r="P26" s="6" t="str">
        <f>HYPERLINK("https://docs.wto.org/imrd/directdoc.asp?DDFDocuments/t/G/TBTN23/BDI383.DOCX", "https://docs.wto.org/imrd/directdoc.asp?DDFDocuments/t/G/TBTN23/BDI383.DOCX")</f>
        <v>https://docs.wto.org/imrd/directdoc.asp?DDFDocuments/t/G/TBTN23/BDI383.DOCX</v>
      </c>
      <c r="Q26" s="6"/>
      <c r="R26" s="6"/>
    </row>
    <row r="27" spans="1:18" ht="35.1" customHeight="1">
      <c r="A27" s="8" t="s">
        <v>944</v>
      </c>
      <c r="B27" s="8" t="s">
        <v>400</v>
      </c>
      <c r="C27" s="6" t="s">
        <v>39</v>
      </c>
      <c r="D27" s="6" t="str">
        <f>HYPERLINK("https://eping.wto.org/en/Search?viewData= G/TBT/N/CHL/642"," G/TBT/N/CHL/642")</f>
        <v xml:space="preserve"> G/TBT/N/CHL/642</v>
      </c>
      <c r="E27" s="8" t="s">
        <v>398</v>
      </c>
      <c r="F27" s="8" t="s">
        <v>399</v>
      </c>
      <c r="H27" s="6" t="s">
        <v>20</v>
      </c>
      <c r="I27" s="6" t="s">
        <v>180</v>
      </c>
      <c r="J27" s="6" t="s">
        <v>181</v>
      </c>
      <c r="K27" s="6" t="s">
        <v>182</v>
      </c>
      <c r="L27" s="6"/>
      <c r="M27" s="7">
        <v>45163</v>
      </c>
      <c r="N27" s="6" t="s">
        <v>22</v>
      </c>
      <c r="O27" s="8" t="s">
        <v>183</v>
      </c>
      <c r="P27" s="6" t="str">
        <f>HYPERLINK("https://docs.wto.org/imrd/directdoc.asp?DDFDocuments/t/G/TBTN23/UKR262.DOCX", "https://docs.wto.org/imrd/directdoc.asp?DDFDocuments/t/G/TBTN23/UKR262.DOCX")</f>
        <v>https://docs.wto.org/imrd/directdoc.asp?DDFDocuments/t/G/TBTN23/UKR262.DOCX</v>
      </c>
      <c r="Q27" s="6"/>
      <c r="R27" s="6"/>
    </row>
    <row r="28" spans="1:18" ht="35.1" customHeight="1">
      <c r="A28" s="8" t="s">
        <v>888</v>
      </c>
      <c r="B28" s="8" t="s">
        <v>27</v>
      </c>
      <c r="C28" s="6" t="s">
        <v>24</v>
      </c>
      <c r="D28" s="6" t="str">
        <f>HYPERLINK("https://eping.wto.org/en/Search?viewData= G/TBT/N/EU/990"," G/TBT/N/EU/990")</f>
        <v xml:space="preserve"> G/TBT/N/EU/990</v>
      </c>
      <c r="E28" s="8" t="s">
        <v>25</v>
      </c>
      <c r="F28" s="8" t="s">
        <v>26</v>
      </c>
      <c r="H28" s="6" t="s">
        <v>20</v>
      </c>
      <c r="I28" s="6" t="s">
        <v>71</v>
      </c>
      <c r="J28" s="6" t="s">
        <v>188</v>
      </c>
      <c r="K28" s="6" t="s">
        <v>20</v>
      </c>
      <c r="L28" s="6"/>
      <c r="M28" s="7">
        <v>45163</v>
      </c>
      <c r="N28" s="6" t="s">
        <v>22</v>
      </c>
      <c r="O28" s="8" t="s">
        <v>189</v>
      </c>
      <c r="P28" s="6" t="str">
        <f>HYPERLINK("https://docs.wto.org/imrd/directdoc.asp?DDFDocuments/t/G/TBTN23/CHN1732.DOCX", "https://docs.wto.org/imrd/directdoc.asp?DDFDocuments/t/G/TBTN23/CHN1732.DOCX")</f>
        <v>https://docs.wto.org/imrd/directdoc.asp?DDFDocuments/t/G/TBTN23/CHN1732.DOCX</v>
      </c>
      <c r="Q28" s="6"/>
      <c r="R28" s="6"/>
    </row>
    <row r="29" spans="1:18" ht="35.1" customHeight="1">
      <c r="A29" s="8" t="s">
        <v>950</v>
      </c>
      <c r="B29" s="8" t="s">
        <v>429</v>
      </c>
      <c r="C29" s="6" t="s">
        <v>31</v>
      </c>
      <c r="D29" s="6" t="str">
        <f>HYPERLINK("https://eping.wto.org/en/Search?viewData= G/TBT/N/GEO/123"," G/TBT/N/GEO/123")</f>
        <v xml:space="preserve"> G/TBT/N/GEO/123</v>
      </c>
      <c r="E29" s="8" t="s">
        <v>427</v>
      </c>
      <c r="F29" s="8" t="s">
        <v>428</v>
      </c>
      <c r="H29" s="6" t="s">
        <v>20</v>
      </c>
      <c r="I29" s="6" t="s">
        <v>77</v>
      </c>
      <c r="J29" s="6" t="s">
        <v>21</v>
      </c>
      <c r="K29" s="6" t="s">
        <v>20</v>
      </c>
      <c r="L29" s="6"/>
      <c r="M29" s="7">
        <v>45163</v>
      </c>
      <c r="N29" s="6" t="s">
        <v>22</v>
      </c>
      <c r="O29" s="8" t="s">
        <v>193</v>
      </c>
      <c r="P29" s="6" t="str">
        <f>HYPERLINK("https://docs.wto.org/imrd/directdoc.asp?DDFDocuments/t/G/TBTN23/KOR1150.DOCX", "https://docs.wto.org/imrd/directdoc.asp?DDFDocuments/t/G/TBTN23/KOR1150.DOCX")</f>
        <v>https://docs.wto.org/imrd/directdoc.asp?DDFDocuments/t/G/TBTN23/KOR1150.DOCX</v>
      </c>
      <c r="Q29" s="6"/>
      <c r="R29" s="6"/>
    </row>
    <row r="30" spans="1:18" ht="35.1" customHeight="1">
      <c r="A30" s="8" t="s">
        <v>973</v>
      </c>
      <c r="B30" s="8" t="s">
        <v>578</v>
      </c>
      <c r="C30" s="6" t="s">
        <v>575</v>
      </c>
      <c r="D30" s="6" t="str">
        <f>HYPERLINK("https://eping.wto.org/en/Search?viewData= G/TBT/N/BRA/1486"," G/TBT/N/BRA/1486")</f>
        <v xml:space="preserve"> G/TBT/N/BRA/1486</v>
      </c>
      <c r="E30" s="8" t="s">
        <v>576</v>
      </c>
      <c r="F30" s="8" t="s">
        <v>577</v>
      </c>
      <c r="H30" s="6" t="s">
        <v>20</v>
      </c>
      <c r="I30" s="6" t="s">
        <v>197</v>
      </c>
      <c r="J30" s="6" t="s">
        <v>198</v>
      </c>
      <c r="K30" s="6" t="s">
        <v>20</v>
      </c>
      <c r="L30" s="6"/>
      <c r="M30" s="7">
        <v>45163</v>
      </c>
      <c r="N30" s="6" t="s">
        <v>22</v>
      </c>
      <c r="O30" s="8" t="s">
        <v>199</v>
      </c>
      <c r="P30" s="6" t="str">
        <f>HYPERLINK("https://docs.wto.org/imrd/directdoc.asp?DDFDocuments/t/G/TBTN23/KOR1151.DOCX", "https://docs.wto.org/imrd/directdoc.asp?DDFDocuments/t/G/TBTN23/KOR1151.DOCX")</f>
        <v>https://docs.wto.org/imrd/directdoc.asp?DDFDocuments/t/G/TBTN23/KOR1151.DOCX</v>
      </c>
      <c r="Q30" s="6"/>
      <c r="R30" s="6"/>
    </row>
    <row r="31" spans="1:18" ht="35.1" customHeight="1">
      <c r="A31" s="8" t="s">
        <v>945</v>
      </c>
      <c r="B31" s="8" t="s">
        <v>406</v>
      </c>
      <c r="C31" s="6" t="s">
        <v>403</v>
      </c>
      <c r="D31" s="6" t="str">
        <f>HYPERLINK("https://eping.wto.org/en/Search?viewData= G/TBT/N/NZL/126"," G/TBT/N/NZL/126")</f>
        <v xml:space="preserve"> G/TBT/N/NZL/126</v>
      </c>
      <c r="E31" s="8" t="s">
        <v>404</v>
      </c>
      <c r="F31" s="8" t="s">
        <v>405</v>
      </c>
      <c r="H31" s="6" t="s">
        <v>203</v>
      </c>
      <c r="I31" s="6" t="s">
        <v>204</v>
      </c>
      <c r="J31" s="6" t="s">
        <v>205</v>
      </c>
      <c r="K31" s="6" t="s">
        <v>20</v>
      </c>
      <c r="L31" s="6"/>
      <c r="M31" s="7">
        <v>45163</v>
      </c>
      <c r="N31" s="6" t="s">
        <v>22</v>
      </c>
      <c r="O31" s="8" t="s">
        <v>206</v>
      </c>
      <c r="P31" s="6" t="str">
        <f>HYPERLINK("https://docs.wto.org/imrd/directdoc.asp?DDFDocuments/t/G/TBTN23/CHN1728.DOCX", "https://docs.wto.org/imrd/directdoc.asp?DDFDocuments/t/G/TBTN23/CHN1728.DOCX")</f>
        <v>https://docs.wto.org/imrd/directdoc.asp?DDFDocuments/t/G/TBTN23/CHN1728.DOCX</v>
      </c>
      <c r="Q31" s="6"/>
      <c r="R31" s="6"/>
    </row>
    <row r="32" spans="1:18" ht="35.1" customHeight="1">
      <c r="A32" s="8" t="s">
        <v>915</v>
      </c>
      <c r="B32" s="8" t="s">
        <v>210</v>
      </c>
      <c r="C32" s="6" t="s">
        <v>207</v>
      </c>
      <c r="D32" s="6" t="str">
        <f>HYPERLINK("https://eping.wto.org/en/Search?viewData= G/TBT/N/SGP/70"," G/TBT/N/SGP/70")</f>
        <v xml:space="preserve"> G/TBT/N/SGP/70</v>
      </c>
      <c r="E32" s="8" t="s">
        <v>208</v>
      </c>
      <c r="F32" s="8" t="s">
        <v>209</v>
      </c>
      <c r="H32" s="6" t="s">
        <v>211</v>
      </c>
      <c r="I32" s="6" t="s">
        <v>212</v>
      </c>
      <c r="J32" s="6" t="s">
        <v>213</v>
      </c>
      <c r="K32" s="6" t="s">
        <v>20</v>
      </c>
      <c r="L32" s="6"/>
      <c r="M32" s="7">
        <v>45163</v>
      </c>
      <c r="N32" s="6" t="s">
        <v>22</v>
      </c>
      <c r="O32" s="8" t="s">
        <v>214</v>
      </c>
      <c r="P32" s="6" t="str">
        <f>HYPERLINK("https://docs.wto.org/imrd/directdoc.asp?DDFDocuments/t/G/TBTN23/SGP70.DOCX", "https://docs.wto.org/imrd/directdoc.asp?DDFDocuments/t/G/TBTN23/SGP70.DOCX")</f>
        <v>https://docs.wto.org/imrd/directdoc.asp?DDFDocuments/t/G/TBTN23/SGP70.DOCX</v>
      </c>
      <c r="Q32" s="6"/>
      <c r="R32" s="6"/>
    </row>
    <row r="33" spans="1:18" ht="35.1" customHeight="1">
      <c r="A33" s="8" t="s">
        <v>919</v>
      </c>
      <c r="B33" s="8" t="s">
        <v>202</v>
      </c>
      <c r="C33" s="6" t="s">
        <v>184</v>
      </c>
      <c r="D33" s="6" t="str">
        <f>HYPERLINK("https://eping.wto.org/en/Search?viewData= G/TBT/N/CHN/1728"," G/TBT/N/CHN/1728")</f>
        <v xml:space="preserve"> G/TBT/N/CHN/1728</v>
      </c>
      <c r="E33" s="8" t="s">
        <v>200</v>
      </c>
      <c r="F33" s="8" t="s">
        <v>201</v>
      </c>
      <c r="H33" s="6" t="s">
        <v>218</v>
      </c>
      <c r="I33" s="6" t="s">
        <v>219</v>
      </c>
      <c r="J33" s="6" t="s">
        <v>205</v>
      </c>
      <c r="K33" s="6" t="s">
        <v>20</v>
      </c>
      <c r="L33" s="6"/>
      <c r="M33" s="7">
        <v>45163</v>
      </c>
      <c r="N33" s="6" t="s">
        <v>22</v>
      </c>
      <c r="O33" s="8" t="s">
        <v>220</v>
      </c>
      <c r="P33" s="6" t="str">
        <f>HYPERLINK("https://docs.wto.org/imrd/directdoc.asp?DDFDocuments/t/G/TBTN23/CHN1727.DOCX", "https://docs.wto.org/imrd/directdoc.asp?DDFDocuments/t/G/TBTN23/CHN1727.DOCX")</f>
        <v>https://docs.wto.org/imrd/directdoc.asp?DDFDocuments/t/G/TBTN23/CHN1727.DOCX</v>
      </c>
      <c r="Q33" s="6"/>
      <c r="R33" s="6"/>
    </row>
    <row r="34" spans="1:18" ht="35.1" customHeight="1">
      <c r="A34" s="8" t="s">
        <v>1015</v>
      </c>
      <c r="B34" s="8" t="s">
        <v>885</v>
      </c>
      <c r="C34" s="6" t="s">
        <v>86</v>
      </c>
      <c r="D34" s="6" t="str">
        <f>HYPERLINK("https://eping.wto.org/en/Search?viewData= G/TBT/N/USA/2006"," G/TBT/N/USA/2006")</f>
        <v xml:space="preserve"> G/TBT/N/USA/2006</v>
      </c>
      <c r="E34" s="8" t="s">
        <v>883</v>
      </c>
      <c r="F34" s="8" t="s">
        <v>884</v>
      </c>
      <c r="H34" s="6" t="s">
        <v>224</v>
      </c>
      <c r="I34" s="6" t="s">
        <v>225</v>
      </c>
      <c r="J34" s="6" t="s">
        <v>226</v>
      </c>
      <c r="K34" s="6" t="s">
        <v>20</v>
      </c>
      <c r="L34" s="6"/>
      <c r="M34" s="7">
        <v>45163</v>
      </c>
      <c r="N34" s="6" t="s">
        <v>22</v>
      </c>
      <c r="O34" s="8" t="s">
        <v>227</v>
      </c>
      <c r="P34" s="6" t="str">
        <f>HYPERLINK("https://docs.wto.org/imrd/directdoc.asp?DDFDocuments/t/G/TBTN23/ISR1282.DOCX", "https://docs.wto.org/imrd/directdoc.asp?DDFDocuments/t/G/TBTN23/ISR1282.DOCX")</f>
        <v>https://docs.wto.org/imrd/directdoc.asp?DDFDocuments/t/G/TBTN23/ISR1282.DOCX</v>
      </c>
      <c r="Q34" s="6"/>
      <c r="R34" s="6"/>
    </row>
    <row r="35" spans="1:18" ht="35.1" customHeight="1">
      <c r="A35" s="8" t="s">
        <v>912</v>
      </c>
      <c r="B35" s="8" t="s">
        <v>187</v>
      </c>
      <c r="C35" s="6" t="s">
        <v>184</v>
      </c>
      <c r="D35" s="6" t="str">
        <f>HYPERLINK("https://eping.wto.org/en/Search?viewData= G/TBT/N/CHN/1732"," G/TBT/N/CHN/1732")</f>
        <v xml:space="preserve"> G/TBT/N/CHN/1732</v>
      </c>
      <c r="E35" s="8" t="s">
        <v>185</v>
      </c>
      <c r="F35" s="8" t="s">
        <v>186</v>
      </c>
      <c r="H35" s="6" t="s">
        <v>20</v>
      </c>
      <c r="I35" s="6" t="s">
        <v>232</v>
      </c>
      <c r="J35" s="6" t="s">
        <v>233</v>
      </c>
      <c r="K35" s="6" t="s">
        <v>20</v>
      </c>
      <c r="L35" s="6"/>
      <c r="M35" s="7">
        <v>45163</v>
      </c>
      <c r="N35" s="6" t="s">
        <v>22</v>
      </c>
      <c r="O35" s="8" t="s">
        <v>234</v>
      </c>
      <c r="P35" s="6"/>
      <c r="Q35" s="6"/>
      <c r="R35" s="6" t="str">
        <f>HYPERLINK("https://docs.wto.org/imrd/directdoc.asp?DDFDocuments/v/G/TBTN23/MEX523.DOCX", "https://docs.wto.org/imrd/directdoc.asp?DDFDocuments/v/G/TBTN23/MEX523.DOCX")</f>
        <v>https://docs.wto.org/imrd/directdoc.asp?DDFDocuments/v/G/TBTN23/MEX523.DOCX</v>
      </c>
    </row>
    <row r="36" spans="1:18" ht="35.1" customHeight="1">
      <c r="A36" s="8" t="s">
        <v>912</v>
      </c>
      <c r="B36" s="8" t="s">
        <v>187</v>
      </c>
      <c r="C36" s="6" t="s">
        <v>184</v>
      </c>
      <c r="D36" s="6" t="str">
        <f>HYPERLINK("https://eping.wto.org/en/Search?viewData= G/TBT/N/CHN/1731"," G/TBT/N/CHN/1731")</f>
        <v xml:space="preserve"> G/TBT/N/CHN/1731</v>
      </c>
      <c r="E36" s="8" t="s">
        <v>271</v>
      </c>
      <c r="F36" s="8" t="s">
        <v>272</v>
      </c>
      <c r="H36" s="6" t="s">
        <v>20</v>
      </c>
      <c r="I36" s="6" t="s">
        <v>235</v>
      </c>
      <c r="J36" s="6" t="s">
        <v>236</v>
      </c>
      <c r="K36" s="6" t="s">
        <v>20</v>
      </c>
      <c r="L36" s="6"/>
      <c r="M36" s="7">
        <v>45163</v>
      </c>
      <c r="N36" s="6" t="s">
        <v>22</v>
      </c>
      <c r="O36" s="8" t="s">
        <v>237</v>
      </c>
      <c r="P36" s="6"/>
      <c r="Q36" s="6"/>
      <c r="R36" s="6" t="str">
        <f>HYPERLINK("https://docs.wto.org/imrd/directdoc.asp?DDFDocuments/v/G/TBTN23/MEX524.DOCX", "https://docs.wto.org/imrd/directdoc.asp?DDFDocuments/v/G/TBTN23/MEX524.DOCX")</f>
        <v>https://docs.wto.org/imrd/directdoc.asp?DDFDocuments/v/G/TBTN23/MEX524.DOCX</v>
      </c>
    </row>
    <row r="37" spans="1:18" ht="35.1" customHeight="1">
      <c r="A37" s="8" t="s">
        <v>988</v>
      </c>
      <c r="B37" s="8" t="s">
        <v>684</v>
      </c>
      <c r="C37" s="6" t="s">
        <v>53</v>
      </c>
      <c r="D37" s="6" t="str">
        <f>HYPERLINK("https://eping.wto.org/en/Search?viewData= G/TBT/N/JPN/772"," G/TBT/N/JPN/772")</f>
        <v xml:space="preserve"> G/TBT/N/JPN/772</v>
      </c>
      <c r="E37" s="8" t="s">
        <v>682</v>
      </c>
      <c r="F37" s="8" t="s">
        <v>683</v>
      </c>
      <c r="H37" s="6" t="s">
        <v>172</v>
      </c>
      <c r="I37" s="6" t="s">
        <v>173</v>
      </c>
      <c r="J37" s="6" t="s">
        <v>239</v>
      </c>
      <c r="K37" s="6" t="s">
        <v>78</v>
      </c>
      <c r="L37" s="6"/>
      <c r="M37" s="7">
        <v>45163</v>
      </c>
      <c r="N37" s="6" t="s">
        <v>22</v>
      </c>
      <c r="O37" s="8" t="s">
        <v>175</v>
      </c>
      <c r="P37" s="6" t="str">
        <f>HYPERLINK("https://docs.wto.org/imrd/directdoc.asp?DDFDocuments/t/G/TBTN23/BDI383.DOCX", "https://docs.wto.org/imrd/directdoc.asp?DDFDocuments/t/G/TBTN23/BDI383.DOCX")</f>
        <v>https://docs.wto.org/imrd/directdoc.asp?DDFDocuments/t/G/TBTN23/BDI383.DOCX</v>
      </c>
      <c r="Q37" s="6"/>
      <c r="R37" s="6"/>
    </row>
    <row r="38" spans="1:18" ht="35.1" customHeight="1">
      <c r="A38" s="8" t="s">
        <v>909</v>
      </c>
      <c r="B38" s="8" t="s">
        <v>156</v>
      </c>
      <c r="C38" s="6" t="s">
        <v>39</v>
      </c>
      <c r="D38" s="6" t="str">
        <f>HYPERLINK("https://eping.wto.org/en/Search?viewData= G/TBT/N/CHL/643"," G/TBT/N/CHL/643")</f>
        <v xml:space="preserve"> G/TBT/N/CHL/643</v>
      </c>
      <c r="E38" s="8" t="s">
        <v>154</v>
      </c>
      <c r="F38" s="8" t="s">
        <v>155</v>
      </c>
      <c r="H38" s="6" t="s">
        <v>172</v>
      </c>
      <c r="I38" s="6" t="s">
        <v>173</v>
      </c>
      <c r="J38" s="6" t="s">
        <v>239</v>
      </c>
      <c r="K38" s="6" t="s">
        <v>78</v>
      </c>
      <c r="L38" s="6"/>
      <c r="M38" s="7">
        <v>45163</v>
      </c>
      <c r="N38" s="6" t="s">
        <v>22</v>
      </c>
      <c r="O38" s="8" t="s">
        <v>175</v>
      </c>
      <c r="P38" s="6" t="str">
        <f>HYPERLINK("https://docs.wto.org/imrd/directdoc.asp?DDFDocuments/t/G/TBTN23/BDI383.DOCX", "https://docs.wto.org/imrd/directdoc.asp?DDFDocuments/t/G/TBTN23/BDI383.DOCX")</f>
        <v>https://docs.wto.org/imrd/directdoc.asp?DDFDocuments/t/G/TBTN23/BDI383.DOCX</v>
      </c>
      <c r="Q38" s="6"/>
      <c r="R38" s="6"/>
    </row>
    <row r="39" spans="1:18" ht="35.1" customHeight="1">
      <c r="A39" s="8" t="s">
        <v>932</v>
      </c>
      <c r="B39" s="8" t="s">
        <v>341</v>
      </c>
      <c r="C39" s="6" t="s">
        <v>238</v>
      </c>
      <c r="D39" s="6" t="str">
        <f>HYPERLINK("https://eping.wto.org/en/Search?viewData= G/TBT/N/BDI/378, G/TBT/N/KEN/1458, G/TBT/N/RWA/890, G/TBT/N/TZA/992, G/TBT/N/UGA/1795"," G/TBT/N/BDI/378, G/TBT/N/KEN/1458, G/TBT/N/RWA/890, G/TBT/N/TZA/992, G/TBT/N/UGA/1795")</f>
        <v xml:space="preserve"> G/TBT/N/BDI/378, G/TBT/N/KEN/1458, G/TBT/N/RWA/890, G/TBT/N/TZA/992, G/TBT/N/UGA/1795</v>
      </c>
      <c r="E39" s="8" t="s">
        <v>339</v>
      </c>
      <c r="F39" s="8" t="s">
        <v>340</v>
      </c>
      <c r="H39" s="6" t="s">
        <v>20</v>
      </c>
      <c r="I39" s="6" t="s">
        <v>244</v>
      </c>
      <c r="J39" s="6" t="s">
        <v>245</v>
      </c>
      <c r="K39" s="6" t="s">
        <v>20</v>
      </c>
      <c r="L39" s="6"/>
      <c r="M39" s="7" t="s">
        <v>20</v>
      </c>
      <c r="N39" s="6" t="s">
        <v>22</v>
      </c>
      <c r="O39" s="8" t="s">
        <v>246</v>
      </c>
      <c r="P39" s="6" t="str">
        <f>HYPERLINK("https://docs.wto.org/imrd/directdoc.asp?DDFDocuments/t/G/TBTN23/USA2011.DOCX", "https://docs.wto.org/imrd/directdoc.asp?DDFDocuments/t/G/TBTN23/USA2011.DOCX")</f>
        <v>https://docs.wto.org/imrd/directdoc.asp?DDFDocuments/t/G/TBTN23/USA2011.DOCX</v>
      </c>
      <c r="Q39" s="6"/>
      <c r="R39" s="6"/>
    </row>
    <row r="40" spans="1:18" ht="35.1" customHeight="1">
      <c r="A40" s="8" t="s">
        <v>932</v>
      </c>
      <c r="B40" s="8" t="s">
        <v>341</v>
      </c>
      <c r="C40" s="6" t="s">
        <v>168</v>
      </c>
      <c r="D40" s="6" t="str">
        <f>HYPERLINK("https://eping.wto.org/en/Search?viewData= G/TBT/N/BDI/378, G/TBT/N/KEN/1458, G/TBT/N/RWA/890, G/TBT/N/TZA/992, G/TBT/N/UGA/1795"," G/TBT/N/BDI/378, G/TBT/N/KEN/1458, G/TBT/N/RWA/890, G/TBT/N/TZA/992, G/TBT/N/UGA/1795")</f>
        <v xml:space="preserve"> G/TBT/N/BDI/378, G/TBT/N/KEN/1458, G/TBT/N/RWA/890, G/TBT/N/TZA/992, G/TBT/N/UGA/1795</v>
      </c>
      <c r="E40" s="8" t="s">
        <v>339</v>
      </c>
      <c r="F40" s="8" t="s">
        <v>340</v>
      </c>
      <c r="H40" s="6" t="s">
        <v>250</v>
      </c>
      <c r="I40" s="6" t="s">
        <v>251</v>
      </c>
      <c r="J40" s="6" t="s">
        <v>21</v>
      </c>
      <c r="K40" s="6" t="s">
        <v>20</v>
      </c>
      <c r="L40" s="6"/>
      <c r="M40" s="7">
        <v>45163</v>
      </c>
      <c r="N40" s="6" t="s">
        <v>22</v>
      </c>
      <c r="O40" s="8" t="s">
        <v>252</v>
      </c>
      <c r="P40" s="6" t="str">
        <f>HYPERLINK("https://docs.wto.org/imrd/directdoc.asp?DDFDocuments/t/G/TBTN23/CHN1733.DOCX", "https://docs.wto.org/imrd/directdoc.asp?DDFDocuments/t/G/TBTN23/CHN1733.DOCX")</f>
        <v>https://docs.wto.org/imrd/directdoc.asp?DDFDocuments/t/G/TBTN23/CHN1733.DOCX</v>
      </c>
      <c r="Q40" s="6"/>
      <c r="R40" s="6"/>
    </row>
    <row r="41" spans="1:18" ht="35.1" customHeight="1">
      <c r="A41" s="8" t="s">
        <v>932</v>
      </c>
      <c r="B41" s="8" t="s">
        <v>341</v>
      </c>
      <c r="C41" s="6" t="s">
        <v>104</v>
      </c>
      <c r="D41" s="6" t="str">
        <f>HYPERLINK("https://eping.wto.org/en/Search?viewData= G/TBT/N/BDI/378, G/TBT/N/KEN/1458, G/TBT/N/RWA/890, G/TBT/N/TZA/992, G/TBT/N/UGA/1795"," G/TBT/N/BDI/378, G/TBT/N/KEN/1458, G/TBT/N/RWA/890, G/TBT/N/TZA/992, G/TBT/N/UGA/1795")</f>
        <v xml:space="preserve"> G/TBT/N/BDI/378, G/TBT/N/KEN/1458, G/TBT/N/RWA/890, G/TBT/N/TZA/992, G/TBT/N/UGA/1795</v>
      </c>
      <c r="E41" s="8" t="s">
        <v>339</v>
      </c>
      <c r="F41" s="8" t="s">
        <v>340</v>
      </c>
      <c r="H41" s="6" t="s">
        <v>172</v>
      </c>
      <c r="I41" s="6" t="s">
        <v>173</v>
      </c>
      <c r="J41" s="6" t="s">
        <v>239</v>
      </c>
      <c r="K41" s="6" t="s">
        <v>78</v>
      </c>
      <c r="L41" s="6"/>
      <c r="M41" s="7">
        <v>45163</v>
      </c>
      <c r="N41" s="6" t="s">
        <v>22</v>
      </c>
      <c r="O41" s="8" t="s">
        <v>175</v>
      </c>
      <c r="P41" s="6" t="str">
        <f>HYPERLINK("https://docs.wto.org/imrd/directdoc.asp?DDFDocuments/t/G/TBTN23/BDI383.DOCX", "https://docs.wto.org/imrd/directdoc.asp?DDFDocuments/t/G/TBTN23/BDI383.DOCX")</f>
        <v>https://docs.wto.org/imrd/directdoc.asp?DDFDocuments/t/G/TBTN23/BDI383.DOCX</v>
      </c>
      <c r="Q41" s="6"/>
      <c r="R41" s="6"/>
    </row>
    <row r="42" spans="1:18" ht="35.1" customHeight="1">
      <c r="A42" s="8" t="s">
        <v>932</v>
      </c>
      <c r="B42" s="8" t="s">
        <v>341</v>
      </c>
      <c r="C42" s="6" t="s">
        <v>253</v>
      </c>
      <c r="D42" s="6" t="str">
        <f>HYPERLINK("https://eping.wto.org/en/Search?viewData= G/TBT/N/BDI/378, G/TBT/N/KEN/1458, G/TBT/N/RWA/890, G/TBT/N/TZA/992, G/TBT/N/UGA/1795"," G/TBT/N/BDI/378, G/TBT/N/KEN/1458, G/TBT/N/RWA/890, G/TBT/N/TZA/992, G/TBT/N/UGA/1795")</f>
        <v xml:space="preserve"> G/TBT/N/BDI/378, G/TBT/N/KEN/1458, G/TBT/N/RWA/890, G/TBT/N/TZA/992, G/TBT/N/UGA/1795</v>
      </c>
      <c r="E42" s="8" t="s">
        <v>339</v>
      </c>
      <c r="F42" s="8" t="s">
        <v>340</v>
      </c>
      <c r="H42" s="6" t="s">
        <v>224</v>
      </c>
      <c r="I42" s="6" t="s">
        <v>225</v>
      </c>
      <c r="J42" s="6" t="s">
        <v>226</v>
      </c>
      <c r="K42" s="6" t="s">
        <v>20</v>
      </c>
      <c r="L42" s="6"/>
      <c r="M42" s="7">
        <v>45163</v>
      </c>
      <c r="N42" s="6" t="s">
        <v>22</v>
      </c>
      <c r="O42" s="8" t="s">
        <v>256</v>
      </c>
      <c r="P42" s="6" t="str">
        <f>HYPERLINK("https://docs.wto.org/imrd/directdoc.asp?DDFDocuments/t/G/TBTN23/ISR1281.DOCX", "https://docs.wto.org/imrd/directdoc.asp?DDFDocuments/t/G/TBTN23/ISR1281.DOCX")</f>
        <v>https://docs.wto.org/imrd/directdoc.asp?DDFDocuments/t/G/TBTN23/ISR1281.DOCX</v>
      </c>
      <c r="Q42" s="6"/>
      <c r="R42" s="6"/>
    </row>
    <row r="43" spans="1:18" ht="35.1" customHeight="1">
      <c r="A43" s="8" t="s">
        <v>932</v>
      </c>
      <c r="B43" s="8" t="s">
        <v>341</v>
      </c>
      <c r="C43" s="6" t="s">
        <v>240</v>
      </c>
      <c r="D43" s="6" t="str">
        <f>HYPERLINK("https://eping.wto.org/en/Search?viewData= G/TBT/N/BDI/378, G/TBT/N/KEN/1458, G/TBT/N/RWA/890, G/TBT/N/TZA/992, G/TBT/N/UGA/1795"," G/TBT/N/BDI/378, G/TBT/N/KEN/1458, G/TBT/N/RWA/890, G/TBT/N/TZA/992, G/TBT/N/UGA/1795")</f>
        <v xml:space="preserve"> G/TBT/N/BDI/378, G/TBT/N/KEN/1458, G/TBT/N/RWA/890, G/TBT/N/TZA/992, G/TBT/N/UGA/1795</v>
      </c>
      <c r="E43" s="8" t="s">
        <v>339</v>
      </c>
      <c r="F43" s="8" t="s">
        <v>340</v>
      </c>
      <c r="H43" s="6" t="s">
        <v>260</v>
      </c>
      <c r="I43" s="6" t="s">
        <v>261</v>
      </c>
      <c r="J43" s="6" t="s">
        <v>262</v>
      </c>
      <c r="K43" s="6" t="s">
        <v>20</v>
      </c>
      <c r="L43" s="6"/>
      <c r="M43" s="7">
        <v>45163</v>
      </c>
      <c r="N43" s="6" t="s">
        <v>22</v>
      </c>
      <c r="O43" s="8" t="s">
        <v>263</v>
      </c>
      <c r="P43" s="6" t="str">
        <f>HYPERLINK("https://docs.wto.org/imrd/directdoc.asp?DDFDocuments/t/G/TBTN23/CHN1726.DOCX", "https://docs.wto.org/imrd/directdoc.asp?DDFDocuments/t/G/TBTN23/CHN1726.DOCX")</f>
        <v>https://docs.wto.org/imrd/directdoc.asp?DDFDocuments/t/G/TBTN23/CHN1726.DOCX</v>
      </c>
      <c r="Q43" s="6"/>
      <c r="R43" s="6"/>
    </row>
    <row r="44" spans="1:18" ht="35.1" customHeight="1">
      <c r="A44" s="8" t="s">
        <v>934</v>
      </c>
      <c r="B44" s="8" t="s">
        <v>354</v>
      </c>
      <c r="C44" s="6" t="s">
        <v>86</v>
      </c>
      <c r="D44" s="6" t="str">
        <f>HYPERLINK("https://eping.wto.org/en/Search?viewData= G/TBT/N/USA/2010"," G/TBT/N/USA/2010")</f>
        <v xml:space="preserve"> G/TBT/N/USA/2010</v>
      </c>
      <c r="E44" s="8" t="s">
        <v>352</v>
      </c>
      <c r="F44" s="8" t="s">
        <v>353</v>
      </c>
      <c r="H44" s="6" t="s">
        <v>20</v>
      </c>
      <c r="I44" s="6" t="s">
        <v>268</v>
      </c>
      <c r="J44" s="6" t="s">
        <v>269</v>
      </c>
      <c r="K44" s="6" t="s">
        <v>20</v>
      </c>
      <c r="L44" s="6"/>
      <c r="M44" s="7">
        <v>45163</v>
      </c>
      <c r="N44" s="6" t="s">
        <v>22</v>
      </c>
      <c r="O44" s="8" t="s">
        <v>270</v>
      </c>
      <c r="P44" s="6" t="str">
        <f>HYPERLINK("https://docs.wto.org/imrd/directdoc.asp?DDFDocuments/t/G/TBTN23/ARE577.DOCX", "https://docs.wto.org/imrd/directdoc.asp?DDFDocuments/t/G/TBTN23/ARE577.DOCX")</f>
        <v>https://docs.wto.org/imrd/directdoc.asp?DDFDocuments/t/G/TBTN23/ARE577.DOCX</v>
      </c>
      <c r="Q44" s="6"/>
      <c r="R44" s="6"/>
    </row>
    <row r="45" spans="1:18" ht="35.1" customHeight="1">
      <c r="A45" s="8" t="s">
        <v>904</v>
      </c>
      <c r="B45" s="8" t="s">
        <v>131</v>
      </c>
      <c r="C45" s="6" t="s">
        <v>61</v>
      </c>
      <c r="D45" s="6" t="str">
        <f>HYPERLINK("https://eping.wto.org/en/Search?viewData= G/TBT/N/IND/283"," G/TBT/N/IND/283")</f>
        <v xml:space="preserve"> G/TBT/N/IND/283</v>
      </c>
      <c r="E45" s="8" t="s">
        <v>129</v>
      </c>
      <c r="F45" s="8" t="s">
        <v>130</v>
      </c>
      <c r="H45" s="6" t="s">
        <v>20</v>
      </c>
      <c r="I45" s="6" t="s">
        <v>71</v>
      </c>
      <c r="J45" s="6" t="s">
        <v>188</v>
      </c>
      <c r="K45" s="6" t="s">
        <v>20</v>
      </c>
      <c r="L45" s="6"/>
      <c r="M45" s="7">
        <v>45163</v>
      </c>
      <c r="N45" s="6" t="s">
        <v>22</v>
      </c>
      <c r="O45" s="8" t="s">
        <v>273</v>
      </c>
      <c r="P45" s="6" t="str">
        <f>HYPERLINK("https://docs.wto.org/imrd/directdoc.asp?DDFDocuments/t/G/TBTN23/CHN1731.DOCX", "https://docs.wto.org/imrd/directdoc.asp?DDFDocuments/t/G/TBTN23/CHN1731.DOCX")</f>
        <v>https://docs.wto.org/imrd/directdoc.asp?DDFDocuments/t/G/TBTN23/CHN1731.DOCX</v>
      </c>
      <c r="Q45" s="6"/>
      <c r="R45" s="6"/>
    </row>
    <row r="46" spans="1:18" ht="35.1" customHeight="1">
      <c r="A46" s="8" t="s">
        <v>933</v>
      </c>
      <c r="B46" s="8" t="s">
        <v>349</v>
      </c>
      <c r="C46" s="6" t="s">
        <v>346</v>
      </c>
      <c r="D46" s="6" t="str">
        <f>HYPERLINK("https://eping.wto.org/en/Search?viewData= G/TBT/N/CAN/699"," G/TBT/N/CAN/699")</f>
        <v xml:space="preserve"> G/TBT/N/CAN/699</v>
      </c>
      <c r="E46" s="8" t="s">
        <v>347</v>
      </c>
      <c r="F46" s="8" t="s">
        <v>348</v>
      </c>
      <c r="H46" s="6" t="s">
        <v>277</v>
      </c>
      <c r="I46" s="6" t="s">
        <v>278</v>
      </c>
      <c r="J46" s="6" t="s">
        <v>279</v>
      </c>
      <c r="K46" s="6" t="s">
        <v>20</v>
      </c>
      <c r="L46" s="6"/>
      <c r="M46" s="7">
        <v>45163</v>
      </c>
      <c r="N46" s="6" t="s">
        <v>22</v>
      </c>
      <c r="O46" s="8" t="s">
        <v>280</v>
      </c>
      <c r="P46" s="6" t="str">
        <f>HYPERLINK("https://docs.wto.org/imrd/directdoc.asp?DDFDocuments/t/G/TBTN23/CHN1729.DOCX", "https://docs.wto.org/imrd/directdoc.asp?DDFDocuments/t/G/TBTN23/CHN1729.DOCX")</f>
        <v>https://docs.wto.org/imrd/directdoc.asp?DDFDocuments/t/G/TBTN23/CHN1729.DOCX</v>
      </c>
      <c r="Q46" s="6"/>
      <c r="R46" s="6"/>
    </row>
    <row r="47" spans="1:18" ht="35.1" customHeight="1">
      <c r="A47" s="8" t="s">
        <v>1012</v>
      </c>
      <c r="B47" s="8" t="s">
        <v>840</v>
      </c>
      <c r="C47" s="6" t="s">
        <v>324</v>
      </c>
      <c r="D47" s="6" t="str">
        <f>HYPERLINK("https://eping.wto.org/en/Search?viewData= G/TBT/N/LKA/55"," G/TBT/N/LKA/55")</f>
        <v xml:space="preserve"> G/TBT/N/LKA/55</v>
      </c>
      <c r="E47" s="8" t="s">
        <v>838</v>
      </c>
      <c r="F47" s="8" t="s">
        <v>839</v>
      </c>
      <c r="H47" s="6" t="s">
        <v>277</v>
      </c>
      <c r="I47" s="6" t="s">
        <v>278</v>
      </c>
      <c r="J47" s="6" t="s">
        <v>284</v>
      </c>
      <c r="K47" s="6" t="s">
        <v>20</v>
      </c>
      <c r="L47" s="6"/>
      <c r="M47" s="7">
        <v>45163</v>
      </c>
      <c r="N47" s="6" t="s">
        <v>22</v>
      </c>
      <c r="O47" s="8" t="s">
        <v>285</v>
      </c>
      <c r="P47" s="6" t="str">
        <f>HYPERLINK("https://docs.wto.org/imrd/directdoc.asp?DDFDocuments/t/G/TBTN23/CHN1730.DOCX", "https://docs.wto.org/imrd/directdoc.asp?DDFDocuments/t/G/TBTN23/CHN1730.DOCX")</f>
        <v>https://docs.wto.org/imrd/directdoc.asp?DDFDocuments/t/G/TBTN23/CHN1730.DOCX</v>
      </c>
      <c r="Q47" s="6"/>
      <c r="R47" s="6"/>
    </row>
    <row r="48" spans="1:18" ht="35.1" customHeight="1">
      <c r="A48" s="8" t="s">
        <v>1019</v>
      </c>
      <c r="B48" s="8" t="s">
        <v>832</v>
      </c>
      <c r="C48" s="6" t="s">
        <v>324</v>
      </c>
      <c r="D48" s="6" t="str">
        <f>HYPERLINK("https://eping.wto.org/en/Search?viewData= G/TBT/N/LKA/54"," G/TBT/N/LKA/54")</f>
        <v xml:space="preserve"> G/TBT/N/LKA/54</v>
      </c>
      <c r="E48" s="8" t="s">
        <v>830</v>
      </c>
      <c r="F48" s="8" t="s">
        <v>831</v>
      </c>
      <c r="H48" s="6" t="s">
        <v>172</v>
      </c>
      <c r="I48" s="6" t="s">
        <v>173</v>
      </c>
      <c r="J48" s="6" t="s">
        <v>174</v>
      </c>
      <c r="K48" s="6" t="s">
        <v>78</v>
      </c>
      <c r="L48" s="6"/>
      <c r="M48" s="7">
        <v>45163</v>
      </c>
      <c r="N48" s="6" t="s">
        <v>22</v>
      </c>
      <c r="O48" s="8" t="s">
        <v>175</v>
      </c>
      <c r="P48" s="6" t="str">
        <f>HYPERLINK("https://docs.wto.org/imrd/directdoc.asp?DDFDocuments/t/G/TBTN23/BDI383.DOCX", "https://docs.wto.org/imrd/directdoc.asp?DDFDocuments/t/G/TBTN23/BDI383.DOCX")</f>
        <v>https://docs.wto.org/imrd/directdoc.asp?DDFDocuments/t/G/TBTN23/BDI383.DOCX</v>
      </c>
      <c r="Q48" s="6"/>
      <c r="R48" s="6"/>
    </row>
    <row r="49" spans="1:18" ht="35.1" customHeight="1">
      <c r="A49" s="8" t="s">
        <v>911</v>
      </c>
      <c r="B49" s="8" t="s">
        <v>179</v>
      </c>
      <c r="C49" s="6" t="s">
        <v>176</v>
      </c>
      <c r="D49" s="6" t="str">
        <f>HYPERLINK("https://eping.wto.org/en/Search?viewData= G/TBT/N/UKR/262"," G/TBT/N/UKR/262")</f>
        <v xml:space="preserve"> G/TBT/N/UKR/262</v>
      </c>
      <c r="E49" s="8" t="s">
        <v>177</v>
      </c>
      <c r="F49" s="8" t="s">
        <v>178</v>
      </c>
      <c r="H49" s="6" t="s">
        <v>289</v>
      </c>
      <c r="I49" s="6" t="s">
        <v>290</v>
      </c>
      <c r="J49" s="6" t="s">
        <v>291</v>
      </c>
      <c r="K49" s="6" t="s">
        <v>20</v>
      </c>
      <c r="L49" s="6"/>
      <c r="M49" s="7">
        <v>45160</v>
      </c>
      <c r="N49" s="6" t="s">
        <v>22</v>
      </c>
      <c r="O49" s="8" t="s">
        <v>292</v>
      </c>
      <c r="P49" s="6" t="str">
        <f>HYPERLINK("https://docs.wto.org/imrd/directdoc.asp?DDFDocuments/t/G/TBTN23/BDI377.DOCX", "https://docs.wto.org/imrd/directdoc.asp?DDFDocuments/t/G/TBTN23/BDI377.DOCX")</f>
        <v>https://docs.wto.org/imrd/directdoc.asp?DDFDocuments/t/G/TBTN23/BDI377.DOCX</v>
      </c>
      <c r="Q49" s="6"/>
      <c r="R49" s="6"/>
    </row>
    <row r="50" spans="1:18" ht="35.1" customHeight="1">
      <c r="A50" s="8" t="s">
        <v>928</v>
      </c>
      <c r="B50" s="8" t="s">
        <v>327</v>
      </c>
      <c r="C50" s="6" t="s">
        <v>324</v>
      </c>
      <c r="D50" s="6" t="str">
        <f>HYPERLINK("https://eping.wto.org/en/Search?viewData= G/TBT/N/LKA/57"," G/TBT/N/LKA/57")</f>
        <v xml:space="preserve"> G/TBT/N/LKA/57</v>
      </c>
      <c r="E50" s="8" t="s">
        <v>325</v>
      </c>
      <c r="F50" s="8" t="s">
        <v>326</v>
      </c>
      <c r="H50" s="6" t="s">
        <v>289</v>
      </c>
      <c r="I50" s="6" t="s">
        <v>290</v>
      </c>
      <c r="J50" s="6" t="s">
        <v>293</v>
      </c>
      <c r="K50" s="6" t="s">
        <v>20</v>
      </c>
      <c r="L50" s="6"/>
      <c r="M50" s="7">
        <v>45160</v>
      </c>
      <c r="N50" s="6" t="s">
        <v>22</v>
      </c>
      <c r="O50" s="8" t="s">
        <v>292</v>
      </c>
      <c r="P50" s="6" t="str">
        <f>HYPERLINK("https://docs.wto.org/imrd/directdoc.asp?DDFDocuments/t/G/TBTN23/BDI377.DOCX", "https://docs.wto.org/imrd/directdoc.asp?DDFDocuments/t/G/TBTN23/BDI377.DOCX")</f>
        <v>https://docs.wto.org/imrd/directdoc.asp?DDFDocuments/t/G/TBTN23/BDI377.DOCX</v>
      </c>
      <c r="Q50" s="6"/>
      <c r="R50" s="6"/>
    </row>
    <row r="51" spans="1:18" ht="35.1" customHeight="1">
      <c r="A51" s="8" t="s">
        <v>928</v>
      </c>
      <c r="B51" s="8" t="s">
        <v>783</v>
      </c>
      <c r="C51" s="6" t="s">
        <v>117</v>
      </c>
      <c r="D51" s="6" t="str">
        <f>HYPERLINK("https://eping.wto.org/en/Search?viewData= G/TBT/N/KOR/1148"," G/TBT/N/KOR/1148")</f>
        <v xml:space="preserve"> G/TBT/N/KOR/1148</v>
      </c>
      <c r="E51" s="8" t="s">
        <v>781</v>
      </c>
      <c r="F51" s="8" t="s">
        <v>782</v>
      </c>
      <c r="H51" s="6" t="s">
        <v>297</v>
      </c>
      <c r="I51" s="6" t="s">
        <v>298</v>
      </c>
      <c r="J51" s="6" t="s">
        <v>299</v>
      </c>
      <c r="K51" s="6" t="s">
        <v>38</v>
      </c>
      <c r="L51" s="6"/>
      <c r="M51" s="7">
        <v>45160</v>
      </c>
      <c r="N51" s="6" t="s">
        <v>22</v>
      </c>
      <c r="O51" s="8" t="s">
        <v>300</v>
      </c>
      <c r="P51" s="6" t="str">
        <f>HYPERLINK("https://docs.wto.org/imrd/directdoc.asp?DDFDocuments/t/G/TBTN23/BDI376.DOCX", "https://docs.wto.org/imrd/directdoc.asp?DDFDocuments/t/G/TBTN23/BDI376.DOCX")</f>
        <v>https://docs.wto.org/imrd/directdoc.asp?DDFDocuments/t/G/TBTN23/BDI376.DOCX</v>
      </c>
      <c r="Q51" s="6"/>
      <c r="R51" s="6"/>
    </row>
    <row r="52" spans="1:18" ht="35.1" customHeight="1">
      <c r="A52" s="8" t="s">
        <v>949</v>
      </c>
      <c r="B52" s="8" t="s">
        <v>425</v>
      </c>
      <c r="C52" s="6" t="s">
        <v>67</v>
      </c>
      <c r="D52" s="6" t="str">
        <f>HYPERLINK("https://eping.wto.org/en/Search?viewData= G/TBT/N/THA/704"," G/TBT/N/THA/704")</f>
        <v xml:space="preserve"> G/TBT/N/THA/704</v>
      </c>
      <c r="E52" s="8" t="s">
        <v>423</v>
      </c>
      <c r="F52" s="8" t="s">
        <v>424</v>
      </c>
      <c r="H52" s="6" t="s">
        <v>304</v>
      </c>
      <c r="I52" s="6" t="s">
        <v>305</v>
      </c>
      <c r="J52" s="6" t="s">
        <v>306</v>
      </c>
      <c r="K52" s="6" t="s">
        <v>20</v>
      </c>
      <c r="L52" s="6"/>
      <c r="M52" s="7">
        <v>45160</v>
      </c>
      <c r="N52" s="6" t="s">
        <v>22</v>
      </c>
      <c r="O52" s="8" t="s">
        <v>307</v>
      </c>
      <c r="P52" s="6" t="str">
        <f>HYPERLINK("https://docs.wto.org/imrd/directdoc.asp?DDFDocuments/t/G/TBTN23/BDI380.DOCX", "https://docs.wto.org/imrd/directdoc.asp?DDFDocuments/t/G/TBTN23/BDI380.DOCX")</f>
        <v>https://docs.wto.org/imrd/directdoc.asp?DDFDocuments/t/G/TBTN23/BDI380.DOCX</v>
      </c>
      <c r="Q52" s="6"/>
      <c r="R52" s="6"/>
    </row>
    <row r="53" spans="1:18" ht="35.1" customHeight="1">
      <c r="A53" s="8" t="s">
        <v>1001</v>
      </c>
      <c r="B53" s="8" t="s">
        <v>764</v>
      </c>
      <c r="C53" s="6" t="s">
        <v>761</v>
      </c>
      <c r="D53" s="6" t="str">
        <f>HYPERLINK("https://eping.wto.org/en/Search?viewData= G/TBT/N/TPKM/526"," G/TBT/N/TPKM/526")</f>
        <v xml:space="preserve"> G/TBT/N/TPKM/526</v>
      </c>
      <c r="E53" s="8" t="s">
        <v>762</v>
      </c>
      <c r="F53" s="8" t="s">
        <v>763</v>
      </c>
      <c r="H53" s="6" t="s">
        <v>311</v>
      </c>
      <c r="I53" s="6" t="s">
        <v>312</v>
      </c>
      <c r="J53" s="6" t="s">
        <v>291</v>
      </c>
      <c r="K53" s="6" t="s">
        <v>20</v>
      </c>
      <c r="L53" s="6"/>
      <c r="M53" s="7">
        <v>45160</v>
      </c>
      <c r="N53" s="6" t="s">
        <v>22</v>
      </c>
      <c r="O53" s="8" t="s">
        <v>313</v>
      </c>
      <c r="P53" s="6" t="str">
        <f>HYPERLINK("https://docs.wto.org/imrd/directdoc.asp?DDFDocuments/t/G/TBTN23/BDI381.DOCX", "https://docs.wto.org/imrd/directdoc.asp?DDFDocuments/t/G/TBTN23/BDI381.DOCX")</f>
        <v>https://docs.wto.org/imrd/directdoc.asp?DDFDocuments/t/G/TBTN23/BDI381.DOCX</v>
      </c>
      <c r="Q53" s="6"/>
      <c r="R53" s="6"/>
    </row>
    <row r="54" spans="1:18" ht="35.1" customHeight="1">
      <c r="A54" s="8" t="s">
        <v>893</v>
      </c>
      <c r="B54" s="8" t="s">
        <v>64</v>
      </c>
      <c r="C54" s="6" t="s">
        <v>61</v>
      </c>
      <c r="D54" s="6" t="str">
        <f>HYPERLINK("https://eping.wto.org/en/Search?viewData= G/TBT/N/IND/285"," G/TBT/N/IND/285")</f>
        <v xml:space="preserve"> G/TBT/N/IND/285</v>
      </c>
      <c r="E54" s="8" t="s">
        <v>62</v>
      </c>
      <c r="F54" s="8" t="s">
        <v>63</v>
      </c>
      <c r="H54" s="6" t="s">
        <v>311</v>
      </c>
      <c r="I54" s="6" t="s">
        <v>312</v>
      </c>
      <c r="J54" s="6" t="s">
        <v>291</v>
      </c>
      <c r="K54" s="6" t="s">
        <v>20</v>
      </c>
      <c r="L54" s="6"/>
      <c r="M54" s="7">
        <v>45160</v>
      </c>
      <c r="N54" s="6" t="s">
        <v>22</v>
      </c>
      <c r="O54" s="8" t="s">
        <v>313</v>
      </c>
      <c r="P54" s="6" t="str">
        <f>HYPERLINK("https://docs.wto.org/imrd/directdoc.asp?DDFDocuments/t/G/TBTN23/BDI381.DOCX", "https://docs.wto.org/imrd/directdoc.asp?DDFDocuments/t/G/TBTN23/BDI381.DOCX")</f>
        <v>https://docs.wto.org/imrd/directdoc.asp?DDFDocuments/t/G/TBTN23/BDI381.DOCX</v>
      </c>
      <c r="Q54" s="6"/>
      <c r="R54" s="6"/>
    </row>
    <row r="55" spans="1:18" ht="35.1" customHeight="1">
      <c r="A55" s="8" t="s">
        <v>938</v>
      </c>
      <c r="B55" s="8" t="s">
        <v>385</v>
      </c>
      <c r="C55" s="6" t="s">
        <v>382</v>
      </c>
      <c r="D55" s="6" t="str">
        <f>HYPERLINK("https://eping.wto.org/en/Search?viewData= G/TBT/N/PER/149"," G/TBT/N/PER/149")</f>
        <v xml:space="preserve"> G/TBT/N/PER/149</v>
      </c>
      <c r="E55" s="8" t="s">
        <v>383</v>
      </c>
      <c r="F55" s="8" t="s">
        <v>384</v>
      </c>
      <c r="H55" s="6" t="s">
        <v>297</v>
      </c>
      <c r="I55" s="6" t="s">
        <v>298</v>
      </c>
      <c r="J55" s="6" t="s">
        <v>316</v>
      </c>
      <c r="K55" s="6" t="s">
        <v>38</v>
      </c>
      <c r="L55" s="6"/>
      <c r="M55" s="7">
        <v>45160</v>
      </c>
      <c r="N55" s="6" t="s">
        <v>22</v>
      </c>
      <c r="O55" s="8" t="s">
        <v>317</v>
      </c>
      <c r="P55" s="6" t="str">
        <f>HYPERLINK("https://docs.wto.org/imrd/directdoc.asp?DDFDocuments/t/G/TBTN23/BDI375.DOCX", "https://docs.wto.org/imrd/directdoc.asp?DDFDocuments/t/G/TBTN23/BDI375.DOCX")</f>
        <v>https://docs.wto.org/imrd/directdoc.asp?DDFDocuments/t/G/TBTN23/BDI375.DOCX</v>
      </c>
      <c r="Q55" s="6"/>
      <c r="R55" s="6"/>
    </row>
    <row r="56" spans="1:18" ht="35.1" customHeight="1">
      <c r="A56" s="8" t="s">
        <v>899</v>
      </c>
      <c r="B56" s="8" t="s">
        <v>107</v>
      </c>
      <c r="C56" s="6" t="s">
        <v>104</v>
      </c>
      <c r="D56" s="6" t="str">
        <f>HYPERLINK("https://eping.wto.org/en/Search?viewData= G/TBT/N/UGA/1801"," G/TBT/N/UGA/1801")</f>
        <v xml:space="preserve"> G/TBT/N/UGA/1801</v>
      </c>
      <c r="E56" s="8" t="s">
        <v>105</v>
      </c>
      <c r="F56" s="8" t="s">
        <v>106</v>
      </c>
      <c r="H56" s="6" t="s">
        <v>321</v>
      </c>
      <c r="I56" s="6" t="s">
        <v>322</v>
      </c>
      <c r="J56" s="6" t="s">
        <v>306</v>
      </c>
      <c r="K56" s="6" t="s">
        <v>20</v>
      </c>
      <c r="L56" s="6"/>
      <c r="M56" s="7">
        <v>45160</v>
      </c>
      <c r="N56" s="6" t="s">
        <v>22</v>
      </c>
      <c r="O56" s="8" t="s">
        <v>323</v>
      </c>
      <c r="P56" s="6" t="str">
        <f>HYPERLINK("https://docs.wto.org/imrd/directdoc.asp?DDFDocuments/t/G/TBTN23/BDI382.DOCX", "https://docs.wto.org/imrd/directdoc.asp?DDFDocuments/t/G/TBTN23/BDI382.DOCX")</f>
        <v>https://docs.wto.org/imrd/directdoc.asp?DDFDocuments/t/G/TBTN23/BDI382.DOCX</v>
      </c>
      <c r="Q56" s="6"/>
      <c r="R56" s="6"/>
    </row>
    <row r="57" spans="1:18" ht="35.1" customHeight="1">
      <c r="A57" s="8" t="s">
        <v>903</v>
      </c>
      <c r="B57" s="8" t="s">
        <v>125</v>
      </c>
      <c r="C57" s="6" t="s">
        <v>61</v>
      </c>
      <c r="D57" s="6" t="str">
        <f>HYPERLINK("https://eping.wto.org/en/Search?viewData= G/TBT/N/IND/282"," G/TBT/N/IND/282")</f>
        <v xml:space="preserve"> G/TBT/N/IND/282</v>
      </c>
      <c r="E57" s="8" t="s">
        <v>123</v>
      </c>
      <c r="F57" s="8" t="s">
        <v>124</v>
      </c>
      <c r="H57" s="6" t="s">
        <v>304</v>
      </c>
      <c r="I57" s="6" t="s">
        <v>305</v>
      </c>
      <c r="J57" s="6" t="s">
        <v>306</v>
      </c>
      <c r="K57" s="6" t="s">
        <v>20</v>
      </c>
      <c r="L57" s="6"/>
      <c r="M57" s="7">
        <v>45160</v>
      </c>
      <c r="N57" s="6" t="s">
        <v>22</v>
      </c>
      <c r="O57" s="8" t="s">
        <v>307</v>
      </c>
      <c r="P57" s="6" t="str">
        <f>HYPERLINK("https://docs.wto.org/imrd/directdoc.asp?DDFDocuments/t/G/TBTN23/BDI380.DOCX", "https://docs.wto.org/imrd/directdoc.asp?DDFDocuments/t/G/TBTN23/BDI380.DOCX")</f>
        <v>https://docs.wto.org/imrd/directdoc.asp?DDFDocuments/t/G/TBTN23/BDI380.DOCX</v>
      </c>
      <c r="Q57" s="6"/>
      <c r="R57" s="6"/>
    </row>
    <row r="58" spans="1:18" ht="35.1" customHeight="1">
      <c r="A58" s="8" t="s">
        <v>1020</v>
      </c>
      <c r="B58" s="8" t="s">
        <v>484</v>
      </c>
      <c r="C58" s="6" t="s">
        <v>481</v>
      </c>
      <c r="D58" s="6" t="str">
        <f>HYPERLINK("https://eping.wto.org/en/Search?viewData= G/TBT/N/CHE/278"," G/TBT/N/CHE/278")</f>
        <v xml:space="preserve"> G/TBT/N/CHE/278</v>
      </c>
      <c r="E58" s="8" t="s">
        <v>482</v>
      </c>
      <c r="F58" s="8" t="s">
        <v>483</v>
      </c>
      <c r="H58" s="6" t="s">
        <v>304</v>
      </c>
      <c r="I58" s="6" t="s">
        <v>305</v>
      </c>
      <c r="J58" s="6" t="s">
        <v>306</v>
      </c>
      <c r="K58" s="6" t="s">
        <v>20</v>
      </c>
      <c r="L58" s="6"/>
      <c r="M58" s="7">
        <v>45160</v>
      </c>
      <c r="N58" s="6" t="s">
        <v>22</v>
      </c>
      <c r="O58" s="8" t="s">
        <v>307</v>
      </c>
      <c r="P58" s="6" t="str">
        <f>HYPERLINK("https://docs.wto.org/imrd/directdoc.asp?DDFDocuments/t/G/TBTN23/BDI380.DOCX", "https://docs.wto.org/imrd/directdoc.asp?DDFDocuments/t/G/TBTN23/BDI380.DOCX")</f>
        <v>https://docs.wto.org/imrd/directdoc.asp?DDFDocuments/t/G/TBTN23/BDI380.DOCX</v>
      </c>
      <c r="Q58" s="6"/>
      <c r="R58" s="6"/>
    </row>
    <row r="59" spans="1:18" ht="35.1" customHeight="1">
      <c r="A59" s="8" t="s">
        <v>941</v>
      </c>
      <c r="B59" s="8" t="s">
        <v>378</v>
      </c>
      <c r="C59" s="6" t="s">
        <v>238</v>
      </c>
      <c r="D59" s="6" t="str">
        <f>HYPERLINK("https://eping.wto.org/en/Search?viewData= G/TBT/N/BDI/374, G/TBT/N/KEN/1454, G/TBT/N/RWA/886, G/TBT/N/TZA/988, G/TBT/N/UGA/1791"," G/TBT/N/BDI/374, G/TBT/N/KEN/1454, G/TBT/N/RWA/886, G/TBT/N/TZA/988, G/TBT/N/UGA/1791")</f>
        <v xml:space="preserve"> G/TBT/N/BDI/374, G/TBT/N/KEN/1454, G/TBT/N/RWA/886, G/TBT/N/TZA/988, G/TBT/N/UGA/1791</v>
      </c>
      <c r="E59" s="8" t="s">
        <v>376</v>
      </c>
      <c r="F59" s="8" t="s">
        <v>377</v>
      </c>
      <c r="H59" s="6" t="s">
        <v>20</v>
      </c>
      <c r="I59" s="6" t="s">
        <v>328</v>
      </c>
      <c r="J59" s="6" t="s">
        <v>329</v>
      </c>
      <c r="K59" s="6" t="s">
        <v>330</v>
      </c>
      <c r="L59" s="6"/>
      <c r="M59" s="7" t="s">
        <v>20</v>
      </c>
      <c r="N59" s="6" t="s">
        <v>22</v>
      </c>
      <c r="O59" s="8" t="s">
        <v>331</v>
      </c>
      <c r="P59" s="6" t="str">
        <f>HYPERLINK("https://docs.wto.org/imrd/directdoc.asp?DDFDocuments/t/G/TBTN23/LKA57.DOCX", "https://docs.wto.org/imrd/directdoc.asp?DDFDocuments/t/G/TBTN23/LKA57.DOCX")</f>
        <v>https://docs.wto.org/imrd/directdoc.asp?DDFDocuments/t/G/TBTN23/LKA57.DOCX</v>
      </c>
      <c r="Q59" s="6"/>
      <c r="R59" s="6"/>
    </row>
    <row r="60" spans="1:18" ht="35.1" customHeight="1">
      <c r="A60" s="8" t="s">
        <v>941</v>
      </c>
      <c r="B60" s="8" t="s">
        <v>378</v>
      </c>
      <c r="C60" s="6" t="s">
        <v>104</v>
      </c>
      <c r="D60" s="6" t="str">
        <f>HYPERLINK("https://eping.wto.org/en/Search?viewData= G/TBT/N/BDI/374, G/TBT/N/KEN/1454, G/TBT/N/RWA/886, G/TBT/N/TZA/988, G/TBT/N/UGA/1791"," G/TBT/N/BDI/374, G/TBT/N/KEN/1454, G/TBT/N/RWA/886, G/TBT/N/TZA/988, G/TBT/N/UGA/1791")</f>
        <v xml:space="preserve"> G/TBT/N/BDI/374, G/TBT/N/KEN/1454, G/TBT/N/RWA/886, G/TBT/N/TZA/988, G/TBT/N/UGA/1791</v>
      </c>
      <c r="E60" s="8" t="s">
        <v>376</v>
      </c>
      <c r="F60" s="8" t="s">
        <v>377</v>
      </c>
      <c r="H60" s="6" t="s">
        <v>311</v>
      </c>
      <c r="I60" s="6" t="s">
        <v>312</v>
      </c>
      <c r="J60" s="6" t="s">
        <v>291</v>
      </c>
      <c r="K60" s="6" t="s">
        <v>20</v>
      </c>
      <c r="L60" s="6"/>
      <c r="M60" s="7">
        <v>45160</v>
      </c>
      <c r="N60" s="6" t="s">
        <v>22</v>
      </c>
      <c r="O60" s="8" t="s">
        <v>313</v>
      </c>
      <c r="P60" s="6" t="str">
        <f>HYPERLINK("https://docs.wto.org/imrd/directdoc.asp?DDFDocuments/t/G/TBTN23/BDI381.DOCX", "https://docs.wto.org/imrd/directdoc.asp?DDFDocuments/t/G/TBTN23/BDI381.DOCX")</f>
        <v>https://docs.wto.org/imrd/directdoc.asp?DDFDocuments/t/G/TBTN23/BDI381.DOCX</v>
      </c>
      <c r="Q60" s="6"/>
      <c r="R60" s="6"/>
    </row>
    <row r="61" spans="1:18" ht="35.1" customHeight="1">
      <c r="A61" s="8" t="s">
        <v>941</v>
      </c>
      <c r="B61" s="8" t="s">
        <v>378</v>
      </c>
      <c r="C61" s="6" t="s">
        <v>253</v>
      </c>
      <c r="D61" s="6" t="str">
        <f>HYPERLINK("https://eping.wto.org/en/Search?viewData= G/TBT/N/BDI/374, G/TBT/N/KEN/1454, G/TBT/N/RWA/886, G/TBT/N/TZA/988, G/TBT/N/UGA/1791"," G/TBT/N/BDI/374, G/TBT/N/KEN/1454, G/TBT/N/RWA/886, G/TBT/N/TZA/988, G/TBT/N/UGA/1791")</f>
        <v xml:space="preserve"> G/TBT/N/BDI/374, G/TBT/N/KEN/1454, G/TBT/N/RWA/886, G/TBT/N/TZA/988, G/TBT/N/UGA/1791</v>
      </c>
      <c r="E61" s="8" t="s">
        <v>376</v>
      </c>
      <c r="F61" s="8" t="s">
        <v>377</v>
      </c>
      <c r="H61" s="6" t="s">
        <v>335</v>
      </c>
      <c r="I61" s="6" t="s">
        <v>336</v>
      </c>
      <c r="J61" s="6" t="s">
        <v>337</v>
      </c>
      <c r="K61" s="6" t="s">
        <v>20</v>
      </c>
      <c r="L61" s="6"/>
      <c r="M61" s="7">
        <v>45160</v>
      </c>
      <c r="N61" s="6" t="s">
        <v>22</v>
      </c>
      <c r="O61" s="8" t="s">
        <v>338</v>
      </c>
      <c r="P61" s="6" t="str">
        <f>HYPERLINK("https://docs.wto.org/imrd/directdoc.asp?DDFDocuments/t/G/TBTN23/BDI379.DOCX", "https://docs.wto.org/imrd/directdoc.asp?DDFDocuments/t/G/TBTN23/BDI379.DOCX")</f>
        <v>https://docs.wto.org/imrd/directdoc.asp?DDFDocuments/t/G/TBTN23/BDI379.DOCX</v>
      </c>
      <c r="Q61" s="6"/>
      <c r="R61" s="6"/>
    </row>
    <row r="62" spans="1:18" ht="35.1" customHeight="1">
      <c r="A62" s="8" t="s">
        <v>941</v>
      </c>
      <c r="B62" s="8" t="s">
        <v>378</v>
      </c>
      <c r="C62" s="6" t="s">
        <v>240</v>
      </c>
      <c r="D62" s="6" t="str">
        <f>HYPERLINK("https://eping.wto.org/en/Search?viewData= G/TBT/N/BDI/374, G/TBT/N/KEN/1454, G/TBT/N/RWA/886, G/TBT/N/TZA/988, G/TBT/N/UGA/1791"," G/TBT/N/BDI/374, G/TBT/N/KEN/1454, G/TBT/N/RWA/886, G/TBT/N/TZA/988, G/TBT/N/UGA/1791")</f>
        <v xml:space="preserve"> G/TBT/N/BDI/374, G/TBT/N/KEN/1454, G/TBT/N/RWA/886, G/TBT/N/TZA/988, G/TBT/N/UGA/1791</v>
      </c>
      <c r="E62" s="8" t="s">
        <v>376</v>
      </c>
      <c r="F62" s="8" t="s">
        <v>377</v>
      </c>
      <c r="H62" s="6" t="s">
        <v>342</v>
      </c>
      <c r="I62" s="6" t="s">
        <v>343</v>
      </c>
      <c r="J62" s="6" t="s">
        <v>291</v>
      </c>
      <c r="K62" s="6" t="s">
        <v>20</v>
      </c>
      <c r="L62" s="6"/>
      <c r="M62" s="7">
        <v>45160</v>
      </c>
      <c r="N62" s="6" t="s">
        <v>22</v>
      </c>
      <c r="O62" s="8" t="s">
        <v>344</v>
      </c>
      <c r="P62" s="6" t="str">
        <f>HYPERLINK("https://docs.wto.org/imrd/directdoc.asp?DDFDocuments/t/G/TBTN23/BDI378.DOCX", "https://docs.wto.org/imrd/directdoc.asp?DDFDocuments/t/G/TBTN23/BDI378.DOCX")</f>
        <v>https://docs.wto.org/imrd/directdoc.asp?DDFDocuments/t/G/TBTN23/BDI378.DOCX</v>
      </c>
      <c r="Q62" s="6"/>
      <c r="R62" s="6"/>
    </row>
    <row r="63" spans="1:18" ht="35.1" customHeight="1">
      <c r="A63" s="8" t="s">
        <v>941</v>
      </c>
      <c r="B63" s="8" t="s">
        <v>378</v>
      </c>
      <c r="C63" s="6" t="s">
        <v>168</v>
      </c>
      <c r="D63" s="6" t="str">
        <f>HYPERLINK("https://eping.wto.org/en/Search?viewData= G/TBT/N/BDI/374, G/TBT/N/KEN/1454, G/TBT/N/RWA/886, G/TBT/N/TZA/988, G/TBT/N/UGA/1791"," G/TBT/N/BDI/374, G/TBT/N/KEN/1454, G/TBT/N/RWA/886, G/TBT/N/TZA/988, G/TBT/N/UGA/1791")</f>
        <v xml:space="preserve"> G/TBT/N/BDI/374, G/TBT/N/KEN/1454, G/TBT/N/RWA/886, G/TBT/N/TZA/988, G/TBT/N/UGA/1791</v>
      </c>
      <c r="E63" s="8" t="s">
        <v>376</v>
      </c>
      <c r="F63" s="8" t="s">
        <v>377</v>
      </c>
      <c r="H63" s="6" t="s">
        <v>304</v>
      </c>
      <c r="I63" s="6" t="s">
        <v>305</v>
      </c>
      <c r="J63" s="6" t="s">
        <v>345</v>
      </c>
      <c r="K63" s="6" t="s">
        <v>20</v>
      </c>
      <c r="L63" s="6"/>
      <c r="M63" s="7">
        <v>45160</v>
      </c>
      <c r="N63" s="6" t="s">
        <v>22</v>
      </c>
      <c r="O63" s="8" t="s">
        <v>307</v>
      </c>
      <c r="P63" s="6" t="str">
        <f>HYPERLINK("https://docs.wto.org/imrd/directdoc.asp?DDFDocuments/t/G/TBTN23/BDI380.DOCX", "https://docs.wto.org/imrd/directdoc.asp?DDFDocuments/t/G/TBTN23/BDI380.DOCX")</f>
        <v>https://docs.wto.org/imrd/directdoc.asp?DDFDocuments/t/G/TBTN23/BDI380.DOCX</v>
      </c>
      <c r="Q63" s="6"/>
      <c r="R63" s="6"/>
    </row>
    <row r="64" spans="1:18" ht="35.1" customHeight="1">
      <c r="A64" s="8" t="s">
        <v>947</v>
      </c>
      <c r="B64" s="8" t="s">
        <v>415</v>
      </c>
      <c r="C64" s="6" t="s">
        <v>176</v>
      </c>
      <c r="D64" s="6" t="str">
        <f>HYPERLINK("https://eping.wto.org/en/Search?viewData= G/TBT/N/UKR/260"," G/TBT/N/UKR/260")</f>
        <v xml:space="preserve"> G/TBT/N/UKR/260</v>
      </c>
      <c r="E64" s="8" t="s">
        <v>413</v>
      </c>
      <c r="F64" s="8" t="s">
        <v>414</v>
      </c>
      <c r="H64" s="6" t="s">
        <v>297</v>
      </c>
      <c r="I64" s="6" t="s">
        <v>298</v>
      </c>
      <c r="J64" s="6" t="s">
        <v>316</v>
      </c>
      <c r="K64" s="6" t="s">
        <v>38</v>
      </c>
      <c r="L64" s="6"/>
      <c r="M64" s="7">
        <v>45160</v>
      </c>
      <c r="N64" s="6" t="s">
        <v>22</v>
      </c>
      <c r="O64" s="8" t="s">
        <v>300</v>
      </c>
      <c r="P64" s="6" t="str">
        <f>HYPERLINK("https://docs.wto.org/imrd/directdoc.asp?DDFDocuments/t/G/TBTN23/BDI376.DOCX", "https://docs.wto.org/imrd/directdoc.asp?DDFDocuments/t/G/TBTN23/BDI376.DOCX")</f>
        <v>https://docs.wto.org/imrd/directdoc.asp?DDFDocuments/t/G/TBTN23/BDI376.DOCX</v>
      </c>
      <c r="Q64" s="6"/>
      <c r="R64" s="6"/>
    </row>
    <row r="65" spans="1:18" ht="35.1" customHeight="1">
      <c r="A65" s="8" t="s">
        <v>937</v>
      </c>
      <c r="B65" s="8" t="s">
        <v>372</v>
      </c>
      <c r="C65" s="6" t="s">
        <v>176</v>
      </c>
      <c r="D65" s="6" t="str">
        <f>HYPERLINK("https://eping.wto.org/en/Search?viewData= G/TBT/N/UKR/261"," G/TBT/N/UKR/261")</f>
        <v xml:space="preserve"> G/TBT/N/UKR/261</v>
      </c>
      <c r="E65" s="8" t="s">
        <v>370</v>
      </c>
      <c r="F65" s="8" t="s">
        <v>371</v>
      </c>
      <c r="H65" s="6" t="s">
        <v>297</v>
      </c>
      <c r="I65" s="6" t="s">
        <v>298</v>
      </c>
      <c r="J65" s="6" t="s">
        <v>299</v>
      </c>
      <c r="K65" s="6" t="s">
        <v>38</v>
      </c>
      <c r="L65" s="6"/>
      <c r="M65" s="7">
        <v>45160</v>
      </c>
      <c r="N65" s="6" t="s">
        <v>22</v>
      </c>
      <c r="O65" s="8" t="s">
        <v>300</v>
      </c>
      <c r="P65" s="6" t="str">
        <f>HYPERLINK("https://docs.wto.org/imrd/directdoc.asp?DDFDocuments/t/G/TBTN23/BDI376.DOCX", "https://docs.wto.org/imrd/directdoc.asp?DDFDocuments/t/G/TBTN23/BDI376.DOCX")</f>
        <v>https://docs.wto.org/imrd/directdoc.asp?DDFDocuments/t/G/TBTN23/BDI376.DOCX</v>
      </c>
      <c r="Q65" s="6"/>
      <c r="R65" s="6"/>
    </row>
    <row r="66" spans="1:18" ht="35.1" customHeight="1">
      <c r="A66" s="8" t="s">
        <v>925</v>
      </c>
      <c r="B66" s="8" t="s">
        <v>303</v>
      </c>
      <c r="C66" s="6" t="s">
        <v>168</v>
      </c>
      <c r="D66" s="6" t="str">
        <f>HYPERLINK("https://eping.wto.org/en/Search?viewData= G/TBT/N/BDI/380, G/TBT/N/KEN/1460, G/TBT/N/RWA/892, G/TBT/N/TZA/994, G/TBT/N/UGA/1797"," G/TBT/N/BDI/380, G/TBT/N/KEN/1460, G/TBT/N/RWA/892, G/TBT/N/TZA/994, G/TBT/N/UGA/1797")</f>
        <v xml:space="preserve"> G/TBT/N/BDI/380, G/TBT/N/KEN/1460, G/TBT/N/RWA/892, G/TBT/N/TZA/994, G/TBT/N/UGA/1797</v>
      </c>
      <c r="E66" s="8" t="s">
        <v>301</v>
      </c>
      <c r="F66" s="8" t="s">
        <v>302</v>
      </c>
      <c r="H66" s="6" t="s">
        <v>342</v>
      </c>
      <c r="I66" s="6" t="s">
        <v>343</v>
      </c>
      <c r="J66" s="6" t="s">
        <v>293</v>
      </c>
      <c r="K66" s="6" t="s">
        <v>20</v>
      </c>
      <c r="L66" s="6"/>
      <c r="M66" s="7">
        <v>45160</v>
      </c>
      <c r="N66" s="6" t="s">
        <v>22</v>
      </c>
      <c r="O66" s="8" t="s">
        <v>344</v>
      </c>
      <c r="P66" s="6" t="str">
        <f>HYPERLINK("https://docs.wto.org/imrd/directdoc.asp?DDFDocuments/t/G/TBTN23/BDI378.DOCX", "https://docs.wto.org/imrd/directdoc.asp?DDFDocuments/t/G/TBTN23/BDI378.DOCX")</f>
        <v>https://docs.wto.org/imrd/directdoc.asp?DDFDocuments/t/G/TBTN23/BDI378.DOCX</v>
      </c>
      <c r="Q66" s="6"/>
      <c r="R66" s="6"/>
    </row>
    <row r="67" spans="1:18" ht="35.1" customHeight="1">
      <c r="A67" s="8" t="s">
        <v>925</v>
      </c>
      <c r="B67" s="8" t="s">
        <v>303</v>
      </c>
      <c r="C67" s="6" t="s">
        <v>238</v>
      </c>
      <c r="D67" s="6" t="str">
        <f>HYPERLINK("https://eping.wto.org/en/Search?viewData= G/TBT/N/BDI/380, G/TBT/N/KEN/1460, G/TBT/N/RWA/892, G/TBT/N/TZA/994, G/TBT/N/UGA/1797"," G/TBT/N/BDI/380, G/TBT/N/KEN/1460, G/TBT/N/RWA/892, G/TBT/N/TZA/994, G/TBT/N/UGA/1797")</f>
        <v xml:space="preserve"> G/TBT/N/BDI/380, G/TBT/N/KEN/1460, G/TBT/N/RWA/892, G/TBT/N/TZA/994, G/TBT/N/UGA/1797</v>
      </c>
      <c r="E67" s="8" t="s">
        <v>301</v>
      </c>
      <c r="F67" s="8" t="s">
        <v>302</v>
      </c>
      <c r="H67" s="6" t="s">
        <v>342</v>
      </c>
      <c r="I67" s="6" t="s">
        <v>343</v>
      </c>
      <c r="J67" s="6" t="s">
        <v>291</v>
      </c>
      <c r="K67" s="6" t="s">
        <v>20</v>
      </c>
      <c r="L67" s="6"/>
      <c r="M67" s="7">
        <v>45160</v>
      </c>
      <c r="N67" s="6" t="s">
        <v>22</v>
      </c>
      <c r="O67" s="8" t="s">
        <v>344</v>
      </c>
      <c r="P67" s="6" t="str">
        <f>HYPERLINK("https://docs.wto.org/imrd/directdoc.asp?DDFDocuments/t/G/TBTN23/BDI378.DOCX", "https://docs.wto.org/imrd/directdoc.asp?DDFDocuments/t/G/TBTN23/BDI378.DOCX")</f>
        <v>https://docs.wto.org/imrd/directdoc.asp?DDFDocuments/t/G/TBTN23/BDI378.DOCX</v>
      </c>
      <c r="Q67" s="6"/>
      <c r="R67" s="6"/>
    </row>
    <row r="68" spans="1:18" ht="35.1" customHeight="1">
      <c r="A68" s="8" t="s">
        <v>925</v>
      </c>
      <c r="B68" s="8" t="s">
        <v>303</v>
      </c>
      <c r="C68" s="6" t="s">
        <v>104</v>
      </c>
      <c r="D68" s="6" t="str">
        <f>HYPERLINK("https://eping.wto.org/en/Search?viewData= G/TBT/N/BDI/380, G/TBT/N/KEN/1460, G/TBT/N/RWA/892, G/TBT/N/TZA/994, G/TBT/N/UGA/1797"," G/TBT/N/BDI/380, G/TBT/N/KEN/1460, G/TBT/N/RWA/892, G/TBT/N/TZA/994, G/TBT/N/UGA/1797")</f>
        <v xml:space="preserve"> G/TBT/N/BDI/380, G/TBT/N/KEN/1460, G/TBT/N/RWA/892, G/TBT/N/TZA/994, G/TBT/N/UGA/1797</v>
      </c>
      <c r="E68" s="8" t="s">
        <v>301</v>
      </c>
      <c r="F68" s="8" t="s">
        <v>302</v>
      </c>
      <c r="H68" s="6" t="s">
        <v>311</v>
      </c>
      <c r="I68" s="6" t="s">
        <v>312</v>
      </c>
      <c r="J68" s="6" t="s">
        <v>293</v>
      </c>
      <c r="K68" s="6" t="s">
        <v>20</v>
      </c>
      <c r="L68" s="6"/>
      <c r="M68" s="7">
        <v>45160</v>
      </c>
      <c r="N68" s="6" t="s">
        <v>22</v>
      </c>
      <c r="O68" s="8" t="s">
        <v>313</v>
      </c>
      <c r="P68" s="6" t="str">
        <f>HYPERLINK("https://docs.wto.org/imrd/directdoc.asp?DDFDocuments/t/G/TBTN23/BDI381.DOCX", "https://docs.wto.org/imrd/directdoc.asp?DDFDocuments/t/G/TBTN23/BDI381.DOCX")</f>
        <v>https://docs.wto.org/imrd/directdoc.asp?DDFDocuments/t/G/TBTN23/BDI381.DOCX</v>
      </c>
      <c r="Q68" s="6"/>
      <c r="R68" s="6"/>
    </row>
    <row r="69" spans="1:18" ht="35.1" customHeight="1">
      <c r="A69" s="8" t="s">
        <v>925</v>
      </c>
      <c r="B69" s="8" t="s">
        <v>303</v>
      </c>
      <c r="C69" s="6" t="s">
        <v>253</v>
      </c>
      <c r="D69" s="6" t="str">
        <f>HYPERLINK("https://eping.wto.org/en/Search?viewData= G/TBT/N/BDI/380, G/TBT/N/KEN/1460, G/TBT/N/RWA/892, G/TBT/N/TZA/994, G/TBT/N/UGA/1797"," G/TBT/N/BDI/380, G/TBT/N/KEN/1460, G/TBT/N/RWA/892, G/TBT/N/TZA/994, G/TBT/N/UGA/1797")</f>
        <v xml:space="preserve"> G/TBT/N/BDI/380, G/TBT/N/KEN/1460, G/TBT/N/RWA/892, G/TBT/N/TZA/994, G/TBT/N/UGA/1797</v>
      </c>
      <c r="E69" s="8" t="s">
        <v>301</v>
      </c>
      <c r="F69" s="8" t="s">
        <v>302</v>
      </c>
      <c r="H69" s="6" t="s">
        <v>20</v>
      </c>
      <c r="I69" s="6" t="s">
        <v>350</v>
      </c>
      <c r="J69" s="6" t="s">
        <v>59</v>
      </c>
      <c r="K69" s="6" t="s">
        <v>38</v>
      </c>
      <c r="L69" s="6"/>
      <c r="M69" s="7" t="s">
        <v>20</v>
      </c>
      <c r="N69" s="6" t="s">
        <v>22</v>
      </c>
      <c r="O69" s="8" t="s">
        <v>351</v>
      </c>
      <c r="P69" s="6" t="str">
        <f>HYPERLINK("https://docs.wto.org/imrd/directdoc.asp?DDFDocuments/t/G/TBTN23/CAN699.DOCX", "https://docs.wto.org/imrd/directdoc.asp?DDFDocuments/t/G/TBTN23/CAN699.DOCX")</f>
        <v>https://docs.wto.org/imrd/directdoc.asp?DDFDocuments/t/G/TBTN23/CAN699.DOCX</v>
      </c>
      <c r="Q69" s="6" t="str">
        <f>HYPERLINK("https://docs.wto.org/imrd/directdoc.asp?DDFDocuments/u/G/TBTN23/CAN699.DOCX", "https://docs.wto.org/imrd/directdoc.asp?DDFDocuments/u/G/TBTN23/CAN699.DOCX")</f>
        <v>https://docs.wto.org/imrd/directdoc.asp?DDFDocuments/u/G/TBTN23/CAN699.DOCX</v>
      </c>
      <c r="R69" s="6"/>
    </row>
    <row r="70" spans="1:18" ht="35.1" customHeight="1">
      <c r="A70" s="8" t="s">
        <v>925</v>
      </c>
      <c r="B70" s="8" t="s">
        <v>303</v>
      </c>
      <c r="C70" s="6" t="s">
        <v>240</v>
      </c>
      <c r="D70" s="6" t="str">
        <f>HYPERLINK("https://eping.wto.org/en/Search?viewData= G/TBT/N/BDI/380, G/TBT/N/KEN/1460, G/TBT/N/RWA/892, G/TBT/N/TZA/994, G/TBT/N/UGA/1797"," G/TBT/N/BDI/380, G/TBT/N/KEN/1460, G/TBT/N/RWA/892, G/TBT/N/TZA/994, G/TBT/N/UGA/1797")</f>
        <v xml:space="preserve"> G/TBT/N/BDI/380, G/TBT/N/KEN/1460, G/TBT/N/RWA/892, G/TBT/N/TZA/994, G/TBT/N/UGA/1797</v>
      </c>
      <c r="E70" s="8" t="s">
        <v>301</v>
      </c>
      <c r="F70" s="8" t="s">
        <v>302</v>
      </c>
      <c r="H70" s="6" t="s">
        <v>342</v>
      </c>
      <c r="I70" s="6" t="s">
        <v>343</v>
      </c>
      <c r="J70" s="6" t="s">
        <v>293</v>
      </c>
      <c r="K70" s="6" t="s">
        <v>20</v>
      </c>
      <c r="L70" s="6"/>
      <c r="M70" s="7">
        <v>45160</v>
      </c>
      <c r="N70" s="6" t="s">
        <v>22</v>
      </c>
      <c r="O70" s="8" t="s">
        <v>344</v>
      </c>
      <c r="P70" s="6" t="str">
        <f>HYPERLINK("https://docs.wto.org/imrd/directdoc.asp?DDFDocuments/t/G/TBTN23/BDI378.DOCX", "https://docs.wto.org/imrd/directdoc.asp?DDFDocuments/t/G/TBTN23/BDI378.DOCX")</f>
        <v>https://docs.wto.org/imrd/directdoc.asp?DDFDocuments/t/G/TBTN23/BDI378.DOCX</v>
      </c>
      <c r="Q70" s="6"/>
      <c r="R70" s="6"/>
    </row>
    <row r="71" spans="1:18" ht="35.1" customHeight="1">
      <c r="A71" s="8" t="s">
        <v>983</v>
      </c>
      <c r="B71" s="8" t="s">
        <v>652</v>
      </c>
      <c r="C71" s="6" t="s">
        <v>117</v>
      </c>
      <c r="D71" s="6" t="str">
        <f>HYPERLINK("https://eping.wto.org/en/Search?viewData= G/TBT/N/KOR/1149"," G/TBT/N/KOR/1149")</f>
        <v xml:space="preserve"> G/TBT/N/KOR/1149</v>
      </c>
      <c r="E71" s="8" t="s">
        <v>650</v>
      </c>
      <c r="F71" s="8" t="s">
        <v>651</v>
      </c>
      <c r="H71" s="6" t="s">
        <v>321</v>
      </c>
      <c r="I71" s="6" t="s">
        <v>322</v>
      </c>
      <c r="J71" s="6" t="s">
        <v>345</v>
      </c>
      <c r="K71" s="6" t="s">
        <v>20</v>
      </c>
      <c r="L71" s="6"/>
      <c r="M71" s="7">
        <v>45160</v>
      </c>
      <c r="N71" s="6" t="s">
        <v>22</v>
      </c>
      <c r="O71" s="8" t="s">
        <v>323</v>
      </c>
      <c r="P71" s="6" t="str">
        <f>HYPERLINK("https://docs.wto.org/imrd/directdoc.asp?DDFDocuments/t/G/TBTN23/BDI382.DOCX", "https://docs.wto.org/imrd/directdoc.asp?DDFDocuments/t/G/TBTN23/BDI382.DOCX")</f>
        <v>https://docs.wto.org/imrd/directdoc.asp?DDFDocuments/t/G/TBTN23/BDI382.DOCX</v>
      </c>
      <c r="Q71" s="6"/>
      <c r="R71" s="6"/>
    </row>
    <row r="72" spans="1:18" ht="35.1" customHeight="1">
      <c r="A72" s="8" t="s">
        <v>930</v>
      </c>
      <c r="B72" s="8" t="s">
        <v>259</v>
      </c>
      <c r="C72" s="6" t="s">
        <v>184</v>
      </c>
      <c r="D72" s="6" t="str">
        <f>HYPERLINK("https://eping.wto.org/en/Search?viewData= G/TBT/N/CHN/1726"," G/TBT/N/CHN/1726")</f>
        <v xml:space="preserve"> G/TBT/N/CHN/1726</v>
      </c>
      <c r="E72" s="8" t="s">
        <v>257</v>
      </c>
      <c r="F72" s="8" t="s">
        <v>258</v>
      </c>
      <c r="H72" s="6" t="s">
        <v>321</v>
      </c>
      <c r="I72" s="6" t="s">
        <v>322</v>
      </c>
      <c r="J72" s="6" t="s">
        <v>345</v>
      </c>
      <c r="K72" s="6" t="s">
        <v>20</v>
      </c>
      <c r="L72" s="6"/>
      <c r="M72" s="7">
        <v>45160</v>
      </c>
      <c r="N72" s="6" t="s">
        <v>22</v>
      </c>
      <c r="O72" s="8" t="s">
        <v>323</v>
      </c>
      <c r="P72" s="6" t="str">
        <f>HYPERLINK("https://docs.wto.org/imrd/directdoc.asp?DDFDocuments/t/G/TBTN23/BDI382.DOCX", "https://docs.wto.org/imrd/directdoc.asp?DDFDocuments/t/G/TBTN23/BDI382.DOCX")</f>
        <v>https://docs.wto.org/imrd/directdoc.asp?DDFDocuments/t/G/TBTN23/BDI382.DOCX</v>
      </c>
      <c r="Q72" s="6"/>
      <c r="R72" s="6"/>
    </row>
    <row r="73" spans="1:18" ht="35.1" customHeight="1">
      <c r="A73" s="8" t="s">
        <v>951</v>
      </c>
      <c r="B73" s="8" t="s">
        <v>434</v>
      </c>
      <c r="C73" s="6" t="s">
        <v>31</v>
      </c>
      <c r="D73" s="6" t="str">
        <f>HYPERLINK("https://eping.wto.org/en/Search?viewData= G/TBT/N/GEO/121"," G/TBT/N/GEO/121")</f>
        <v xml:space="preserve"> G/TBT/N/GEO/121</v>
      </c>
      <c r="E73" s="8" t="s">
        <v>432</v>
      </c>
      <c r="F73" s="8" t="s">
        <v>433</v>
      </c>
      <c r="H73" s="6" t="s">
        <v>321</v>
      </c>
      <c r="I73" s="6" t="s">
        <v>322</v>
      </c>
      <c r="J73" s="6" t="s">
        <v>306</v>
      </c>
      <c r="K73" s="6" t="s">
        <v>20</v>
      </c>
      <c r="L73" s="6"/>
      <c r="M73" s="7">
        <v>45160</v>
      </c>
      <c r="N73" s="6" t="s">
        <v>22</v>
      </c>
      <c r="O73" s="8" t="s">
        <v>323</v>
      </c>
      <c r="P73" s="6" t="str">
        <f>HYPERLINK("https://docs.wto.org/imrd/directdoc.asp?DDFDocuments/t/G/TBTN23/BDI382.DOCX", "https://docs.wto.org/imrd/directdoc.asp?DDFDocuments/t/G/TBTN23/BDI382.DOCX")</f>
        <v>https://docs.wto.org/imrd/directdoc.asp?DDFDocuments/t/G/TBTN23/BDI382.DOCX</v>
      </c>
      <c r="Q73" s="6"/>
      <c r="R73" s="6"/>
    </row>
    <row r="74" spans="1:18" ht="35.1" customHeight="1">
      <c r="A74" s="8" t="s">
        <v>905</v>
      </c>
      <c r="B74" s="8" t="s">
        <v>136</v>
      </c>
      <c r="C74" s="6" t="s">
        <v>117</v>
      </c>
      <c r="D74" s="6" t="str">
        <f>HYPERLINK("https://eping.wto.org/en/Search?viewData= G/TBT/N/KOR/1153"," G/TBT/N/KOR/1153")</f>
        <v xml:space="preserve"> G/TBT/N/KOR/1153</v>
      </c>
      <c r="E74" s="8" t="s">
        <v>134</v>
      </c>
      <c r="F74" s="8" t="s">
        <v>135</v>
      </c>
      <c r="H74" s="6" t="s">
        <v>297</v>
      </c>
      <c r="I74" s="6" t="s">
        <v>298</v>
      </c>
      <c r="J74" s="6" t="s">
        <v>316</v>
      </c>
      <c r="K74" s="6" t="s">
        <v>38</v>
      </c>
      <c r="L74" s="6"/>
      <c r="M74" s="7">
        <v>45160</v>
      </c>
      <c r="N74" s="6" t="s">
        <v>22</v>
      </c>
      <c r="O74" s="8" t="s">
        <v>317</v>
      </c>
      <c r="P74" s="6" t="str">
        <f>HYPERLINK("https://docs.wto.org/imrd/directdoc.asp?DDFDocuments/t/G/TBTN23/BDI375.DOCX", "https://docs.wto.org/imrd/directdoc.asp?DDFDocuments/t/G/TBTN23/BDI375.DOCX")</f>
        <v>https://docs.wto.org/imrd/directdoc.asp?DDFDocuments/t/G/TBTN23/BDI375.DOCX</v>
      </c>
      <c r="Q74" s="6"/>
      <c r="R74" s="6"/>
    </row>
    <row r="75" spans="1:18" ht="35.1" customHeight="1">
      <c r="A75" s="8" t="s">
        <v>901</v>
      </c>
      <c r="B75" s="8" t="s">
        <v>120</v>
      </c>
      <c r="C75" s="6" t="s">
        <v>117</v>
      </c>
      <c r="D75" s="6" t="str">
        <f>HYPERLINK("https://eping.wto.org/en/Search?viewData= G/TBT/N/KOR/1154"," G/TBT/N/KOR/1154")</f>
        <v xml:space="preserve"> G/TBT/N/KOR/1154</v>
      </c>
      <c r="E75" s="8" t="s">
        <v>118</v>
      </c>
      <c r="F75" s="8" t="s">
        <v>119</v>
      </c>
      <c r="H75" s="6" t="s">
        <v>289</v>
      </c>
      <c r="I75" s="6" t="s">
        <v>290</v>
      </c>
      <c r="J75" s="6" t="s">
        <v>293</v>
      </c>
      <c r="K75" s="6" t="s">
        <v>20</v>
      </c>
      <c r="L75" s="6"/>
      <c r="M75" s="7">
        <v>45160</v>
      </c>
      <c r="N75" s="6" t="s">
        <v>22</v>
      </c>
      <c r="O75" s="8" t="s">
        <v>292</v>
      </c>
      <c r="P75" s="6" t="str">
        <f>HYPERLINK("https://docs.wto.org/imrd/directdoc.asp?DDFDocuments/t/G/TBTN23/BDI377.DOCX", "https://docs.wto.org/imrd/directdoc.asp?DDFDocuments/t/G/TBTN23/BDI377.DOCX")</f>
        <v>https://docs.wto.org/imrd/directdoc.asp?DDFDocuments/t/G/TBTN23/BDI377.DOCX</v>
      </c>
      <c r="Q75" s="6"/>
      <c r="R75" s="6"/>
    </row>
    <row r="76" spans="1:18" ht="35.1" customHeight="1">
      <c r="A76" s="8" t="s">
        <v>977</v>
      </c>
      <c r="B76" s="8" t="s">
        <v>610</v>
      </c>
      <c r="C76" s="6" t="s">
        <v>228</v>
      </c>
      <c r="D76" s="6" t="str">
        <f>HYPERLINK("https://eping.wto.org/en/Search?viewData= G/TBT/N/MEX/521"," G/TBT/N/MEX/521")</f>
        <v xml:space="preserve"> G/TBT/N/MEX/521</v>
      </c>
      <c r="E76" s="8" t="s">
        <v>608</v>
      </c>
      <c r="F76" s="8" t="s">
        <v>609</v>
      </c>
      <c r="H76" s="6" t="s">
        <v>289</v>
      </c>
      <c r="I76" s="6" t="s">
        <v>290</v>
      </c>
      <c r="J76" s="6" t="s">
        <v>293</v>
      </c>
      <c r="K76" s="6" t="s">
        <v>20</v>
      </c>
      <c r="L76" s="6"/>
      <c r="M76" s="7">
        <v>45160</v>
      </c>
      <c r="N76" s="6" t="s">
        <v>22</v>
      </c>
      <c r="O76" s="8" t="s">
        <v>292</v>
      </c>
      <c r="P76" s="6" t="str">
        <f>HYPERLINK("https://docs.wto.org/imrd/directdoc.asp?DDFDocuments/t/G/TBTN23/BDI377.DOCX", "https://docs.wto.org/imrd/directdoc.asp?DDFDocuments/t/G/TBTN23/BDI377.DOCX")</f>
        <v>https://docs.wto.org/imrd/directdoc.asp?DDFDocuments/t/G/TBTN23/BDI377.DOCX</v>
      </c>
      <c r="Q76" s="6"/>
      <c r="R76" s="6"/>
    </row>
    <row r="77" spans="1:18" ht="35.1" customHeight="1">
      <c r="A77" s="8" t="s">
        <v>981</v>
      </c>
      <c r="B77" s="8" t="s">
        <v>638</v>
      </c>
      <c r="C77" s="6" t="s">
        <v>624</v>
      </c>
      <c r="D77" s="6" t="str">
        <f>HYPERLINK("https://eping.wto.org/en/Search?viewData= G/TBT/N/URY/77"," G/TBT/N/URY/77")</f>
        <v xml:space="preserve"> G/TBT/N/URY/77</v>
      </c>
      <c r="E77" s="8" t="s">
        <v>636</v>
      </c>
      <c r="F77" s="8" t="s">
        <v>637</v>
      </c>
      <c r="H77" s="6" t="s">
        <v>289</v>
      </c>
      <c r="I77" s="6" t="s">
        <v>290</v>
      </c>
      <c r="J77" s="6" t="s">
        <v>291</v>
      </c>
      <c r="K77" s="6" t="s">
        <v>20</v>
      </c>
      <c r="L77" s="6"/>
      <c r="M77" s="7">
        <v>45160</v>
      </c>
      <c r="N77" s="6" t="s">
        <v>22</v>
      </c>
      <c r="O77" s="8" t="s">
        <v>292</v>
      </c>
      <c r="P77" s="6" t="str">
        <f>HYPERLINK("https://docs.wto.org/imrd/directdoc.asp?DDFDocuments/t/G/TBTN23/BDI377.DOCX", "https://docs.wto.org/imrd/directdoc.asp?DDFDocuments/t/G/TBTN23/BDI377.DOCX")</f>
        <v>https://docs.wto.org/imrd/directdoc.asp?DDFDocuments/t/G/TBTN23/BDI377.DOCX</v>
      </c>
      <c r="Q77" s="6"/>
      <c r="R77" s="6"/>
    </row>
    <row r="78" spans="1:18" ht="35.1" customHeight="1">
      <c r="A78" s="8" t="s">
        <v>940</v>
      </c>
      <c r="B78" s="8" t="s">
        <v>395</v>
      </c>
      <c r="C78" s="6" t="s">
        <v>86</v>
      </c>
      <c r="D78" s="6" t="str">
        <f>HYPERLINK("https://eping.wto.org/en/Search?viewData= G/TBT/N/USA/2009"," G/TBT/N/USA/2009")</f>
        <v xml:space="preserve"> G/TBT/N/USA/2009</v>
      </c>
      <c r="E78" s="8" t="s">
        <v>393</v>
      </c>
      <c r="F78" s="8" t="s">
        <v>394</v>
      </c>
      <c r="H78" s="6" t="s">
        <v>342</v>
      </c>
      <c r="I78" s="6" t="s">
        <v>343</v>
      </c>
      <c r="J78" s="6" t="s">
        <v>291</v>
      </c>
      <c r="K78" s="6" t="s">
        <v>20</v>
      </c>
      <c r="L78" s="6"/>
      <c r="M78" s="7">
        <v>45160</v>
      </c>
      <c r="N78" s="6" t="s">
        <v>22</v>
      </c>
      <c r="O78" s="8" t="s">
        <v>344</v>
      </c>
      <c r="P78" s="6" t="str">
        <f>HYPERLINK("https://docs.wto.org/imrd/directdoc.asp?DDFDocuments/t/G/TBTN23/BDI378.DOCX", "https://docs.wto.org/imrd/directdoc.asp?DDFDocuments/t/G/TBTN23/BDI378.DOCX")</f>
        <v>https://docs.wto.org/imrd/directdoc.asp?DDFDocuments/t/G/TBTN23/BDI378.DOCX</v>
      </c>
      <c r="Q78" s="6"/>
      <c r="R78" s="6"/>
    </row>
    <row r="79" spans="1:18" ht="35.1" customHeight="1">
      <c r="A79" s="8" t="s">
        <v>986</v>
      </c>
      <c r="B79" s="8" t="s">
        <v>669</v>
      </c>
      <c r="C79" s="6" t="s">
        <v>403</v>
      </c>
      <c r="D79" s="6" t="str">
        <f>HYPERLINK("https://eping.wto.org/en/Search?viewData= G/TBT/N/NZL/125"," G/TBT/N/NZL/125")</f>
        <v xml:space="preserve"> G/TBT/N/NZL/125</v>
      </c>
      <c r="E79" s="8" t="s">
        <v>667</v>
      </c>
      <c r="F79" s="8" t="s">
        <v>668</v>
      </c>
      <c r="H79" s="6" t="s">
        <v>20</v>
      </c>
      <c r="I79" s="6" t="s">
        <v>355</v>
      </c>
      <c r="J79" s="6" t="s">
        <v>356</v>
      </c>
      <c r="K79" s="6" t="s">
        <v>20</v>
      </c>
      <c r="L79" s="6"/>
      <c r="M79" s="7">
        <v>45145</v>
      </c>
      <c r="N79" s="6" t="s">
        <v>22</v>
      </c>
      <c r="O79" s="8" t="s">
        <v>357</v>
      </c>
      <c r="P79" s="6" t="str">
        <f>HYPERLINK("https://docs.wto.org/imrd/directdoc.asp?DDFDocuments/t/G/TBTN23/USA2010.DOCX", "https://docs.wto.org/imrd/directdoc.asp?DDFDocuments/t/G/TBTN23/USA2010.DOCX")</f>
        <v>https://docs.wto.org/imrd/directdoc.asp?DDFDocuments/t/G/TBTN23/USA2010.DOCX</v>
      </c>
      <c r="Q79" s="6"/>
      <c r="R79" s="6"/>
    </row>
    <row r="80" spans="1:18" ht="35.1" customHeight="1">
      <c r="A80" s="8" t="s">
        <v>959</v>
      </c>
      <c r="B80" s="8" t="s">
        <v>477</v>
      </c>
      <c r="C80" s="6" t="s">
        <v>474</v>
      </c>
      <c r="D80" s="6" t="str">
        <f>HYPERLINK("https://eping.wto.org/en/Search?viewData= G/TBT/N/EGY/357"," G/TBT/N/EGY/357")</f>
        <v xml:space="preserve"> G/TBT/N/EGY/357</v>
      </c>
      <c r="E80" s="8" t="s">
        <v>475</v>
      </c>
      <c r="F80" s="8" t="s">
        <v>476</v>
      </c>
      <c r="H80" s="6" t="s">
        <v>311</v>
      </c>
      <c r="I80" s="6" t="s">
        <v>312</v>
      </c>
      <c r="J80" s="6" t="s">
        <v>291</v>
      </c>
      <c r="K80" s="6" t="s">
        <v>20</v>
      </c>
      <c r="L80" s="6"/>
      <c r="M80" s="7">
        <v>45160</v>
      </c>
      <c r="N80" s="6" t="s">
        <v>22</v>
      </c>
      <c r="O80" s="8" t="s">
        <v>313</v>
      </c>
      <c r="P80" s="6" t="str">
        <f>HYPERLINK("https://docs.wto.org/imrd/directdoc.asp?DDFDocuments/t/G/TBTN23/BDI381.DOCX", "https://docs.wto.org/imrd/directdoc.asp?DDFDocuments/t/G/TBTN23/BDI381.DOCX")</f>
        <v>https://docs.wto.org/imrd/directdoc.asp?DDFDocuments/t/G/TBTN23/BDI381.DOCX</v>
      </c>
      <c r="Q80" s="6"/>
      <c r="R80" s="6"/>
    </row>
    <row r="81" spans="1:18" ht="35.1" customHeight="1">
      <c r="A81" s="8" t="s">
        <v>959</v>
      </c>
      <c r="B81" s="8" t="s">
        <v>477</v>
      </c>
      <c r="C81" s="6" t="s">
        <v>474</v>
      </c>
      <c r="D81" s="6" t="str">
        <f>HYPERLINK("https://eping.wto.org/en/Search?viewData= G/TBT/N/EGY/354"," G/TBT/N/EGY/354")</f>
        <v xml:space="preserve"> G/TBT/N/EGY/354</v>
      </c>
      <c r="E81" s="8" t="s">
        <v>479</v>
      </c>
      <c r="F81" s="8" t="s">
        <v>480</v>
      </c>
      <c r="H81" s="6" t="s">
        <v>297</v>
      </c>
      <c r="I81" s="6" t="s">
        <v>298</v>
      </c>
      <c r="J81" s="6" t="s">
        <v>299</v>
      </c>
      <c r="K81" s="6" t="s">
        <v>38</v>
      </c>
      <c r="L81" s="6"/>
      <c r="M81" s="7">
        <v>45160</v>
      </c>
      <c r="N81" s="6" t="s">
        <v>22</v>
      </c>
      <c r="O81" s="8" t="s">
        <v>317</v>
      </c>
      <c r="P81" s="6" t="str">
        <f>HYPERLINK("https://docs.wto.org/imrd/directdoc.asp?DDFDocuments/t/G/TBTN23/BDI375.DOCX", "https://docs.wto.org/imrd/directdoc.asp?DDFDocuments/t/G/TBTN23/BDI375.DOCX")</f>
        <v>https://docs.wto.org/imrd/directdoc.asp?DDFDocuments/t/G/TBTN23/BDI375.DOCX</v>
      </c>
      <c r="Q81" s="6"/>
      <c r="R81" s="6"/>
    </row>
    <row r="82" spans="1:18" ht="35.1" customHeight="1">
      <c r="A82" s="8" t="s">
        <v>959</v>
      </c>
      <c r="B82" s="8" t="s">
        <v>477</v>
      </c>
      <c r="C82" s="6" t="s">
        <v>474</v>
      </c>
      <c r="D82" s="6" t="str">
        <f>HYPERLINK("https://eping.wto.org/en/Search?viewData= G/TBT/N/EGY/356"," G/TBT/N/EGY/356")</f>
        <v xml:space="preserve"> G/TBT/N/EGY/356</v>
      </c>
      <c r="E82" s="8" t="s">
        <v>488</v>
      </c>
      <c r="F82" s="8" t="s">
        <v>489</v>
      </c>
      <c r="H82" s="6" t="s">
        <v>297</v>
      </c>
      <c r="I82" s="6" t="s">
        <v>298</v>
      </c>
      <c r="J82" s="6" t="s">
        <v>299</v>
      </c>
      <c r="K82" s="6" t="s">
        <v>38</v>
      </c>
      <c r="L82" s="6"/>
      <c r="M82" s="7">
        <v>45160</v>
      </c>
      <c r="N82" s="6" t="s">
        <v>22</v>
      </c>
      <c r="O82" s="8" t="s">
        <v>317</v>
      </c>
      <c r="P82" s="6" t="str">
        <f>HYPERLINK("https://docs.wto.org/imrd/directdoc.asp?DDFDocuments/t/G/TBTN23/BDI375.DOCX", "https://docs.wto.org/imrd/directdoc.asp?DDFDocuments/t/G/TBTN23/BDI375.DOCX")</f>
        <v>https://docs.wto.org/imrd/directdoc.asp?DDFDocuments/t/G/TBTN23/BDI375.DOCX</v>
      </c>
      <c r="Q82" s="6"/>
      <c r="R82" s="6"/>
    </row>
    <row r="83" spans="1:18" ht="35.1" customHeight="1">
      <c r="A83" s="8" t="s">
        <v>959</v>
      </c>
      <c r="B83" s="8" t="s">
        <v>477</v>
      </c>
      <c r="C83" s="6" t="s">
        <v>474</v>
      </c>
      <c r="D83" s="6" t="str">
        <f>HYPERLINK("https://eping.wto.org/en/Search?viewData= G/TBT/N/EGY/355"," G/TBT/N/EGY/355")</f>
        <v xml:space="preserve"> G/TBT/N/EGY/355</v>
      </c>
      <c r="E83" s="8" t="s">
        <v>490</v>
      </c>
      <c r="F83" s="8" t="s">
        <v>491</v>
      </c>
      <c r="H83" s="6" t="s">
        <v>297</v>
      </c>
      <c r="I83" s="6" t="s">
        <v>298</v>
      </c>
      <c r="J83" s="6" t="s">
        <v>299</v>
      </c>
      <c r="K83" s="6" t="s">
        <v>38</v>
      </c>
      <c r="L83" s="6"/>
      <c r="M83" s="7">
        <v>45160</v>
      </c>
      <c r="N83" s="6" t="s">
        <v>22</v>
      </c>
      <c r="O83" s="8" t="s">
        <v>317</v>
      </c>
      <c r="P83" s="6" t="str">
        <f>HYPERLINK("https://docs.wto.org/imrd/directdoc.asp?DDFDocuments/t/G/TBTN23/BDI375.DOCX", "https://docs.wto.org/imrd/directdoc.asp?DDFDocuments/t/G/TBTN23/BDI375.DOCX")</f>
        <v>https://docs.wto.org/imrd/directdoc.asp?DDFDocuments/t/G/TBTN23/BDI375.DOCX</v>
      </c>
      <c r="Q83" s="6"/>
      <c r="R83" s="6"/>
    </row>
    <row r="84" spans="1:18" ht="35.1" customHeight="1">
      <c r="A84" s="8" t="s">
        <v>959</v>
      </c>
      <c r="B84" s="8" t="s">
        <v>477</v>
      </c>
      <c r="C84" s="6" t="s">
        <v>474</v>
      </c>
      <c r="D84" s="6" t="str">
        <f>HYPERLINK("https://eping.wto.org/en/Search?viewData= G/TBT/N/EGY/358"," G/TBT/N/EGY/358")</f>
        <v xml:space="preserve"> G/TBT/N/EGY/358</v>
      </c>
      <c r="E84" s="8" t="s">
        <v>503</v>
      </c>
      <c r="F84" s="8" t="s">
        <v>504</v>
      </c>
      <c r="H84" s="6" t="s">
        <v>297</v>
      </c>
      <c r="I84" s="6" t="s">
        <v>298</v>
      </c>
      <c r="J84" s="6" t="s">
        <v>358</v>
      </c>
      <c r="K84" s="6" t="s">
        <v>38</v>
      </c>
      <c r="L84" s="6"/>
      <c r="M84" s="7">
        <v>45160</v>
      </c>
      <c r="N84" s="6" t="s">
        <v>22</v>
      </c>
      <c r="O84" s="8" t="s">
        <v>300</v>
      </c>
      <c r="P84" s="6" t="str">
        <f>HYPERLINK("https://docs.wto.org/imrd/directdoc.asp?DDFDocuments/t/G/TBTN23/BDI376.DOCX", "https://docs.wto.org/imrd/directdoc.asp?DDFDocuments/t/G/TBTN23/BDI376.DOCX")</f>
        <v>https://docs.wto.org/imrd/directdoc.asp?DDFDocuments/t/G/TBTN23/BDI376.DOCX</v>
      </c>
      <c r="Q84" s="6"/>
      <c r="R84" s="6"/>
    </row>
    <row r="85" spans="1:18" ht="35.1" customHeight="1">
      <c r="A85" s="8" t="s">
        <v>964</v>
      </c>
      <c r="B85" s="8" t="s">
        <v>518</v>
      </c>
      <c r="C85" s="6" t="s">
        <v>253</v>
      </c>
      <c r="D85" s="6" t="str">
        <f>HYPERLINK("https://eping.wto.org/en/Search?viewData= G/TBT/N/BDI/372, G/TBT/N/KEN/1452, G/TBT/N/RWA/884, G/TBT/N/TZA/986, G/TBT/N/UGA/1789"," G/TBT/N/BDI/372, G/TBT/N/KEN/1452, G/TBT/N/RWA/884, G/TBT/N/TZA/986, G/TBT/N/UGA/1789")</f>
        <v xml:space="preserve"> G/TBT/N/BDI/372, G/TBT/N/KEN/1452, G/TBT/N/RWA/884, G/TBT/N/TZA/986, G/TBT/N/UGA/1789</v>
      </c>
      <c r="E85" s="8" t="s">
        <v>516</v>
      </c>
      <c r="F85" s="8" t="s">
        <v>517</v>
      </c>
      <c r="H85" s="6" t="s">
        <v>297</v>
      </c>
      <c r="I85" s="6" t="s">
        <v>298</v>
      </c>
      <c r="J85" s="6" t="s">
        <v>299</v>
      </c>
      <c r="K85" s="6" t="s">
        <v>38</v>
      </c>
      <c r="L85" s="6"/>
      <c r="M85" s="7">
        <v>45160</v>
      </c>
      <c r="N85" s="6" t="s">
        <v>22</v>
      </c>
      <c r="O85" s="8" t="s">
        <v>300</v>
      </c>
      <c r="P85" s="6" t="str">
        <f>HYPERLINK("https://docs.wto.org/imrd/directdoc.asp?DDFDocuments/t/G/TBTN23/BDI376.DOCX", "https://docs.wto.org/imrd/directdoc.asp?DDFDocuments/t/G/TBTN23/BDI376.DOCX")</f>
        <v>https://docs.wto.org/imrd/directdoc.asp?DDFDocuments/t/G/TBTN23/BDI376.DOCX</v>
      </c>
      <c r="Q85" s="6"/>
      <c r="R85" s="6"/>
    </row>
    <row r="86" spans="1:18" ht="35.1" customHeight="1">
      <c r="A86" s="8" t="s">
        <v>964</v>
      </c>
      <c r="B86" s="8" t="s">
        <v>518</v>
      </c>
      <c r="C86" s="6" t="s">
        <v>168</v>
      </c>
      <c r="D86" s="6" t="str">
        <f>HYPERLINK("https://eping.wto.org/en/Search?viewData= G/TBT/N/BDI/372, G/TBT/N/KEN/1452, G/TBT/N/RWA/884, G/TBT/N/TZA/986, G/TBT/N/UGA/1789"," G/TBT/N/BDI/372, G/TBT/N/KEN/1452, G/TBT/N/RWA/884, G/TBT/N/TZA/986, G/TBT/N/UGA/1789")</f>
        <v xml:space="preserve"> G/TBT/N/BDI/372, G/TBT/N/KEN/1452, G/TBT/N/RWA/884, G/TBT/N/TZA/986, G/TBT/N/UGA/1789</v>
      </c>
      <c r="E86" s="8" t="s">
        <v>516</v>
      </c>
      <c r="F86" s="8" t="s">
        <v>517</v>
      </c>
      <c r="H86" s="6" t="s">
        <v>335</v>
      </c>
      <c r="I86" s="6" t="s">
        <v>336</v>
      </c>
      <c r="J86" s="6" t="s">
        <v>337</v>
      </c>
      <c r="K86" s="6" t="s">
        <v>20</v>
      </c>
      <c r="L86" s="6"/>
      <c r="M86" s="7">
        <v>45160</v>
      </c>
      <c r="N86" s="6" t="s">
        <v>22</v>
      </c>
      <c r="O86" s="8" t="s">
        <v>338</v>
      </c>
      <c r="P86" s="6" t="str">
        <f>HYPERLINK("https://docs.wto.org/imrd/directdoc.asp?DDFDocuments/t/G/TBTN23/BDI379.DOCX", "https://docs.wto.org/imrd/directdoc.asp?DDFDocuments/t/G/TBTN23/BDI379.DOCX")</f>
        <v>https://docs.wto.org/imrd/directdoc.asp?DDFDocuments/t/G/TBTN23/BDI379.DOCX</v>
      </c>
      <c r="Q86" s="6"/>
      <c r="R86" s="6"/>
    </row>
    <row r="87" spans="1:18" ht="35.1" customHeight="1">
      <c r="A87" s="8" t="s">
        <v>964</v>
      </c>
      <c r="B87" s="8" t="s">
        <v>518</v>
      </c>
      <c r="C87" s="6" t="s">
        <v>240</v>
      </c>
      <c r="D87" s="6" t="str">
        <f>HYPERLINK("https://eping.wto.org/en/Search?viewData= G/TBT/N/BDI/372, G/TBT/N/KEN/1452, G/TBT/N/RWA/884, G/TBT/N/TZA/986, G/TBT/N/UGA/1789"," G/TBT/N/BDI/372, G/TBT/N/KEN/1452, G/TBT/N/RWA/884, G/TBT/N/TZA/986, G/TBT/N/UGA/1789")</f>
        <v xml:space="preserve"> G/TBT/N/BDI/372, G/TBT/N/KEN/1452, G/TBT/N/RWA/884, G/TBT/N/TZA/986, G/TBT/N/UGA/1789</v>
      </c>
      <c r="E87" s="8" t="s">
        <v>516</v>
      </c>
      <c r="F87" s="8" t="s">
        <v>517</v>
      </c>
      <c r="H87" s="6" t="s">
        <v>335</v>
      </c>
      <c r="I87" s="6" t="s">
        <v>336</v>
      </c>
      <c r="J87" s="6" t="s">
        <v>337</v>
      </c>
      <c r="K87" s="6" t="s">
        <v>20</v>
      </c>
      <c r="L87" s="6"/>
      <c r="M87" s="7">
        <v>45160</v>
      </c>
      <c r="N87" s="6" t="s">
        <v>22</v>
      </c>
      <c r="O87" s="8" t="s">
        <v>338</v>
      </c>
      <c r="P87" s="6" t="str">
        <f>HYPERLINK("https://docs.wto.org/imrd/directdoc.asp?DDFDocuments/t/G/TBTN23/BDI379.DOCX", "https://docs.wto.org/imrd/directdoc.asp?DDFDocuments/t/G/TBTN23/BDI379.DOCX")</f>
        <v>https://docs.wto.org/imrd/directdoc.asp?DDFDocuments/t/G/TBTN23/BDI379.DOCX</v>
      </c>
      <c r="Q87" s="6"/>
      <c r="R87" s="6"/>
    </row>
    <row r="88" spans="1:18" ht="35.1" customHeight="1">
      <c r="A88" s="8" t="s">
        <v>964</v>
      </c>
      <c r="B88" s="8" t="s">
        <v>518</v>
      </c>
      <c r="C88" s="6" t="s">
        <v>104</v>
      </c>
      <c r="D88" s="6" t="str">
        <f>HYPERLINK("https://eping.wto.org/en/Search?viewData= G/TBT/N/BDI/372, G/TBT/N/KEN/1452, G/TBT/N/RWA/884, G/TBT/N/TZA/986, G/TBT/N/UGA/1789"," G/TBT/N/BDI/372, G/TBT/N/KEN/1452, G/TBT/N/RWA/884, G/TBT/N/TZA/986, G/TBT/N/UGA/1789")</f>
        <v xml:space="preserve"> G/TBT/N/BDI/372, G/TBT/N/KEN/1452, G/TBT/N/RWA/884, G/TBT/N/TZA/986, G/TBT/N/UGA/1789</v>
      </c>
      <c r="E88" s="8" t="s">
        <v>516</v>
      </c>
      <c r="F88" s="8" t="s">
        <v>517</v>
      </c>
      <c r="H88" s="6" t="s">
        <v>321</v>
      </c>
      <c r="I88" s="6" t="s">
        <v>322</v>
      </c>
      <c r="J88" s="6" t="s">
        <v>306</v>
      </c>
      <c r="K88" s="6" t="s">
        <v>20</v>
      </c>
      <c r="L88" s="6"/>
      <c r="M88" s="7">
        <v>45160</v>
      </c>
      <c r="N88" s="6" t="s">
        <v>22</v>
      </c>
      <c r="O88" s="8" t="s">
        <v>323</v>
      </c>
      <c r="P88" s="6" t="str">
        <f>HYPERLINK("https://docs.wto.org/imrd/directdoc.asp?DDFDocuments/t/G/TBTN23/BDI382.DOCX", "https://docs.wto.org/imrd/directdoc.asp?DDFDocuments/t/G/TBTN23/BDI382.DOCX")</f>
        <v>https://docs.wto.org/imrd/directdoc.asp?DDFDocuments/t/G/TBTN23/BDI382.DOCX</v>
      </c>
      <c r="Q88" s="6"/>
      <c r="R88" s="6"/>
    </row>
    <row r="89" spans="1:18" ht="35.1" customHeight="1">
      <c r="A89" s="8" t="s">
        <v>964</v>
      </c>
      <c r="B89" s="8" t="s">
        <v>518</v>
      </c>
      <c r="C89" s="6" t="s">
        <v>238</v>
      </c>
      <c r="D89" s="6" t="str">
        <f>HYPERLINK("https://eping.wto.org/en/Search?viewData= G/TBT/N/BDI/372, G/TBT/N/KEN/1452, G/TBT/N/RWA/884, G/TBT/N/TZA/986, G/TBT/N/UGA/1789"," G/TBT/N/BDI/372, G/TBT/N/KEN/1452, G/TBT/N/RWA/884, G/TBT/N/TZA/986, G/TBT/N/UGA/1789")</f>
        <v xml:space="preserve"> G/TBT/N/BDI/372, G/TBT/N/KEN/1452, G/TBT/N/RWA/884, G/TBT/N/TZA/986, G/TBT/N/UGA/1789</v>
      </c>
      <c r="E89" s="8" t="s">
        <v>516</v>
      </c>
      <c r="F89" s="8" t="s">
        <v>517</v>
      </c>
      <c r="H89" s="6" t="s">
        <v>304</v>
      </c>
      <c r="I89" s="6" t="s">
        <v>305</v>
      </c>
      <c r="J89" s="6" t="s">
        <v>306</v>
      </c>
      <c r="K89" s="6" t="s">
        <v>20</v>
      </c>
      <c r="L89" s="6"/>
      <c r="M89" s="7">
        <v>45160</v>
      </c>
      <c r="N89" s="6" t="s">
        <v>22</v>
      </c>
      <c r="O89" s="8" t="s">
        <v>307</v>
      </c>
      <c r="P89" s="6" t="str">
        <f>HYPERLINK("https://docs.wto.org/imrd/directdoc.asp?DDFDocuments/t/G/TBTN23/BDI380.DOCX", "https://docs.wto.org/imrd/directdoc.asp?DDFDocuments/t/G/TBTN23/BDI380.DOCX")</f>
        <v>https://docs.wto.org/imrd/directdoc.asp?DDFDocuments/t/G/TBTN23/BDI380.DOCX</v>
      </c>
      <c r="Q89" s="6"/>
      <c r="R89" s="6"/>
    </row>
    <row r="90" spans="1:18" ht="35.1" customHeight="1">
      <c r="A90" s="8" t="s">
        <v>966</v>
      </c>
      <c r="B90" s="8" t="s">
        <v>531</v>
      </c>
      <c r="C90" s="6" t="s">
        <v>253</v>
      </c>
      <c r="D90" s="6" t="str">
        <f>HYPERLINK("https://eping.wto.org/en/Search?viewData= G/TBT/N/BDI/373, G/TBT/N/KEN/1453, G/TBT/N/RWA/885, G/TBT/N/TZA/987, G/TBT/N/UGA/1790"," G/TBT/N/BDI/373, G/TBT/N/KEN/1453, G/TBT/N/RWA/885, G/TBT/N/TZA/987, G/TBT/N/UGA/1790")</f>
        <v xml:space="preserve"> G/TBT/N/BDI/373, G/TBT/N/KEN/1453, G/TBT/N/RWA/885, G/TBT/N/TZA/987, G/TBT/N/UGA/1790</v>
      </c>
      <c r="E90" s="8" t="s">
        <v>529</v>
      </c>
      <c r="F90" s="8" t="s">
        <v>530</v>
      </c>
      <c r="H90" s="6" t="s">
        <v>335</v>
      </c>
      <c r="I90" s="6" t="s">
        <v>336</v>
      </c>
      <c r="J90" s="6" t="s">
        <v>359</v>
      </c>
      <c r="K90" s="6" t="s">
        <v>20</v>
      </c>
      <c r="L90" s="6"/>
      <c r="M90" s="7">
        <v>45160</v>
      </c>
      <c r="N90" s="6" t="s">
        <v>22</v>
      </c>
      <c r="O90" s="8" t="s">
        <v>338</v>
      </c>
      <c r="P90" s="6" t="str">
        <f>HYPERLINK("https://docs.wto.org/imrd/directdoc.asp?DDFDocuments/t/G/TBTN23/BDI379.DOCX", "https://docs.wto.org/imrd/directdoc.asp?DDFDocuments/t/G/TBTN23/BDI379.DOCX")</f>
        <v>https://docs.wto.org/imrd/directdoc.asp?DDFDocuments/t/G/TBTN23/BDI379.DOCX</v>
      </c>
      <c r="Q90" s="6"/>
      <c r="R90" s="6"/>
    </row>
    <row r="91" spans="1:18" ht="35.1" customHeight="1">
      <c r="A91" s="8" t="s">
        <v>966</v>
      </c>
      <c r="B91" s="8" t="s">
        <v>531</v>
      </c>
      <c r="C91" s="6" t="s">
        <v>104</v>
      </c>
      <c r="D91" s="6" t="str">
        <f>HYPERLINK("https://eping.wto.org/en/Search?viewData= G/TBT/N/BDI/373, G/TBT/N/KEN/1453, G/TBT/N/RWA/885, G/TBT/N/TZA/987, G/TBT/N/UGA/1790"," G/TBT/N/BDI/373, G/TBT/N/KEN/1453, G/TBT/N/RWA/885, G/TBT/N/TZA/987, G/TBT/N/UGA/1790")</f>
        <v xml:space="preserve"> G/TBT/N/BDI/373, G/TBT/N/KEN/1453, G/TBT/N/RWA/885, G/TBT/N/TZA/987, G/TBT/N/UGA/1790</v>
      </c>
      <c r="E91" s="8" t="s">
        <v>529</v>
      </c>
      <c r="F91" s="8" t="s">
        <v>530</v>
      </c>
      <c r="H91" s="6" t="s">
        <v>335</v>
      </c>
      <c r="I91" s="6" t="s">
        <v>336</v>
      </c>
      <c r="J91" s="6" t="s">
        <v>337</v>
      </c>
      <c r="K91" s="6" t="s">
        <v>20</v>
      </c>
      <c r="L91" s="6"/>
      <c r="M91" s="7">
        <v>45160</v>
      </c>
      <c r="N91" s="6" t="s">
        <v>22</v>
      </c>
      <c r="O91" s="8" t="s">
        <v>338</v>
      </c>
      <c r="P91" s="6" t="str">
        <f>HYPERLINK("https://docs.wto.org/imrd/directdoc.asp?DDFDocuments/t/G/TBTN23/BDI379.DOCX", "https://docs.wto.org/imrd/directdoc.asp?DDFDocuments/t/G/TBTN23/BDI379.DOCX")</f>
        <v>https://docs.wto.org/imrd/directdoc.asp?DDFDocuments/t/G/TBTN23/BDI379.DOCX</v>
      </c>
      <c r="Q91" s="6"/>
      <c r="R91" s="6"/>
    </row>
    <row r="92" spans="1:18" ht="35.1" customHeight="1">
      <c r="A92" s="8" t="s">
        <v>966</v>
      </c>
      <c r="B92" s="8" t="s">
        <v>531</v>
      </c>
      <c r="C92" s="6" t="s">
        <v>238</v>
      </c>
      <c r="D92" s="6" t="str">
        <f>HYPERLINK("https://eping.wto.org/en/Search?viewData= G/TBT/N/BDI/373, G/TBT/N/KEN/1453, G/TBT/N/RWA/885, G/TBT/N/TZA/987, G/TBT/N/UGA/1790"," G/TBT/N/BDI/373, G/TBT/N/KEN/1453, G/TBT/N/RWA/885, G/TBT/N/TZA/987, G/TBT/N/UGA/1790")</f>
        <v xml:space="preserve"> G/TBT/N/BDI/373, G/TBT/N/KEN/1453, G/TBT/N/RWA/885, G/TBT/N/TZA/987, G/TBT/N/UGA/1790</v>
      </c>
      <c r="E92" s="8" t="s">
        <v>529</v>
      </c>
      <c r="F92" s="8" t="s">
        <v>530</v>
      </c>
      <c r="H92" s="6" t="s">
        <v>20</v>
      </c>
      <c r="I92" s="6" t="s">
        <v>20</v>
      </c>
      <c r="J92" s="6" t="s">
        <v>59</v>
      </c>
      <c r="K92" s="6" t="s">
        <v>78</v>
      </c>
      <c r="L92" s="6"/>
      <c r="M92" s="7">
        <v>45159</v>
      </c>
      <c r="N92" s="6" t="s">
        <v>22</v>
      </c>
      <c r="O92" s="8" t="s">
        <v>363</v>
      </c>
      <c r="P92" s="6" t="str">
        <f>HYPERLINK("https://docs.wto.org/imrd/directdoc.asp?DDFDocuments/t/G/TBTN23/JPN773.DOCX", "https://docs.wto.org/imrd/directdoc.asp?DDFDocuments/t/G/TBTN23/JPN773.DOCX")</f>
        <v>https://docs.wto.org/imrd/directdoc.asp?DDFDocuments/t/G/TBTN23/JPN773.DOCX</v>
      </c>
      <c r="Q92" s="6"/>
      <c r="R92" s="6"/>
    </row>
    <row r="93" spans="1:18" ht="35.1" customHeight="1">
      <c r="A93" s="8" t="s">
        <v>966</v>
      </c>
      <c r="B93" s="8" t="s">
        <v>531</v>
      </c>
      <c r="C93" s="6" t="s">
        <v>240</v>
      </c>
      <c r="D93" s="6" t="str">
        <f>HYPERLINK("https://eping.wto.org/en/Search?viewData= G/TBT/N/BDI/373, G/TBT/N/KEN/1453, G/TBT/N/RWA/885, G/TBT/N/TZA/987, G/TBT/N/UGA/1790"," G/TBT/N/BDI/373, G/TBT/N/KEN/1453, G/TBT/N/RWA/885, G/TBT/N/TZA/987, G/TBT/N/UGA/1790")</f>
        <v xml:space="preserve"> G/TBT/N/BDI/373, G/TBT/N/KEN/1453, G/TBT/N/RWA/885, G/TBT/N/TZA/987, G/TBT/N/UGA/1790</v>
      </c>
      <c r="E93" s="8" t="s">
        <v>529</v>
      </c>
      <c r="F93" s="8" t="s">
        <v>530</v>
      </c>
      <c r="H93" s="6" t="s">
        <v>20</v>
      </c>
      <c r="I93" s="6" t="s">
        <v>367</v>
      </c>
      <c r="J93" s="6" t="s">
        <v>368</v>
      </c>
      <c r="K93" s="6" t="s">
        <v>20</v>
      </c>
      <c r="L93" s="6"/>
      <c r="M93" s="7">
        <v>45159</v>
      </c>
      <c r="N93" s="6" t="s">
        <v>22</v>
      </c>
      <c r="O93" s="8" t="s">
        <v>369</v>
      </c>
      <c r="P93" s="6" t="str">
        <f>HYPERLINK("https://docs.wto.org/imrd/directdoc.asp?DDFDocuments/t/G/TBTN23/EU989.DOCX", "https://docs.wto.org/imrd/directdoc.asp?DDFDocuments/t/G/TBTN23/EU989.DOCX")</f>
        <v>https://docs.wto.org/imrd/directdoc.asp?DDFDocuments/t/G/TBTN23/EU989.DOCX</v>
      </c>
      <c r="Q93" s="6"/>
      <c r="R93" s="6"/>
    </row>
    <row r="94" spans="1:18" ht="35.1" customHeight="1">
      <c r="A94" s="8" t="s">
        <v>966</v>
      </c>
      <c r="B94" s="8" t="s">
        <v>531</v>
      </c>
      <c r="C94" s="6" t="s">
        <v>168</v>
      </c>
      <c r="D94" s="6" t="str">
        <f>HYPERLINK("https://eping.wto.org/en/Search?viewData= G/TBT/N/BDI/373, G/TBT/N/KEN/1453, G/TBT/N/RWA/885, G/TBT/N/TZA/987, G/TBT/N/UGA/1790"," G/TBT/N/BDI/373, G/TBT/N/KEN/1453, G/TBT/N/RWA/885, G/TBT/N/TZA/987, G/TBT/N/UGA/1790")</f>
        <v xml:space="preserve"> G/TBT/N/BDI/373, G/TBT/N/KEN/1453, G/TBT/N/RWA/885, G/TBT/N/TZA/987, G/TBT/N/UGA/1790</v>
      </c>
      <c r="E94" s="8" t="s">
        <v>529</v>
      </c>
      <c r="F94" s="8" t="s">
        <v>530</v>
      </c>
      <c r="H94" s="6" t="s">
        <v>373</v>
      </c>
      <c r="I94" s="6" t="s">
        <v>44</v>
      </c>
      <c r="J94" s="6" t="s">
        <v>374</v>
      </c>
      <c r="K94" s="6" t="s">
        <v>20</v>
      </c>
      <c r="L94" s="6"/>
      <c r="M94" s="7">
        <v>45159</v>
      </c>
      <c r="N94" s="6" t="s">
        <v>22</v>
      </c>
      <c r="O94" s="8" t="s">
        <v>375</v>
      </c>
      <c r="P94" s="6" t="str">
        <f>HYPERLINK("https://docs.wto.org/imrd/directdoc.asp?DDFDocuments/t/G/TBTN23/UKR261.DOCX", "https://docs.wto.org/imrd/directdoc.asp?DDFDocuments/t/G/TBTN23/UKR261.DOCX")</f>
        <v>https://docs.wto.org/imrd/directdoc.asp?DDFDocuments/t/G/TBTN23/UKR261.DOCX</v>
      </c>
      <c r="Q94" s="6"/>
      <c r="R94" s="6"/>
    </row>
    <row r="95" spans="1:18" ht="35.1" customHeight="1">
      <c r="A95" s="8" t="s">
        <v>965</v>
      </c>
      <c r="B95" s="8" t="s">
        <v>525</v>
      </c>
      <c r="C95" s="6" t="s">
        <v>253</v>
      </c>
      <c r="D95" s="6" t="str">
        <f>HYPERLINK("https://eping.wto.org/en/Search?viewData= G/TBT/N/BDI/370, G/TBT/N/KEN/1450, G/TBT/N/RWA/882, G/TBT/N/TZA/984, G/TBT/N/UGA/1787"," G/TBT/N/BDI/370, G/TBT/N/KEN/1450, G/TBT/N/RWA/882, G/TBT/N/TZA/984, G/TBT/N/UGA/1787")</f>
        <v xml:space="preserve"> G/TBT/N/BDI/370, G/TBT/N/KEN/1450, G/TBT/N/RWA/882, G/TBT/N/TZA/984, G/TBT/N/UGA/1787</v>
      </c>
      <c r="E95" s="8" t="s">
        <v>523</v>
      </c>
      <c r="F95" s="8" t="s">
        <v>524</v>
      </c>
      <c r="H95" s="6" t="s">
        <v>172</v>
      </c>
      <c r="I95" s="6" t="s">
        <v>173</v>
      </c>
      <c r="J95" s="6" t="s">
        <v>379</v>
      </c>
      <c r="K95" s="6" t="s">
        <v>20</v>
      </c>
      <c r="L95" s="6"/>
      <c r="M95" s="7">
        <v>45159</v>
      </c>
      <c r="N95" s="6" t="s">
        <v>22</v>
      </c>
      <c r="O95" s="8" t="s">
        <v>380</v>
      </c>
      <c r="P95" s="6" t="str">
        <f>HYPERLINK("https://docs.wto.org/imrd/directdoc.asp?DDFDocuments/t/G/TBTN23/BDI374.DOCX", "https://docs.wto.org/imrd/directdoc.asp?DDFDocuments/t/G/TBTN23/BDI374.DOCX")</f>
        <v>https://docs.wto.org/imrd/directdoc.asp?DDFDocuments/t/G/TBTN23/BDI374.DOCX</v>
      </c>
      <c r="Q95" s="6"/>
      <c r="R95" s="6"/>
    </row>
    <row r="96" spans="1:18" ht="35.1" customHeight="1">
      <c r="A96" s="8" t="s">
        <v>965</v>
      </c>
      <c r="B96" s="8" t="s">
        <v>525</v>
      </c>
      <c r="C96" s="6" t="s">
        <v>238</v>
      </c>
      <c r="D96" s="6" t="str">
        <f>HYPERLINK("https://eping.wto.org/en/Search?viewData= G/TBT/N/BDI/370, G/TBT/N/KEN/1450, G/TBT/N/RWA/882, G/TBT/N/TZA/984, G/TBT/N/UGA/1787"," G/TBT/N/BDI/370, G/TBT/N/KEN/1450, G/TBT/N/RWA/882, G/TBT/N/TZA/984, G/TBT/N/UGA/1787")</f>
        <v xml:space="preserve"> G/TBT/N/BDI/370, G/TBT/N/KEN/1450, G/TBT/N/RWA/882, G/TBT/N/TZA/984, G/TBT/N/UGA/1787</v>
      </c>
      <c r="E96" s="8" t="s">
        <v>523</v>
      </c>
      <c r="F96" s="8" t="s">
        <v>524</v>
      </c>
      <c r="H96" s="6" t="s">
        <v>172</v>
      </c>
      <c r="I96" s="6" t="s">
        <v>173</v>
      </c>
      <c r="J96" s="6" t="s">
        <v>381</v>
      </c>
      <c r="K96" s="6" t="s">
        <v>20</v>
      </c>
      <c r="L96" s="6"/>
      <c r="M96" s="7">
        <v>45159</v>
      </c>
      <c r="N96" s="6" t="s">
        <v>22</v>
      </c>
      <c r="O96" s="8" t="s">
        <v>380</v>
      </c>
      <c r="P96" s="6" t="str">
        <f>HYPERLINK("https://docs.wto.org/imrd/directdoc.asp?DDFDocuments/t/G/TBTN23/BDI374.DOCX", "https://docs.wto.org/imrd/directdoc.asp?DDFDocuments/t/G/TBTN23/BDI374.DOCX")</f>
        <v>https://docs.wto.org/imrd/directdoc.asp?DDFDocuments/t/G/TBTN23/BDI374.DOCX</v>
      </c>
      <c r="Q96" s="6"/>
      <c r="R96" s="6"/>
    </row>
    <row r="97" spans="1:18" ht="35.1" customHeight="1">
      <c r="A97" s="8" t="s">
        <v>965</v>
      </c>
      <c r="B97" s="8" t="s">
        <v>525</v>
      </c>
      <c r="C97" s="6" t="s">
        <v>240</v>
      </c>
      <c r="D97" s="6" t="str">
        <f>HYPERLINK("https://eping.wto.org/en/Search?viewData= G/TBT/N/BDI/370, G/TBT/N/KEN/1450, G/TBT/N/RWA/882, G/TBT/N/TZA/984, G/TBT/N/UGA/1787"," G/TBT/N/BDI/370, G/TBT/N/KEN/1450, G/TBT/N/RWA/882, G/TBT/N/TZA/984, G/TBT/N/UGA/1787")</f>
        <v xml:space="preserve"> G/TBT/N/BDI/370, G/TBT/N/KEN/1450, G/TBT/N/RWA/882, G/TBT/N/TZA/984, G/TBT/N/UGA/1787</v>
      </c>
      <c r="E97" s="8" t="s">
        <v>523</v>
      </c>
      <c r="F97" s="8" t="s">
        <v>524</v>
      </c>
      <c r="H97" s="6" t="s">
        <v>172</v>
      </c>
      <c r="I97" s="6" t="s">
        <v>173</v>
      </c>
      <c r="J97" s="6" t="s">
        <v>379</v>
      </c>
      <c r="K97" s="6" t="s">
        <v>20</v>
      </c>
      <c r="L97" s="6"/>
      <c r="M97" s="7">
        <v>45159</v>
      </c>
      <c r="N97" s="6" t="s">
        <v>22</v>
      </c>
      <c r="O97" s="8" t="s">
        <v>380</v>
      </c>
      <c r="P97" s="6" t="str">
        <f>HYPERLINK("https://docs.wto.org/imrd/directdoc.asp?DDFDocuments/t/G/TBTN23/BDI374.DOCX", "https://docs.wto.org/imrd/directdoc.asp?DDFDocuments/t/G/TBTN23/BDI374.DOCX")</f>
        <v>https://docs.wto.org/imrd/directdoc.asp?DDFDocuments/t/G/TBTN23/BDI374.DOCX</v>
      </c>
      <c r="Q97" s="6"/>
      <c r="R97" s="6"/>
    </row>
    <row r="98" spans="1:18" ht="35.1" customHeight="1">
      <c r="A98" s="8" t="s">
        <v>965</v>
      </c>
      <c r="B98" s="8" t="s">
        <v>525</v>
      </c>
      <c r="C98" s="6" t="s">
        <v>104</v>
      </c>
      <c r="D98" s="6" t="str">
        <f>HYPERLINK("https://eping.wto.org/en/Search?viewData= G/TBT/N/BDI/370, G/TBT/N/KEN/1450, G/TBT/N/RWA/882, G/TBT/N/TZA/984, G/TBT/N/UGA/1787"," G/TBT/N/BDI/370, G/TBT/N/KEN/1450, G/TBT/N/RWA/882, G/TBT/N/TZA/984, G/TBT/N/UGA/1787")</f>
        <v xml:space="preserve"> G/TBT/N/BDI/370, G/TBT/N/KEN/1450, G/TBT/N/RWA/882, G/TBT/N/TZA/984, G/TBT/N/UGA/1787</v>
      </c>
      <c r="E98" s="8" t="s">
        <v>523</v>
      </c>
      <c r="F98" s="8" t="s">
        <v>524</v>
      </c>
      <c r="H98" s="6" t="s">
        <v>172</v>
      </c>
      <c r="I98" s="6" t="s">
        <v>173</v>
      </c>
      <c r="J98" s="6" t="s">
        <v>379</v>
      </c>
      <c r="K98" s="6" t="s">
        <v>20</v>
      </c>
      <c r="L98" s="6"/>
      <c r="M98" s="7">
        <v>45159</v>
      </c>
      <c r="N98" s="6" t="s">
        <v>22</v>
      </c>
      <c r="O98" s="8" t="s">
        <v>380</v>
      </c>
      <c r="P98" s="6" t="str">
        <f>HYPERLINK("https://docs.wto.org/imrd/directdoc.asp?DDFDocuments/t/G/TBTN23/BDI374.DOCX", "https://docs.wto.org/imrd/directdoc.asp?DDFDocuments/t/G/TBTN23/BDI374.DOCX")</f>
        <v>https://docs.wto.org/imrd/directdoc.asp?DDFDocuments/t/G/TBTN23/BDI374.DOCX</v>
      </c>
      <c r="Q98" s="6"/>
      <c r="R98" s="6"/>
    </row>
    <row r="99" spans="1:18" ht="35.1" customHeight="1">
      <c r="A99" s="8" t="s">
        <v>971</v>
      </c>
      <c r="B99" s="8" t="s">
        <v>525</v>
      </c>
      <c r="C99" s="6" t="s">
        <v>168</v>
      </c>
      <c r="D99" s="6" t="str">
        <f>HYPERLINK("https://eping.wto.org/en/Search?viewData= G/TBT/N/BDI/370, G/TBT/N/KEN/1450, G/TBT/N/RWA/882, G/TBT/N/TZA/984, G/TBT/N/UGA/1787"," G/TBT/N/BDI/370, G/TBT/N/KEN/1450, G/TBT/N/RWA/882, G/TBT/N/TZA/984, G/TBT/N/UGA/1787")</f>
        <v xml:space="preserve"> G/TBT/N/BDI/370, G/TBT/N/KEN/1450, G/TBT/N/RWA/882, G/TBT/N/TZA/984, G/TBT/N/UGA/1787</v>
      </c>
      <c r="E99" s="8" t="s">
        <v>523</v>
      </c>
      <c r="F99" s="8" t="s">
        <v>524</v>
      </c>
      <c r="H99" s="6" t="s">
        <v>386</v>
      </c>
      <c r="I99" s="6" t="s">
        <v>387</v>
      </c>
      <c r="J99" s="6" t="s">
        <v>59</v>
      </c>
      <c r="K99" s="6" t="s">
        <v>20</v>
      </c>
      <c r="L99" s="6"/>
      <c r="M99" s="7">
        <v>45159</v>
      </c>
      <c r="N99" s="6" t="s">
        <v>22</v>
      </c>
      <c r="O99" s="8" t="s">
        <v>388</v>
      </c>
      <c r="P99" s="6" t="str">
        <f>HYPERLINK("https://docs.wto.org/imrd/directdoc.asp?DDFDocuments/t/G/TBTN23/PER149.DOCX", "https://docs.wto.org/imrd/directdoc.asp?DDFDocuments/t/G/TBTN23/PER149.DOCX")</f>
        <v>https://docs.wto.org/imrd/directdoc.asp?DDFDocuments/t/G/TBTN23/PER149.DOCX</v>
      </c>
      <c r="Q99" s="6"/>
      <c r="R99" s="6" t="str">
        <f>HYPERLINK("https://docs.wto.org/imrd/directdoc.asp?DDFDocuments/v/G/TBTN23/PER149.DOCX", "https://docs.wto.org/imrd/directdoc.asp?DDFDocuments/v/G/TBTN23/PER149.DOCX")</f>
        <v>https://docs.wto.org/imrd/directdoc.asp?DDFDocuments/v/G/TBTN23/PER149.DOCX</v>
      </c>
    </row>
    <row r="100" spans="1:18" ht="35.1" customHeight="1">
      <c r="A100" s="8" t="s">
        <v>967</v>
      </c>
      <c r="B100" s="8" t="s">
        <v>537</v>
      </c>
      <c r="C100" s="6" t="s">
        <v>253</v>
      </c>
      <c r="D100" s="6" t="str">
        <f>HYPERLINK("https://eping.wto.org/en/Search?viewData= G/TBT/N/BDI/369, G/TBT/N/KEN/1449, G/TBT/N/RWA/881, G/TBT/N/TZA/983, G/TBT/N/UGA/1786"," G/TBT/N/BDI/369, G/TBT/N/KEN/1449, G/TBT/N/RWA/881, G/TBT/N/TZA/983, G/TBT/N/UGA/1786")</f>
        <v xml:space="preserve"> G/TBT/N/BDI/369, G/TBT/N/KEN/1449, G/TBT/N/RWA/881, G/TBT/N/TZA/983, G/TBT/N/UGA/1786</v>
      </c>
      <c r="E100" s="8" t="s">
        <v>535</v>
      </c>
      <c r="F100" s="8" t="s">
        <v>536</v>
      </c>
      <c r="H100" s="6" t="s">
        <v>172</v>
      </c>
      <c r="I100" s="6" t="s">
        <v>173</v>
      </c>
      <c r="J100" s="6" t="s">
        <v>381</v>
      </c>
      <c r="K100" s="6" t="s">
        <v>20</v>
      </c>
      <c r="L100" s="6"/>
      <c r="M100" s="7">
        <v>45159</v>
      </c>
      <c r="N100" s="6" t="s">
        <v>22</v>
      </c>
      <c r="O100" s="8" t="s">
        <v>380</v>
      </c>
      <c r="P100" s="6" t="str">
        <f>HYPERLINK("https://docs.wto.org/imrd/directdoc.asp?DDFDocuments/t/G/TBTN23/BDI374.DOCX", "https://docs.wto.org/imrd/directdoc.asp?DDFDocuments/t/G/TBTN23/BDI374.DOCX")</f>
        <v>https://docs.wto.org/imrd/directdoc.asp?DDFDocuments/t/G/TBTN23/BDI374.DOCX</v>
      </c>
      <c r="Q100" s="6"/>
      <c r="R100" s="6"/>
    </row>
    <row r="101" spans="1:18" ht="35.1" customHeight="1">
      <c r="A101" s="8" t="s">
        <v>967</v>
      </c>
      <c r="B101" s="8" t="s">
        <v>537</v>
      </c>
      <c r="C101" s="6" t="s">
        <v>253</v>
      </c>
      <c r="D101" s="6" t="str">
        <f>HYPERLINK("https://eping.wto.org/en/Search?viewData= G/TBT/N/BDI/371, G/TBT/N/KEN/1451, G/TBT/N/RWA/883, G/TBT/N/TZA/985, G/TBT/N/UGA/1788"," G/TBT/N/BDI/371, G/TBT/N/KEN/1451, G/TBT/N/RWA/883, G/TBT/N/TZA/985, G/TBT/N/UGA/1788")</f>
        <v xml:space="preserve"> G/TBT/N/BDI/371, G/TBT/N/KEN/1451, G/TBT/N/RWA/883, G/TBT/N/TZA/985, G/TBT/N/UGA/1788</v>
      </c>
      <c r="E101" s="8" t="s">
        <v>540</v>
      </c>
      <c r="F101" s="8" t="s">
        <v>541</v>
      </c>
      <c r="H101" s="6" t="s">
        <v>20</v>
      </c>
      <c r="I101" s="6" t="s">
        <v>77</v>
      </c>
      <c r="J101" s="6" t="s">
        <v>59</v>
      </c>
      <c r="K101" s="6" t="s">
        <v>78</v>
      </c>
      <c r="L101" s="6"/>
      <c r="M101" s="7" t="s">
        <v>20</v>
      </c>
      <c r="N101" s="6" t="s">
        <v>22</v>
      </c>
      <c r="O101" s="8" t="s">
        <v>392</v>
      </c>
      <c r="P101" s="6" t="str">
        <f>HYPERLINK("https://docs.wto.org/imrd/directdoc.asp?DDFDocuments/t/G/TBTN23/JPN774.DOCX", "https://docs.wto.org/imrd/directdoc.asp?DDFDocuments/t/G/TBTN23/JPN774.DOCX")</f>
        <v>https://docs.wto.org/imrd/directdoc.asp?DDFDocuments/t/G/TBTN23/JPN774.DOCX</v>
      </c>
      <c r="Q101" s="6"/>
      <c r="R101" s="6"/>
    </row>
    <row r="102" spans="1:18" ht="35.1" customHeight="1">
      <c r="A102" s="8" t="s">
        <v>967</v>
      </c>
      <c r="B102" s="8" t="s">
        <v>537</v>
      </c>
      <c r="C102" s="6" t="s">
        <v>240</v>
      </c>
      <c r="D102" s="6" t="str">
        <f>HYPERLINK("https://eping.wto.org/en/Search?viewData= G/TBT/N/BDI/369, G/TBT/N/KEN/1449, G/TBT/N/RWA/881, G/TBT/N/TZA/983, G/TBT/N/UGA/1786"," G/TBT/N/BDI/369, G/TBT/N/KEN/1449, G/TBT/N/RWA/881, G/TBT/N/TZA/983, G/TBT/N/UGA/1786")</f>
        <v xml:space="preserve"> G/TBT/N/BDI/369, G/TBT/N/KEN/1449, G/TBT/N/RWA/881, G/TBT/N/TZA/983, G/TBT/N/UGA/1786</v>
      </c>
      <c r="E102" s="8" t="s">
        <v>535</v>
      </c>
      <c r="F102" s="8" t="s">
        <v>536</v>
      </c>
      <c r="H102" s="6" t="s">
        <v>20</v>
      </c>
      <c r="I102" s="6" t="s">
        <v>396</v>
      </c>
      <c r="J102" s="6" t="s">
        <v>29</v>
      </c>
      <c r="K102" s="6" t="s">
        <v>20</v>
      </c>
      <c r="L102" s="6"/>
      <c r="M102" s="7">
        <v>45127</v>
      </c>
      <c r="N102" s="6" t="s">
        <v>22</v>
      </c>
      <c r="O102" s="8" t="s">
        <v>397</v>
      </c>
      <c r="P102" s="6" t="str">
        <f>HYPERLINK("https://docs.wto.org/imrd/directdoc.asp?DDFDocuments/t/G/TBTN23/USA2009.DOCX", "https://docs.wto.org/imrd/directdoc.asp?DDFDocuments/t/G/TBTN23/USA2009.DOCX")</f>
        <v>https://docs.wto.org/imrd/directdoc.asp?DDFDocuments/t/G/TBTN23/USA2009.DOCX</v>
      </c>
      <c r="Q102" s="6"/>
      <c r="R102" s="6"/>
    </row>
    <row r="103" spans="1:18" ht="35.1" customHeight="1">
      <c r="A103" s="8" t="s">
        <v>967</v>
      </c>
      <c r="B103" s="8" t="s">
        <v>537</v>
      </c>
      <c r="C103" s="6" t="s">
        <v>104</v>
      </c>
      <c r="D103" s="6" t="str">
        <f>HYPERLINK("https://eping.wto.org/en/Search?viewData= G/TBT/N/BDI/369, G/TBT/N/KEN/1449, G/TBT/N/RWA/881, G/TBT/N/TZA/983, G/TBT/N/UGA/1786"," G/TBT/N/BDI/369, G/TBT/N/KEN/1449, G/TBT/N/RWA/881, G/TBT/N/TZA/983, G/TBT/N/UGA/1786")</f>
        <v xml:space="preserve"> G/TBT/N/BDI/369, G/TBT/N/KEN/1449, G/TBT/N/RWA/881, G/TBT/N/TZA/983, G/TBT/N/UGA/1786</v>
      </c>
      <c r="E103" s="8" t="s">
        <v>535</v>
      </c>
      <c r="F103" s="8" t="s">
        <v>536</v>
      </c>
      <c r="H103" s="6" t="s">
        <v>20</v>
      </c>
      <c r="I103" s="6" t="s">
        <v>401</v>
      </c>
      <c r="J103" s="6" t="s">
        <v>21</v>
      </c>
      <c r="K103" s="6" t="s">
        <v>20</v>
      </c>
      <c r="L103" s="6"/>
      <c r="M103" s="7">
        <v>45158</v>
      </c>
      <c r="N103" s="6" t="s">
        <v>22</v>
      </c>
      <c r="O103" s="8" t="s">
        <v>402</v>
      </c>
      <c r="P103" s="6" t="str">
        <f>HYPERLINK("https://docs.wto.org/imrd/directdoc.asp?DDFDocuments/t/G/TBTN23/CHL642.DOCX", "https://docs.wto.org/imrd/directdoc.asp?DDFDocuments/t/G/TBTN23/CHL642.DOCX")</f>
        <v>https://docs.wto.org/imrd/directdoc.asp?DDFDocuments/t/G/TBTN23/CHL642.DOCX</v>
      </c>
      <c r="Q103" s="6" t="str">
        <f>HYPERLINK("https://docs.wto.org/imrd/directdoc.asp?DDFDocuments/u/G/TBTN23/CHL642.DOCX", "https://docs.wto.org/imrd/directdoc.asp?DDFDocuments/u/G/TBTN23/CHL642.DOCX")</f>
        <v>https://docs.wto.org/imrd/directdoc.asp?DDFDocuments/u/G/TBTN23/CHL642.DOCX</v>
      </c>
      <c r="R103" s="6" t="str">
        <f>HYPERLINK("https://docs.wto.org/imrd/directdoc.asp?DDFDocuments/v/G/TBTN23/CHL642.DOCX", "https://docs.wto.org/imrd/directdoc.asp?DDFDocuments/v/G/TBTN23/CHL642.DOCX")</f>
        <v>https://docs.wto.org/imrd/directdoc.asp?DDFDocuments/v/G/TBTN23/CHL642.DOCX</v>
      </c>
    </row>
    <row r="104" spans="1:18" ht="35.1" customHeight="1">
      <c r="A104" s="8" t="s">
        <v>967</v>
      </c>
      <c r="B104" s="8" t="s">
        <v>537</v>
      </c>
      <c r="C104" s="6" t="s">
        <v>238</v>
      </c>
      <c r="D104" s="6" t="str">
        <f>HYPERLINK("https://eping.wto.org/en/Search?viewData= G/TBT/N/BDI/371, G/TBT/N/KEN/1451, G/TBT/N/RWA/883, G/TBT/N/TZA/985, G/TBT/N/UGA/1788"," G/TBT/N/BDI/371, G/TBT/N/KEN/1451, G/TBT/N/RWA/883, G/TBT/N/TZA/985, G/TBT/N/UGA/1788")</f>
        <v xml:space="preserve"> G/TBT/N/BDI/371, G/TBT/N/KEN/1451, G/TBT/N/RWA/883, G/TBT/N/TZA/985, G/TBT/N/UGA/1788</v>
      </c>
      <c r="E104" s="8" t="s">
        <v>540</v>
      </c>
      <c r="F104" s="8" t="s">
        <v>541</v>
      </c>
      <c r="H104" s="6" t="s">
        <v>407</v>
      </c>
      <c r="I104" s="6" t="s">
        <v>97</v>
      </c>
      <c r="J104" s="6" t="s">
        <v>233</v>
      </c>
      <c r="K104" s="6" t="s">
        <v>20</v>
      </c>
      <c r="L104" s="6"/>
      <c r="M104" s="7">
        <v>45158</v>
      </c>
      <c r="N104" s="6" t="s">
        <v>22</v>
      </c>
      <c r="O104" s="6"/>
      <c r="P104" s="6" t="str">
        <f>HYPERLINK("https://docs.wto.org/imrd/directdoc.asp?DDFDocuments/t/G/TBTN23/NZL126.DOCX", "https://docs.wto.org/imrd/directdoc.asp?DDFDocuments/t/G/TBTN23/NZL126.DOCX")</f>
        <v>https://docs.wto.org/imrd/directdoc.asp?DDFDocuments/t/G/TBTN23/NZL126.DOCX</v>
      </c>
      <c r="Q104" s="6"/>
      <c r="R104" s="6"/>
    </row>
    <row r="105" spans="1:18" ht="35.1" customHeight="1">
      <c r="A105" s="8" t="s">
        <v>967</v>
      </c>
      <c r="B105" s="8" t="s">
        <v>537</v>
      </c>
      <c r="C105" s="6" t="s">
        <v>168</v>
      </c>
      <c r="D105" s="6" t="str">
        <f>HYPERLINK("https://eping.wto.org/en/Search?viewData= G/TBT/N/BDI/371, G/TBT/N/KEN/1451, G/TBT/N/RWA/883, G/TBT/N/TZA/985, G/TBT/N/UGA/1788"," G/TBT/N/BDI/371, G/TBT/N/KEN/1451, G/TBT/N/RWA/883, G/TBT/N/TZA/985, G/TBT/N/UGA/1788")</f>
        <v xml:space="preserve"> G/TBT/N/BDI/371, G/TBT/N/KEN/1451, G/TBT/N/RWA/883, G/TBT/N/TZA/985, G/TBT/N/UGA/1788</v>
      </c>
      <c r="E105" s="8" t="s">
        <v>540</v>
      </c>
      <c r="F105" s="8" t="s">
        <v>541</v>
      </c>
      <c r="H105" s="6" t="s">
        <v>20</v>
      </c>
      <c r="I105" s="6" t="s">
        <v>411</v>
      </c>
      <c r="J105" s="6" t="s">
        <v>205</v>
      </c>
      <c r="K105" s="6" t="s">
        <v>20</v>
      </c>
      <c r="L105" s="6"/>
      <c r="M105" s="7">
        <v>45158</v>
      </c>
      <c r="N105" s="6" t="s">
        <v>22</v>
      </c>
      <c r="O105" s="8" t="s">
        <v>412</v>
      </c>
      <c r="P105" s="6" t="str">
        <f>HYPERLINK("https://docs.wto.org/imrd/directdoc.asp?DDFDocuments/t/G/TBTN23/CHL641.DOCX", "https://docs.wto.org/imrd/directdoc.asp?DDFDocuments/t/G/TBTN23/CHL641.DOCX")</f>
        <v>https://docs.wto.org/imrd/directdoc.asp?DDFDocuments/t/G/TBTN23/CHL641.DOCX</v>
      </c>
      <c r="Q105" s="6" t="str">
        <f>HYPERLINK("https://docs.wto.org/imrd/directdoc.asp?DDFDocuments/u/G/TBTN23/CHL641.DOCX", "https://docs.wto.org/imrd/directdoc.asp?DDFDocuments/u/G/TBTN23/CHL641.DOCX")</f>
        <v>https://docs.wto.org/imrd/directdoc.asp?DDFDocuments/u/G/TBTN23/CHL641.DOCX</v>
      </c>
      <c r="R105" s="6" t="str">
        <f>HYPERLINK("https://docs.wto.org/imrd/directdoc.asp?DDFDocuments/v/G/TBTN23/CHL641.DOCX", "https://docs.wto.org/imrd/directdoc.asp?DDFDocuments/v/G/TBTN23/CHL641.DOCX")</f>
        <v>https://docs.wto.org/imrd/directdoc.asp?DDFDocuments/v/G/TBTN23/CHL641.DOCX</v>
      </c>
    </row>
    <row r="106" spans="1:18" ht="35.1" customHeight="1">
      <c r="A106" s="8" t="s">
        <v>967</v>
      </c>
      <c r="B106" s="8" t="s">
        <v>537</v>
      </c>
      <c r="C106" s="6" t="s">
        <v>240</v>
      </c>
      <c r="D106" s="6" t="str">
        <f>HYPERLINK("https://eping.wto.org/en/Search?viewData= G/TBT/N/BDI/371, G/TBT/N/KEN/1451, G/TBT/N/RWA/883, G/TBT/N/TZA/985, G/TBT/N/UGA/1788"," G/TBT/N/BDI/371, G/TBT/N/KEN/1451, G/TBT/N/RWA/883, G/TBT/N/TZA/985, G/TBT/N/UGA/1788")</f>
        <v xml:space="preserve"> G/TBT/N/BDI/371, G/TBT/N/KEN/1451, G/TBT/N/RWA/883, G/TBT/N/TZA/985, G/TBT/N/UGA/1788</v>
      </c>
      <c r="E106" s="8" t="s">
        <v>540</v>
      </c>
      <c r="F106" s="8" t="s">
        <v>541</v>
      </c>
      <c r="H106" s="6" t="s">
        <v>20</v>
      </c>
      <c r="I106" s="6" t="s">
        <v>20</v>
      </c>
      <c r="J106" s="6" t="s">
        <v>374</v>
      </c>
      <c r="K106" s="6" t="s">
        <v>330</v>
      </c>
      <c r="L106" s="6"/>
      <c r="M106" s="7">
        <v>45158</v>
      </c>
      <c r="N106" s="6" t="s">
        <v>22</v>
      </c>
      <c r="O106" s="8" t="s">
        <v>416</v>
      </c>
      <c r="P106" s="6" t="str">
        <f>HYPERLINK("https://docs.wto.org/imrd/directdoc.asp?DDFDocuments/t/G/TBTN23/UKR260.DOCX", "https://docs.wto.org/imrd/directdoc.asp?DDFDocuments/t/G/TBTN23/UKR260.DOCX")</f>
        <v>https://docs.wto.org/imrd/directdoc.asp?DDFDocuments/t/G/TBTN23/UKR260.DOCX</v>
      </c>
      <c r="Q106" s="6"/>
      <c r="R106" s="6"/>
    </row>
    <row r="107" spans="1:18" ht="35.1" customHeight="1">
      <c r="A107" s="8" t="s">
        <v>967</v>
      </c>
      <c r="B107" s="8" t="s">
        <v>537</v>
      </c>
      <c r="C107" s="6" t="s">
        <v>168</v>
      </c>
      <c r="D107" s="6" t="str">
        <f>HYPERLINK("https://eping.wto.org/en/Search?viewData= G/TBT/N/BDI/369, G/TBT/N/KEN/1449, G/TBT/N/RWA/881, G/TBT/N/TZA/983, G/TBT/N/UGA/1786"," G/TBT/N/BDI/369, G/TBT/N/KEN/1449, G/TBT/N/RWA/881, G/TBT/N/TZA/983, G/TBT/N/UGA/1786")</f>
        <v xml:space="preserve"> G/TBT/N/BDI/369, G/TBT/N/KEN/1449, G/TBT/N/RWA/881, G/TBT/N/TZA/983, G/TBT/N/UGA/1786</v>
      </c>
      <c r="E107" s="8" t="s">
        <v>535</v>
      </c>
      <c r="F107" s="8" t="s">
        <v>536</v>
      </c>
      <c r="H107" s="6" t="s">
        <v>420</v>
      </c>
      <c r="I107" s="6" t="s">
        <v>421</v>
      </c>
      <c r="J107" s="6" t="s">
        <v>59</v>
      </c>
      <c r="K107" s="6" t="s">
        <v>330</v>
      </c>
      <c r="L107" s="6"/>
      <c r="M107" s="7">
        <v>45164</v>
      </c>
      <c r="N107" s="6" t="s">
        <v>22</v>
      </c>
      <c r="O107" s="8" t="s">
        <v>422</v>
      </c>
      <c r="P107" s="6" t="str">
        <f>HYPERLINK("https://docs.wto.org/imrd/directdoc.asp?DDFDocuments/t/G/TBTN23/CAN698.DOCX", "https://docs.wto.org/imrd/directdoc.asp?DDFDocuments/t/G/TBTN23/CAN698.DOCX")</f>
        <v>https://docs.wto.org/imrd/directdoc.asp?DDFDocuments/t/G/TBTN23/CAN698.DOCX</v>
      </c>
      <c r="Q107" s="6" t="str">
        <f>HYPERLINK("https://docs.wto.org/imrd/directdoc.asp?DDFDocuments/u/G/TBTN23/CAN698.DOCX", "https://docs.wto.org/imrd/directdoc.asp?DDFDocuments/u/G/TBTN23/CAN698.DOCX")</f>
        <v>https://docs.wto.org/imrd/directdoc.asp?DDFDocuments/u/G/TBTN23/CAN698.DOCX</v>
      </c>
      <c r="R107" s="6"/>
    </row>
    <row r="108" spans="1:18" ht="35.1" customHeight="1">
      <c r="A108" s="8" t="s">
        <v>967</v>
      </c>
      <c r="B108" s="8" t="s">
        <v>537</v>
      </c>
      <c r="C108" s="6" t="s">
        <v>238</v>
      </c>
      <c r="D108" s="6" t="str">
        <f>HYPERLINK("https://eping.wto.org/en/Search?viewData= G/TBT/N/BDI/369, G/TBT/N/KEN/1449, G/TBT/N/RWA/881, G/TBT/N/TZA/983, G/TBT/N/UGA/1786"," G/TBT/N/BDI/369, G/TBT/N/KEN/1449, G/TBT/N/RWA/881, G/TBT/N/TZA/983, G/TBT/N/UGA/1786")</f>
        <v xml:space="preserve"> G/TBT/N/BDI/369, G/TBT/N/KEN/1449, G/TBT/N/RWA/881, G/TBT/N/TZA/983, G/TBT/N/UGA/1786</v>
      </c>
      <c r="E108" s="8" t="s">
        <v>535</v>
      </c>
      <c r="F108" s="8" t="s">
        <v>536</v>
      </c>
      <c r="H108" s="6" t="s">
        <v>20</v>
      </c>
      <c r="I108" s="6" t="s">
        <v>328</v>
      </c>
      <c r="J108" s="6" t="s">
        <v>329</v>
      </c>
      <c r="K108" s="6" t="s">
        <v>38</v>
      </c>
      <c r="L108" s="6"/>
      <c r="M108" s="7">
        <v>45157</v>
      </c>
      <c r="N108" s="6" t="s">
        <v>22</v>
      </c>
      <c r="O108" s="8" t="s">
        <v>426</v>
      </c>
      <c r="P108" s="6" t="str">
        <f>HYPERLINK("https://docs.wto.org/imrd/directdoc.asp?DDFDocuments/t/G/TBTN23/THA704.DOCX", "https://docs.wto.org/imrd/directdoc.asp?DDFDocuments/t/G/TBTN23/THA704.DOCX")</f>
        <v>https://docs.wto.org/imrd/directdoc.asp?DDFDocuments/t/G/TBTN23/THA704.DOCX</v>
      </c>
      <c r="Q108" s="6" t="str">
        <f>HYPERLINK("https://docs.wto.org/imrd/directdoc.asp?DDFDocuments/u/G/TBTN23/THA704.DOCX", "https://docs.wto.org/imrd/directdoc.asp?DDFDocuments/u/G/TBTN23/THA704.DOCX")</f>
        <v>https://docs.wto.org/imrd/directdoc.asp?DDFDocuments/u/G/TBTN23/THA704.DOCX</v>
      </c>
      <c r="R108" s="6"/>
    </row>
    <row r="109" spans="1:18" ht="35.1" customHeight="1">
      <c r="A109" s="8" t="s">
        <v>967</v>
      </c>
      <c r="B109" s="8" t="s">
        <v>537</v>
      </c>
      <c r="C109" s="6" t="s">
        <v>104</v>
      </c>
      <c r="D109" s="6" t="str">
        <f>HYPERLINK("https://eping.wto.org/en/Search?viewData= G/TBT/N/BDI/371, G/TBT/N/KEN/1451, G/TBT/N/RWA/883, G/TBT/N/TZA/985, G/TBT/N/UGA/1788"," G/TBT/N/BDI/371, G/TBT/N/KEN/1451, G/TBT/N/RWA/883, G/TBT/N/TZA/985, G/TBT/N/UGA/1788")</f>
        <v xml:space="preserve"> G/TBT/N/BDI/371, G/TBT/N/KEN/1451, G/TBT/N/RWA/883, G/TBT/N/TZA/985, G/TBT/N/UGA/1788</v>
      </c>
      <c r="E109" s="8" t="s">
        <v>540</v>
      </c>
      <c r="F109" s="8" t="s">
        <v>541</v>
      </c>
      <c r="H109" s="6" t="s">
        <v>20</v>
      </c>
      <c r="I109" s="6" t="s">
        <v>430</v>
      </c>
      <c r="J109" s="6" t="s">
        <v>431</v>
      </c>
      <c r="K109" s="6" t="s">
        <v>20</v>
      </c>
      <c r="L109" s="6"/>
      <c r="M109" s="7">
        <v>45157</v>
      </c>
      <c r="N109" s="6" t="s">
        <v>22</v>
      </c>
      <c r="O109" s="6"/>
      <c r="P109" s="6" t="str">
        <f>HYPERLINK("https://docs.wto.org/imrd/directdoc.asp?DDFDocuments/t/G/TBTN23/GEO123.DOCX", "https://docs.wto.org/imrd/directdoc.asp?DDFDocuments/t/G/TBTN23/GEO123.DOCX")</f>
        <v>https://docs.wto.org/imrd/directdoc.asp?DDFDocuments/t/G/TBTN23/GEO123.DOCX</v>
      </c>
      <c r="Q109" s="6" t="str">
        <f>HYPERLINK("https://docs.wto.org/imrd/directdoc.asp?DDFDocuments/u/G/TBTN23/GEO123.DOCX", "https://docs.wto.org/imrd/directdoc.asp?DDFDocuments/u/G/TBTN23/GEO123.DOCX")</f>
        <v>https://docs.wto.org/imrd/directdoc.asp?DDFDocuments/u/G/TBTN23/GEO123.DOCX</v>
      </c>
      <c r="R109" s="6"/>
    </row>
    <row r="110" spans="1:18" ht="35.1" customHeight="1">
      <c r="A110" s="8" t="s">
        <v>993</v>
      </c>
      <c r="B110" s="8" t="s">
        <v>716</v>
      </c>
      <c r="C110" s="6" t="s">
        <v>713</v>
      </c>
      <c r="D110" s="6" t="str">
        <f>HYPERLINK("https://eping.wto.org/en/Search?viewData= G/TBT/N/JAM/116"," G/TBT/N/JAM/116")</f>
        <v xml:space="preserve"> G/TBT/N/JAM/116</v>
      </c>
      <c r="E110" s="8" t="s">
        <v>714</v>
      </c>
      <c r="F110" s="8" t="s">
        <v>715</v>
      </c>
      <c r="H110" s="6" t="s">
        <v>20</v>
      </c>
      <c r="I110" s="6" t="s">
        <v>435</v>
      </c>
      <c r="J110" s="6" t="s">
        <v>436</v>
      </c>
      <c r="K110" s="6" t="s">
        <v>20</v>
      </c>
      <c r="L110" s="6"/>
      <c r="M110" s="7">
        <v>45157</v>
      </c>
      <c r="N110" s="6" t="s">
        <v>22</v>
      </c>
      <c r="O110" s="6"/>
      <c r="P110" s="6" t="str">
        <f>HYPERLINK("https://docs.wto.org/imrd/directdoc.asp?DDFDocuments/t/G/TBTN23/GEO121.DOCX", "https://docs.wto.org/imrd/directdoc.asp?DDFDocuments/t/G/TBTN23/GEO121.DOCX")</f>
        <v>https://docs.wto.org/imrd/directdoc.asp?DDFDocuments/t/G/TBTN23/GEO121.DOCX</v>
      </c>
      <c r="Q110" s="6" t="str">
        <f>HYPERLINK("https://docs.wto.org/imrd/directdoc.asp?DDFDocuments/u/G/TBTN23/GEO121.DOCX", "https://docs.wto.org/imrd/directdoc.asp?DDFDocuments/u/G/TBTN23/GEO121.DOCX")</f>
        <v>https://docs.wto.org/imrd/directdoc.asp?DDFDocuments/u/G/TBTN23/GEO121.DOCX</v>
      </c>
      <c r="R110" s="6"/>
    </row>
    <row r="111" spans="1:18" ht="35.1" customHeight="1">
      <c r="A111" s="8" t="s">
        <v>992</v>
      </c>
      <c r="B111" s="8" t="s">
        <v>710</v>
      </c>
      <c r="C111" s="6" t="s">
        <v>24</v>
      </c>
      <c r="D111" s="6" t="str">
        <f>HYPERLINK("https://eping.wto.org/en/Search?viewData= G/TBT/N/EU/986"," G/TBT/N/EU/986")</f>
        <v xml:space="preserve"> G/TBT/N/EU/986</v>
      </c>
      <c r="E111" s="8" t="s">
        <v>708</v>
      </c>
      <c r="F111" s="8" t="s">
        <v>709</v>
      </c>
      <c r="H111" s="6" t="s">
        <v>441</v>
      </c>
      <c r="I111" s="6" t="s">
        <v>442</v>
      </c>
      <c r="J111" s="6" t="s">
        <v>21</v>
      </c>
      <c r="K111" s="6" t="s">
        <v>78</v>
      </c>
      <c r="L111" s="6"/>
      <c r="M111" s="7">
        <v>45157</v>
      </c>
      <c r="N111" s="6" t="s">
        <v>22</v>
      </c>
      <c r="O111" s="6"/>
      <c r="P111" s="6" t="str">
        <f>HYPERLINK("https://docs.wto.org/imrd/directdoc.asp?DDFDocuments/t/G/TBTN23/ARM95.DOCX", "https://docs.wto.org/imrd/directdoc.asp?DDFDocuments/t/G/TBTN23/ARM95.DOCX")</f>
        <v>https://docs.wto.org/imrd/directdoc.asp?DDFDocuments/t/G/TBTN23/ARM95.DOCX</v>
      </c>
      <c r="Q111" s="6" t="str">
        <f>HYPERLINK("https://docs.wto.org/imrd/directdoc.asp?DDFDocuments/u/G/TBTN23/ARM95.DOCX", "https://docs.wto.org/imrd/directdoc.asp?DDFDocuments/u/G/TBTN23/ARM95.DOCX")</f>
        <v>https://docs.wto.org/imrd/directdoc.asp?DDFDocuments/u/G/TBTN23/ARM95.DOCX</v>
      </c>
      <c r="R111" s="6"/>
    </row>
    <row r="112" spans="1:18" ht="35.1" customHeight="1">
      <c r="A112" s="8" t="s">
        <v>975</v>
      </c>
      <c r="B112" s="8" t="s">
        <v>594</v>
      </c>
      <c r="C112" s="6" t="s">
        <v>591</v>
      </c>
      <c r="D112"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2" s="8" t="s">
        <v>592</v>
      </c>
      <c r="F112" s="8" t="s">
        <v>593</v>
      </c>
      <c r="H112" s="6" t="s">
        <v>446</v>
      </c>
      <c r="I112" s="6" t="s">
        <v>367</v>
      </c>
      <c r="J112" s="6" t="s">
        <v>447</v>
      </c>
      <c r="K112" s="6" t="s">
        <v>20</v>
      </c>
      <c r="L112" s="6"/>
      <c r="M112" s="7">
        <v>45157</v>
      </c>
      <c r="N112" s="6" t="s">
        <v>22</v>
      </c>
      <c r="O112" s="8" t="s">
        <v>448</v>
      </c>
      <c r="P112" s="6" t="str">
        <f>HYPERLINK("https://docs.wto.org/imrd/directdoc.asp?DDFDocuments/t/G/TBTN23/EU988.DOCX", "https://docs.wto.org/imrd/directdoc.asp?DDFDocuments/t/G/TBTN23/EU988.DOCX")</f>
        <v>https://docs.wto.org/imrd/directdoc.asp?DDFDocuments/t/G/TBTN23/EU988.DOCX</v>
      </c>
      <c r="Q112" s="6" t="str">
        <f>HYPERLINK("https://docs.wto.org/imrd/directdoc.asp?DDFDocuments/u/G/TBTN23/EU988.DOCX", "https://docs.wto.org/imrd/directdoc.asp?DDFDocuments/u/G/TBTN23/EU988.DOCX")</f>
        <v>https://docs.wto.org/imrd/directdoc.asp?DDFDocuments/u/G/TBTN23/EU988.DOCX</v>
      </c>
      <c r="R112" s="6"/>
    </row>
    <row r="113" spans="1:18" ht="35.1" customHeight="1">
      <c r="A113" s="8" t="s">
        <v>975</v>
      </c>
      <c r="B113" s="8" t="s">
        <v>594</v>
      </c>
      <c r="C113" s="6" t="s">
        <v>604</v>
      </c>
      <c r="D113"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3" s="8" t="s">
        <v>592</v>
      </c>
      <c r="F113" s="8" t="s">
        <v>593</v>
      </c>
      <c r="H113" s="6" t="s">
        <v>453</v>
      </c>
      <c r="I113" s="6" t="s">
        <v>454</v>
      </c>
      <c r="J113" s="6" t="s">
        <v>21</v>
      </c>
      <c r="K113" s="6" t="s">
        <v>20</v>
      </c>
      <c r="L113" s="6"/>
      <c r="M113" s="7">
        <v>45157</v>
      </c>
      <c r="N113" s="6" t="s">
        <v>22</v>
      </c>
      <c r="O113" s="8" t="s">
        <v>455</v>
      </c>
      <c r="P113" s="6" t="str">
        <f>HYPERLINK("https://docs.wto.org/imrd/directdoc.asp?DDFDocuments/t/G/TBTN23/VNM266.DOCX", "https://docs.wto.org/imrd/directdoc.asp?DDFDocuments/t/G/TBTN23/VNM266.DOCX")</f>
        <v>https://docs.wto.org/imrd/directdoc.asp?DDFDocuments/t/G/TBTN23/VNM266.DOCX</v>
      </c>
      <c r="Q113" s="6" t="str">
        <f>HYPERLINK("https://docs.wto.org/imrd/directdoc.asp?DDFDocuments/u/G/TBTN23/VNM266.DOCX", "https://docs.wto.org/imrd/directdoc.asp?DDFDocuments/u/G/TBTN23/VNM266.DOCX")</f>
        <v>https://docs.wto.org/imrd/directdoc.asp?DDFDocuments/u/G/TBTN23/VNM266.DOCX</v>
      </c>
      <c r="R113" s="6"/>
    </row>
    <row r="114" spans="1:18" ht="35.1" customHeight="1">
      <c r="A114" s="8" t="s">
        <v>975</v>
      </c>
      <c r="B114" s="8" t="s">
        <v>594</v>
      </c>
      <c r="C114" s="6" t="s">
        <v>606</v>
      </c>
      <c r="D114"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4" s="8" t="s">
        <v>592</v>
      </c>
      <c r="F114" s="8" t="s">
        <v>593</v>
      </c>
      <c r="H114" s="6" t="s">
        <v>20</v>
      </c>
      <c r="I114" s="6" t="s">
        <v>460</v>
      </c>
      <c r="J114" s="6" t="s">
        <v>21</v>
      </c>
      <c r="K114" s="6" t="s">
        <v>20</v>
      </c>
      <c r="L114" s="6"/>
      <c r="M114" s="7">
        <v>45157</v>
      </c>
      <c r="N114" s="6" t="s">
        <v>22</v>
      </c>
      <c r="O114" s="8" t="s">
        <v>461</v>
      </c>
      <c r="P114" s="6" t="str">
        <f>HYPERLINK("https://docs.wto.org/imrd/directdoc.asp?DDFDocuments/t/G/TBTN23/SWE146.DOCX", "https://docs.wto.org/imrd/directdoc.asp?DDFDocuments/t/G/TBTN23/SWE146.DOCX")</f>
        <v>https://docs.wto.org/imrd/directdoc.asp?DDFDocuments/t/G/TBTN23/SWE146.DOCX</v>
      </c>
      <c r="Q114" s="6" t="str">
        <f>HYPERLINK("https://docs.wto.org/imrd/directdoc.asp?DDFDocuments/u/G/TBTN23/SWE146.DOCX", "https://docs.wto.org/imrd/directdoc.asp?DDFDocuments/u/G/TBTN23/SWE146.DOCX")</f>
        <v>https://docs.wto.org/imrd/directdoc.asp?DDFDocuments/u/G/TBTN23/SWE146.DOCX</v>
      </c>
      <c r="R114" s="6"/>
    </row>
    <row r="115" spans="1:18" ht="35.1" customHeight="1">
      <c r="A115" s="8" t="s">
        <v>975</v>
      </c>
      <c r="B115" s="8" t="s">
        <v>594</v>
      </c>
      <c r="C115" s="6" t="s">
        <v>616</v>
      </c>
      <c r="D115"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5" s="8" t="s">
        <v>592</v>
      </c>
      <c r="F115" s="8" t="s">
        <v>593</v>
      </c>
      <c r="H115" s="6" t="s">
        <v>20</v>
      </c>
      <c r="I115" s="6" t="s">
        <v>465</v>
      </c>
      <c r="J115" s="6" t="s">
        <v>21</v>
      </c>
      <c r="K115" s="6" t="s">
        <v>78</v>
      </c>
      <c r="L115" s="6"/>
      <c r="M115" s="7" t="s">
        <v>20</v>
      </c>
      <c r="N115" s="6" t="s">
        <v>22</v>
      </c>
      <c r="O115" s="6"/>
      <c r="P115" s="6" t="str">
        <f>HYPERLINK("https://docs.wto.org/imrd/directdoc.asp?DDFDocuments/t/G/TBTN23/GEO122.DOCX", "https://docs.wto.org/imrd/directdoc.asp?DDFDocuments/t/G/TBTN23/GEO122.DOCX")</f>
        <v>https://docs.wto.org/imrd/directdoc.asp?DDFDocuments/t/G/TBTN23/GEO122.DOCX</v>
      </c>
      <c r="Q115" s="6" t="str">
        <f>HYPERLINK("https://docs.wto.org/imrd/directdoc.asp?DDFDocuments/u/G/TBTN23/GEO122.DOCX", "https://docs.wto.org/imrd/directdoc.asp?DDFDocuments/u/G/TBTN23/GEO122.DOCX")</f>
        <v>https://docs.wto.org/imrd/directdoc.asp?DDFDocuments/u/G/TBTN23/GEO122.DOCX</v>
      </c>
      <c r="R115" s="6"/>
    </row>
    <row r="116" spans="1:18" ht="35.1" customHeight="1">
      <c r="A116" s="8" t="s">
        <v>975</v>
      </c>
      <c r="B116" s="8" t="s">
        <v>594</v>
      </c>
      <c r="C116" s="6" t="s">
        <v>617</v>
      </c>
      <c r="D116"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6" s="8" t="s">
        <v>592</v>
      </c>
      <c r="F116" s="8" t="s">
        <v>593</v>
      </c>
      <c r="H116" s="6" t="s">
        <v>20</v>
      </c>
      <c r="I116" s="6" t="s">
        <v>20</v>
      </c>
      <c r="J116" s="6" t="s">
        <v>21</v>
      </c>
      <c r="K116" s="6" t="s">
        <v>20</v>
      </c>
      <c r="L116" s="6"/>
      <c r="M116" s="7">
        <v>45157</v>
      </c>
      <c r="N116" s="6" t="s">
        <v>22</v>
      </c>
      <c r="O116" s="8" t="s">
        <v>469</v>
      </c>
      <c r="P116" s="6" t="str">
        <f>HYPERLINK("https://docs.wto.org/imrd/directdoc.asp?DDFDocuments/t/G/TBTN23/VNM267.DOCX", "https://docs.wto.org/imrd/directdoc.asp?DDFDocuments/t/G/TBTN23/VNM267.DOCX")</f>
        <v>https://docs.wto.org/imrd/directdoc.asp?DDFDocuments/t/G/TBTN23/VNM267.DOCX</v>
      </c>
      <c r="Q116" s="6" t="str">
        <f>HYPERLINK("https://docs.wto.org/imrd/directdoc.asp?DDFDocuments/u/G/TBTN23/VNM267.DOCX", "https://docs.wto.org/imrd/directdoc.asp?DDFDocuments/u/G/TBTN23/VNM267.DOCX")</f>
        <v>https://docs.wto.org/imrd/directdoc.asp?DDFDocuments/u/G/TBTN23/VNM267.DOCX</v>
      </c>
      <c r="R116" s="6"/>
    </row>
    <row r="117" spans="1:18" ht="35.1" customHeight="1">
      <c r="A117" s="8" t="s">
        <v>975</v>
      </c>
      <c r="B117" s="8" t="s">
        <v>594</v>
      </c>
      <c r="C117" s="6" t="s">
        <v>264</v>
      </c>
      <c r="D117"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7" s="8" t="s">
        <v>592</v>
      </c>
      <c r="F117" s="8" t="s">
        <v>593</v>
      </c>
      <c r="H117" s="6" t="s">
        <v>20</v>
      </c>
      <c r="I117" s="6" t="s">
        <v>473</v>
      </c>
      <c r="J117" s="6" t="s">
        <v>431</v>
      </c>
      <c r="K117" s="6" t="s">
        <v>20</v>
      </c>
      <c r="L117" s="6"/>
      <c r="M117" s="7">
        <v>45157</v>
      </c>
      <c r="N117" s="6" t="s">
        <v>22</v>
      </c>
      <c r="O117" s="6"/>
      <c r="P117" s="6" t="str">
        <f>HYPERLINK("https://docs.wto.org/imrd/directdoc.asp?DDFDocuments/t/G/TBTN23/GEO124.DOCX", "https://docs.wto.org/imrd/directdoc.asp?DDFDocuments/t/G/TBTN23/GEO124.DOCX")</f>
        <v>https://docs.wto.org/imrd/directdoc.asp?DDFDocuments/t/G/TBTN23/GEO124.DOCX</v>
      </c>
      <c r="Q117" s="6" t="str">
        <f>HYPERLINK("https://docs.wto.org/imrd/directdoc.asp?DDFDocuments/u/G/TBTN23/GEO124.DOCX", "https://docs.wto.org/imrd/directdoc.asp?DDFDocuments/u/G/TBTN23/GEO124.DOCX")</f>
        <v>https://docs.wto.org/imrd/directdoc.asp?DDFDocuments/u/G/TBTN23/GEO124.DOCX</v>
      </c>
      <c r="R117" s="6"/>
    </row>
    <row r="118" spans="1:18" ht="35.1" customHeight="1">
      <c r="A118" s="8" t="s">
        <v>975</v>
      </c>
      <c r="B118" s="8" t="s">
        <v>594</v>
      </c>
      <c r="C118" s="6" t="s">
        <v>618</v>
      </c>
      <c r="D118" s="6" t="str">
        <f>HYPERLINK("https://eping.wto.org/en/Search?viewData= G/TBT/N/ARE/576, G/TBT/N/BHR/666, G/TBT/N/KWT/635, G/TBT/N/OMN/496, G/TBT/N/QAT/646, G/TBT/N/SAU/1289, G/TBT/N/YEM/253"," G/TBT/N/ARE/576, G/TBT/N/BHR/666, G/TBT/N/KWT/635, G/TBT/N/OMN/496, G/TBT/N/QAT/646, G/TBT/N/SAU/1289, G/TBT/N/YEM/253")</f>
        <v xml:space="preserve"> G/TBT/N/ARE/576, G/TBT/N/BHR/666, G/TBT/N/KWT/635, G/TBT/N/OMN/496, G/TBT/N/QAT/646, G/TBT/N/SAU/1289, G/TBT/N/YEM/253</v>
      </c>
      <c r="E118" s="8" t="s">
        <v>592</v>
      </c>
      <c r="F118" s="8" t="s">
        <v>593</v>
      </c>
      <c r="H118" s="6" t="s">
        <v>20</v>
      </c>
      <c r="I118" s="6" t="s">
        <v>478</v>
      </c>
      <c r="J118" s="6" t="s">
        <v>198</v>
      </c>
      <c r="K118" s="6" t="s">
        <v>20</v>
      </c>
      <c r="L118" s="6"/>
      <c r="M118" s="7">
        <v>45156</v>
      </c>
      <c r="N118" s="6" t="s">
        <v>22</v>
      </c>
      <c r="O118" s="6"/>
      <c r="P118" s="6" t="str">
        <f>HYPERLINK("https://docs.wto.org/imrd/directdoc.asp?DDFDocuments/t/G/TBTN23/EGY357.DOCX", "https://docs.wto.org/imrd/directdoc.asp?DDFDocuments/t/G/TBTN23/EGY357.DOCX")</f>
        <v>https://docs.wto.org/imrd/directdoc.asp?DDFDocuments/t/G/TBTN23/EGY357.DOCX</v>
      </c>
      <c r="Q118" s="6" t="str">
        <f>HYPERLINK("https://docs.wto.org/imrd/directdoc.asp?DDFDocuments/u/G/TBTN23/EGY357.DOCX", "https://docs.wto.org/imrd/directdoc.asp?DDFDocuments/u/G/TBTN23/EGY357.DOCX")</f>
        <v>https://docs.wto.org/imrd/directdoc.asp?DDFDocuments/u/G/TBTN23/EGY357.DOCX</v>
      </c>
      <c r="R118" s="6"/>
    </row>
    <row r="119" spans="1:18" ht="35.1" customHeight="1">
      <c r="A119" s="8" t="s">
        <v>995</v>
      </c>
      <c r="B119" s="8" t="s">
        <v>727</v>
      </c>
      <c r="C119" s="6" t="s">
        <v>61</v>
      </c>
      <c r="D119" s="6" t="str">
        <f>HYPERLINK("https://eping.wto.org/en/Search?viewData= G/TBT/N/IND/274"," G/TBT/N/IND/274")</f>
        <v xml:space="preserve"> G/TBT/N/IND/274</v>
      </c>
      <c r="E119" s="8" t="s">
        <v>725</v>
      </c>
      <c r="F119" s="8" t="s">
        <v>726</v>
      </c>
      <c r="H119" s="6" t="s">
        <v>20</v>
      </c>
      <c r="I119" s="6" t="s">
        <v>478</v>
      </c>
      <c r="J119" s="6" t="s">
        <v>198</v>
      </c>
      <c r="K119" s="6" t="s">
        <v>20</v>
      </c>
      <c r="L119" s="6"/>
      <c r="M119" s="7">
        <v>45156</v>
      </c>
      <c r="N119" s="6" t="s">
        <v>22</v>
      </c>
      <c r="O119" s="6"/>
      <c r="P119" s="6" t="str">
        <f>HYPERLINK("https://docs.wto.org/imrd/directdoc.asp?DDFDocuments/t/G/TBTN23/EGY354.DOCX", "https://docs.wto.org/imrd/directdoc.asp?DDFDocuments/t/G/TBTN23/EGY354.DOCX")</f>
        <v>https://docs.wto.org/imrd/directdoc.asp?DDFDocuments/t/G/TBTN23/EGY354.DOCX</v>
      </c>
      <c r="Q119" s="6" t="str">
        <f>HYPERLINK("https://docs.wto.org/imrd/directdoc.asp?DDFDocuments/u/G/TBTN23/EGY354.DOCX", "https://docs.wto.org/imrd/directdoc.asp?DDFDocuments/u/G/TBTN23/EGY354.DOCX")</f>
        <v>https://docs.wto.org/imrd/directdoc.asp?DDFDocuments/u/G/TBTN23/EGY354.DOCX</v>
      </c>
      <c r="R119" s="6"/>
    </row>
    <row r="120" spans="1:18" ht="35.1" customHeight="1">
      <c r="A120" s="8" t="s">
        <v>1011</v>
      </c>
      <c r="B120" s="8" t="s">
        <v>1011</v>
      </c>
      <c r="C120" s="6" t="s">
        <v>324</v>
      </c>
      <c r="D120" s="6" t="str">
        <f>HYPERLINK("https://eping.wto.org/en/Search?viewData= G/TBT/N/LKA/56"," G/TBT/N/LKA/56")</f>
        <v xml:space="preserve"> G/TBT/N/LKA/56</v>
      </c>
      <c r="E120" s="8" t="s">
        <v>825</v>
      </c>
      <c r="F120" s="8" t="s">
        <v>826</v>
      </c>
      <c r="H120" s="6" t="s">
        <v>386</v>
      </c>
      <c r="I120" s="6" t="s">
        <v>485</v>
      </c>
      <c r="J120" s="6" t="s">
        <v>486</v>
      </c>
      <c r="K120" s="6" t="s">
        <v>20</v>
      </c>
      <c r="L120" s="6"/>
      <c r="M120" s="7">
        <v>45156</v>
      </c>
      <c r="N120" s="6" t="s">
        <v>22</v>
      </c>
      <c r="O120" s="8" t="s">
        <v>487</v>
      </c>
      <c r="P120" s="6" t="str">
        <f>HYPERLINK("https://docs.wto.org/imrd/directdoc.asp?DDFDocuments/t/G/TBTN23/CHE278.DOCX", "https://docs.wto.org/imrd/directdoc.asp?DDFDocuments/t/G/TBTN23/CHE278.DOCX")</f>
        <v>https://docs.wto.org/imrd/directdoc.asp?DDFDocuments/t/G/TBTN23/CHE278.DOCX</v>
      </c>
      <c r="Q120" s="6" t="str">
        <f>HYPERLINK("https://docs.wto.org/imrd/directdoc.asp?DDFDocuments/u/G/TBTN23/CHE278.DOCX", "https://docs.wto.org/imrd/directdoc.asp?DDFDocuments/u/G/TBTN23/CHE278.DOCX")</f>
        <v>https://docs.wto.org/imrd/directdoc.asp?DDFDocuments/u/G/TBTN23/CHE278.DOCX</v>
      </c>
      <c r="R120" s="6"/>
    </row>
    <row r="121" spans="1:18" ht="35.1" customHeight="1">
      <c r="A121" s="8" t="s">
        <v>889</v>
      </c>
      <c r="B121" s="8" t="s">
        <v>34</v>
      </c>
      <c r="C121" s="6" t="s">
        <v>31</v>
      </c>
      <c r="D121" s="6" t="str">
        <f>HYPERLINK("https://eping.wto.org/en/Search?viewData= G/TBT/N/GEO/125"," G/TBT/N/GEO/125")</f>
        <v xml:space="preserve"> G/TBT/N/GEO/125</v>
      </c>
      <c r="E121" s="8" t="s">
        <v>32</v>
      </c>
      <c r="F121" s="8" t="s">
        <v>33</v>
      </c>
      <c r="H121" s="6" t="s">
        <v>20</v>
      </c>
      <c r="I121" s="6" t="s">
        <v>478</v>
      </c>
      <c r="J121" s="6" t="s">
        <v>198</v>
      </c>
      <c r="K121" s="6" t="s">
        <v>20</v>
      </c>
      <c r="L121" s="6"/>
      <c r="M121" s="7">
        <v>45156</v>
      </c>
      <c r="N121" s="6" t="s">
        <v>22</v>
      </c>
      <c r="O121" s="6"/>
      <c r="P121" s="6" t="str">
        <f>HYPERLINK("https://docs.wto.org/imrd/directdoc.asp?DDFDocuments/t/G/TBTN23/EGY356.DOCX", "https://docs.wto.org/imrd/directdoc.asp?DDFDocuments/t/G/TBTN23/EGY356.DOCX")</f>
        <v>https://docs.wto.org/imrd/directdoc.asp?DDFDocuments/t/G/TBTN23/EGY356.DOCX</v>
      </c>
      <c r="Q121" s="6" t="str">
        <f>HYPERLINK("https://docs.wto.org/imrd/directdoc.asp?DDFDocuments/u/G/TBTN23/EGY356.DOCX", "https://docs.wto.org/imrd/directdoc.asp?DDFDocuments/u/G/TBTN23/EGY356.DOCX")</f>
        <v>https://docs.wto.org/imrd/directdoc.asp?DDFDocuments/u/G/TBTN23/EGY356.DOCX</v>
      </c>
      <c r="R121" s="6"/>
    </row>
    <row r="122" spans="1:18" ht="35.1" customHeight="1">
      <c r="A122" s="8" t="s">
        <v>921</v>
      </c>
      <c r="B122" s="8" t="s">
        <v>276</v>
      </c>
      <c r="C122" s="6" t="s">
        <v>184</v>
      </c>
      <c r="D122" s="6" t="str">
        <f>HYPERLINK("https://eping.wto.org/en/Search?viewData= G/TBT/N/CHN/1729"," G/TBT/N/CHN/1729")</f>
        <v xml:space="preserve"> G/TBT/N/CHN/1729</v>
      </c>
      <c r="E122" s="8" t="s">
        <v>274</v>
      </c>
      <c r="F122" s="8" t="s">
        <v>275</v>
      </c>
      <c r="H122" s="6" t="s">
        <v>20</v>
      </c>
      <c r="I122" s="6" t="s">
        <v>478</v>
      </c>
      <c r="J122" s="6" t="s">
        <v>198</v>
      </c>
      <c r="K122" s="6" t="s">
        <v>20</v>
      </c>
      <c r="L122" s="6"/>
      <c r="M122" s="7">
        <v>45156</v>
      </c>
      <c r="N122" s="6" t="s">
        <v>22</v>
      </c>
      <c r="O122" s="6"/>
      <c r="P122" s="6" t="str">
        <f>HYPERLINK("https://docs.wto.org/imrd/directdoc.asp?DDFDocuments/t/G/TBTN23/EGY355.DOCX", "https://docs.wto.org/imrd/directdoc.asp?DDFDocuments/t/G/TBTN23/EGY355.DOCX")</f>
        <v>https://docs.wto.org/imrd/directdoc.asp?DDFDocuments/t/G/TBTN23/EGY355.DOCX</v>
      </c>
      <c r="Q122" s="6" t="str">
        <f>HYPERLINK("https://docs.wto.org/imrd/directdoc.asp?DDFDocuments/u/G/TBTN23/EGY355.DOCX", "https://docs.wto.org/imrd/directdoc.asp?DDFDocuments/u/G/TBTN23/EGY355.DOCX")</f>
        <v>https://docs.wto.org/imrd/directdoc.asp?DDFDocuments/u/G/TBTN23/EGY355.DOCX</v>
      </c>
      <c r="R122" s="6"/>
    </row>
    <row r="123" spans="1:18" ht="35.1" customHeight="1">
      <c r="A123" s="8" t="s">
        <v>962</v>
      </c>
      <c r="B123" s="8" t="s">
        <v>507</v>
      </c>
      <c r="C123" s="6" t="s">
        <v>474</v>
      </c>
      <c r="D123" s="6" t="str">
        <f>HYPERLINK("https://eping.wto.org/en/Search?viewData= G/TBT/N/EGY/362"," G/TBT/N/EGY/362")</f>
        <v xml:space="preserve"> G/TBT/N/EGY/362</v>
      </c>
      <c r="E123" s="8" t="s">
        <v>505</v>
      </c>
      <c r="F123" s="8" t="s">
        <v>506</v>
      </c>
      <c r="H123" s="6" t="s">
        <v>20</v>
      </c>
      <c r="I123" s="6" t="s">
        <v>495</v>
      </c>
      <c r="J123" s="6" t="s">
        <v>233</v>
      </c>
      <c r="K123" s="6" t="s">
        <v>20</v>
      </c>
      <c r="L123" s="6"/>
      <c r="M123" s="7">
        <v>45156</v>
      </c>
      <c r="N123" s="6" t="s">
        <v>22</v>
      </c>
      <c r="O123" s="8" t="s">
        <v>496</v>
      </c>
      <c r="P123" s="6" t="str">
        <f>HYPERLINK("https://docs.wto.org/imrd/directdoc.asp?DDFDocuments/t/G/TBTN23/EU987.DOCX", "https://docs.wto.org/imrd/directdoc.asp?DDFDocuments/t/G/TBTN23/EU987.DOCX")</f>
        <v>https://docs.wto.org/imrd/directdoc.asp?DDFDocuments/t/G/TBTN23/EU987.DOCX</v>
      </c>
      <c r="Q123" s="6"/>
      <c r="R123" s="6"/>
    </row>
    <row r="124" spans="1:18" ht="35.1" customHeight="1">
      <c r="A124" s="8" t="s">
        <v>1002</v>
      </c>
      <c r="B124" s="8" t="s">
        <v>768</v>
      </c>
      <c r="C124" s="6" t="s">
        <v>749</v>
      </c>
      <c r="D124" s="6" t="str">
        <f>HYPERLINK("https://eping.wto.org/en/Search?viewData= G/TBT/N/JOR/54"," G/TBT/N/JOR/54")</f>
        <v xml:space="preserve"> G/TBT/N/JOR/54</v>
      </c>
      <c r="E124" s="8" t="s">
        <v>766</v>
      </c>
      <c r="F124" s="8" t="s">
        <v>767</v>
      </c>
      <c r="H124" s="6" t="s">
        <v>20</v>
      </c>
      <c r="I124" s="6" t="s">
        <v>500</v>
      </c>
      <c r="J124" s="6" t="s">
        <v>198</v>
      </c>
      <c r="K124" s="6" t="s">
        <v>20</v>
      </c>
      <c r="L124" s="6"/>
      <c r="M124" s="7">
        <v>45156</v>
      </c>
      <c r="N124" s="6" t="s">
        <v>22</v>
      </c>
      <c r="O124" s="6"/>
      <c r="P124" s="6" t="str">
        <f>HYPERLINK("https://docs.wto.org/imrd/directdoc.asp?DDFDocuments/t/G/TBTN23/EGY360.DOCX", "https://docs.wto.org/imrd/directdoc.asp?DDFDocuments/t/G/TBTN23/EGY360.DOCX")</f>
        <v>https://docs.wto.org/imrd/directdoc.asp?DDFDocuments/t/G/TBTN23/EGY360.DOCX</v>
      </c>
      <c r="Q124" s="6" t="str">
        <f>HYPERLINK("https://docs.wto.org/imrd/directdoc.asp?DDFDocuments/u/G/TBTN23/EGY360.DOCX", "https://docs.wto.org/imrd/directdoc.asp?DDFDocuments/u/G/TBTN23/EGY360.DOCX")</f>
        <v>https://docs.wto.org/imrd/directdoc.asp?DDFDocuments/u/G/TBTN23/EGY360.DOCX</v>
      </c>
      <c r="R124" s="6"/>
    </row>
    <row r="125" spans="1:18" ht="35.1" customHeight="1">
      <c r="A125" s="8" t="s">
        <v>1004</v>
      </c>
      <c r="B125" s="8" t="s">
        <v>778</v>
      </c>
      <c r="C125" s="6" t="s">
        <v>749</v>
      </c>
      <c r="D125" s="6" t="str">
        <f>HYPERLINK("https://eping.wto.org/en/Search?viewData= G/TBT/N/JOR/51"," G/TBT/N/JOR/51")</f>
        <v xml:space="preserve"> G/TBT/N/JOR/51</v>
      </c>
      <c r="E125" s="8" t="s">
        <v>776</v>
      </c>
      <c r="F125" s="8" t="s">
        <v>777</v>
      </c>
      <c r="H125" s="6" t="s">
        <v>20</v>
      </c>
      <c r="I125" s="6" t="s">
        <v>500</v>
      </c>
      <c r="J125" s="6" t="s">
        <v>198</v>
      </c>
      <c r="K125" s="6" t="s">
        <v>20</v>
      </c>
      <c r="L125" s="6"/>
      <c r="M125" s="7">
        <v>45156</v>
      </c>
      <c r="N125" s="6" t="s">
        <v>22</v>
      </c>
      <c r="O125" s="6"/>
      <c r="P125" s="6" t="str">
        <f>HYPERLINK("https://docs.wto.org/imrd/directdoc.asp?DDFDocuments/t/G/TBTN23/EGY361.DOCX", "https://docs.wto.org/imrd/directdoc.asp?DDFDocuments/t/G/TBTN23/EGY361.DOCX")</f>
        <v>https://docs.wto.org/imrd/directdoc.asp?DDFDocuments/t/G/TBTN23/EGY361.DOCX</v>
      </c>
      <c r="Q125" s="6" t="str">
        <f>HYPERLINK("https://docs.wto.org/imrd/directdoc.asp?DDFDocuments/u/G/TBTN23/EGY361.DOCX", "https://docs.wto.org/imrd/directdoc.asp?DDFDocuments/u/G/TBTN23/EGY361.DOCX")</f>
        <v>https://docs.wto.org/imrd/directdoc.asp?DDFDocuments/u/G/TBTN23/EGY361.DOCX</v>
      </c>
      <c r="R125" s="6"/>
    </row>
    <row r="126" spans="1:18" ht="35.1" customHeight="1">
      <c r="A126" s="8" t="s">
        <v>999</v>
      </c>
      <c r="B126" s="8" t="s">
        <v>752</v>
      </c>
      <c r="C126" s="6" t="s">
        <v>749</v>
      </c>
      <c r="D126" s="6" t="str">
        <f>HYPERLINK("https://eping.wto.org/en/Search?viewData= G/TBT/N/JOR/52"," G/TBT/N/JOR/52")</f>
        <v xml:space="preserve"> G/TBT/N/JOR/52</v>
      </c>
      <c r="E126" s="8" t="s">
        <v>750</v>
      </c>
      <c r="F126" s="8" t="s">
        <v>751</v>
      </c>
      <c r="H126" s="6" t="s">
        <v>20</v>
      </c>
      <c r="I126" s="6" t="s">
        <v>478</v>
      </c>
      <c r="J126" s="6" t="s">
        <v>198</v>
      </c>
      <c r="K126" s="6" t="s">
        <v>20</v>
      </c>
      <c r="L126" s="6"/>
      <c r="M126" s="7">
        <v>45156</v>
      </c>
      <c r="N126" s="6" t="s">
        <v>22</v>
      </c>
      <c r="O126" s="6"/>
      <c r="P126" s="6" t="str">
        <f>HYPERLINK("https://docs.wto.org/imrd/directdoc.asp?DDFDocuments/t/G/TBTN23/EGY358.DOCX", "https://docs.wto.org/imrd/directdoc.asp?DDFDocuments/t/G/TBTN23/EGY358.DOCX")</f>
        <v>https://docs.wto.org/imrd/directdoc.asp?DDFDocuments/t/G/TBTN23/EGY358.DOCX</v>
      </c>
      <c r="Q126" s="6" t="str">
        <f>HYPERLINK("https://docs.wto.org/imrd/directdoc.asp?DDFDocuments/u/G/TBTN23/EGY358.DOCX", "https://docs.wto.org/imrd/directdoc.asp?DDFDocuments/u/G/TBTN23/EGY358.DOCX")</f>
        <v>https://docs.wto.org/imrd/directdoc.asp?DDFDocuments/u/G/TBTN23/EGY358.DOCX</v>
      </c>
      <c r="R126" s="6"/>
    </row>
    <row r="127" spans="1:18" ht="35.1" customHeight="1">
      <c r="A127" s="8" t="s">
        <v>936</v>
      </c>
      <c r="B127" s="8" t="s">
        <v>366</v>
      </c>
      <c r="C127" s="6" t="s">
        <v>24</v>
      </c>
      <c r="D127" s="6" t="str">
        <f>HYPERLINK("https://eping.wto.org/en/Search?viewData= G/TBT/N/EU/989"," G/TBT/N/EU/989")</f>
        <v xml:space="preserve"> G/TBT/N/EU/989</v>
      </c>
      <c r="E127" s="8" t="s">
        <v>364</v>
      </c>
      <c r="F127" s="8" t="s">
        <v>365</v>
      </c>
      <c r="H127" s="6" t="s">
        <v>20</v>
      </c>
      <c r="I127" s="6" t="s">
        <v>508</v>
      </c>
      <c r="J127" s="6" t="s">
        <v>198</v>
      </c>
      <c r="K127" s="6" t="s">
        <v>20</v>
      </c>
      <c r="L127" s="6"/>
      <c r="M127" s="7">
        <v>45156</v>
      </c>
      <c r="N127" s="6" t="s">
        <v>22</v>
      </c>
      <c r="O127" s="6"/>
      <c r="P127" s="6" t="str">
        <f>HYPERLINK("https://docs.wto.org/imrd/directdoc.asp?DDFDocuments/t/G/TBTN23/EGY362.DOCX", "https://docs.wto.org/imrd/directdoc.asp?DDFDocuments/t/G/TBTN23/EGY362.DOCX")</f>
        <v>https://docs.wto.org/imrd/directdoc.asp?DDFDocuments/t/G/TBTN23/EGY362.DOCX</v>
      </c>
      <c r="Q127" s="6" t="str">
        <f>HYPERLINK("https://docs.wto.org/imrd/directdoc.asp?DDFDocuments/u/G/TBTN23/EGY362.DOCX", "https://docs.wto.org/imrd/directdoc.asp?DDFDocuments/u/G/TBTN23/EGY362.DOCX")</f>
        <v>https://docs.wto.org/imrd/directdoc.asp?DDFDocuments/u/G/TBTN23/EGY362.DOCX</v>
      </c>
      <c r="R127" s="6"/>
    </row>
    <row r="128" spans="1:18" ht="35.1" customHeight="1">
      <c r="A128" s="8" t="s">
        <v>996</v>
      </c>
      <c r="B128" s="8" t="s">
        <v>734</v>
      </c>
      <c r="C128" s="6" t="s">
        <v>61</v>
      </c>
      <c r="D128" s="6" t="str">
        <f>HYPERLINK("https://eping.wto.org/en/Search?viewData= G/TBT/N/IND/272"," G/TBT/N/IND/272")</f>
        <v xml:space="preserve"> G/TBT/N/IND/272</v>
      </c>
      <c r="E128" s="8" t="s">
        <v>732</v>
      </c>
      <c r="F128" s="8" t="s">
        <v>733</v>
      </c>
      <c r="H128" s="6" t="s">
        <v>20</v>
      </c>
      <c r="I128" s="6" t="s">
        <v>500</v>
      </c>
      <c r="J128" s="6" t="s">
        <v>198</v>
      </c>
      <c r="K128" s="6" t="s">
        <v>20</v>
      </c>
      <c r="L128" s="6"/>
      <c r="M128" s="7">
        <v>45156</v>
      </c>
      <c r="N128" s="6" t="s">
        <v>22</v>
      </c>
      <c r="O128" s="6"/>
      <c r="P128" s="6" t="str">
        <f>HYPERLINK("https://docs.wto.org/imrd/directdoc.asp?DDFDocuments/t/G/TBTN23/EGY359.DOCX", "https://docs.wto.org/imrd/directdoc.asp?DDFDocuments/t/G/TBTN23/EGY359.DOCX")</f>
        <v>https://docs.wto.org/imrd/directdoc.asp?DDFDocuments/t/G/TBTN23/EGY359.DOCX</v>
      </c>
      <c r="Q128" s="6" t="str">
        <f>HYPERLINK("https://docs.wto.org/imrd/directdoc.asp?DDFDocuments/u/G/TBTN23/EGY359.DOCX", "https://docs.wto.org/imrd/directdoc.asp?DDFDocuments/u/G/TBTN23/EGY359.DOCX")</f>
        <v>https://docs.wto.org/imrd/directdoc.asp?DDFDocuments/u/G/TBTN23/EGY359.DOCX</v>
      </c>
      <c r="R128" s="6"/>
    </row>
    <row r="129" spans="1:18" ht="35.1" customHeight="1">
      <c r="A129" s="8" t="s">
        <v>910</v>
      </c>
      <c r="B129" s="8" t="s">
        <v>163</v>
      </c>
      <c r="C129" s="6" t="s">
        <v>160</v>
      </c>
      <c r="D129" s="6" t="str">
        <f>HYPERLINK("https://eping.wto.org/en/Search?viewData= G/TBT/N/ISR/1283"," G/TBT/N/ISR/1283")</f>
        <v xml:space="preserve"> G/TBT/N/ISR/1283</v>
      </c>
      <c r="E129" s="8" t="s">
        <v>161</v>
      </c>
      <c r="F129" s="8" t="s">
        <v>162</v>
      </c>
      <c r="H129" s="6" t="s">
        <v>20</v>
      </c>
      <c r="I129" s="6" t="s">
        <v>514</v>
      </c>
      <c r="J129" s="6" t="s">
        <v>205</v>
      </c>
      <c r="K129" s="6" t="s">
        <v>78</v>
      </c>
      <c r="L129" s="6"/>
      <c r="M129" s="7">
        <v>45153</v>
      </c>
      <c r="N129" s="6" t="s">
        <v>22</v>
      </c>
      <c r="O129" s="8" t="s">
        <v>515</v>
      </c>
      <c r="P129" s="6" t="str">
        <f>HYPERLINK("https://docs.wto.org/imrd/directdoc.asp?DDFDocuments/t/G/TBTN23/USA2008.DOCX", "https://docs.wto.org/imrd/directdoc.asp?DDFDocuments/t/G/TBTN23/USA2008.DOCX")</f>
        <v>https://docs.wto.org/imrd/directdoc.asp?DDFDocuments/t/G/TBTN23/USA2008.DOCX</v>
      </c>
      <c r="Q129" s="6"/>
      <c r="R129" s="6"/>
    </row>
    <row r="130" spans="1:18" ht="35.1" customHeight="1">
      <c r="A130" s="8" t="s">
        <v>908</v>
      </c>
      <c r="B130" s="8" t="s">
        <v>152</v>
      </c>
      <c r="C130" s="6" t="s">
        <v>117</v>
      </c>
      <c r="D130" s="6" t="str">
        <f>HYPERLINK("https://eping.wto.org/en/Search?viewData= G/TBT/N/KOR/1152"," G/TBT/N/KOR/1152")</f>
        <v xml:space="preserve"> G/TBT/N/KOR/1152</v>
      </c>
      <c r="E130" s="8" t="s">
        <v>150</v>
      </c>
      <c r="F130" s="8" t="s">
        <v>151</v>
      </c>
      <c r="H130" s="6" t="s">
        <v>519</v>
      </c>
      <c r="I130" s="6" t="s">
        <v>520</v>
      </c>
      <c r="J130" s="6" t="s">
        <v>521</v>
      </c>
      <c r="K130" s="6" t="s">
        <v>38</v>
      </c>
      <c r="L130" s="6"/>
      <c r="M130" s="7">
        <v>45153</v>
      </c>
      <c r="N130" s="6" t="s">
        <v>22</v>
      </c>
      <c r="O130" s="8" t="s">
        <v>522</v>
      </c>
      <c r="P130" s="6" t="str">
        <f>HYPERLINK("https://docs.wto.org/imrd/directdoc.asp?DDFDocuments/t/G/TBTN23/BDI372.DOCX", "https://docs.wto.org/imrd/directdoc.asp?DDFDocuments/t/G/TBTN23/BDI372.DOCX")</f>
        <v>https://docs.wto.org/imrd/directdoc.asp?DDFDocuments/t/G/TBTN23/BDI372.DOCX</v>
      </c>
      <c r="Q130" s="6"/>
      <c r="R130" s="6"/>
    </row>
    <row r="131" spans="1:18" ht="35.1" customHeight="1">
      <c r="A131" s="8" t="s">
        <v>908</v>
      </c>
      <c r="B131" s="8" t="s">
        <v>615</v>
      </c>
      <c r="C131" s="6" t="s">
        <v>437</v>
      </c>
      <c r="D131" s="6" t="str">
        <f>HYPERLINK("https://eping.wto.org/en/Search?viewData= G/TBT/N/ARM/94"," G/TBT/N/ARM/94")</f>
        <v xml:space="preserve"> G/TBT/N/ARM/94</v>
      </c>
      <c r="E131" s="8" t="s">
        <v>613</v>
      </c>
      <c r="F131" s="8" t="s">
        <v>614</v>
      </c>
      <c r="H131" s="6" t="s">
        <v>519</v>
      </c>
      <c r="I131" s="6" t="s">
        <v>520</v>
      </c>
      <c r="J131" s="6" t="s">
        <v>521</v>
      </c>
      <c r="K131" s="6" t="s">
        <v>38</v>
      </c>
      <c r="L131" s="6"/>
      <c r="M131" s="7">
        <v>45153</v>
      </c>
      <c r="N131" s="6" t="s">
        <v>22</v>
      </c>
      <c r="O131" s="8" t="s">
        <v>522</v>
      </c>
      <c r="P131" s="6" t="str">
        <f>HYPERLINK("https://docs.wto.org/imrd/directdoc.asp?DDFDocuments/t/G/TBTN23/BDI372.DOCX", "https://docs.wto.org/imrd/directdoc.asp?DDFDocuments/t/G/TBTN23/BDI372.DOCX")</f>
        <v>https://docs.wto.org/imrd/directdoc.asp?DDFDocuments/t/G/TBTN23/BDI372.DOCX</v>
      </c>
      <c r="Q131" s="6"/>
      <c r="R131" s="6"/>
    </row>
    <row r="132" spans="1:18" ht="35.1" customHeight="1">
      <c r="A132" s="8" t="s">
        <v>998</v>
      </c>
      <c r="B132" s="8" t="s">
        <v>746</v>
      </c>
      <c r="C132" s="6" t="s">
        <v>61</v>
      </c>
      <c r="D132" s="6" t="str">
        <f>HYPERLINK("https://eping.wto.org/en/Search?viewData= G/TBT/N/IND/271"," G/TBT/N/IND/271")</f>
        <v xml:space="preserve"> G/TBT/N/IND/271</v>
      </c>
      <c r="E132" s="8" t="s">
        <v>744</v>
      </c>
      <c r="F132" s="8" t="s">
        <v>745</v>
      </c>
      <c r="H132" s="6" t="s">
        <v>526</v>
      </c>
      <c r="I132" s="6" t="s">
        <v>520</v>
      </c>
      <c r="J132" s="6" t="s">
        <v>527</v>
      </c>
      <c r="K132" s="6" t="s">
        <v>38</v>
      </c>
      <c r="L132" s="6"/>
      <c r="M132" s="7">
        <v>45153</v>
      </c>
      <c r="N132" s="6" t="s">
        <v>22</v>
      </c>
      <c r="O132" s="8" t="s">
        <v>528</v>
      </c>
      <c r="P132" s="6" t="str">
        <f>HYPERLINK("https://docs.wto.org/imrd/directdoc.asp?DDFDocuments/t/G/TBTN23/BDI370.DOCX", "https://docs.wto.org/imrd/directdoc.asp?DDFDocuments/t/G/TBTN23/BDI370.DOCX")</f>
        <v>https://docs.wto.org/imrd/directdoc.asp?DDFDocuments/t/G/TBTN23/BDI370.DOCX</v>
      </c>
      <c r="Q132" s="6" t="str">
        <f>HYPERLINK("https://docs.wto.org/imrd/directdoc.asp?DDFDocuments/u/G/TBTN23/BDI370.DOCX", "https://docs.wto.org/imrd/directdoc.asp?DDFDocuments/u/G/TBTN23/BDI370.DOCX")</f>
        <v>https://docs.wto.org/imrd/directdoc.asp?DDFDocuments/u/G/TBTN23/BDI370.DOCX</v>
      </c>
      <c r="R132" s="6"/>
    </row>
    <row r="133" spans="1:18" ht="35.1" customHeight="1">
      <c r="A133" s="8" t="s">
        <v>989</v>
      </c>
      <c r="B133" s="8" t="s">
        <v>691</v>
      </c>
      <c r="C133" s="6" t="s">
        <v>688</v>
      </c>
      <c r="D133" s="6" t="str">
        <f>HYPERLINK("https://eping.wto.org/en/Search?viewData= G/TBT/N/GHA/53"," G/TBT/N/GHA/53")</f>
        <v xml:space="preserve"> G/TBT/N/GHA/53</v>
      </c>
      <c r="E133" s="8" t="s">
        <v>689</v>
      </c>
      <c r="F133" s="8" t="s">
        <v>690</v>
      </c>
      <c r="H133" s="6" t="s">
        <v>532</v>
      </c>
      <c r="I133" s="6" t="s">
        <v>520</v>
      </c>
      <c r="J133" s="6" t="s">
        <v>533</v>
      </c>
      <c r="K133" s="6" t="s">
        <v>38</v>
      </c>
      <c r="L133" s="6"/>
      <c r="M133" s="7">
        <v>45153</v>
      </c>
      <c r="N133" s="6" t="s">
        <v>22</v>
      </c>
      <c r="O133" s="8" t="s">
        <v>534</v>
      </c>
      <c r="P133" s="6" t="str">
        <f>HYPERLINK("https://docs.wto.org/imrd/directdoc.asp?DDFDocuments/t/G/TBTN23/BDI373.DOCX", "https://docs.wto.org/imrd/directdoc.asp?DDFDocuments/t/G/TBTN23/BDI373.DOCX")</f>
        <v>https://docs.wto.org/imrd/directdoc.asp?DDFDocuments/t/G/TBTN23/BDI373.DOCX</v>
      </c>
      <c r="Q133" s="6" t="str">
        <f>HYPERLINK("https://docs.wto.org/imrd/directdoc.asp?DDFDocuments/u/G/TBTN23/BDI373.DOCX", "https://docs.wto.org/imrd/directdoc.asp?DDFDocuments/u/G/TBTN23/BDI373.DOCX")</f>
        <v>https://docs.wto.org/imrd/directdoc.asp?DDFDocuments/u/G/TBTN23/BDI373.DOCX</v>
      </c>
      <c r="R133" s="6"/>
    </row>
    <row r="134" spans="1:18" ht="35.1" customHeight="1">
      <c r="A134" s="8" t="s">
        <v>956</v>
      </c>
      <c r="B134" s="8" t="s">
        <v>464</v>
      </c>
      <c r="C134" s="6" t="s">
        <v>31</v>
      </c>
      <c r="D134" s="6" t="str">
        <f>HYPERLINK("https://eping.wto.org/en/Search?viewData= G/TBT/N/GEO/122"," G/TBT/N/GEO/122")</f>
        <v xml:space="preserve"> G/TBT/N/GEO/122</v>
      </c>
      <c r="E134" s="8" t="s">
        <v>462</v>
      </c>
      <c r="F134" s="8" t="s">
        <v>463</v>
      </c>
      <c r="H134" s="6" t="s">
        <v>538</v>
      </c>
      <c r="I134" s="6" t="s">
        <v>520</v>
      </c>
      <c r="J134" s="6" t="s">
        <v>533</v>
      </c>
      <c r="K134" s="6" t="s">
        <v>38</v>
      </c>
      <c r="L134" s="6"/>
      <c r="M134" s="7">
        <v>45153</v>
      </c>
      <c r="N134" s="6" t="s">
        <v>22</v>
      </c>
      <c r="O134" s="8" t="s">
        <v>539</v>
      </c>
      <c r="P134" s="6" t="str">
        <f>HYPERLINK("https://docs.wto.org/imrd/directdoc.asp?DDFDocuments/t/G/TBTN23/BDI369.DOCX", "https://docs.wto.org/imrd/directdoc.asp?DDFDocuments/t/G/TBTN23/BDI369.DOCX")</f>
        <v>https://docs.wto.org/imrd/directdoc.asp?DDFDocuments/t/G/TBTN23/BDI369.DOCX</v>
      </c>
      <c r="Q134" s="6" t="str">
        <f>HYPERLINK("https://docs.wto.org/imrd/directdoc.asp?DDFDocuments/u/G/TBTN23/BDI369.DOCX", "https://docs.wto.org/imrd/directdoc.asp?DDFDocuments/u/G/TBTN23/BDI369.DOCX")</f>
        <v>https://docs.wto.org/imrd/directdoc.asp?DDFDocuments/u/G/TBTN23/BDI369.DOCX</v>
      </c>
      <c r="R134" s="6"/>
    </row>
    <row r="135" spans="1:18" ht="35.1" customHeight="1">
      <c r="A135" s="8" t="s">
        <v>943</v>
      </c>
      <c r="B135" s="8" t="s">
        <v>217</v>
      </c>
      <c r="C135" s="6" t="s">
        <v>184</v>
      </c>
      <c r="D135" s="6" t="str">
        <f>HYPERLINK("https://eping.wto.org/en/Search?viewData= G/TBT/N/CHN/1727"," G/TBT/N/CHN/1727")</f>
        <v xml:space="preserve"> G/TBT/N/CHN/1727</v>
      </c>
      <c r="E135" s="8" t="s">
        <v>215</v>
      </c>
      <c r="F135" s="8" t="s">
        <v>216</v>
      </c>
      <c r="H135" s="6" t="s">
        <v>538</v>
      </c>
      <c r="I135" s="6" t="s">
        <v>520</v>
      </c>
      <c r="J135" s="6" t="s">
        <v>542</v>
      </c>
      <c r="K135" s="6" t="s">
        <v>38</v>
      </c>
      <c r="L135" s="6"/>
      <c r="M135" s="7">
        <v>45153</v>
      </c>
      <c r="N135" s="6" t="s">
        <v>22</v>
      </c>
      <c r="O135" s="8" t="s">
        <v>543</v>
      </c>
      <c r="P135" s="6" t="str">
        <f>HYPERLINK("https://docs.wto.org/imrd/directdoc.asp?DDFDocuments/t/G/TBTN23/BDI371.DOCX", "https://docs.wto.org/imrd/directdoc.asp?DDFDocuments/t/G/TBTN23/BDI371.DOCX")</f>
        <v>https://docs.wto.org/imrd/directdoc.asp?DDFDocuments/t/G/TBTN23/BDI371.DOCX</v>
      </c>
      <c r="Q135" s="6" t="str">
        <f>HYPERLINK("https://docs.wto.org/imrd/directdoc.asp?DDFDocuments/u/G/TBTN23/BDI371.DOCX", "https://docs.wto.org/imrd/directdoc.asp?DDFDocuments/u/G/TBTN23/BDI371.DOCX")</f>
        <v>https://docs.wto.org/imrd/directdoc.asp?DDFDocuments/u/G/TBTN23/BDI371.DOCX</v>
      </c>
      <c r="R135" s="6"/>
    </row>
    <row r="136" spans="1:18" ht="35.1" customHeight="1">
      <c r="A136" s="8" t="s">
        <v>920</v>
      </c>
      <c r="B136" s="8" t="s">
        <v>249</v>
      </c>
      <c r="C136" s="6" t="s">
        <v>184</v>
      </c>
      <c r="D136" s="6" t="str">
        <f>HYPERLINK("https://eping.wto.org/en/Search?viewData= G/TBT/N/CHN/1733"," G/TBT/N/CHN/1733")</f>
        <v xml:space="preserve"> G/TBT/N/CHN/1733</v>
      </c>
      <c r="E136" s="8" t="s">
        <v>247</v>
      </c>
      <c r="F136" s="8" t="s">
        <v>248</v>
      </c>
      <c r="H136" s="6" t="s">
        <v>544</v>
      </c>
      <c r="I136" s="6" t="s">
        <v>520</v>
      </c>
      <c r="J136" s="6" t="s">
        <v>545</v>
      </c>
      <c r="K136" s="6" t="s">
        <v>38</v>
      </c>
      <c r="L136" s="6"/>
      <c r="M136" s="7">
        <v>45153</v>
      </c>
      <c r="N136" s="6" t="s">
        <v>22</v>
      </c>
      <c r="O136" s="8" t="s">
        <v>534</v>
      </c>
      <c r="P136" s="6" t="str">
        <f>HYPERLINK("https://docs.wto.org/imrd/directdoc.asp?DDFDocuments/t/G/TBTN23/BDI373.DOCX", "https://docs.wto.org/imrd/directdoc.asp?DDFDocuments/t/G/TBTN23/BDI373.DOCX")</f>
        <v>https://docs.wto.org/imrd/directdoc.asp?DDFDocuments/t/G/TBTN23/BDI373.DOCX</v>
      </c>
      <c r="Q136" s="6" t="str">
        <f>HYPERLINK("https://docs.wto.org/imrd/directdoc.asp?DDFDocuments/u/G/TBTN23/BDI373.DOCX", "https://docs.wto.org/imrd/directdoc.asp?DDFDocuments/u/G/TBTN23/BDI373.DOCX")</f>
        <v>https://docs.wto.org/imrd/directdoc.asp?DDFDocuments/u/G/TBTN23/BDI373.DOCX</v>
      </c>
      <c r="R136" s="6"/>
    </row>
    <row r="137" spans="1:18" ht="35.1" customHeight="1">
      <c r="A137" s="8" t="s">
        <v>980</v>
      </c>
      <c r="B137" s="8" t="s">
        <v>633</v>
      </c>
      <c r="C137" s="6" t="s">
        <v>240</v>
      </c>
      <c r="D137" s="6" t="str">
        <f>HYPERLINK("https://eping.wto.org/en/Search?viewData= G/TBT/N/RWA/880"," G/TBT/N/RWA/880")</f>
        <v xml:space="preserve"> G/TBT/N/RWA/880</v>
      </c>
      <c r="E137" s="8" t="s">
        <v>631</v>
      </c>
      <c r="F137" s="8" t="s">
        <v>632</v>
      </c>
      <c r="H137" s="6" t="s">
        <v>546</v>
      </c>
      <c r="I137" s="6" t="s">
        <v>520</v>
      </c>
      <c r="J137" s="6" t="s">
        <v>545</v>
      </c>
      <c r="K137" s="6" t="s">
        <v>38</v>
      </c>
      <c r="L137" s="6"/>
      <c r="M137" s="7">
        <v>45153</v>
      </c>
      <c r="N137" s="6" t="s">
        <v>22</v>
      </c>
      <c r="O137" s="8" t="s">
        <v>539</v>
      </c>
      <c r="P137" s="6" t="str">
        <f>HYPERLINK("https://docs.wto.org/imrd/directdoc.asp?DDFDocuments/t/G/TBTN23/BDI369.DOCX", "https://docs.wto.org/imrd/directdoc.asp?DDFDocuments/t/G/TBTN23/BDI369.DOCX")</f>
        <v>https://docs.wto.org/imrd/directdoc.asp?DDFDocuments/t/G/TBTN23/BDI369.DOCX</v>
      </c>
      <c r="Q137" s="6" t="str">
        <f>HYPERLINK("https://docs.wto.org/imrd/directdoc.asp?DDFDocuments/u/G/TBTN23/BDI369.DOCX", "https://docs.wto.org/imrd/directdoc.asp?DDFDocuments/u/G/TBTN23/BDI369.DOCX")</f>
        <v>https://docs.wto.org/imrd/directdoc.asp?DDFDocuments/u/G/TBTN23/BDI369.DOCX</v>
      </c>
      <c r="R137" s="6"/>
    </row>
    <row r="138" spans="1:18" ht="35.1" customHeight="1">
      <c r="A138" s="8" t="s">
        <v>1000</v>
      </c>
      <c r="B138" s="8" t="s">
        <v>759</v>
      </c>
      <c r="C138" s="6" t="s">
        <v>749</v>
      </c>
      <c r="D138" s="6" t="str">
        <f>HYPERLINK("https://eping.wto.org/en/Search?viewData= G/TBT/N/JOR/53"," G/TBT/N/JOR/53")</f>
        <v xml:space="preserve"> G/TBT/N/JOR/53</v>
      </c>
      <c r="E138" s="8" t="s">
        <v>757</v>
      </c>
      <c r="F138" s="8" t="s">
        <v>758</v>
      </c>
      <c r="H138" s="6" t="s">
        <v>546</v>
      </c>
      <c r="I138" s="6" t="s">
        <v>520</v>
      </c>
      <c r="J138" s="6" t="s">
        <v>545</v>
      </c>
      <c r="K138" s="6" t="s">
        <v>38</v>
      </c>
      <c r="L138" s="6"/>
      <c r="M138" s="7">
        <v>45153</v>
      </c>
      <c r="N138" s="6" t="s">
        <v>22</v>
      </c>
      <c r="O138" s="8" t="s">
        <v>539</v>
      </c>
      <c r="P138" s="6" t="str">
        <f>HYPERLINK("https://docs.wto.org/imrd/directdoc.asp?DDFDocuments/t/G/TBTN23/BDI369.DOCX", "https://docs.wto.org/imrd/directdoc.asp?DDFDocuments/t/G/TBTN23/BDI369.DOCX")</f>
        <v>https://docs.wto.org/imrd/directdoc.asp?DDFDocuments/t/G/TBTN23/BDI369.DOCX</v>
      </c>
      <c r="Q138" s="6" t="str">
        <f>HYPERLINK("https://docs.wto.org/imrd/directdoc.asp?DDFDocuments/u/G/TBTN23/BDI369.DOCX", "https://docs.wto.org/imrd/directdoc.asp?DDFDocuments/u/G/TBTN23/BDI369.DOCX")</f>
        <v>https://docs.wto.org/imrd/directdoc.asp?DDFDocuments/u/G/TBTN23/BDI369.DOCX</v>
      </c>
      <c r="R138" s="6"/>
    </row>
    <row r="139" spans="1:18" ht="35.1" customHeight="1">
      <c r="A139" s="8" t="s">
        <v>918</v>
      </c>
      <c r="B139" s="8" t="s">
        <v>171</v>
      </c>
      <c r="C139" s="6" t="s">
        <v>168</v>
      </c>
      <c r="D139" s="6" t="str">
        <f>HYPERLINK("https://eping.wto.org/en/Search?viewData= G/TBT/N/BDI/383, G/TBT/N/KEN/1463, G/TBT/N/RWA/895, G/TBT/N/TZA/997, G/TBT/N/UGA/1800"," G/TBT/N/BDI/383, G/TBT/N/KEN/1463, G/TBT/N/RWA/895, G/TBT/N/TZA/997, G/TBT/N/UGA/1800")</f>
        <v xml:space="preserve"> G/TBT/N/BDI/383, G/TBT/N/KEN/1463, G/TBT/N/RWA/895, G/TBT/N/TZA/997, G/TBT/N/UGA/1800</v>
      </c>
      <c r="E139" s="8" t="s">
        <v>169</v>
      </c>
      <c r="F139" s="8" t="s">
        <v>170</v>
      </c>
      <c r="H139" s="6" t="s">
        <v>546</v>
      </c>
      <c r="I139" s="6" t="s">
        <v>520</v>
      </c>
      <c r="J139" s="6" t="s">
        <v>547</v>
      </c>
      <c r="K139" s="6" t="s">
        <v>38</v>
      </c>
      <c r="L139" s="6"/>
      <c r="M139" s="7">
        <v>45153</v>
      </c>
      <c r="N139" s="6" t="s">
        <v>22</v>
      </c>
      <c r="O139" s="8" t="s">
        <v>543</v>
      </c>
      <c r="P139" s="6" t="str">
        <f>HYPERLINK("https://docs.wto.org/imrd/directdoc.asp?DDFDocuments/t/G/TBTN23/BDI371.DOCX", "https://docs.wto.org/imrd/directdoc.asp?DDFDocuments/t/G/TBTN23/BDI371.DOCX")</f>
        <v>https://docs.wto.org/imrd/directdoc.asp?DDFDocuments/t/G/TBTN23/BDI371.DOCX</v>
      </c>
      <c r="Q139" s="6" t="str">
        <f>HYPERLINK("https://docs.wto.org/imrd/directdoc.asp?DDFDocuments/u/G/TBTN23/BDI371.DOCX", "https://docs.wto.org/imrd/directdoc.asp?DDFDocuments/u/G/TBTN23/BDI371.DOCX")</f>
        <v>https://docs.wto.org/imrd/directdoc.asp?DDFDocuments/u/G/TBTN23/BDI371.DOCX</v>
      </c>
      <c r="R139" s="6"/>
    </row>
    <row r="140" spans="1:18" ht="35.1" customHeight="1">
      <c r="A140" s="8" t="s">
        <v>918</v>
      </c>
      <c r="B140" s="8" t="s">
        <v>171</v>
      </c>
      <c r="C140" s="6" t="s">
        <v>238</v>
      </c>
      <c r="D140" s="6" t="str">
        <f>HYPERLINK("https://eping.wto.org/en/Search?viewData= G/TBT/N/BDI/383, G/TBT/N/KEN/1463, G/TBT/N/RWA/895, G/TBT/N/TZA/997, G/TBT/N/UGA/1800"," G/TBT/N/BDI/383, G/TBT/N/KEN/1463, G/TBT/N/RWA/895, G/TBT/N/TZA/997, G/TBT/N/UGA/1800")</f>
        <v xml:space="preserve"> G/TBT/N/BDI/383, G/TBT/N/KEN/1463, G/TBT/N/RWA/895, G/TBT/N/TZA/997, G/TBT/N/UGA/1800</v>
      </c>
      <c r="E140" s="8" t="s">
        <v>169</v>
      </c>
      <c r="F140" s="8" t="s">
        <v>170</v>
      </c>
      <c r="H140" s="6" t="s">
        <v>519</v>
      </c>
      <c r="I140" s="6" t="s">
        <v>520</v>
      </c>
      <c r="J140" s="6" t="s">
        <v>548</v>
      </c>
      <c r="K140" s="6" t="s">
        <v>38</v>
      </c>
      <c r="L140" s="6"/>
      <c r="M140" s="7">
        <v>45153</v>
      </c>
      <c r="N140" s="6" t="s">
        <v>22</v>
      </c>
      <c r="O140" s="8" t="s">
        <v>522</v>
      </c>
      <c r="P140" s="6" t="str">
        <f>HYPERLINK("https://docs.wto.org/imrd/directdoc.asp?DDFDocuments/t/G/TBTN23/BDI372.DOCX", "https://docs.wto.org/imrd/directdoc.asp?DDFDocuments/t/G/TBTN23/BDI372.DOCX")</f>
        <v>https://docs.wto.org/imrd/directdoc.asp?DDFDocuments/t/G/TBTN23/BDI372.DOCX</v>
      </c>
      <c r="Q140" s="6"/>
      <c r="R140" s="6"/>
    </row>
    <row r="141" spans="1:18" ht="35.1" customHeight="1">
      <c r="A141" s="8" t="s">
        <v>918</v>
      </c>
      <c r="B141" s="8" t="s">
        <v>171</v>
      </c>
      <c r="C141" s="6" t="s">
        <v>240</v>
      </c>
      <c r="D141" s="6" t="str">
        <f>HYPERLINK("https://eping.wto.org/en/Search?viewData= G/TBT/N/BDI/383, G/TBT/N/KEN/1463, G/TBT/N/RWA/895, G/TBT/N/TZA/997, G/TBT/N/UGA/1800"," G/TBT/N/BDI/383, G/TBT/N/KEN/1463, G/TBT/N/RWA/895, G/TBT/N/TZA/997, G/TBT/N/UGA/1800")</f>
        <v xml:space="preserve"> G/TBT/N/BDI/383, G/TBT/N/KEN/1463, G/TBT/N/RWA/895, G/TBT/N/TZA/997, G/TBT/N/UGA/1800</v>
      </c>
      <c r="E141" s="8" t="s">
        <v>169</v>
      </c>
      <c r="F141" s="8" t="s">
        <v>170</v>
      </c>
      <c r="H141" s="6" t="s">
        <v>519</v>
      </c>
      <c r="I141" s="6" t="s">
        <v>520</v>
      </c>
      <c r="J141" s="6" t="s">
        <v>548</v>
      </c>
      <c r="K141" s="6" t="s">
        <v>38</v>
      </c>
      <c r="L141" s="6"/>
      <c r="M141" s="7">
        <v>45153</v>
      </c>
      <c r="N141" s="6" t="s">
        <v>22</v>
      </c>
      <c r="O141" s="8" t="s">
        <v>522</v>
      </c>
      <c r="P141" s="6" t="str">
        <f>HYPERLINK("https://docs.wto.org/imrd/directdoc.asp?DDFDocuments/t/G/TBTN23/BDI372.DOCX", "https://docs.wto.org/imrd/directdoc.asp?DDFDocuments/t/G/TBTN23/BDI372.DOCX")</f>
        <v>https://docs.wto.org/imrd/directdoc.asp?DDFDocuments/t/G/TBTN23/BDI372.DOCX</v>
      </c>
      <c r="Q141" s="6"/>
      <c r="R141" s="6"/>
    </row>
    <row r="142" spans="1:18" ht="35.1" customHeight="1">
      <c r="A142" s="8" t="s">
        <v>918</v>
      </c>
      <c r="B142" s="8" t="s">
        <v>171</v>
      </c>
      <c r="C142" s="6" t="s">
        <v>253</v>
      </c>
      <c r="D142" s="6" t="str">
        <f>HYPERLINK("https://eping.wto.org/en/Search?viewData= G/TBT/N/BDI/383, G/TBT/N/KEN/1463, G/TBT/N/RWA/895, G/TBT/N/TZA/997, G/TBT/N/UGA/1800"," G/TBT/N/BDI/383, G/TBT/N/KEN/1463, G/TBT/N/RWA/895, G/TBT/N/TZA/997, G/TBT/N/UGA/1800")</f>
        <v xml:space="preserve"> G/TBT/N/BDI/383, G/TBT/N/KEN/1463, G/TBT/N/RWA/895, G/TBT/N/TZA/997, G/TBT/N/UGA/1800</v>
      </c>
      <c r="E142" s="8" t="s">
        <v>169</v>
      </c>
      <c r="F142" s="8" t="s">
        <v>170</v>
      </c>
      <c r="H142" s="6" t="s">
        <v>20</v>
      </c>
      <c r="I142" s="6" t="s">
        <v>552</v>
      </c>
      <c r="J142" s="6" t="s">
        <v>553</v>
      </c>
      <c r="K142" s="6" t="s">
        <v>20</v>
      </c>
      <c r="L142" s="6"/>
      <c r="M142" s="7">
        <v>45153</v>
      </c>
      <c r="N142" s="6" t="s">
        <v>22</v>
      </c>
      <c r="O142" s="8" t="s">
        <v>554</v>
      </c>
      <c r="P142" s="6" t="str">
        <f>HYPERLINK("https://docs.wto.org/imrd/directdoc.asp?DDFDocuments/t/G/TBTN23/MEX522.DOCX", "https://docs.wto.org/imrd/directdoc.asp?DDFDocuments/t/G/TBTN23/MEX522.DOCX")</f>
        <v>https://docs.wto.org/imrd/directdoc.asp?DDFDocuments/t/G/TBTN23/MEX522.DOCX</v>
      </c>
      <c r="Q142" s="6" t="str">
        <f>HYPERLINK("https://docs.wto.org/imrd/directdoc.asp?DDFDocuments/u/G/TBTN23/MEX522.DOCX", "https://docs.wto.org/imrd/directdoc.asp?DDFDocuments/u/G/TBTN23/MEX522.DOCX")</f>
        <v>https://docs.wto.org/imrd/directdoc.asp?DDFDocuments/u/G/TBTN23/MEX522.DOCX</v>
      </c>
      <c r="R142" s="6" t="str">
        <f>HYPERLINK("https://docs.wto.org/imrd/directdoc.asp?DDFDocuments/v/G/TBTN23/MEX522.DOCX", "https://docs.wto.org/imrd/directdoc.asp?DDFDocuments/v/G/TBTN23/MEX522.DOCX")</f>
        <v>https://docs.wto.org/imrd/directdoc.asp?DDFDocuments/v/G/TBTN23/MEX522.DOCX</v>
      </c>
    </row>
    <row r="143" spans="1:18" ht="35.1" customHeight="1">
      <c r="A143" s="8" t="s">
        <v>918</v>
      </c>
      <c r="B143" s="8" t="s">
        <v>171</v>
      </c>
      <c r="C143" s="6" t="s">
        <v>104</v>
      </c>
      <c r="D143" s="6" t="str">
        <f>HYPERLINK("https://eping.wto.org/en/Search?viewData= G/TBT/N/BDI/383, G/TBT/N/KEN/1463, G/TBT/N/RWA/895, G/TBT/N/TZA/997, G/TBT/N/UGA/1800"," G/TBT/N/BDI/383, G/TBT/N/KEN/1463, G/TBT/N/RWA/895, G/TBT/N/TZA/997, G/TBT/N/UGA/1800")</f>
        <v xml:space="preserve"> G/TBT/N/BDI/383, G/TBT/N/KEN/1463, G/TBT/N/RWA/895, G/TBT/N/TZA/997, G/TBT/N/UGA/1800</v>
      </c>
      <c r="E143" s="8" t="s">
        <v>169</v>
      </c>
      <c r="F143" s="8" t="s">
        <v>170</v>
      </c>
      <c r="H143" s="6" t="s">
        <v>558</v>
      </c>
      <c r="I143" s="6" t="s">
        <v>559</v>
      </c>
      <c r="J143" s="6" t="s">
        <v>84</v>
      </c>
      <c r="K143" s="6" t="s">
        <v>20</v>
      </c>
      <c r="L143" s="6"/>
      <c r="M143" s="7">
        <v>45153</v>
      </c>
      <c r="N143" s="6" t="s">
        <v>22</v>
      </c>
      <c r="O143" s="8" t="s">
        <v>560</v>
      </c>
      <c r="P143" s="6" t="str">
        <f>HYPERLINK("https://docs.wto.org/imrd/directdoc.asp?DDFDocuments/t/G/TBTN23/IND279.DOCX", "https://docs.wto.org/imrd/directdoc.asp?DDFDocuments/t/G/TBTN23/IND279.DOCX")</f>
        <v>https://docs.wto.org/imrd/directdoc.asp?DDFDocuments/t/G/TBTN23/IND279.DOCX</v>
      </c>
      <c r="Q143" s="6" t="str">
        <f>HYPERLINK("https://docs.wto.org/imrd/directdoc.asp?DDFDocuments/u/G/TBTN23/IND279.DOCX", "https://docs.wto.org/imrd/directdoc.asp?DDFDocuments/u/G/TBTN23/IND279.DOCX")</f>
        <v>https://docs.wto.org/imrd/directdoc.asp?DDFDocuments/u/G/TBTN23/IND279.DOCX</v>
      </c>
      <c r="R143" s="6" t="str">
        <f>HYPERLINK("https://docs.wto.org/imrd/directdoc.asp?DDFDocuments/v/G/TBTN23/IND279.DOCX", "https://docs.wto.org/imrd/directdoc.asp?DDFDocuments/v/G/TBTN23/IND279.DOCX")</f>
        <v>https://docs.wto.org/imrd/directdoc.asp?DDFDocuments/v/G/TBTN23/IND279.DOCX</v>
      </c>
    </row>
    <row r="144" spans="1:18" ht="35.1" customHeight="1">
      <c r="A144" s="8" t="s">
        <v>924</v>
      </c>
      <c r="B144" s="8" t="s">
        <v>296</v>
      </c>
      <c r="C144" s="6" t="s">
        <v>104</v>
      </c>
      <c r="D144" s="6" t="str">
        <f>HYPERLINK("https://eping.wto.org/en/Search?viewData= G/TBT/N/BDI/376, G/TBT/N/KEN/1456, G/TBT/N/RWA/888, G/TBT/N/TZA/990, G/TBT/N/UGA/1793"," G/TBT/N/BDI/376, G/TBT/N/KEN/1456, G/TBT/N/RWA/888, G/TBT/N/TZA/990, G/TBT/N/UGA/1793")</f>
        <v xml:space="preserve"> G/TBT/N/BDI/376, G/TBT/N/KEN/1456, G/TBT/N/RWA/888, G/TBT/N/TZA/990, G/TBT/N/UGA/1793</v>
      </c>
      <c r="E144" s="8" t="s">
        <v>294</v>
      </c>
      <c r="F144" s="8" t="s">
        <v>295</v>
      </c>
      <c r="H144" s="6" t="s">
        <v>561</v>
      </c>
      <c r="I144" s="6" t="s">
        <v>520</v>
      </c>
      <c r="J144" s="6" t="s">
        <v>562</v>
      </c>
      <c r="K144" s="6" t="s">
        <v>38</v>
      </c>
      <c r="L144" s="6"/>
      <c r="M144" s="7">
        <v>45153</v>
      </c>
      <c r="N144" s="6" t="s">
        <v>22</v>
      </c>
      <c r="O144" s="8" t="s">
        <v>528</v>
      </c>
      <c r="P144" s="6" t="str">
        <f>HYPERLINK("https://docs.wto.org/imrd/directdoc.asp?DDFDocuments/t/G/TBTN23/BDI370.DOCX", "https://docs.wto.org/imrd/directdoc.asp?DDFDocuments/t/G/TBTN23/BDI370.DOCX")</f>
        <v>https://docs.wto.org/imrd/directdoc.asp?DDFDocuments/t/G/TBTN23/BDI370.DOCX</v>
      </c>
      <c r="Q144" s="6" t="str">
        <f>HYPERLINK("https://docs.wto.org/imrd/directdoc.asp?DDFDocuments/u/G/TBTN23/BDI370.DOCX", "https://docs.wto.org/imrd/directdoc.asp?DDFDocuments/u/G/TBTN23/BDI370.DOCX")</f>
        <v>https://docs.wto.org/imrd/directdoc.asp?DDFDocuments/u/G/TBTN23/BDI370.DOCX</v>
      </c>
      <c r="R144" s="6"/>
    </row>
    <row r="145" spans="1:18" ht="35.1" customHeight="1">
      <c r="A145" s="8" t="s">
        <v>924</v>
      </c>
      <c r="B145" s="8" t="s">
        <v>296</v>
      </c>
      <c r="C145" s="6" t="s">
        <v>168</v>
      </c>
      <c r="D145" s="6" t="str">
        <f>HYPERLINK("https://eping.wto.org/en/Search?viewData= G/TBT/N/BDI/375, G/TBT/N/KEN/1455, G/TBT/N/RWA/887, G/TBT/N/TZA/989, G/TBT/N/UGA/1792"," G/TBT/N/BDI/375, G/TBT/N/KEN/1455, G/TBT/N/RWA/887, G/TBT/N/TZA/989, G/TBT/N/UGA/1792")</f>
        <v xml:space="preserve"> G/TBT/N/BDI/375, G/TBT/N/KEN/1455, G/TBT/N/RWA/887, G/TBT/N/TZA/989, G/TBT/N/UGA/1792</v>
      </c>
      <c r="E145" s="8" t="s">
        <v>314</v>
      </c>
      <c r="F145" s="8" t="s">
        <v>315</v>
      </c>
      <c r="H145" s="6" t="s">
        <v>544</v>
      </c>
      <c r="I145" s="6" t="s">
        <v>520</v>
      </c>
      <c r="J145" s="6" t="s">
        <v>545</v>
      </c>
      <c r="K145" s="6" t="s">
        <v>38</v>
      </c>
      <c r="L145" s="6"/>
      <c r="M145" s="7">
        <v>45153</v>
      </c>
      <c r="N145" s="6" t="s">
        <v>22</v>
      </c>
      <c r="O145" s="8" t="s">
        <v>534</v>
      </c>
      <c r="P145" s="6" t="str">
        <f>HYPERLINK("https://docs.wto.org/imrd/directdoc.asp?DDFDocuments/t/G/TBTN23/BDI373.DOCX", "https://docs.wto.org/imrd/directdoc.asp?DDFDocuments/t/G/TBTN23/BDI373.DOCX")</f>
        <v>https://docs.wto.org/imrd/directdoc.asp?DDFDocuments/t/G/TBTN23/BDI373.DOCX</v>
      </c>
      <c r="Q145" s="6" t="str">
        <f>HYPERLINK("https://docs.wto.org/imrd/directdoc.asp?DDFDocuments/u/G/TBTN23/BDI373.DOCX", "https://docs.wto.org/imrd/directdoc.asp?DDFDocuments/u/G/TBTN23/BDI373.DOCX")</f>
        <v>https://docs.wto.org/imrd/directdoc.asp?DDFDocuments/u/G/TBTN23/BDI373.DOCX</v>
      </c>
      <c r="R145" s="6"/>
    </row>
    <row r="146" spans="1:18" ht="35.1" customHeight="1">
      <c r="A146" s="8" t="s">
        <v>924</v>
      </c>
      <c r="B146" s="8" t="s">
        <v>296</v>
      </c>
      <c r="C146" s="6" t="s">
        <v>253</v>
      </c>
      <c r="D146" s="6" t="str">
        <f>HYPERLINK("https://eping.wto.org/en/Search?viewData= G/TBT/N/BDI/376, G/TBT/N/KEN/1456, G/TBT/N/RWA/888, G/TBT/N/TZA/990, G/TBT/N/UGA/1793"," G/TBT/N/BDI/376, G/TBT/N/KEN/1456, G/TBT/N/RWA/888, G/TBT/N/TZA/990, G/TBT/N/UGA/1793")</f>
        <v xml:space="preserve"> G/TBT/N/BDI/376, G/TBT/N/KEN/1456, G/TBT/N/RWA/888, G/TBT/N/TZA/990, G/TBT/N/UGA/1793</v>
      </c>
      <c r="E146" s="8" t="s">
        <v>294</v>
      </c>
      <c r="F146" s="8" t="s">
        <v>295</v>
      </c>
      <c r="H146" s="6" t="s">
        <v>544</v>
      </c>
      <c r="I146" s="6" t="s">
        <v>520</v>
      </c>
      <c r="J146" s="6" t="s">
        <v>545</v>
      </c>
      <c r="K146" s="6" t="s">
        <v>38</v>
      </c>
      <c r="L146" s="6"/>
      <c r="M146" s="7">
        <v>45153</v>
      </c>
      <c r="N146" s="6" t="s">
        <v>22</v>
      </c>
      <c r="O146" s="8" t="s">
        <v>534</v>
      </c>
      <c r="P146" s="6" t="str">
        <f>HYPERLINK("https://docs.wto.org/imrd/directdoc.asp?DDFDocuments/t/G/TBTN23/BDI373.DOCX", "https://docs.wto.org/imrd/directdoc.asp?DDFDocuments/t/G/TBTN23/BDI373.DOCX")</f>
        <v>https://docs.wto.org/imrd/directdoc.asp?DDFDocuments/t/G/TBTN23/BDI373.DOCX</v>
      </c>
      <c r="Q146" s="6" t="str">
        <f>HYPERLINK("https://docs.wto.org/imrd/directdoc.asp?DDFDocuments/u/G/TBTN23/BDI373.DOCX", "https://docs.wto.org/imrd/directdoc.asp?DDFDocuments/u/G/TBTN23/BDI373.DOCX")</f>
        <v>https://docs.wto.org/imrd/directdoc.asp?DDFDocuments/u/G/TBTN23/BDI373.DOCX</v>
      </c>
      <c r="R146" s="6"/>
    </row>
    <row r="147" spans="1:18" ht="35.1" customHeight="1">
      <c r="A147" s="8" t="s">
        <v>924</v>
      </c>
      <c r="B147" s="8" t="s">
        <v>296</v>
      </c>
      <c r="C147" s="6" t="s">
        <v>240</v>
      </c>
      <c r="D147" s="6" t="str">
        <f>HYPERLINK("https://eping.wto.org/en/Search?viewData= G/TBT/N/BDI/376, G/TBT/N/KEN/1456, G/TBT/N/RWA/888, G/TBT/N/TZA/990, G/TBT/N/UGA/1793"," G/TBT/N/BDI/376, G/TBT/N/KEN/1456, G/TBT/N/RWA/888, G/TBT/N/TZA/990, G/TBT/N/UGA/1793")</f>
        <v xml:space="preserve"> G/TBT/N/BDI/376, G/TBT/N/KEN/1456, G/TBT/N/RWA/888, G/TBT/N/TZA/990, G/TBT/N/UGA/1793</v>
      </c>
      <c r="E147" s="8" t="s">
        <v>294</v>
      </c>
      <c r="F147" s="8" t="s">
        <v>295</v>
      </c>
      <c r="H147" s="6" t="s">
        <v>20</v>
      </c>
      <c r="I147" s="6" t="s">
        <v>567</v>
      </c>
      <c r="J147" s="6" t="s">
        <v>21</v>
      </c>
      <c r="K147" s="6" t="s">
        <v>20</v>
      </c>
      <c r="L147" s="6"/>
      <c r="M147" s="7" t="s">
        <v>20</v>
      </c>
      <c r="N147" s="6" t="s">
        <v>22</v>
      </c>
      <c r="O147" s="8" t="s">
        <v>568</v>
      </c>
      <c r="P147" s="6" t="str">
        <f>HYPERLINK("https://docs.wto.org/imrd/directdoc.asp?DDFDocuments/t/G/TBTN23/NIC176.DOCX", "https://docs.wto.org/imrd/directdoc.asp?DDFDocuments/t/G/TBTN23/NIC176.DOCX")</f>
        <v>https://docs.wto.org/imrd/directdoc.asp?DDFDocuments/t/G/TBTN23/NIC176.DOCX</v>
      </c>
      <c r="Q147" s="6" t="str">
        <f>HYPERLINK("https://docs.wto.org/imrd/directdoc.asp?DDFDocuments/u/G/TBTN23/NIC176.DOCX", "https://docs.wto.org/imrd/directdoc.asp?DDFDocuments/u/G/TBTN23/NIC176.DOCX")</f>
        <v>https://docs.wto.org/imrd/directdoc.asp?DDFDocuments/u/G/TBTN23/NIC176.DOCX</v>
      </c>
      <c r="R147" s="6" t="str">
        <f>HYPERLINK("https://docs.wto.org/imrd/directdoc.asp?DDFDocuments/v/G/TBTN23/NIC176.DOCX", "https://docs.wto.org/imrd/directdoc.asp?DDFDocuments/v/G/TBTN23/NIC176.DOCX")</f>
        <v>https://docs.wto.org/imrd/directdoc.asp?DDFDocuments/v/G/TBTN23/NIC176.DOCX</v>
      </c>
    </row>
    <row r="148" spans="1:18" ht="35.1" customHeight="1">
      <c r="A148" s="8" t="s">
        <v>924</v>
      </c>
      <c r="B148" s="8" t="s">
        <v>296</v>
      </c>
      <c r="C148" s="6" t="s">
        <v>253</v>
      </c>
      <c r="D148" s="6" t="str">
        <f>HYPERLINK("https://eping.wto.org/en/Search?viewData= G/TBT/N/BDI/375, G/TBT/N/KEN/1455, G/TBT/N/RWA/887, G/TBT/N/TZA/989, G/TBT/N/UGA/1792"," G/TBT/N/BDI/375, G/TBT/N/KEN/1455, G/TBT/N/RWA/887, G/TBT/N/TZA/989, G/TBT/N/UGA/1792")</f>
        <v xml:space="preserve"> G/TBT/N/BDI/375, G/TBT/N/KEN/1455, G/TBT/N/RWA/887, G/TBT/N/TZA/989, G/TBT/N/UGA/1792</v>
      </c>
      <c r="E148" s="8" t="s">
        <v>314</v>
      </c>
      <c r="F148" s="8" t="s">
        <v>315</v>
      </c>
      <c r="H148" s="6" t="s">
        <v>569</v>
      </c>
      <c r="I148" s="6" t="s">
        <v>520</v>
      </c>
      <c r="J148" s="6" t="s">
        <v>527</v>
      </c>
      <c r="K148" s="6" t="s">
        <v>38</v>
      </c>
      <c r="L148" s="6"/>
      <c r="M148" s="7">
        <v>45153</v>
      </c>
      <c r="N148" s="6" t="s">
        <v>22</v>
      </c>
      <c r="O148" s="8" t="s">
        <v>528</v>
      </c>
      <c r="P148" s="6" t="str">
        <f>HYPERLINK("https://docs.wto.org/imrd/directdoc.asp?DDFDocuments/t/G/TBTN23/BDI370.DOCX", "https://docs.wto.org/imrd/directdoc.asp?DDFDocuments/t/G/TBTN23/BDI370.DOCX")</f>
        <v>https://docs.wto.org/imrd/directdoc.asp?DDFDocuments/t/G/TBTN23/BDI370.DOCX</v>
      </c>
      <c r="Q148" s="6" t="str">
        <f>HYPERLINK("https://docs.wto.org/imrd/directdoc.asp?DDFDocuments/u/G/TBTN23/BDI370.DOCX", "https://docs.wto.org/imrd/directdoc.asp?DDFDocuments/u/G/TBTN23/BDI370.DOCX")</f>
        <v>https://docs.wto.org/imrd/directdoc.asp?DDFDocuments/u/G/TBTN23/BDI370.DOCX</v>
      </c>
      <c r="R148" s="6"/>
    </row>
    <row r="149" spans="1:18" ht="35.1" customHeight="1">
      <c r="A149" s="8" t="s">
        <v>924</v>
      </c>
      <c r="B149" s="8" t="s">
        <v>296</v>
      </c>
      <c r="C149" s="6" t="s">
        <v>238</v>
      </c>
      <c r="D149" s="6" t="str">
        <f>HYPERLINK("https://eping.wto.org/en/Search?viewData= G/TBT/N/BDI/375, G/TBT/N/KEN/1455, G/TBT/N/RWA/887, G/TBT/N/TZA/989, G/TBT/N/UGA/1792"," G/TBT/N/BDI/375, G/TBT/N/KEN/1455, G/TBT/N/RWA/887, G/TBT/N/TZA/989, G/TBT/N/UGA/1792")</f>
        <v xml:space="preserve"> G/TBT/N/BDI/375, G/TBT/N/KEN/1455, G/TBT/N/RWA/887, G/TBT/N/TZA/989, G/TBT/N/UGA/1792</v>
      </c>
      <c r="E149" s="8" t="s">
        <v>314</v>
      </c>
      <c r="F149" s="8" t="s">
        <v>315</v>
      </c>
      <c r="H149" s="6" t="s">
        <v>561</v>
      </c>
      <c r="I149" s="6" t="s">
        <v>520</v>
      </c>
      <c r="J149" s="6" t="s">
        <v>562</v>
      </c>
      <c r="K149" s="6" t="s">
        <v>38</v>
      </c>
      <c r="L149" s="6"/>
      <c r="M149" s="7">
        <v>45153</v>
      </c>
      <c r="N149" s="6" t="s">
        <v>22</v>
      </c>
      <c r="O149" s="8" t="s">
        <v>528</v>
      </c>
      <c r="P149" s="6" t="str">
        <f>HYPERLINK("https://docs.wto.org/imrd/directdoc.asp?DDFDocuments/t/G/TBTN23/BDI370.DOCX", "https://docs.wto.org/imrd/directdoc.asp?DDFDocuments/t/G/TBTN23/BDI370.DOCX")</f>
        <v>https://docs.wto.org/imrd/directdoc.asp?DDFDocuments/t/G/TBTN23/BDI370.DOCX</v>
      </c>
      <c r="Q149" s="6" t="str">
        <f>HYPERLINK("https://docs.wto.org/imrd/directdoc.asp?DDFDocuments/u/G/TBTN23/BDI370.DOCX", "https://docs.wto.org/imrd/directdoc.asp?DDFDocuments/u/G/TBTN23/BDI370.DOCX")</f>
        <v>https://docs.wto.org/imrd/directdoc.asp?DDFDocuments/u/G/TBTN23/BDI370.DOCX</v>
      </c>
      <c r="R149" s="6"/>
    </row>
    <row r="150" spans="1:18" ht="35.1" customHeight="1">
      <c r="A150" s="8" t="s">
        <v>924</v>
      </c>
      <c r="B150" s="8" t="s">
        <v>296</v>
      </c>
      <c r="C150" s="6" t="s">
        <v>240</v>
      </c>
      <c r="D150" s="6" t="str">
        <f>HYPERLINK("https://eping.wto.org/en/Search?viewData= G/TBT/N/BDI/375, G/TBT/N/KEN/1455, G/TBT/N/RWA/887, G/TBT/N/TZA/989, G/TBT/N/UGA/1792"," G/TBT/N/BDI/375, G/TBT/N/KEN/1455, G/TBT/N/RWA/887, G/TBT/N/TZA/989, G/TBT/N/UGA/1792")</f>
        <v xml:space="preserve"> G/TBT/N/BDI/375, G/TBT/N/KEN/1455, G/TBT/N/RWA/887, G/TBT/N/TZA/989, G/TBT/N/UGA/1792</v>
      </c>
      <c r="E150" s="8" t="s">
        <v>314</v>
      </c>
      <c r="F150" s="8" t="s">
        <v>315</v>
      </c>
      <c r="H150" s="6" t="s">
        <v>561</v>
      </c>
      <c r="I150" s="6" t="s">
        <v>520</v>
      </c>
      <c r="J150" s="6" t="s">
        <v>562</v>
      </c>
      <c r="K150" s="6" t="s">
        <v>38</v>
      </c>
      <c r="L150" s="6"/>
      <c r="M150" s="7">
        <v>45153</v>
      </c>
      <c r="N150" s="6" t="s">
        <v>22</v>
      </c>
      <c r="O150" s="8" t="s">
        <v>528</v>
      </c>
      <c r="P150" s="6" t="str">
        <f>HYPERLINK("https://docs.wto.org/imrd/directdoc.asp?DDFDocuments/t/G/TBTN23/BDI370.DOCX", "https://docs.wto.org/imrd/directdoc.asp?DDFDocuments/t/G/TBTN23/BDI370.DOCX")</f>
        <v>https://docs.wto.org/imrd/directdoc.asp?DDFDocuments/t/G/TBTN23/BDI370.DOCX</v>
      </c>
      <c r="Q150" s="6" t="str">
        <f>HYPERLINK("https://docs.wto.org/imrd/directdoc.asp?DDFDocuments/u/G/TBTN23/BDI370.DOCX", "https://docs.wto.org/imrd/directdoc.asp?DDFDocuments/u/G/TBTN23/BDI370.DOCX")</f>
        <v>https://docs.wto.org/imrd/directdoc.asp?DDFDocuments/u/G/TBTN23/BDI370.DOCX</v>
      </c>
      <c r="R150" s="6"/>
    </row>
    <row r="151" spans="1:18" ht="35.1" customHeight="1">
      <c r="A151" s="8" t="s">
        <v>924</v>
      </c>
      <c r="B151" s="8" t="s">
        <v>296</v>
      </c>
      <c r="C151" s="6" t="s">
        <v>104</v>
      </c>
      <c r="D151" s="6" t="str">
        <f>HYPERLINK("https://eping.wto.org/en/Search?viewData= G/TBT/N/BDI/375, G/TBT/N/KEN/1455, G/TBT/N/RWA/887, G/TBT/N/TZA/989, G/TBT/N/UGA/1792"," G/TBT/N/BDI/375, G/TBT/N/KEN/1455, G/TBT/N/RWA/887, G/TBT/N/TZA/989, G/TBT/N/UGA/1792")</f>
        <v xml:space="preserve"> G/TBT/N/BDI/375, G/TBT/N/KEN/1455, G/TBT/N/RWA/887, G/TBT/N/TZA/989, G/TBT/N/UGA/1792</v>
      </c>
      <c r="E151" s="8" t="s">
        <v>314</v>
      </c>
      <c r="F151" s="8" t="s">
        <v>315</v>
      </c>
      <c r="H151" s="6" t="s">
        <v>538</v>
      </c>
      <c r="I151" s="6" t="s">
        <v>520</v>
      </c>
      <c r="J151" s="6" t="s">
        <v>542</v>
      </c>
      <c r="K151" s="6" t="s">
        <v>38</v>
      </c>
      <c r="L151" s="6"/>
      <c r="M151" s="7">
        <v>45153</v>
      </c>
      <c r="N151" s="6" t="s">
        <v>22</v>
      </c>
      <c r="O151" s="8" t="s">
        <v>543</v>
      </c>
      <c r="P151" s="6" t="str">
        <f>HYPERLINK("https://docs.wto.org/imrd/directdoc.asp?DDFDocuments/t/G/TBTN23/BDI371.DOCX", "https://docs.wto.org/imrd/directdoc.asp?DDFDocuments/t/G/TBTN23/BDI371.DOCX")</f>
        <v>https://docs.wto.org/imrd/directdoc.asp?DDFDocuments/t/G/TBTN23/BDI371.DOCX</v>
      </c>
      <c r="Q151" s="6" t="str">
        <f>HYPERLINK("https://docs.wto.org/imrd/directdoc.asp?DDFDocuments/u/G/TBTN23/BDI371.DOCX", "https://docs.wto.org/imrd/directdoc.asp?DDFDocuments/u/G/TBTN23/BDI371.DOCX")</f>
        <v>https://docs.wto.org/imrd/directdoc.asp?DDFDocuments/u/G/TBTN23/BDI371.DOCX</v>
      </c>
      <c r="R151" s="6"/>
    </row>
    <row r="152" spans="1:18" ht="35.1" customHeight="1">
      <c r="A152" s="8" t="s">
        <v>924</v>
      </c>
      <c r="B152" s="8" t="s">
        <v>296</v>
      </c>
      <c r="C152" s="6" t="s">
        <v>168</v>
      </c>
      <c r="D152" s="6" t="str">
        <f>HYPERLINK("https://eping.wto.org/en/Search?viewData= G/TBT/N/BDI/376, G/TBT/N/KEN/1456, G/TBT/N/RWA/888, G/TBT/N/TZA/990, G/TBT/N/UGA/1793"," G/TBT/N/BDI/376, G/TBT/N/KEN/1456, G/TBT/N/RWA/888, G/TBT/N/TZA/990, G/TBT/N/UGA/1793")</f>
        <v xml:space="preserve"> G/TBT/N/BDI/376, G/TBT/N/KEN/1456, G/TBT/N/RWA/888, G/TBT/N/TZA/990, G/TBT/N/UGA/1793</v>
      </c>
      <c r="E152" s="8" t="s">
        <v>294</v>
      </c>
      <c r="F152" s="8" t="s">
        <v>295</v>
      </c>
      <c r="H152" s="6" t="s">
        <v>546</v>
      </c>
      <c r="I152" s="6" t="s">
        <v>520</v>
      </c>
      <c r="J152" s="6" t="s">
        <v>547</v>
      </c>
      <c r="K152" s="6" t="s">
        <v>38</v>
      </c>
      <c r="L152" s="6"/>
      <c r="M152" s="7">
        <v>45153</v>
      </c>
      <c r="N152" s="6" t="s">
        <v>22</v>
      </c>
      <c r="O152" s="8" t="s">
        <v>543</v>
      </c>
      <c r="P152" s="6" t="str">
        <f>HYPERLINK("https://docs.wto.org/imrd/directdoc.asp?DDFDocuments/t/G/TBTN23/BDI371.DOCX", "https://docs.wto.org/imrd/directdoc.asp?DDFDocuments/t/G/TBTN23/BDI371.DOCX")</f>
        <v>https://docs.wto.org/imrd/directdoc.asp?DDFDocuments/t/G/TBTN23/BDI371.DOCX</v>
      </c>
      <c r="Q152" s="6" t="str">
        <f>HYPERLINK("https://docs.wto.org/imrd/directdoc.asp?DDFDocuments/u/G/TBTN23/BDI371.DOCX", "https://docs.wto.org/imrd/directdoc.asp?DDFDocuments/u/G/TBTN23/BDI371.DOCX")</f>
        <v>https://docs.wto.org/imrd/directdoc.asp?DDFDocuments/u/G/TBTN23/BDI371.DOCX</v>
      </c>
      <c r="R152" s="6"/>
    </row>
    <row r="153" spans="1:18" ht="35.1" customHeight="1">
      <c r="A153" s="8" t="s">
        <v>924</v>
      </c>
      <c r="B153" s="8" t="s">
        <v>296</v>
      </c>
      <c r="C153" s="6" t="s">
        <v>238</v>
      </c>
      <c r="D153" s="6" t="str">
        <f>HYPERLINK("https://eping.wto.org/en/Search?viewData= G/TBT/N/BDI/376, G/TBT/N/KEN/1456, G/TBT/N/RWA/888, G/TBT/N/TZA/990, G/TBT/N/UGA/1793"," G/TBT/N/BDI/376, G/TBT/N/KEN/1456, G/TBT/N/RWA/888, G/TBT/N/TZA/990, G/TBT/N/UGA/1793")</f>
        <v xml:space="preserve"> G/TBT/N/BDI/376, G/TBT/N/KEN/1456, G/TBT/N/RWA/888, G/TBT/N/TZA/990, G/TBT/N/UGA/1793</v>
      </c>
      <c r="E153" s="8" t="s">
        <v>294</v>
      </c>
      <c r="F153" s="8" t="s">
        <v>295</v>
      </c>
      <c r="H153" s="6" t="s">
        <v>532</v>
      </c>
      <c r="I153" s="6" t="s">
        <v>520</v>
      </c>
      <c r="J153" s="6" t="s">
        <v>533</v>
      </c>
      <c r="K153" s="6" t="s">
        <v>38</v>
      </c>
      <c r="L153" s="6"/>
      <c r="M153" s="7">
        <v>45153</v>
      </c>
      <c r="N153" s="6" t="s">
        <v>22</v>
      </c>
      <c r="O153" s="8" t="s">
        <v>534</v>
      </c>
      <c r="P153" s="6" t="str">
        <f>HYPERLINK("https://docs.wto.org/imrd/directdoc.asp?DDFDocuments/t/G/TBTN23/BDI373.DOCX", "https://docs.wto.org/imrd/directdoc.asp?DDFDocuments/t/G/TBTN23/BDI373.DOCX")</f>
        <v>https://docs.wto.org/imrd/directdoc.asp?DDFDocuments/t/G/TBTN23/BDI373.DOCX</v>
      </c>
      <c r="Q153" s="6" t="str">
        <f>HYPERLINK("https://docs.wto.org/imrd/directdoc.asp?DDFDocuments/u/G/TBTN23/BDI373.DOCX", "https://docs.wto.org/imrd/directdoc.asp?DDFDocuments/u/G/TBTN23/BDI373.DOCX")</f>
        <v>https://docs.wto.org/imrd/directdoc.asp?DDFDocuments/u/G/TBTN23/BDI373.DOCX</v>
      </c>
      <c r="R153" s="6"/>
    </row>
    <row r="154" spans="1:18" ht="35.1" customHeight="1">
      <c r="A154" s="8" t="s">
        <v>952</v>
      </c>
      <c r="B154" s="8" t="s">
        <v>440</v>
      </c>
      <c r="C154" s="6" t="s">
        <v>437</v>
      </c>
      <c r="D154" s="6" t="str">
        <f>HYPERLINK("https://eping.wto.org/en/Search?viewData= G/TBT/N/ARM/95"," G/TBT/N/ARM/95")</f>
        <v xml:space="preserve"> G/TBT/N/ARM/95</v>
      </c>
      <c r="E154" s="8" t="s">
        <v>438</v>
      </c>
      <c r="F154" s="8" t="s">
        <v>439</v>
      </c>
      <c r="H154" s="6" t="s">
        <v>538</v>
      </c>
      <c r="I154" s="6" t="s">
        <v>520</v>
      </c>
      <c r="J154" s="6" t="s">
        <v>533</v>
      </c>
      <c r="K154" s="6" t="s">
        <v>38</v>
      </c>
      <c r="L154" s="6"/>
      <c r="M154" s="7">
        <v>45153</v>
      </c>
      <c r="N154" s="6" t="s">
        <v>22</v>
      </c>
      <c r="O154" s="8" t="s">
        <v>539</v>
      </c>
      <c r="P154" s="6" t="str">
        <f>HYPERLINK("https://docs.wto.org/imrd/directdoc.asp?DDFDocuments/t/G/TBTN23/BDI369.DOCX", "https://docs.wto.org/imrd/directdoc.asp?DDFDocuments/t/G/TBTN23/BDI369.DOCX")</f>
        <v>https://docs.wto.org/imrd/directdoc.asp?DDFDocuments/t/G/TBTN23/BDI369.DOCX</v>
      </c>
      <c r="Q154" s="6" t="str">
        <f>HYPERLINK("https://docs.wto.org/imrd/directdoc.asp?DDFDocuments/u/G/TBTN23/BDI369.DOCX", "https://docs.wto.org/imrd/directdoc.asp?DDFDocuments/u/G/TBTN23/BDI369.DOCX")</f>
        <v>https://docs.wto.org/imrd/directdoc.asp?DDFDocuments/u/G/TBTN23/BDI369.DOCX</v>
      </c>
      <c r="R154" s="6"/>
    </row>
    <row r="155" spans="1:18" ht="35.1" customHeight="1">
      <c r="A155" s="8" t="s">
        <v>982</v>
      </c>
      <c r="B155" s="8" t="s">
        <v>645</v>
      </c>
      <c r="C155" s="6" t="s">
        <v>624</v>
      </c>
      <c r="D155" s="6" t="str">
        <f>HYPERLINK("https://eping.wto.org/en/Search?viewData= G/TBT/N/URY/78"," G/TBT/N/URY/78")</f>
        <v xml:space="preserve"> G/TBT/N/URY/78</v>
      </c>
      <c r="E155" s="8" t="s">
        <v>643</v>
      </c>
      <c r="F155" s="8" t="s">
        <v>644</v>
      </c>
      <c r="H155" s="6" t="s">
        <v>546</v>
      </c>
      <c r="I155" s="6" t="s">
        <v>520</v>
      </c>
      <c r="J155" s="6" t="s">
        <v>545</v>
      </c>
      <c r="K155" s="6" t="s">
        <v>38</v>
      </c>
      <c r="L155" s="6"/>
      <c r="M155" s="7">
        <v>45153</v>
      </c>
      <c r="N155" s="6" t="s">
        <v>22</v>
      </c>
      <c r="O155" s="8" t="s">
        <v>539</v>
      </c>
      <c r="P155" s="6" t="str">
        <f>HYPERLINK("https://docs.wto.org/imrd/directdoc.asp?DDFDocuments/t/G/TBTN23/BDI369.DOCX", "https://docs.wto.org/imrd/directdoc.asp?DDFDocuments/t/G/TBTN23/BDI369.DOCX")</f>
        <v>https://docs.wto.org/imrd/directdoc.asp?DDFDocuments/t/G/TBTN23/BDI369.DOCX</v>
      </c>
      <c r="Q155" s="6" t="str">
        <f>HYPERLINK("https://docs.wto.org/imrd/directdoc.asp?DDFDocuments/u/G/TBTN23/BDI369.DOCX", "https://docs.wto.org/imrd/directdoc.asp?DDFDocuments/u/G/TBTN23/BDI369.DOCX")</f>
        <v>https://docs.wto.org/imrd/directdoc.asp?DDFDocuments/u/G/TBTN23/BDI369.DOCX</v>
      </c>
      <c r="R155" s="6"/>
    </row>
    <row r="156" spans="1:18" ht="35.1" customHeight="1">
      <c r="A156" s="8" t="s">
        <v>929</v>
      </c>
      <c r="B156" s="8" t="s">
        <v>267</v>
      </c>
      <c r="C156" s="6" t="s">
        <v>264</v>
      </c>
      <c r="D156" s="6" t="str">
        <f>HYPERLINK("https://eping.wto.org/en/Search?viewData= G/TBT/N/ARE/577"," G/TBT/N/ARE/577")</f>
        <v xml:space="preserve"> G/TBT/N/ARE/577</v>
      </c>
      <c r="E156" s="8" t="s">
        <v>265</v>
      </c>
      <c r="F156" s="8" t="s">
        <v>266</v>
      </c>
      <c r="H156" s="6" t="s">
        <v>519</v>
      </c>
      <c r="I156" s="6" t="s">
        <v>520</v>
      </c>
      <c r="J156" s="6" t="s">
        <v>548</v>
      </c>
      <c r="K156" s="6" t="s">
        <v>38</v>
      </c>
      <c r="L156" s="6"/>
      <c r="M156" s="7">
        <v>45153</v>
      </c>
      <c r="N156" s="6" t="s">
        <v>22</v>
      </c>
      <c r="O156" s="8" t="s">
        <v>522</v>
      </c>
      <c r="P156" s="6" t="str">
        <f>HYPERLINK("https://docs.wto.org/imrd/directdoc.asp?DDFDocuments/t/G/TBTN23/BDI372.DOCX", "https://docs.wto.org/imrd/directdoc.asp?DDFDocuments/t/G/TBTN23/BDI372.DOCX")</f>
        <v>https://docs.wto.org/imrd/directdoc.asp?DDFDocuments/t/G/TBTN23/BDI372.DOCX</v>
      </c>
      <c r="Q156" s="6"/>
      <c r="R156" s="6"/>
    </row>
    <row r="157" spans="1:18" ht="35.1" customHeight="1">
      <c r="A157" s="8" t="s">
        <v>917</v>
      </c>
      <c r="B157" s="8" t="s">
        <v>243</v>
      </c>
      <c r="C157" s="6" t="s">
        <v>86</v>
      </c>
      <c r="D157" s="6" t="str">
        <f>HYPERLINK("https://eping.wto.org/en/Search?viewData= G/TBT/N/USA/2011"," G/TBT/N/USA/2011")</f>
        <v xml:space="preserve"> G/TBT/N/USA/2011</v>
      </c>
      <c r="E157" s="8" t="s">
        <v>241</v>
      </c>
      <c r="F157" s="8" t="s">
        <v>242</v>
      </c>
      <c r="H157" s="6" t="s">
        <v>546</v>
      </c>
      <c r="I157" s="6" t="s">
        <v>520</v>
      </c>
      <c r="J157" s="6" t="s">
        <v>547</v>
      </c>
      <c r="K157" s="6" t="s">
        <v>38</v>
      </c>
      <c r="L157" s="6"/>
      <c r="M157" s="7">
        <v>45153</v>
      </c>
      <c r="N157" s="6" t="s">
        <v>22</v>
      </c>
      <c r="O157" s="8" t="s">
        <v>543</v>
      </c>
      <c r="P157" s="6" t="str">
        <f>HYPERLINK("https://docs.wto.org/imrd/directdoc.asp?DDFDocuments/t/G/TBTN23/BDI371.DOCX", "https://docs.wto.org/imrd/directdoc.asp?DDFDocuments/t/G/TBTN23/BDI371.DOCX")</f>
        <v>https://docs.wto.org/imrd/directdoc.asp?DDFDocuments/t/G/TBTN23/BDI371.DOCX</v>
      </c>
      <c r="Q157" s="6" t="str">
        <f>HYPERLINK("https://docs.wto.org/imrd/directdoc.asp?DDFDocuments/u/G/TBTN23/BDI371.DOCX", "https://docs.wto.org/imrd/directdoc.asp?DDFDocuments/u/G/TBTN23/BDI371.DOCX")</f>
        <v>https://docs.wto.org/imrd/directdoc.asp?DDFDocuments/u/G/TBTN23/BDI371.DOCX</v>
      </c>
      <c r="R157" s="6"/>
    </row>
    <row r="158" spans="1:18" ht="35.1" customHeight="1">
      <c r="A158" s="8" t="s">
        <v>963</v>
      </c>
      <c r="B158" s="8" t="s">
        <v>513</v>
      </c>
      <c r="C158" s="6" t="s">
        <v>86</v>
      </c>
      <c r="D158" s="6" t="str">
        <f>HYPERLINK("https://eping.wto.org/en/Search?viewData= G/TBT/N/USA/2008"," G/TBT/N/USA/2008")</f>
        <v xml:space="preserve"> G/TBT/N/USA/2008</v>
      </c>
      <c r="E158" s="8" t="s">
        <v>511</v>
      </c>
      <c r="F158" s="8" t="s">
        <v>512</v>
      </c>
      <c r="H158" s="6" t="s">
        <v>573</v>
      </c>
      <c r="I158" s="6" t="s">
        <v>20</v>
      </c>
      <c r="J158" s="6" t="s">
        <v>486</v>
      </c>
      <c r="K158" s="6" t="s">
        <v>20</v>
      </c>
      <c r="L158" s="6"/>
      <c r="M158" s="7">
        <v>45153</v>
      </c>
      <c r="N158" s="6" t="s">
        <v>22</v>
      </c>
      <c r="O158" s="8" t="s">
        <v>574</v>
      </c>
      <c r="P158" s="6" t="str">
        <f>HYPERLINK("https://docs.wto.org/imrd/directdoc.asp?DDFDocuments/t/G/TBTN23/UKR259.DOCX", "https://docs.wto.org/imrd/directdoc.asp?DDFDocuments/t/G/TBTN23/UKR259.DOCX")</f>
        <v>https://docs.wto.org/imrd/directdoc.asp?DDFDocuments/t/G/TBTN23/UKR259.DOCX</v>
      </c>
      <c r="Q158" s="6" t="str">
        <f>HYPERLINK("https://docs.wto.org/imrd/directdoc.asp?DDFDocuments/u/G/TBTN23/UKR259.DOCX", "https://docs.wto.org/imrd/directdoc.asp?DDFDocuments/u/G/TBTN23/UKR259.DOCX")</f>
        <v>https://docs.wto.org/imrd/directdoc.asp?DDFDocuments/u/G/TBTN23/UKR259.DOCX</v>
      </c>
      <c r="R158" s="6" t="str">
        <f>HYPERLINK("https://docs.wto.org/imrd/directdoc.asp?DDFDocuments/v/G/TBTN23/UKR259.DOCX", "https://docs.wto.org/imrd/directdoc.asp?DDFDocuments/v/G/TBTN23/UKR259.DOCX")</f>
        <v>https://docs.wto.org/imrd/directdoc.asp?DDFDocuments/v/G/TBTN23/UKR259.DOCX</v>
      </c>
    </row>
    <row r="159" spans="1:18" ht="35.1" customHeight="1">
      <c r="A159" s="8" t="s">
        <v>970</v>
      </c>
      <c r="B159" s="8" t="s">
        <v>566</v>
      </c>
      <c r="C159" s="6" t="s">
        <v>563</v>
      </c>
      <c r="D159" s="6" t="str">
        <f>HYPERLINK("https://eping.wto.org/en/Search?viewData= G/TBT/N/NIC/176"," G/TBT/N/NIC/176")</f>
        <v xml:space="preserve"> G/TBT/N/NIC/176</v>
      </c>
      <c r="E159" s="8" t="s">
        <v>564</v>
      </c>
      <c r="F159" s="8" t="s">
        <v>565</v>
      </c>
      <c r="H159" s="6" t="s">
        <v>96</v>
      </c>
      <c r="I159" s="6" t="s">
        <v>473</v>
      </c>
      <c r="J159" s="6" t="s">
        <v>198</v>
      </c>
      <c r="K159" s="6" t="s">
        <v>20</v>
      </c>
      <c r="L159" s="6"/>
      <c r="M159" s="7">
        <v>45158</v>
      </c>
      <c r="N159" s="6" t="s">
        <v>22</v>
      </c>
      <c r="O159" s="8" t="s">
        <v>579</v>
      </c>
      <c r="P159" s="6" t="str">
        <f>HYPERLINK("https://docs.wto.org/imrd/directdoc.asp?DDFDocuments/t/G/TBTN23/BRA1486.DOCX", "https://docs.wto.org/imrd/directdoc.asp?DDFDocuments/t/G/TBTN23/BRA1486.DOCX")</f>
        <v>https://docs.wto.org/imrd/directdoc.asp?DDFDocuments/t/G/TBTN23/BRA1486.DOCX</v>
      </c>
      <c r="Q159" s="6" t="str">
        <f>HYPERLINK("https://docs.wto.org/imrd/directdoc.asp?DDFDocuments/u/G/TBTN23/BRA1486.DOCX", "https://docs.wto.org/imrd/directdoc.asp?DDFDocuments/u/G/TBTN23/BRA1486.DOCX")</f>
        <v>https://docs.wto.org/imrd/directdoc.asp?DDFDocuments/u/G/TBTN23/BRA1486.DOCX</v>
      </c>
      <c r="R159" s="6"/>
    </row>
    <row r="160" spans="1:18" ht="35.1" customHeight="1">
      <c r="A160" s="8" t="s">
        <v>895</v>
      </c>
      <c r="B160" s="8" t="s">
        <v>76</v>
      </c>
      <c r="C160" s="6" t="s">
        <v>73</v>
      </c>
      <c r="D160" s="6" t="str">
        <f>HYPERLINK("https://eping.wto.org/en/Search?viewData= G/TBT/N/PHL/303"," G/TBT/N/PHL/303")</f>
        <v xml:space="preserve"> G/TBT/N/PHL/303</v>
      </c>
      <c r="E160" s="8" t="s">
        <v>74</v>
      </c>
      <c r="F160" s="8" t="s">
        <v>75</v>
      </c>
      <c r="H160" s="6" t="s">
        <v>20</v>
      </c>
      <c r="I160" s="6" t="s">
        <v>583</v>
      </c>
      <c r="J160" s="6" t="s">
        <v>21</v>
      </c>
      <c r="K160" s="6" t="s">
        <v>20</v>
      </c>
      <c r="L160" s="6"/>
      <c r="M160" s="7">
        <v>45152</v>
      </c>
      <c r="N160" s="6" t="s">
        <v>22</v>
      </c>
      <c r="O160" s="8" t="s">
        <v>584</v>
      </c>
      <c r="P160" s="6" t="str">
        <f>HYPERLINK("https://docs.wto.org/imrd/directdoc.asp?DDFDocuments/t/G/TBTN23/CHL640.DOCX", "https://docs.wto.org/imrd/directdoc.asp?DDFDocuments/t/G/TBTN23/CHL640.DOCX")</f>
        <v>https://docs.wto.org/imrd/directdoc.asp?DDFDocuments/t/G/TBTN23/CHL640.DOCX</v>
      </c>
      <c r="Q160" s="6" t="str">
        <f>HYPERLINK("https://docs.wto.org/imrd/directdoc.asp?DDFDocuments/u/G/TBTN23/CHL640.DOCX", "https://docs.wto.org/imrd/directdoc.asp?DDFDocuments/u/G/TBTN23/CHL640.DOCX")</f>
        <v>https://docs.wto.org/imrd/directdoc.asp?DDFDocuments/u/G/TBTN23/CHL640.DOCX</v>
      </c>
      <c r="R160" s="6" t="str">
        <f>HYPERLINK("https://docs.wto.org/imrd/directdoc.asp?DDFDocuments/v/G/TBTN23/CHL640.DOCX", "https://docs.wto.org/imrd/directdoc.asp?DDFDocuments/v/G/TBTN23/CHL640.DOCX")</f>
        <v>https://docs.wto.org/imrd/directdoc.asp?DDFDocuments/v/G/TBTN23/CHL640.DOCX</v>
      </c>
    </row>
    <row r="161" spans="1:18" ht="35.1" customHeight="1">
      <c r="A161" s="8" t="s">
        <v>991</v>
      </c>
      <c r="B161" s="8" t="s">
        <v>703</v>
      </c>
      <c r="C161" s="6" t="s">
        <v>61</v>
      </c>
      <c r="D161" s="6" t="str">
        <f>HYPERLINK("https://eping.wto.org/en/Search?viewData= G/TBT/N/IND/277"," G/TBT/N/IND/277")</f>
        <v xml:space="preserve"> G/TBT/N/IND/277</v>
      </c>
      <c r="E161" s="8" t="s">
        <v>701</v>
      </c>
      <c r="F161" s="8" t="s">
        <v>702</v>
      </c>
      <c r="H161" s="6" t="s">
        <v>588</v>
      </c>
      <c r="I161" s="6" t="s">
        <v>589</v>
      </c>
      <c r="J161" s="6" t="s">
        <v>59</v>
      </c>
      <c r="K161" s="6" t="s">
        <v>20</v>
      </c>
      <c r="L161" s="6"/>
      <c r="M161" s="7">
        <v>45151</v>
      </c>
      <c r="N161" s="6" t="s">
        <v>22</v>
      </c>
      <c r="O161" s="8" t="s">
        <v>590</v>
      </c>
      <c r="P161" s="6" t="str">
        <f>HYPERLINK("https://docs.wto.org/imrd/directdoc.asp?DDFDocuments/t/G/TBTN23/IND278.DOCX", "https://docs.wto.org/imrd/directdoc.asp?DDFDocuments/t/G/TBTN23/IND278.DOCX")</f>
        <v>https://docs.wto.org/imrd/directdoc.asp?DDFDocuments/t/G/TBTN23/IND278.DOCX</v>
      </c>
      <c r="Q161" s="6" t="str">
        <f>HYPERLINK("https://docs.wto.org/imrd/directdoc.asp?DDFDocuments/u/G/TBTN23/IND278.DOCX", "https://docs.wto.org/imrd/directdoc.asp?DDFDocuments/u/G/TBTN23/IND278.DOCX")</f>
        <v>https://docs.wto.org/imrd/directdoc.asp?DDFDocuments/u/G/TBTN23/IND278.DOCX</v>
      </c>
      <c r="R161" s="6" t="str">
        <f>HYPERLINK("https://docs.wto.org/imrd/directdoc.asp?DDFDocuments/v/G/TBTN23/IND278.DOCX", "https://docs.wto.org/imrd/directdoc.asp?DDFDocuments/v/G/TBTN23/IND278.DOCX")</f>
        <v>https://docs.wto.org/imrd/directdoc.asp?DDFDocuments/v/G/TBTN23/IND278.DOCX</v>
      </c>
    </row>
    <row r="162" spans="1:18" ht="35.1" customHeight="1">
      <c r="A162" s="8" t="s">
        <v>954</v>
      </c>
      <c r="B162" s="8" t="s">
        <v>452</v>
      </c>
      <c r="C162" s="6" t="s">
        <v>449</v>
      </c>
      <c r="D162" s="6" t="str">
        <f>HYPERLINK("https://eping.wto.org/en/Search?viewData= G/TBT/N/VNM/266"," G/TBT/N/VNM/266")</f>
        <v xml:space="preserve"> G/TBT/N/VNM/266</v>
      </c>
      <c r="E162" s="8" t="s">
        <v>450</v>
      </c>
      <c r="F162" s="8" t="s">
        <v>451</v>
      </c>
      <c r="H162" s="6" t="s">
        <v>595</v>
      </c>
      <c r="I162" s="6" t="s">
        <v>596</v>
      </c>
      <c r="J162" s="6" t="s">
        <v>597</v>
      </c>
      <c r="K162" s="6" t="s">
        <v>38</v>
      </c>
      <c r="L162" s="6"/>
      <c r="M162" s="7">
        <v>45151</v>
      </c>
      <c r="N162" s="6" t="s">
        <v>22</v>
      </c>
      <c r="O162" s="8" t="s">
        <v>598</v>
      </c>
      <c r="P162" s="6" t="str">
        <f>HYPERLINK("https://docs.wto.org/imrd/directdoc.asp?DDFDocuments/t/G/TBTN23/ARE576.DOCX", "https://docs.wto.org/imrd/directdoc.asp?DDFDocuments/t/G/TBTN23/ARE576.DOCX")</f>
        <v>https://docs.wto.org/imrd/directdoc.asp?DDFDocuments/t/G/TBTN23/ARE576.DOCX</v>
      </c>
      <c r="Q162" s="6" t="str">
        <f>HYPERLINK("https://docs.wto.org/imrd/directdoc.asp?DDFDocuments/u/G/TBTN23/ARE576.DOCX", "https://docs.wto.org/imrd/directdoc.asp?DDFDocuments/u/G/TBTN23/ARE576.DOCX")</f>
        <v>https://docs.wto.org/imrd/directdoc.asp?DDFDocuments/u/G/TBTN23/ARE576.DOCX</v>
      </c>
      <c r="R162" s="6" t="str">
        <f>HYPERLINK("https://docs.wto.org/imrd/directdoc.asp?DDFDocuments/v/G/TBTN23/ARE576.DOCX", "https://docs.wto.org/imrd/directdoc.asp?DDFDocuments/v/G/TBTN23/ARE576.DOCX")</f>
        <v>https://docs.wto.org/imrd/directdoc.asp?DDFDocuments/v/G/TBTN23/ARE576.DOCX</v>
      </c>
    </row>
    <row r="163" spans="1:18" ht="35.1" customHeight="1">
      <c r="A163" s="8" t="s">
        <v>1005</v>
      </c>
      <c r="B163" s="8" t="s">
        <v>787</v>
      </c>
      <c r="C163" s="6" t="s">
        <v>449</v>
      </c>
      <c r="D163" s="6" t="str">
        <f>HYPERLINK("https://eping.wto.org/en/Search?viewData= G/TBT/N/VNM/264"," G/TBT/N/VNM/264")</f>
        <v xml:space="preserve"> G/TBT/N/VNM/264</v>
      </c>
      <c r="E163" s="8" t="s">
        <v>785</v>
      </c>
      <c r="F163" s="8" t="s">
        <v>786</v>
      </c>
      <c r="H163" s="6" t="s">
        <v>20</v>
      </c>
      <c r="I163" s="6" t="s">
        <v>602</v>
      </c>
      <c r="J163" s="6" t="s">
        <v>205</v>
      </c>
      <c r="K163" s="6" t="s">
        <v>20</v>
      </c>
      <c r="L163" s="6"/>
      <c r="M163" s="7">
        <v>45152</v>
      </c>
      <c r="N163" s="6" t="s">
        <v>22</v>
      </c>
      <c r="O163" s="8" t="s">
        <v>603</v>
      </c>
      <c r="P163" s="6" t="str">
        <f>HYPERLINK("https://docs.wto.org/imrd/directdoc.asp?DDFDocuments/t/G/TBTN23/USA2007.DOCX", "https://docs.wto.org/imrd/directdoc.asp?DDFDocuments/t/G/TBTN23/USA2007.DOCX")</f>
        <v>https://docs.wto.org/imrd/directdoc.asp?DDFDocuments/t/G/TBTN23/USA2007.DOCX</v>
      </c>
      <c r="Q163" s="6" t="str">
        <f>HYPERLINK("https://docs.wto.org/imrd/directdoc.asp?DDFDocuments/u/G/TBTN23/USA2007.DOCX", "https://docs.wto.org/imrd/directdoc.asp?DDFDocuments/u/G/TBTN23/USA2007.DOCX")</f>
        <v>https://docs.wto.org/imrd/directdoc.asp?DDFDocuments/u/G/TBTN23/USA2007.DOCX</v>
      </c>
      <c r="R163" s="6" t="str">
        <f>HYPERLINK("https://docs.wto.org/imrd/directdoc.asp?DDFDocuments/v/G/TBTN23/USA2007.DOCX", "https://docs.wto.org/imrd/directdoc.asp?DDFDocuments/v/G/TBTN23/USA2007.DOCX")</f>
        <v>https://docs.wto.org/imrd/directdoc.asp?DDFDocuments/v/G/TBTN23/USA2007.DOCX</v>
      </c>
    </row>
    <row r="164" spans="1:18" ht="35.1" customHeight="1">
      <c r="A164" s="8" t="s">
        <v>1005</v>
      </c>
      <c r="B164" s="8" t="s">
        <v>787</v>
      </c>
      <c r="C164" s="6" t="s">
        <v>449</v>
      </c>
      <c r="D164" s="6" t="str">
        <f>HYPERLINK("https://eping.wto.org/en/Search?viewData= G/TBT/N/VNM/265"," G/TBT/N/VNM/265")</f>
        <v xml:space="preserve"> G/TBT/N/VNM/265</v>
      </c>
      <c r="E164" s="8" t="s">
        <v>785</v>
      </c>
      <c r="F164" s="8" t="s">
        <v>795</v>
      </c>
      <c r="H164" s="6" t="s">
        <v>595</v>
      </c>
      <c r="I164" s="6" t="s">
        <v>596</v>
      </c>
      <c r="J164" s="6" t="s">
        <v>597</v>
      </c>
      <c r="K164" s="6" t="s">
        <v>38</v>
      </c>
      <c r="L164" s="6"/>
      <c r="M164" s="7">
        <v>45151</v>
      </c>
      <c r="N164" s="6" t="s">
        <v>22</v>
      </c>
      <c r="O164" s="8" t="s">
        <v>605</v>
      </c>
      <c r="P164" s="6" t="str">
        <f>HYPERLINK("https://docs.wto.org/imrd/directdoc.asp?DDFDocuments/t/G/TBTN23/ARE576.DOCX", "https://docs.wto.org/imrd/directdoc.asp?DDFDocuments/t/G/TBTN23/ARE576.DOCX")</f>
        <v>https://docs.wto.org/imrd/directdoc.asp?DDFDocuments/t/G/TBTN23/ARE576.DOCX</v>
      </c>
      <c r="Q164" s="6" t="str">
        <f>HYPERLINK("https://docs.wto.org/imrd/directdoc.asp?DDFDocuments/u/G/TBTN23/ARE576.DOCX", "https://docs.wto.org/imrd/directdoc.asp?DDFDocuments/u/G/TBTN23/ARE576.DOCX")</f>
        <v>https://docs.wto.org/imrd/directdoc.asp?DDFDocuments/u/G/TBTN23/ARE576.DOCX</v>
      </c>
      <c r="R164" s="6" t="str">
        <f>HYPERLINK("https://docs.wto.org/imrd/directdoc.asp?DDFDocuments/v/G/TBTN23/ARE576.DOCX", "https://docs.wto.org/imrd/directdoc.asp?DDFDocuments/v/G/TBTN23/ARE576.DOCX")</f>
        <v>https://docs.wto.org/imrd/directdoc.asp?DDFDocuments/v/G/TBTN23/ARE576.DOCX</v>
      </c>
    </row>
    <row r="165" spans="1:18" ht="35.1" customHeight="1">
      <c r="A165" s="8" t="s">
        <v>1005</v>
      </c>
      <c r="B165" s="8" t="s">
        <v>787</v>
      </c>
      <c r="C165" s="6" t="s">
        <v>449</v>
      </c>
      <c r="D165" s="6" t="str">
        <f>HYPERLINK("https://eping.wto.org/en/Search?viewData= G/TBT/N/VNM/260"," G/TBT/N/VNM/260")</f>
        <v xml:space="preserve"> G/TBT/N/VNM/260</v>
      </c>
      <c r="E165" s="8" t="s">
        <v>822</v>
      </c>
      <c r="F165" s="8" t="s">
        <v>823</v>
      </c>
      <c r="H165" s="6" t="s">
        <v>595</v>
      </c>
      <c r="I165" s="6" t="s">
        <v>596</v>
      </c>
      <c r="J165" s="6" t="s">
        <v>607</v>
      </c>
      <c r="K165" s="6" t="s">
        <v>38</v>
      </c>
      <c r="L165" s="6"/>
      <c r="M165" s="7">
        <v>45151</v>
      </c>
      <c r="N165" s="6" t="s">
        <v>22</v>
      </c>
      <c r="O165" s="8" t="s">
        <v>605</v>
      </c>
      <c r="P165" s="6" t="str">
        <f>HYPERLINK("https://docs.wto.org/imrd/directdoc.asp?DDFDocuments/t/G/TBTN23/ARE576.DOCX", "https://docs.wto.org/imrd/directdoc.asp?DDFDocuments/t/G/TBTN23/ARE576.DOCX")</f>
        <v>https://docs.wto.org/imrd/directdoc.asp?DDFDocuments/t/G/TBTN23/ARE576.DOCX</v>
      </c>
      <c r="Q165" s="6" t="str">
        <f>HYPERLINK("https://docs.wto.org/imrd/directdoc.asp?DDFDocuments/u/G/TBTN23/ARE576.DOCX", "https://docs.wto.org/imrd/directdoc.asp?DDFDocuments/u/G/TBTN23/ARE576.DOCX")</f>
        <v>https://docs.wto.org/imrd/directdoc.asp?DDFDocuments/u/G/TBTN23/ARE576.DOCX</v>
      </c>
      <c r="R165" s="6" t="str">
        <f>HYPERLINK("https://docs.wto.org/imrd/directdoc.asp?DDFDocuments/v/G/TBTN23/ARE576.DOCX", "https://docs.wto.org/imrd/directdoc.asp?DDFDocuments/v/G/TBTN23/ARE576.DOCX")</f>
        <v>https://docs.wto.org/imrd/directdoc.asp?DDFDocuments/v/G/TBTN23/ARE576.DOCX</v>
      </c>
    </row>
    <row r="166" spans="1:18" ht="35.1" customHeight="1">
      <c r="A166" s="8" t="s">
        <v>1005</v>
      </c>
      <c r="B166" s="8" t="s">
        <v>787</v>
      </c>
      <c r="C166" s="6" t="s">
        <v>449</v>
      </c>
      <c r="D166" s="6" t="str">
        <f>HYPERLINK("https://eping.wto.org/en/Search?viewData= G/TBT/N/VNM/263"," G/TBT/N/VNM/263")</f>
        <v xml:space="preserve"> G/TBT/N/VNM/263</v>
      </c>
      <c r="E166" s="8" t="s">
        <v>785</v>
      </c>
      <c r="F166" s="8" t="s">
        <v>836</v>
      </c>
      <c r="H166" s="6" t="s">
        <v>20</v>
      </c>
      <c r="I166" s="6" t="s">
        <v>180</v>
      </c>
      <c r="J166" s="6" t="s">
        <v>611</v>
      </c>
      <c r="K166" s="6" t="s">
        <v>330</v>
      </c>
      <c r="L166" s="6"/>
      <c r="M166" s="7">
        <v>45151</v>
      </c>
      <c r="N166" s="6" t="s">
        <v>22</v>
      </c>
      <c r="O166" s="8" t="s">
        <v>612</v>
      </c>
      <c r="P166" s="6" t="str">
        <f>HYPERLINK("https://docs.wto.org/imrd/directdoc.asp?DDFDocuments/t/G/TBTN23/MEX521.DOCX", "https://docs.wto.org/imrd/directdoc.asp?DDFDocuments/t/G/TBTN23/MEX521.DOCX")</f>
        <v>https://docs.wto.org/imrd/directdoc.asp?DDFDocuments/t/G/TBTN23/MEX521.DOCX</v>
      </c>
      <c r="Q166" s="6" t="str">
        <f>HYPERLINK("https://docs.wto.org/imrd/directdoc.asp?DDFDocuments/u/G/TBTN23/MEX521.DOCX", "https://docs.wto.org/imrd/directdoc.asp?DDFDocuments/u/G/TBTN23/MEX521.DOCX")</f>
        <v>https://docs.wto.org/imrd/directdoc.asp?DDFDocuments/u/G/TBTN23/MEX521.DOCX</v>
      </c>
      <c r="R166" s="6" t="str">
        <f>HYPERLINK("https://docs.wto.org/imrd/directdoc.asp?DDFDocuments/v/G/TBTN23/MEX521.DOCX", "https://docs.wto.org/imrd/directdoc.asp?DDFDocuments/v/G/TBTN23/MEX521.DOCX")</f>
        <v>https://docs.wto.org/imrd/directdoc.asp?DDFDocuments/v/G/TBTN23/MEX521.DOCX</v>
      </c>
    </row>
    <row r="167" spans="1:18" ht="35.1" customHeight="1">
      <c r="A167" s="8" t="s">
        <v>1005</v>
      </c>
      <c r="B167" s="8" t="s">
        <v>787</v>
      </c>
      <c r="C167" s="6" t="s">
        <v>449</v>
      </c>
      <c r="D167" s="6" t="str">
        <f>HYPERLINK("https://eping.wto.org/en/Search?viewData= G/TBT/N/VNM/257"," G/TBT/N/VNM/257")</f>
        <v xml:space="preserve"> G/TBT/N/VNM/257</v>
      </c>
      <c r="E167" s="8" t="s">
        <v>843</v>
      </c>
      <c r="F167" s="8" t="s">
        <v>844</v>
      </c>
      <c r="H167" s="6" t="s">
        <v>20</v>
      </c>
      <c r="I167" s="6" t="s">
        <v>77</v>
      </c>
      <c r="J167" s="6" t="s">
        <v>21</v>
      </c>
      <c r="K167" s="6" t="s">
        <v>78</v>
      </c>
      <c r="L167" s="6"/>
      <c r="M167" s="7">
        <v>45151</v>
      </c>
      <c r="N167" s="6" t="s">
        <v>22</v>
      </c>
      <c r="O167" s="6"/>
      <c r="P167" s="6" t="str">
        <f>HYPERLINK("https://docs.wto.org/imrd/directdoc.asp?DDFDocuments/t/G/TBTN23/ARM94.DOCX", "https://docs.wto.org/imrd/directdoc.asp?DDFDocuments/t/G/TBTN23/ARM94.DOCX")</f>
        <v>https://docs.wto.org/imrd/directdoc.asp?DDFDocuments/t/G/TBTN23/ARM94.DOCX</v>
      </c>
      <c r="Q167" s="6" t="str">
        <f>HYPERLINK("https://docs.wto.org/imrd/directdoc.asp?DDFDocuments/u/G/TBTN23/ARM94.DOCX", "https://docs.wto.org/imrd/directdoc.asp?DDFDocuments/u/G/TBTN23/ARM94.DOCX")</f>
        <v>https://docs.wto.org/imrd/directdoc.asp?DDFDocuments/u/G/TBTN23/ARM94.DOCX</v>
      </c>
      <c r="R167" s="6"/>
    </row>
    <row r="168" spans="1:18" ht="35.1" customHeight="1">
      <c r="A168" s="8" t="s">
        <v>1005</v>
      </c>
      <c r="B168" s="8" t="s">
        <v>787</v>
      </c>
      <c r="C168" s="6" t="s">
        <v>449</v>
      </c>
      <c r="D168" s="6" t="str">
        <f>HYPERLINK("https://eping.wto.org/en/Search?viewData= G/TBT/N/VNM/261"," G/TBT/N/VNM/261")</f>
        <v xml:space="preserve"> G/TBT/N/VNM/261</v>
      </c>
      <c r="E168" s="8" t="s">
        <v>847</v>
      </c>
      <c r="F168" s="8" t="s">
        <v>848</v>
      </c>
      <c r="H168" s="6" t="s">
        <v>595</v>
      </c>
      <c r="I168" s="6" t="s">
        <v>596</v>
      </c>
      <c r="J168" s="6" t="s">
        <v>607</v>
      </c>
      <c r="K168" s="6" t="s">
        <v>38</v>
      </c>
      <c r="L168" s="6"/>
      <c r="M168" s="7">
        <v>45151</v>
      </c>
      <c r="N168" s="6" t="s">
        <v>22</v>
      </c>
      <c r="O168" s="8" t="s">
        <v>605</v>
      </c>
      <c r="P168" s="6" t="str">
        <f>HYPERLINK("https://docs.wto.org/imrd/directdoc.asp?DDFDocuments/t/G/TBTN23/ARE576.DOCX", "https://docs.wto.org/imrd/directdoc.asp?DDFDocuments/t/G/TBTN23/ARE576.DOCX")</f>
        <v>https://docs.wto.org/imrd/directdoc.asp?DDFDocuments/t/G/TBTN23/ARE576.DOCX</v>
      </c>
      <c r="Q168" s="6" t="str">
        <f>HYPERLINK("https://docs.wto.org/imrd/directdoc.asp?DDFDocuments/u/G/TBTN23/ARE576.DOCX", "https://docs.wto.org/imrd/directdoc.asp?DDFDocuments/u/G/TBTN23/ARE576.DOCX")</f>
        <v>https://docs.wto.org/imrd/directdoc.asp?DDFDocuments/u/G/TBTN23/ARE576.DOCX</v>
      </c>
      <c r="R168" s="6" t="str">
        <f>HYPERLINK("https://docs.wto.org/imrd/directdoc.asp?DDFDocuments/v/G/TBTN23/ARE576.DOCX", "https://docs.wto.org/imrd/directdoc.asp?DDFDocuments/v/G/TBTN23/ARE576.DOCX")</f>
        <v>https://docs.wto.org/imrd/directdoc.asp?DDFDocuments/v/G/TBTN23/ARE576.DOCX</v>
      </c>
    </row>
    <row r="169" spans="1:18" ht="35.1" customHeight="1">
      <c r="A169" s="8" t="s">
        <v>1005</v>
      </c>
      <c r="B169" s="8" t="s">
        <v>787</v>
      </c>
      <c r="C169" s="6" t="s">
        <v>449</v>
      </c>
      <c r="D169" s="6" t="str">
        <f>HYPERLINK("https://eping.wto.org/en/Search?viewData= G/TBT/N/VNM/262"," G/TBT/N/VNM/262")</f>
        <v xml:space="preserve"> G/TBT/N/VNM/262</v>
      </c>
      <c r="E169" s="8" t="s">
        <v>850</v>
      </c>
      <c r="F169" s="8" t="s">
        <v>851</v>
      </c>
      <c r="H169" s="6" t="s">
        <v>595</v>
      </c>
      <c r="I169" s="6" t="s">
        <v>596</v>
      </c>
      <c r="J169" s="6" t="s">
        <v>607</v>
      </c>
      <c r="K169" s="6" t="s">
        <v>38</v>
      </c>
      <c r="L169" s="6"/>
      <c r="M169" s="7">
        <v>45151</v>
      </c>
      <c r="N169" s="6" t="s">
        <v>22</v>
      </c>
      <c r="O169" s="8" t="s">
        <v>605</v>
      </c>
      <c r="P169" s="6" t="str">
        <f>HYPERLINK("https://docs.wto.org/imrd/directdoc.asp?DDFDocuments/t/G/TBTN23/ARE576.DOCX", "https://docs.wto.org/imrd/directdoc.asp?DDFDocuments/t/G/TBTN23/ARE576.DOCX")</f>
        <v>https://docs.wto.org/imrd/directdoc.asp?DDFDocuments/t/G/TBTN23/ARE576.DOCX</v>
      </c>
      <c r="Q169" s="6" t="str">
        <f>HYPERLINK("https://docs.wto.org/imrd/directdoc.asp?DDFDocuments/u/G/TBTN23/ARE576.DOCX", "https://docs.wto.org/imrd/directdoc.asp?DDFDocuments/u/G/TBTN23/ARE576.DOCX")</f>
        <v>https://docs.wto.org/imrd/directdoc.asp?DDFDocuments/u/G/TBTN23/ARE576.DOCX</v>
      </c>
      <c r="R169" s="6" t="str">
        <f>HYPERLINK("https://docs.wto.org/imrd/directdoc.asp?DDFDocuments/v/G/TBTN23/ARE576.DOCX", "https://docs.wto.org/imrd/directdoc.asp?DDFDocuments/v/G/TBTN23/ARE576.DOCX")</f>
        <v>https://docs.wto.org/imrd/directdoc.asp?DDFDocuments/v/G/TBTN23/ARE576.DOCX</v>
      </c>
    </row>
    <row r="170" spans="1:18" ht="35.1" customHeight="1">
      <c r="A170" s="8" t="s">
        <v>1005</v>
      </c>
      <c r="B170" s="8" t="s">
        <v>787</v>
      </c>
      <c r="C170" s="6" t="s">
        <v>449</v>
      </c>
      <c r="D170" s="6" t="str">
        <f>HYPERLINK("https://eping.wto.org/en/Search?viewData= G/TBT/N/VNM/258"," G/TBT/N/VNM/258")</f>
        <v xml:space="preserve"> G/TBT/N/VNM/258</v>
      </c>
      <c r="E170" s="8" t="s">
        <v>857</v>
      </c>
      <c r="F170" s="8" t="s">
        <v>858</v>
      </c>
      <c r="H170" s="6" t="s">
        <v>595</v>
      </c>
      <c r="I170" s="6" t="s">
        <v>596</v>
      </c>
      <c r="J170" s="6" t="s">
        <v>607</v>
      </c>
      <c r="K170" s="6" t="s">
        <v>38</v>
      </c>
      <c r="L170" s="6"/>
      <c r="M170" s="7">
        <v>45151</v>
      </c>
      <c r="N170" s="6" t="s">
        <v>22</v>
      </c>
      <c r="O170" s="8" t="s">
        <v>605</v>
      </c>
      <c r="P170" s="6" t="str">
        <f>HYPERLINK("https://docs.wto.org/imrd/directdoc.asp?DDFDocuments/t/G/TBTN23/ARE576.DOCX", "https://docs.wto.org/imrd/directdoc.asp?DDFDocuments/t/G/TBTN23/ARE576.DOCX")</f>
        <v>https://docs.wto.org/imrd/directdoc.asp?DDFDocuments/t/G/TBTN23/ARE576.DOCX</v>
      </c>
      <c r="Q170" s="6" t="str">
        <f>HYPERLINK("https://docs.wto.org/imrd/directdoc.asp?DDFDocuments/u/G/TBTN23/ARE576.DOCX", "https://docs.wto.org/imrd/directdoc.asp?DDFDocuments/u/G/TBTN23/ARE576.DOCX")</f>
        <v>https://docs.wto.org/imrd/directdoc.asp?DDFDocuments/u/G/TBTN23/ARE576.DOCX</v>
      </c>
      <c r="R170" s="6" t="str">
        <f>HYPERLINK("https://docs.wto.org/imrd/directdoc.asp?DDFDocuments/v/G/TBTN23/ARE576.DOCX", "https://docs.wto.org/imrd/directdoc.asp?DDFDocuments/v/G/TBTN23/ARE576.DOCX")</f>
        <v>https://docs.wto.org/imrd/directdoc.asp?DDFDocuments/v/G/TBTN23/ARE576.DOCX</v>
      </c>
    </row>
    <row r="171" spans="1:18" ht="35.1" customHeight="1">
      <c r="A171" s="8" t="s">
        <v>1005</v>
      </c>
      <c r="B171" s="8" t="s">
        <v>787</v>
      </c>
      <c r="C171" s="6" t="s">
        <v>449</v>
      </c>
      <c r="D171" s="6" t="str">
        <f>HYPERLINK("https://eping.wto.org/en/Search?viewData= G/TBT/N/VNM/259"," G/TBT/N/VNM/259")</f>
        <v xml:space="preserve"> G/TBT/N/VNM/259</v>
      </c>
      <c r="E171" s="8" t="s">
        <v>861</v>
      </c>
      <c r="F171" s="8" t="s">
        <v>862</v>
      </c>
      <c r="H171" s="6" t="s">
        <v>595</v>
      </c>
      <c r="I171" s="6" t="s">
        <v>596</v>
      </c>
      <c r="J171" s="6" t="s">
        <v>607</v>
      </c>
      <c r="K171" s="6" t="s">
        <v>38</v>
      </c>
      <c r="L171" s="6"/>
      <c r="M171" s="7">
        <v>45151</v>
      </c>
      <c r="N171" s="6" t="s">
        <v>22</v>
      </c>
      <c r="O171" s="8" t="s">
        <v>605</v>
      </c>
      <c r="P171" s="6" t="str">
        <f>HYPERLINK("https://docs.wto.org/imrd/directdoc.asp?DDFDocuments/t/G/TBTN23/ARE576.DOCX", "https://docs.wto.org/imrd/directdoc.asp?DDFDocuments/t/G/TBTN23/ARE576.DOCX")</f>
        <v>https://docs.wto.org/imrd/directdoc.asp?DDFDocuments/t/G/TBTN23/ARE576.DOCX</v>
      </c>
      <c r="Q171" s="6" t="str">
        <f>HYPERLINK("https://docs.wto.org/imrd/directdoc.asp?DDFDocuments/u/G/TBTN23/ARE576.DOCX", "https://docs.wto.org/imrd/directdoc.asp?DDFDocuments/u/G/TBTN23/ARE576.DOCX")</f>
        <v>https://docs.wto.org/imrd/directdoc.asp?DDFDocuments/u/G/TBTN23/ARE576.DOCX</v>
      </c>
      <c r="R171" s="6" t="str">
        <f>HYPERLINK("https://docs.wto.org/imrd/directdoc.asp?DDFDocuments/v/G/TBTN23/ARE576.DOCX", "https://docs.wto.org/imrd/directdoc.asp?DDFDocuments/v/G/TBTN23/ARE576.DOCX")</f>
        <v>https://docs.wto.org/imrd/directdoc.asp?DDFDocuments/v/G/TBTN23/ARE576.DOCX</v>
      </c>
    </row>
    <row r="172" spans="1:18" ht="35.1" customHeight="1">
      <c r="A172" s="8" t="s">
        <v>957</v>
      </c>
      <c r="B172" s="8" t="s">
        <v>468</v>
      </c>
      <c r="C172" s="6" t="s">
        <v>449</v>
      </c>
      <c r="D172" s="6" t="str">
        <f>HYPERLINK("https://eping.wto.org/en/Search?viewData= G/TBT/N/VNM/267"," G/TBT/N/VNM/267")</f>
        <v xml:space="preserve"> G/TBT/N/VNM/267</v>
      </c>
      <c r="E172" s="8" t="s">
        <v>466</v>
      </c>
      <c r="F172" s="8" t="s">
        <v>467</v>
      </c>
      <c r="H172" s="6" t="s">
        <v>20</v>
      </c>
      <c r="I172" s="6" t="s">
        <v>622</v>
      </c>
      <c r="J172" s="6" t="s">
        <v>59</v>
      </c>
      <c r="K172" s="6" t="s">
        <v>38</v>
      </c>
      <c r="L172" s="6"/>
      <c r="M172" s="7">
        <v>45150</v>
      </c>
      <c r="N172" s="6" t="s">
        <v>22</v>
      </c>
      <c r="O172" s="8" t="s">
        <v>623</v>
      </c>
      <c r="P172" s="6" t="str">
        <f t="shared" ref="P172:P178" si="0">HYPERLINK("https://docs.wto.org/imrd/directdoc.asp?DDFDocuments/t/G/TBTN23/ARE575.DOCX", "https://docs.wto.org/imrd/directdoc.asp?DDFDocuments/t/G/TBTN23/ARE575.DOCX")</f>
        <v>https://docs.wto.org/imrd/directdoc.asp?DDFDocuments/t/G/TBTN23/ARE575.DOCX</v>
      </c>
      <c r="Q172" s="6" t="str">
        <f t="shared" ref="Q172:Q178" si="1">HYPERLINK("https://docs.wto.org/imrd/directdoc.asp?DDFDocuments/u/G/TBTN23/ARE575.DOCX", "https://docs.wto.org/imrd/directdoc.asp?DDFDocuments/u/G/TBTN23/ARE575.DOCX")</f>
        <v>https://docs.wto.org/imrd/directdoc.asp?DDFDocuments/u/G/TBTN23/ARE575.DOCX</v>
      </c>
      <c r="R172" s="6" t="str">
        <f t="shared" ref="R172:R178" si="2">HYPERLINK("https://docs.wto.org/imrd/directdoc.asp?DDFDocuments/v/G/TBTN23/ARE575.DOCX", "https://docs.wto.org/imrd/directdoc.asp?DDFDocuments/v/G/TBTN23/ARE575.DOCX")</f>
        <v>https://docs.wto.org/imrd/directdoc.asp?DDFDocuments/v/G/TBTN23/ARE575.DOCX</v>
      </c>
    </row>
    <row r="173" spans="1:18" ht="35.1" customHeight="1">
      <c r="A173" s="8" t="s">
        <v>994</v>
      </c>
      <c r="B173" s="8" t="s">
        <v>722</v>
      </c>
      <c r="C173" s="6" t="s">
        <v>61</v>
      </c>
      <c r="D173" s="6" t="str">
        <f>HYPERLINK("https://eping.wto.org/en/Search?viewData= G/TBT/N/IND/276"," G/TBT/N/IND/276")</f>
        <v xml:space="preserve"> G/TBT/N/IND/276</v>
      </c>
      <c r="E173" s="8" t="s">
        <v>720</v>
      </c>
      <c r="F173" s="8" t="s">
        <v>721</v>
      </c>
      <c r="H173" s="6" t="s">
        <v>20</v>
      </c>
      <c r="I173" s="6" t="s">
        <v>622</v>
      </c>
      <c r="J173" s="6" t="s">
        <v>59</v>
      </c>
      <c r="K173" s="6" t="s">
        <v>38</v>
      </c>
      <c r="L173" s="6"/>
      <c r="M173" s="7">
        <v>45150</v>
      </c>
      <c r="N173" s="6" t="s">
        <v>22</v>
      </c>
      <c r="O173" s="8" t="s">
        <v>623</v>
      </c>
      <c r="P173" s="6" t="str">
        <f t="shared" si="0"/>
        <v>https://docs.wto.org/imrd/directdoc.asp?DDFDocuments/t/G/TBTN23/ARE575.DOCX</v>
      </c>
      <c r="Q173" s="6" t="str">
        <f t="shared" si="1"/>
        <v>https://docs.wto.org/imrd/directdoc.asp?DDFDocuments/u/G/TBTN23/ARE575.DOCX</v>
      </c>
      <c r="R173" s="6" t="str">
        <f t="shared" si="2"/>
        <v>https://docs.wto.org/imrd/directdoc.asp?DDFDocuments/v/G/TBTN23/ARE575.DOCX</v>
      </c>
    </row>
    <row r="174" spans="1:18" ht="35.1" customHeight="1">
      <c r="A174" s="8" t="s">
        <v>1008</v>
      </c>
      <c r="B174" s="8" t="s">
        <v>809</v>
      </c>
      <c r="C174" s="6" t="s">
        <v>168</v>
      </c>
      <c r="D174" s="6" t="str">
        <f>HYPERLINK("https://eping.wto.org/en/Search?viewData= G/TBT/N/BDI/368, G/TBT/N/KEN/1448, G/TBT/N/RWA/879, G/TBT/N/TZA/982, G/TBT/N/UGA/1785"," G/TBT/N/BDI/368, G/TBT/N/KEN/1448, G/TBT/N/RWA/879, G/TBT/N/TZA/982, G/TBT/N/UGA/1785")</f>
        <v xml:space="preserve"> G/TBT/N/BDI/368, G/TBT/N/KEN/1448, G/TBT/N/RWA/879, G/TBT/N/TZA/982, G/TBT/N/UGA/1785</v>
      </c>
      <c r="E174" s="8" t="s">
        <v>807</v>
      </c>
      <c r="F174" s="8" t="s">
        <v>808</v>
      </c>
      <c r="H174" s="6" t="s">
        <v>20</v>
      </c>
      <c r="I174" s="6" t="s">
        <v>622</v>
      </c>
      <c r="J174" s="6" t="s">
        <v>59</v>
      </c>
      <c r="K174" s="6" t="s">
        <v>38</v>
      </c>
      <c r="L174" s="6"/>
      <c r="M174" s="7">
        <v>45150</v>
      </c>
      <c r="N174" s="6" t="s">
        <v>22</v>
      </c>
      <c r="O174" s="8" t="s">
        <v>623</v>
      </c>
      <c r="P174" s="6" t="str">
        <f t="shared" si="0"/>
        <v>https://docs.wto.org/imrd/directdoc.asp?DDFDocuments/t/G/TBTN23/ARE575.DOCX</v>
      </c>
      <c r="Q174" s="6" t="str">
        <f t="shared" si="1"/>
        <v>https://docs.wto.org/imrd/directdoc.asp?DDFDocuments/u/G/TBTN23/ARE575.DOCX</v>
      </c>
      <c r="R174" s="6" t="str">
        <f t="shared" si="2"/>
        <v>https://docs.wto.org/imrd/directdoc.asp?DDFDocuments/v/G/TBTN23/ARE575.DOCX</v>
      </c>
    </row>
    <row r="175" spans="1:18" ht="35.1" customHeight="1">
      <c r="A175" s="8" t="s">
        <v>1008</v>
      </c>
      <c r="B175" s="8" t="s">
        <v>809</v>
      </c>
      <c r="C175" s="6" t="s">
        <v>240</v>
      </c>
      <c r="D175" s="6" t="str">
        <f>HYPERLINK("https://eping.wto.org/en/Search?viewData= G/TBT/N/BDI/368, G/TBT/N/KEN/1448, G/TBT/N/RWA/879, G/TBT/N/TZA/982, G/TBT/N/UGA/1785"," G/TBT/N/BDI/368, G/TBT/N/KEN/1448, G/TBT/N/RWA/879, G/TBT/N/TZA/982, G/TBT/N/UGA/1785")</f>
        <v xml:space="preserve"> G/TBT/N/BDI/368, G/TBT/N/KEN/1448, G/TBT/N/RWA/879, G/TBT/N/TZA/982, G/TBT/N/UGA/1785</v>
      </c>
      <c r="E175" s="8" t="s">
        <v>807</v>
      </c>
      <c r="F175" s="8" t="s">
        <v>808</v>
      </c>
      <c r="H175" s="6" t="s">
        <v>20</v>
      </c>
      <c r="I175" s="6" t="s">
        <v>622</v>
      </c>
      <c r="J175" s="6" t="s">
        <v>59</v>
      </c>
      <c r="K175" s="6" t="s">
        <v>38</v>
      </c>
      <c r="L175" s="6"/>
      <c r="M175" s="7">
        <v>45150</v>
      </c>
      <c r="N175" s="6" t="s">
        <v>22</v>
      </c>
      <c r="O175" s="8" t="s">
        <v>623</v>
      </c>
      <c r="P175" s="6" t="str">
        <f t="shared" si="0"/>
        <v>https://docs.wto.org/imrd/directdoc.asp?DDFDocuments/t/G/TBTN23/ARE575.DOCX</v>
      </c>
      <c r="Q175" s="6" t="str">
        <f t="shared" si="1"/>
        <v>https://docs.wto.org/imrd/directdoc.asp?DDFDocuments/u/G/TBTN23/ARE575.DOCX</v>
      </c>
      <c r="R175" s="6" t="str">
        <f t="shared" si="2"/>
        <v>https://docs.wto.org/imrd/directdoc.asp?DDFDocuments/v/G/TBTN23/ARE575.DOCX</v>
      </c>
    </row>
    <row r="176" spans="1:18" ht="35.1" customHeight="1">
      <c r="A176" s="8" t="s">
        <v>1008</v>
      </c>
      <c r="B176" s="8" t="s">
        <v>809</v>
      </c>
      <c r="C176" s="6" t="s">
        <v>104</v>
      </c>
      <c r="D176" s="6" t="str">
        <f>HYPERLINK("https://eping.wto.org/en/Search?viewData= G/TBT/N/BDI/368, G/TBT/N/KEN/1448, G/TBT/N/RWA/879, G/TBT/N/TZA/982, G/TBT/N/UGA/1785"," G/TBT/N/BDI/368, G/TBT/N/KEN/1448, G/TBT/N/RWA/879, G/TBT/N/TZA/982, G/TBT/N/UGA/1785")</f>
        <v xml:space="preserve"> G/TBT/N/BDI/368, G/TBT/N/KEN/1448, G/TBT/N/RWA/879, G/TBT/N/TZA/982, G/TBT/N/UGA/1785</v>
      </c>
      <c r="E176" s="8" t="s">
        <v>807</v>
      </c>
      <c r="F176" s="8" t="s">
        <v>808</v>
      </c>
      <c r="H176" s="6" t="s">
        <v>20</v>
      </c>
      <c r="I176" s="6" t="s">
        <v>622</v>
      </c>
      <c r="J176" s="6" t="s">
        <v>59</v>
      </c>
      <c r="K176" s="6" t="s">
        <v>38</v>
      </c>
      <c r="L176" s="6"/>
      <c r="M176" s="7">
        <v>45150</v>
      </c>
      <c r="N176" s="6" t="s">
        <v>22</v>
      </c>
      <c r="O176" s="8" t="s">
        <v>623</v>
      </c>
      <c r="P176" s="6" t="str">
        <f t="shared" si="0"/>
        <v>https://docs.wto.org/imrd/directdoc.asp?DDFDocuments/t/G/TBTN23/ARE575.DOCX</v>
      </c>
      <c r="Q176" s="6" t="str">
        <f t="shared" si="1"/>
        <v>https://docs.wto.org/imrd/directdoc.asp?DDFDocuments/u/G/TBTN23/ARE575.DOCX</v>
      </c>
      <c r="R176" s="6" t="str">
        <f t="shared" si="2"/>
        <v>https://docs.wto.org/imrd/directdoc.asp?DDFDocuments/v/G/TBTN23/ARE575.DOCX</v>
      </c>
    </row>
    <row r="177" spans="1:18" ht="35.1" customHeight="1">
      <c r="A177" s="8" t="s">
        <v>1008</v>
      </c>
      <c r="B177" s="8" t="s">
        <v>809</v>
      </c>
      <c r="C177" s="6" t="s">
        <v>238</v>
      </c>
      <c r="D177" s="6" t="str">
        <f>HYPERLINK("https://eping.wto.org/en/Search?viewData= G/TBT/N/BDI/368, G/TBT/N/KEN/1448, G/TBT/N/RWA/879, G/TBT/N/TZA/982, G/TBT/N/UGA/1785"," G/TBT/N/BDI/368, G/TBT/N/KEN/1448, G/TBT/N/RWA/879, G/TBT/N/TZA/982, G/TBT/N/UGA/1785")</f>
        <v xml:space="preserve"> G/TBT/N/BDI/368, G/TBT/N/KEN/1448, G/TBT/N/RWA/879, G/TBT/N/TZA/982, G/TBT/N/UGA/1785</v>
      </c>
      <c r="E177" s="8" t="s">
        <v>807</v>
      </c>
      <c r="F177" s="8" t="s">
        <v>808</v>
      </c>
      <c r="H177" s="6" t="s">
        <v>20</v>
      </c>
      <c r="I177" s="6" t="s">
        <v>622</v>
      </c>
      <c r="J177" s="6" t="s">
        <v>59</v>
      </c>
      <c r="K177" s="6" t="s">
        <v>38</v>
      </c>
      <c r="L177" s="6"/>
      <c r="M177" s="7">
        <v>45150</v>
      </c>
      <c r="N177" s="6" t="s">
        <v>22</v>
      </c>
      <c r="O177" s="8" t="s">
        <v>623</v>
      </c>
      <c r="P177" s="6" t="str">
        <f t="shared" si="0"/>
        <v>https://docs.wto.org/imrd/directdoc.asp?DDFDocuments/t/G/TBTN23/ARE575.DOCX</v>
      </c>
      <c r="Q177" s="6" t="str">
        <f t="shared" si="1"/>
        <v>https://docs.wto.org/imrd/directdoc.asp?DDFDocuments/u/G/TBTN23/ARE575.DOCX</v>
      </c>
      <c r="R177" s="6" t="str">
        <f t="shared" si="2"/>
        <v>https://docs.wto.org/imrd/directdoc.asp?DDFDocuments/v/G/TBTN23/ARE575.DOCX</v>
      </c>
    </row>
    <row r="178" spans="1:18" ht="35.1" customHeight="1">
      <c r="A178" s="8" t="s">
        <v>1008</v>
      </c>
      <c r="B178" s="8" t="s">
        <v>809</v>
      </c>
      <c r="C178" s="6" t="s">
        <v>253</v>
      </c>
      <c r="D178" s="6" t="str">
        <f>HYPERLINK("https://eping.wto.org/en/Search?viewData= G/TBT/N/BDI/368, G/TBT/N/KEN/1448, G/TBT/N/RWA/879, G/TBT/N/TZA/982, G/TBT/N/UGA/1785"," G/TBT/N/BDI/368, G/TBT/N/KEN/1448, G/TBT/N/RWA/879, G/TBT/N/TZA/982, G/TBT/N/UGA/1785")</f>
        <v xml:space="preserve"> G/TBT/N/BDI/368, G/TBT/N/KEN/1448, G/TBT/N/RWA/879, G/TBT/N/TZA/982, G/TBT/N/UGA/1785</v>
      </c>
      <c r="E178" s="8" t="s">
        <v>807</v>
      </c>
      <c r="F178" s="8" t="s">
        <v>808</v>
      </c>
      <c r="H178" s="6" t="s">
        <v>20</v>
      </c>
      <c r="I178" s="6" t="s">
        <v>622</v>
      </c>
      <c r="J178" s="6" t="s">
        <v>59</v>
      </c>
      <c r="K178" s="6" t="s">
        <v>38</v>
      </c>
      <c r="L178" s="6"/>
      <c r="M178" s="7">
        <v>45150</v>
      </c>
      <c r="N178" s="6" t="s">
        <v>22</v>
      </c>
      <c r="O178" s="8" t="s">
        <v>623</v>
      </c>
      <c r="P178" s="6" t="str">
        <f t="shared" si="0"/>
        <v>https://docs.wto.org/imrd/directdoc.asp?DDFDocuments/t/G/TBTN23/ARE575.DOCX</v>
      </c>
      <c r="Q178" s="6" t="str">
        <f t="shared" si="1"/>
        <v>https://docs.wto.org/imrd/directdoc.asp?DDFDocuments/u/G/TBTN23/ARE575.DOCX</v>
      </c>
      <c r="R178" s="6" t="str">
        <f t="shared" si="2"/>
        <v>https://docs.wto.org/imrd/directdoc.asp?DDFDocuments/v/G/TBTN23/ARE575.DOCX</v>
      </c>
    </row>
    <row r="179" spans="1:18" ht="35.1" customHeight="1">
      <c r="A179" s="8" t="s">
        <v>987</v>
      </c>
      <c r="B179" s="8" t="s">
        <v>680</v>
      </c>
      <c r="C179" s="6" t="s">
        <v>346</v>
      </c>
      <c r="D179" s="6" t="str">
        <f>HYPERLINK("https://eping.wto.org/en/Search?viewData= G/TBT/N/CAN/697"," G/TBT/N/CAN/697")</f>
        <v xml:space="preserve"> G/TBT/N/CAN/697</v>
      </c>
      <c r="E179" s="8" t="s">
        <v>678</v>
      </c>
      <c r="F179" s="8" t="s">
        <v>679</v>
      </c>
      <c r="H179" s="6" t="s">
        <v>628</v>
      </c>
      <c r="I179" s="6" t="s">
        <v>350</v>
      </c>
      <c r="J179" s="6" t="s">
        <v>629</v>
      </c>
      <c r="K179" s="6" t="s">
        <v>38</v>
      </c>
      <c r="L179" s="6"/>
      <c r="M179" s="7">
        <v>45149</v>
      </c>
      <c r="N179" s="6" t="s">
        <v>22</v>
      </c>
      <c r="O179" s="8" t="s">
        <v>630</v>
      </c>
      <c r="P179" s="6" t="str">
        <f>HYPERLINK("https://docs.wto.org/imrd/directdoc.asp?DDFDocuments/t/G/TBTN23/URY79.DOCX", "https://docs.wto.org/imrd/directdoc.asp?DDFDocuments/t/G/TBTN23/URY79.DOCX")</f>
        <v>https://docs.wto.org/imrd/directdoc.asp?DDFDocuments/t/G/TBTN23/URY79.DOCX</v>
      </c>
      <c r="Q179" s="6" t="str">
        <f>HYPERLINK("https://docs.wto.org/imrd/directdoc.asp?DDFDocuments/u/G/TBTN23/URY79.DOCX", "https://docs.wto.org/imrd/directdoc.asp?DDFDocuments/u/G/TBTN23/URY79.DOCX")</f>
        <v>https://docs.wto.org/imrd/directdoc.asp?DDFDocuments/u/G/TBTN23/URY79.DOCX</v>
      </c>
      <c r="R179" s="6" t="str">
        <f>HYPERLINK("https://docs.wto.org/imrd/directdoc.asp?DDFDocuments/v/G/TBTN23/URY79.DOCX", "https://docs.wto.org/imrd/directdoc.asp?DDFDocuments/v/G/TBTN23/URY79.DOCX")</f>
        <v>https://docs.wto.org/imrd/directdoc.asp?DDFDocuments/v/G/TBTN23/URY79.DOCX</v>
      </c>
    </row>
    <row r="180" spans="1:18" ht="35.1" customHeight="1">
      <c r="A180" s="8" t="s">
        <v>972</v>
      </c>
      <c r="B180" s="8" t="s">
        <v>572</v>
      </c>
      <c r="C180" s="6" t="s">
        <v>176</v>
      </c>
      <c r="D180" s="6" t="str">
        <f>HYPERLINK("https://eping.wto.org/en/Search?viewData= G/TBT/N/UKR/259"," G/TBT/N/UKR/259")</f>
        <v xml:space="preserve"> G/TBT/N/UKR/259</v>
      </c>
      <c r="E180" s="8" t="s">
        <v>570</v>
      </c>
      <c r="F180" s="8" t="s">
        <v>571</v>
      </c>
      <c r="H180" s="6" t="s">
        <v>297</v>
      </c>
      <c r="I180" s="6" t="s">
        <v>298</v>
      </c>
      <c r="J180" s="6" t="s">
        <v>634</v>
      </c>
      <c r="K180" s="6" t="s">
        <v>38</v>
      </c>
      <c r="L180" s="6"/>
      <c r="M180" s="7">
        <v>45119</v>
      </c>
      <c r="N180" s="6" t="s">
        <v>22</v>
      </c>
      <c r="O180" s="8" t="s">
        <v>635</v>
      </c>
      <c r="P180" s="6" t="str">
        <f>HYPERLINK("https://docs.wto.org/imrd/directdoc.asp?DDFDocuments/t/G/TBTN23/RWA880.DOCX", "https://docs.wto.org/imrd/directdoc.asp?DDFDocuments/t/G/TBTN23/RWA880.DOCX")</f>
        <v>https://docs.wto.org/imrd/directdoc.asp?DDFDocuments/t/G/TBTN23/RWA880.DOCX</v>
      </c>
      <c r="Q180" s="6" t="str">
        <f>HYPERLINK("https://docs.wto.org/imrd/directdoc.asp?DDFDocuments/u/G/TBTN23/RWA880.DOCX", "https://docs.wto.org/imrd/directdoc.asp?DDFDocuments/u/G/TBTN23/RWA880.DOCX")</f>
        <v>https://docs.wto.org/imrd/directdoc.asp?DDFDocuments/u/G/TBTN23/RWA880.DOCX</v>
      </c>
      <c r="R180" s="6" t="str">
        <f>HYPERLINK("https://docs.wto.org/imrd/directdoc.asp?DDFDocuments/v/G/TBTN23/RWA880.DOCX", "https://docs.wto.org/imrd/directdoc.asp?DDFDocuments/v/G/TBTN23/RWA880.DOCX")</f>
        <v>https://docs.wto.org/imrd/directdoc.asp?DDFDocuments/v/G/TBTN23/RWA880.DOCX</v>
      </c>
    </row>
    <row r="181" spans="1:18" ht="35.1" customHeight="1">
      <c r="A181" s="8" t="s">
        <v>997</v>
      </c>
      <c r="B181" s="8" t="s">
        <v>740</v>
      </c>
      <c r="C181" s="6" t="s">
        <v>61</v>
      </c>
      <c r="D181" s="6" t="str">
        <f>HYPERLINK("https://eping.wto.org/en/Search?viewData= G/TBT/N/IND/273"," G/TBT/N/IND/273")</f>
        <v xml:space="preserve"> G/TBT/N/IND/273</v>
      </c>
      <c r="E181" s="8" t="s">
        <v>738</v>
      </c>
      <c r="F181" s="8" t="s">
        <v>739</v>
      </c>
      <c r="H181" s="6" t="s">
        <v>639</v>
      </c>
      <c r="I181" s="6" t="s">
        <v>640</v>
      </c>
      <c r="J181" s="6" t="s">
        <v>641</v>
      </c>
      <c r="K181" s="6" t="s">
        <v>38</v>
      </c>
      <c r="L181" s="6"/>
      <c r="M181" s="7">
        <v>45149</v>
      </c>
      <c r="N181" s="6" t="s">
        <v>22</v>
      </c>
      <c r="O181" s="8" t="s">
        <v>642</v>
      </c>
      <c r="P181" s="6" t="str">
        <f>HYPERLINK("https://docs.wto.org/imrd/directdoc.asp?DDFDocuments/t/G/TBTN23/URY77.DOCX", "https://docs.wto.org/imrd/directdoc.asp?DDFDocuments/t/G/TBTN23/URY77.DOCX")</f>
        <v>https://docs.wto.org/imrd/directdoc.asp?DDFDocuments/t/G/TBTN23/URY77.DOCX</v>
      </c>
      <c r="Q181" s="6" t="str">
        <f>HYPERLINK("https://docs.wto.org/imrd/directdoc.asp?DDFDocuments/u/G/TBTN23/URY77.DOCX", "https://docs.wto.org/imrd/directdoc.asp?DDFDocuments/u/G/TBTN23/URY77.DOCX")</f>
        <v>https://docs.wto.org/imrd/directdoc.asp?DDFDocuments/u/G/TBTN23/URY77.DOCX</v>
      </c>
      <c r="R181" s="6" t="str">
        <f>HYPERLINK("https://docs.wto.org/imrd/directdoc.asp?DDFDocuments/v/G/TBTN23/URY77.DOCX", "https://docs.wto.org/imrd/directdoc.asp?DDFDocuments/v/G/TBTN23/URY77.DOCX")</f>
        <v>https://docs.wto.org/imrd/directdoc.asp?DDFDocuments/v/G/TBTN23/URY77.DOCX</v>
      </c>
    </row>
    <row r="182" spans="1:18" ht="35.1" customHeight="1">
      <c r="A182" s="8" t="s">
        <v>906</v>
      </c>
      <c r="B182" s="8" t="s">
        <v>141</v>
      </c>
      <c r="C182" s="6" t="s">
        <v>61</v>
      </c>
      <c r="D182" s="6" t="str">
        <f>HYPERLINK("https://eping.wto.org/en/Search?viewData= G/TBT/N/IND/281"," G/TBT/N/IND/281")</f>
        <v xml:space="preserve"> G/TBT/N/IND/281</v>
      </c>
      <c r="E182" s="8" t="s">
        <v>139</v>
      </c>
      <c r="F182" s="8" t="s">
        <v>140</v>
      </c>
      <c r="H182" s="6" t="s">
        <v>646</v>
      </c>
      <c r="I182" s="6" t="s">
        <v>647</v>
      </c>
      <c r="J182" s="6" t="s">
        <v>648</v>
      </c>
      <c r="K182" s="6" t="s">
        <v>38</v>
      </c>
      <c r="L182" s="6"/>
      <c r="M182" s="7">
        <v>45149</v>
      </c>
      <c r="N182" s="6" t="s">
        <v>22</v>
      </c>
      <c r="O182" s="8" t="s">
        <v>649</v>
      </c>
      <c r="P182" s="6" t="str">
        <f>HYPERLINK("https://docs.wto.org/imrd/directdoc.asp?DDFDocuments/t/G/TBTN23/URY78.DOCX", "https://docs.wto.org/imrd/directdoc.asp?DDFDocuments/t/G/TBTN23/URY78.DOCX")</f>
        <v>https://docs.wto.org/imrd/directdoc.asp?DDFDocuments/t/G/TBTN23/URY78.DOCX</v>
      </c>
      <c r="Q182" s="6" t="str">
        <f>HYPERLINK("https://docs.wto.org/imrd/directdoc.asp?DDFDocuments/u/G/TBTN23/URY78.DOCX", "https://docs.wto.org/imrd/directdoc.asp?DDFDocuments/u/G/TBTN23/URY78.DOCX")</f>
        <v>https://docs.wto.org/imrd/directdoc.asp?DDFDocuments/u/G/TBTN23/URY78.DOCX</v>
      </c>
      <c r="R182" s="6" t="str">
        <f>HYPERLINK("https://docs.wto.org/imrd/directdoc.asp?DDFDocuments/v/G/TBTN23/URY78.DOCX", "https://docs.wto.org/imrd/directdoc.asp?DDFDocuments/v/G/TBTN23/URY78.DOCX")</f>
        <v>https://docs.wto.org/imrd/directdoc.asp?DDFDocuments/v/G/TBTN23/URY78.DOCX</v>
      </c>
    </row>
    <row r="183" spans="1:18" ht="35.1" customHeight="1">
      <c r="A183" s="8" t="s">
        <v>1007</v>
      </c>
      <c r="B183" s="8" t="s">
        <v>804</v>
      </c>
      <c r="C183" s="6" t="s">
        <v>240</v>
      </c>
      <c r="D183" s="6" t="str">
        <f>HYPERLINK("https://eping.wto.org/en/Search?viewData= G/TBT/N/BDI/367, G/TBT/N/KEN/1447, G/TBT/N/RWA/878, G/TBT/N/TZA/981, G/TBT/N/UGA/1784"," G/TBT/N/BDI/367, G/TBT/N/KEN/1447, G/TBT/N/RWA/878, G/TBT/N/TZA/981, G/TBT/N/UGA/1784")</f>
        <v xml:space="preserve"> G/TBT/N/BDI/367, G/TBT/N/KEN/1447, G/TBT/N/RWA/878, G/TBT/N/TZA/981, G/TBT/N/UGA/1784</v>
      </c>
      <c r="E183" s="8" t="s">
        <v>802</v>
      </c>
      <c r="F183" s="8" t="s">
        <v>803</v>
      </c>
      <c r="H183" s="6" t="s">
        <v>20</v>
      </c>
      <c r="I183" s="6" t="s">
        <v>20</v>
      </c>
      <c r="J183" s="6" t="s">
        <v>21</v>
      </c>
      <c r="K183" s="6" t="s">
        <v>20</v>
      </c>
      <c r="L183" s="6"/>
      <c r="M183" s="7">
        <v>45149</v>
      </c>
      <c r="N183" s="6" t="s">
        <v>22</v>
      </c>
      <c r="O183" s="8" t="s">
        <v>653</v>
      </c>
      <c r="P183" s="6" t="str">
        <f>HYPERLINK("https://docs.wto.org/imrd/directdoc.asp?DDFDocuments/t/G/TBTN23/KOR1149.DOCX", "https://docs.wto.org/imrd/directdoc.asp?DDFDocuments/t/G/TBTN23/KOR1149.DOCX")</f>
        <v>https://docs.wto.org/imrd/directdoc.asp?DDFDocuments/t/G/TBTN23/KOR1149.DOCX</v>
      </c>
      <c r="Q183" s="6" t="str">
        <f>HYPERLINK("https://docs.wto.org/imrd/directdoc.asp?DDFDocuments/u/G/TBTN23/KOR1149.DOCX", "https://docs.wto.org/imrd/directdoc.asp?DDFDocuments/u/G/TBTN23/KOR1149.DOCX")</f>
        <v>https://docs.wto.org/imrd/directdoc.asp?DDFDocuments/u/G/TBTN23/KOR1149.DOCX</v>
      </c>
      <c r="R183" s="6" t="str">
        <f>HYPERLINK("https://docs.wto.org/imrd/directdoc.asp?DDFDocuments/v/G/TBTN23/KOR1149.DOCX", "https://docs.wto.org/imrd/directdoc.asp?DDFDocuments/v/G/TBTN23/KOR1149.DOCX")</f>
        <v>https://docs.wto.org/imrd/directdoc.asp?DDFDocuments/v/G/TBTN23/KOR1149.DOCX</v>
      </c>
    </row>
    <row r="184" spans="1:18" ht="35.1" customHeight="1">
      <c r="A184" s="8" t="s">
        <v>1007</v>
      </c>
      <c r="B184" s="8" t="s">
        <v>804</v>
      </c>
      <c r="C184" s="6" t="s">
        <v>168</v>
      </c>
      <c r="D184" s="6" t="str">
        <f>HYPERLINK("https://eping.wto.org/en/Search?viewData= G/TBT/N/BDI/367, G/TBT/N/KEN/1447, G/TBT/N/RWA/878, G/TBT/N/TZA/981, G/TBT/N/UGA/1784"," G/TBT/N/BDI/367, G/TBT/N/KEN/1447, G/TBT/N/RWA/878, G/TBT/N/TZA/981, G/TBT/N/UGA/1784")</f>
        <v xml:space="preserve"> G/TBT/N/BDI/367, G/TBT/N/KEN/1447, G/TBT/N/RWA/878, G/TBT/N/TZA/981, G/TBT/N/UGA/1784</v>
      </c>
      <c r="E184" s="8" t="s">
        <v>802</v>
      </c>
      <c r="F184" s="8" t="s">
        <v>803</v>
      </c>
      <c r="H184" s="6" t="s">
        <v>20</v>
      </c>
      <c r="I184" s="6" t="s">
        <v>657</v>
      </c>
      <c r="J184" s="6" t="s">
        <v>368</v>
      </c>
      <c r="K184" s="6" t="s">
        <v>20</v>
      </c>
      <c r="L184" s="6"/>
      <c r="M184" s="7">
        <v>45146</v>
      </c>
      <c r="N184" s="6" t="s">
        <v>22</v>
      </c>
      <c r="O184" s="8" t="s">
        <v>658</v>
      </c>
      <c r="P184" s="6" t="str">
        <f>HYPERLINK("https://docs.wto.org/imrd/directdoc.asp?DDFDocuments/t/G/TBTN23/THA701.DOCX", "https://docs.wto.org/imrd/directdoc.asp?DDFDocuments/t/G/TBTN23/THA701.DOCX")</f>
        <v>https://docs.wto.org/imrd/directdoc.asp?DDFDocuments/t/G/TBTN23/THA701.DOCX</v>
      </c>
      <c r="Q184" s="6" t="str">
        <f>HYPERLINK("https://docs.wto.org/imrd/directdoc.asp?DDFDocuments/u/G/TBTN23/THA701.DOCX", "https://docs.wto.org/imrd/directdoc.asp?DDFDocuments/u/G/TBTN23/THA701.DOCX")</f>
        <v>https://docs.wto.org/imrd/directdoc.asp?DDFDocuments/u/G/TBTN23/THA701.DOCX</v>
      </c>
      <c r="R184" s="6"/>
    </row>
    <row r="185" spans="1:18" ht="35.1" customHeight="1">
      <c r="A185" s="8" t="s">
        <v>1007</v>
      </c>
      <c r="B185" s="8" t="s">
        <v>804</v>
      </c>
      <c r="C185" s="6" t="s">
        <v>238</v>
      </c>
      <c r="D185" s="6" t="str">
        <f>HYPERLINK("https://eping.wto.org/en/Search?viewData= G/TBT/N/BDI/367, G/TBT/N/KEN/1447, G/TBT/N/RWA/878, G/TBT/N/TZA/981, G/TBT/N/UGA/1784"," G/TBT/N/BDI/367, G/TBT/N/KEN/1447, G/TBT/N/RWA/878, G/TBT/N/TZA/981, G/TBT/N/UGA/1784")</f>
        <v xml:space="preserve"> G/TBT/N/BDI/367, G/TBT/N/KEN/1447, G/TBT/N/RWA/878, G/TBT/N/TZA/981, G/TBT/N/UGA/1784</v>
      </c>
      <c r="E185" s="8" t="s">
        <v>802</v>
      </c>
      <c r="F185" s="8" t="s">
        <v>803</v>
      </c>
      <c r="H185" s="6" t="s">
        <v>20</v>
      </c>
      <c r="I185" s="6" t="s">
        <v>662</v>
      </c>
      <c r="J185" s="6" t="s">
        <v>368</v>
      </c>
      <c r="K185" s="6" t="s">
        <v>20</v>
      </c>
      <c r="L185" s="6"/>
      <c r="M185" s="7">
        <v>45146</v>
      </c>
      <c r="N185" s="6" t="s">
        <v>22</v>
      </c>
      <c r="O185" s="8" t="s">
        <v>663</v>
      </c>
      <c r="P185" s="6" t="str">
        <f>HYPERLINK("https://docs.wto.org/imrd/directdoc.asp?DDFDocuments/t/G/TBTN23/THA702.DOCX", "https://docs.wto.org/imrd/directdoc.asp?DDFDocuments/t/G/TBTN23/THA702.DOCX")</f>
        <v>https://docs.wto.org/imrd/directdoc.asp?DDFDocuments/t/G/TBTN23/THA702.DOCX</v>
      </c>
      <c r="Q185" s="6" t="str">
        <f>HYPERLINK("https://docs.wto.org/imrd/directdoc.asp?DDFDocuments/u/G/TBTN23/THA702.DOCX", "https://docs.wto.org/imrd/directdoc.asp?DDFDocuments/u/G/TBTN23/THA702.DOCX")</f>
        <v>https://docs.wto.org/imrd/directdoc.asp?DDFDocuments/u/G/TBTN23/THA702.DOCX</v>
      </c>
      <c r="R185" s="6"/>
    </row>
    <row r="186" spans="1:18" ht="35.1" customHeight="1">
      <c r="A186" s="8" t="s">
        <v>1007</v>
      </c>
      <c r="B186" s="8" t="s">
        <v>804</v>
      </c>
      <c r="C186" s="6" t="s">
        <v>104</v>
      </c>
      <c r="D186" s="6" t="str">
        <f>HYPERLINK("https://eping.wto.org/en/Search?viewData= G/TBT/N/BDI/367, G/TBT/N/KEN/1447, G/TBT/N/RWA/878, G/TBT/N/TZA/981, G/TBT/N/UGA/1784"," G/TBT/N/BDI/367, G/TBT/N/KEN/1447, G/TBT/N/RWA/878, G/TBT/N/TZA/981, G/TBT/N/UGA/1784")</f>
        <v xml:space="preserve"> G/TBT/N/BDI/367, G/TBT/N/KEN/1447, G/TBT/N/RWA/878, G/TBT/N/TZA/981, G/TBT/N/UGA/1784</v>
      </c>
      <c r="E186" s="8" t="s">
        <v>802</v>
      </c>
      <c r="F186" s="8" t="s">
        <v>803</v>
      </c>
      <c r="H186" s="6" t="s">
        <v>20</v>
      </c>
      <c r="I186" s="6" t="s">
        <v>657</v>
      </c>
      <c r="J186" s="6" t="s">
        <v>368</v>
      </c>
      <c r="K186" s="6" t="s">
        <v>20</v>
      </c>
      <c r="L186" s="6"/>
      <c r="M186" s="7">
        <v>45146</v>
      </c>
      <c r="N186" s="6" t="s">
        <v>22</v>
      </c>
      <c r="O186" s="8" t="s">
        <v>666</v>
      </c>
      <c r="P186" s="6" t="str">
        <f>HYPERLINK("https://docs.wto.org/imrd/directdoc.asp?DDFDocuments/t/G/TBTN23/THA703.DOCX", "https://docs.wto.org/imrd/directdoc.asp?DDFDocuments/t/G/TBTN23/THA703.DOCX")</f>
        <v>https://docs.wto.org/imrd/directdoc.asp?DDFDocuments/t/G/TBTN23/THA703.DOCX</v>
      </c>
      <c r="Q186" s="6" t="str">
        <f>HYPERLINK("https://docs.wto.org/imrd/directdoc.asp?DDFDocuments/u/G/TBTN23/THA703.DOCX", "https://docs.wto.org/imrd/directdoc.asp?DDFDocuments/u/G/TBTN23/THA703.DOCX")</f>
        <v>https://docs.wto.org/imrd/directdoc.asp?DDFDocuments/u/G/TBTN23/THA703.DOCX</v>
      </c>
      <c r="R186" s="6"/>
    </row>
    <row r="187" spans="1:18" ht="35.1" customHeight="1">
      <c r="A187" s="8" t="s">
        <v>1007</v>
      </c>
      <c r="B187" s="8" t="s">
        <v>804</v>
      </c>
      <c r="C187" s="6" t="s">
        <v>253</v>
      </c>
      <c r="D187" s="6" t="str">
        <f>HYPERLINK("https://eping.wto.org/en/Search?viewData= G/TBT/N/BDI/367, G/TBT/N/KEN/1447, G/TBT/N/RWA/878, G/TBT/N/TZA/981, G/TBT/N/UGA/1784"," G/TBT/N/BDI/367, G/TBT/N/KEN/1447, G/TBT/N/RWA/878, G/TBT/N/TZA/981, G/TBT/N/UGA/1784")</f>
        <v xml:space="preserve"> G/TBT/N/BDI/367, G/TBT/N/KEN/1447, G/TBT/N/RWA/878, G/TBT/N/TZA/981, G/TBT/N/UGA/1784</v>
      </c>
      <c r="E187" s="8" t="s">
        <v>802</v>
      </c>
      <c r="F187" s="8" t="s">
        <v>803</v>
      </c>
      <c r="H187" s="6" t="s">
        <v>277</v>
      </c>
      <c r="I187" s="6" t="s">
        <v>142</v>
      </c>
      <c r="J187" s="6" t="s">
        <v>670</v>
      </c>
      <c r="K187" s="6" t="s">
        <v>20</v>
      </c>
      <c r="L187" s="6"/>
      <c r="M187" s="7">
        <v>45146</v>
      </c>
      <c r="N187" s="6" t="s">
        <v>22</v>
      </c>
      <c r="O187" s="6"/>
      <c r="P187" s="6" t="str">
        <f>HYPERLINK("https://docs.wto.org/imrd/directdoc.asp?DDFDocuments/t/G/TBTN23/NZL125.DOCX", "https://docs.wto.org/imrd/directdoc.asp?DDFDocuments/t/G/TBTN23/NZL125.DOCX")</f>
        <v>https://docs.wto.org/imrd/directdoc.asp?DDFDocuments/t/G/TBTN23/NZL125.DOCX</v>
      </c>
      <c r="Q187" s="6" t="str">
        <f>HYPERLINK("https://docs.wto.org/imrd/directdoc.asp?DDFDocuments/u/G/TBTN23/NZL125.DOCX", "https://docs.wto.org/imrd/directdoc.asp?DDFDocuments/u/G/TBTN23/NZL125.DOCX")</f>
        <v>https://docs.wto.org/imrd/directdoc.asp?DDFDocuments/u/G/TBTN23/NZL125.DOCX</v>
      </c>
      <c r="R187" s="6" t="str">
        <f>HYPERLINK("https://docs.wto.org/imrd/directdoc.asp?DDFDocuments/v/G/TBTN23/NZL125.DOCX", "https://docs.wto.org/imrd/directdoc.asp?DDFDocuments/v/G/TBTN23/NZL125.DOCX")</f>
        <v>https://docs.wto.org/imrd/directdoc.asp?DDFDocuments/v/G/TBTN23/NZL125.DOCX</v>
      </c>
    </row>
    <row r="188" spans="1:18" ht="35.1" customHeight="1">
      <c r="A188" s="8" t="s">
        <v>1017</v>
      </c>
      <c r="B188" s="8" t="s">
        <v>587</v>
      </c>
      <c r="C188" s="6" t="s">
        <v>61</v>
      </c>
      <c r="D188" s="6" t="str">
        <f>HYPERLINK("https://eping.wto.org/en/Search?viewData= G/TBT/N/IND/278"," G/TBT/N/IND/278")</f>
        <v xml:space="preserve"> G/TBT/N/IND/278</v>
      </c>
      <c r="E188" s="8" t="s">
        <v>585</v>
      </c>
      <c r="F188" s="8" t="s">
        <v>586</v>
      </c>
      <c r="H188" s="6" t="s">
        <v>20</v>
      </c>
      <c r="I188" s="6" t="s">
        <v>673</v>
      </c>
      <c r="J188" s="6" t="s">
        <v>21</v>
      </c>
      <c r="K188" s="6" t="s">
        <v>20</v>
      </c>
      <c r="L188" s="6"/>
      <c r="M188" s="7">
        <v>45146</v>
      </c>
      <c r="N188" s="6" t="s">
        <v>22</v>
      </c>
      <c r="O188" s="8" t="s">
        <v>674</v>
      </c>
      <c r="P188" s="6" t="str">
        <f>HYPERLINK("https://docs.wto.org/imrd/directdoc.asp?DDFDocuments/t/G/TBTN23/RUS144.DOCX", "https://docs.wto.org/imrd/directdoc.asp?DDFDocuments/t/G/TBTN23/RUS144.DOCX")</f>
        <v>https://docs.wto.org/imrd/directdoc.asp?DDFDocuments/t/G/TBTN23/RUS144.DOCX</v>
      </c>
      <c r="Q188" s="6" t="str">
        <f>HYPERLINK("https://docs.wto.org/imrd/directdoc.asp?DDFDocuments/u/G/TBTN23/RUS144.DOCX", "https://docs.wto.org/imrd/directdoc.asp?DDFDocuments/u/G/TBTN23/RUS144.DOCX")</f>
        <v>https://docs.wto.org/imrd/directdoc.asp?DDFDocuments/u/G/TBTN23/RUS144.DOCX</v>
      </c>
      <c r="R188" s="6" t="str">
        <f>HYPERLINK("https://docs.wto.org/imrd/directdoc.asp?DDFDocuments/v/G/TBTN23/RUS144.DOCX", "https://docs.wto.org/imrd/directdoc.asp?DDFDocuments/v/G/TBTN23/RUS144.DOCX")</f>
        <v>https://docs.wto.org/imrd/directdoc.asp?DDFDocuments/v/G/TBTN23/RUS144.DOCX</v>
      </c>
    </row>
    <row r="189" spans="1:18" ht="35.1" customHeight="1">
      <c r="A189" s="8" t="s">
        <v>896</v>
      </c>
      <c r="B189" s="8" t="s">
        <v>89</v>
      </c>
      <c r="C189" s="6" t="s">
        <v>86</v>
      </c>
      <c r="D189" s="6" t="str">
        <f>HYPERLINK("https://eping.wto.org/en/Search?viewData= G/TBT/N/USA/2012"," G/TBT/N/USA/2012")</f>
        <v xml:space="preserve"> G/TBT/N/USA/2012</v>
      </c>
      <c r="E189" s="8" t="s">
        <v>87</v>
      </c>
      <c r="F189" s="8" t="s">
        <v>88</v>
      </c>
      <c r="H189" s="6" t="s">
        <v>20</v>
      </c>
      <c r="I189" s="6" t="s">
        <v>657</v>
      </c>
      <c r="J189" s="6" t="s">
        <v>368</v>
      </c>
      <c r="K189" s="6" t="s">
        <v>20</v>
      </c>
      <c r="L189" s="6"/>
      <c r="M189" s="7">
        <v>45146</v>
      </c>
      <c r="N189" s="6" t="s">
        <v>22</v>
      </c>
      <c r="O189" s="8" t="s">
        <v>677</v>
      </c>
      <c r="P189" s="6" t="str">
        <f>HYPERLINK("https://docs.wto.org/imrd/directdoc.asp?DDFDocuments/t/G/TBTN23/THA700.DOCX", "https://docs.wto.org/imrd/directdoc.asp?DDFDocuments/t/G/TBTN23/THA700.DOCX")</f>
        <v>https://docs.wto.org/imrd/directdoc.asp?DDFDocuments/t/G/TBTN23/THA700.DOCX</v>
      </c>
      <c r="Q189" s="6" t="str">
        <f>HYPERLINK("https://docs.wto.org/imrd/directdoc.asp?DDFDocuments/u/G/TBTN23/THA700.DOCX", "https://docs.wto.org/imrd/directdoc.asp?DDFDocuments/u/G/TBTN23/THA700.DOCX")</f>
        <v>https://docs.wto.org/imrd/directdoc.asp?DDFDocuments/u/G/TBTN23/THA700.DOCX</v>
      </c>
      <c r="R189" s="6"/>
    </row>
    <row r="190" spans="1:18" ht="35.1" customHeight="1">
      <c r="A190" s="8" t="s">
        <v>955</v>
      </c>
      <c r="B190" s="8" t="s">
        <v>459</v>
      </c>
      <c r="C190" s="6" t="s">
        <v>456</v>
      </c>
      <c r="D190" s="6" t="str">
        <f>HYPERLINK("https://eping.wto.org/en/Search?viewData= G/TBT/N/SWE/146"," G/TBT/N/SWE/146")</f>
        <v xml:space="preserve"> G/TBT/N/SWE/146</v>
      </c>
      <c r="E190" s="8" t="s">
        <v>457</v>
      </c>
      <c r="F190" s="8" t="s">
        <v>458</v>
      </c>
      <c r="H190" s="6" t="s">
        <v>20</v>
      </c>
      <c r="I190" s="6" t="s">
        <v>681</v>
      </c>
      <c r="J190" s="6" t="s">
        <v>59</v>
      </c>
      <c r="K190" s="6" t="s">
        <v>20</v>
      </c>
      <c r="L190" s="6"/>
      <c r="M190" s="7">
        <v>45170</v>
      </c>
      <c r="N190" s="6" t="s">
        <v>22</v>
      </c>
      <c r="O190" s="6"/>
      <c r="P190" s="6" t="str">
        <f>HYPERLINK("https://docs.wto.org/imrd/directdoc.asp?DDFDocuments/t/G/TBTN23/CAN697.DOCX", "https://docs.wto.org/imrd/directdoc.asp?DDFDocuments/t/G/TBTN23/CAN697.DOCX")</f>
        <v>https://docs.wto.org/imrd/directdoc.asp?DDFDocuments/t/G/TBTN23/CAN697.DOCX</v>
      </c>
      <c r="Q190" s="6" t="str">
        <f>HYPERLINK("https://docs.wto.org/imrd/directdoc.asp?DDFDocuments/u/G/TBTN23/CAN697.DOCX", "https://docs.wto.org/imrd/directdoc.asp?DDFDocuments/u/G/TBTN23/CAN697.DOCX")</f>
        <v>https://docs.wto.org/imrd/directdoc.asp?DDFDocuments/u/G/TBTN23/CAN697.DOCX</v>
      </c>
      <c r="R190" s="6" t="str">
        <f>HYPERLINK("https://docs.wto.org/imrd/directdoc.asp?DDFDocuments/v/G/TBTN23/CAN697.DOCX", "https://docs.wto.org/imrd/directdoc.asp?DDFDocuments/v/G/TBTN23/CAN697.DOCX")</f>
        <v>https://docs.wto.org/imrd/directdoc.asp?DDFDocuments/v/G/TBTN23/CAN697.DOCX</v>
      </c>
    </row>
    <row r="191" spans="1:18" ht="35.1" customHeight="1">
      <c r="A191" s="8" t="s">
        <v>939</v>
      </c>
      <c r="B191" s="8" t="s">
        <v>391</v>
      </c>
      <c r="C191" s="6" t="s">
        <v>53</v>
      </c>
      <c r="D191" s="6" t="str">
        <f>HYPERLINK("https://eping.wto.org/en/Search?viewData= G/TBT/N/JPN/774"," G/TBT/N/JPN/774")</f>
        <v xml:space="preserve"> G/TBT/N/JPN/774</v>
      </c>
      <c r="E191" s="8" t="s">
        <v>389</v>
      </c>
      <c r="F191" s="8" t="s">
        <v>390</v>
      </c>
      <c r="H191" s="6" t="s">
        <v>685</v>
      </c>
      <c r="I191" s="6" t="s">
        <v>77</v>
      </c>
      <c r="J191" s="6" t="s">
        <v>59</v>
      </c>
      <c r="K191" s="6" t="s">
        <v>686</v>
      </c>
      <c r="L191" s="6"/>
      <c r="M191" s="7">
        <v>45116</v>
      </c>
      <c r="N191" s="6" t="s">
        <v>22</v>
      </c>
      <c r="O191" s="8" t="s">
        <v>687</v>
      </c>
      <c r="P191" s="6" t="str">
        <f>HYPERLINK("https://docs.wto.org/imrd/directdoc.asp?DDFDocuments/t/G/TBTN23/JPN772.DOCX", "https://docs.wto.org/imrd/directdoc.asp?DDFDocuments/t/G/TBTN23/JPN772.DOCX")</f>
        <v>https://docs.wto.org/imrd/directdoc.asp?DDFDocuments/t/G/TBTN23/JPN772.DOCX</v>
      </c>
      <c r="Q191" s="6" t="str">
        <f>HYPERLINK("https://docs.wto.org/imrd/directdoc.asp?DDFDocuments/u/G/TBTN23/JPN772.DOCX", "https://docs.wto.org/imrd/directdoc.asp?DDFDocuments/u/G/TBTN23/JPN772.DOCX")</f>
        <v>https://docs.wto.org/imrd/directdoc.asp?DDFDocuments/u/G/TBTN23/JPN772.DOCX</v>
      </c>
      <c r="R191" s="6" t="str">
        <f>HYPERLINK("https://docs.wto.org/imrd/directdoc.asp?DDFDocuments/v/G/TBTN23/JPN772.DOCX", "https://docs.wto.org/imrd/directdoc.asp?DDFDocuments/v/G/TBTN23/JPN772.DOCX")</f>
        <v>https://docs.wto.org/imrd/directdoc.asp?DDFDocuments/v/G/TBTN23/JPN772.DOCX</v>
      </c>
    </row>
    <row r="192" spans="1:18" ht="35.1" customHeight="1">
      <c r="A192" s="8" t="s">
        <v>907</v>
      </c>
      <c r="B192" s="8" t="s">
        <v>147</v>
      </c>
      <c r="C192" s="6" t="s">
        <v>61</v>
      </c>
      <c r="D192" s="6" t="str">
        <f>HYPERLINK("https://eping.wto.org/en/Search?viewData= G/TBT/N/IND/284"," G/TBT/N/IND/284")</f>
        <v xml:space="preserve"> G/TBT/N/IND/284</v>
      </c>
      <c r="E192" s="8" t="s">
        <v>145</v>
      </c>
      <c r="F192" s="8" t="s">
        <v>146</v>
      </c>
      <c r="H192" s="6" t="s">
        <v>692</v>
      </c>
      <c r="I192" s="6" t="s">
        <v>465</v>
      </c>
      <c r="J192" s="6" t="s">
        <v>693</v>
      </c>
      <c r="K192" s="6" t="s">
        <v>20</v>
      </c>
      <c r="L192" s="6"/>
      <c r="M192" s="7">
        <v>45146</v>
      </c>
      <c r="N192" s="6" t="s">
        <v>22</v>
      </c>
      <c r="O192" s="8" t="s">
        <v>694</v>
      </c>
      <c r="P192" s="6" t="str">
        <f>HYPERLINK("https://docs.wto.org/imrd/directdoc.asp?DDFDocuments/t/G/TBTN23/GHA53.DOCX", "https://docs.wto.org/imrd/directdoc.asp?DDFDocuments/t/G/TBTN23/GHA53.DOCX")</f>
        <v>https://docs.wto.org/imrd/directdoc.asp?DDFDocuments/t/G/TBTN23/GHA53.DOCX</v>
      </c>
      <c r="Q192" s="6" t="str">
        <f>HYPERLINK("https://docs.wto.org/imrd/directdoc.asp?DDFDocuments/u/G/TBTN23/GHA53.DOCX", "https://docs.wto.org/imrd/directdoc.asp?DDFDocuments/u/G/TBTN23/GHA53.DOCX")</f>
        <v>https://docs.wto.org/imrd/directdoc.asp?DDFDocuments/u/G/TBTN23/GHA53.DOCX</v>
      </c>
      <c r="R192" s="6" t="str">
        <f>HYPERLINK("https://docs.wto.org/imrd/directdoc.asp?DDFDocuments/v/G/TBTN23/GHA53.DOCX", "https://docs.wto.org/imrd/directdoc.asp?DDFDocuments/v/G/TBTN23/GHA53.DOCX")</f>
        <v>https://docs.wto.org/imrd/directdoc.asp?DDFDocuments/v/G/TBTN23/GHA53.DOCX</v>
      </c>
    </row>
    <row r="193" spans="1:18" ht="35.1" customHeight="1">
      <c r="A193" s="8" t="s">
        <v>960</v>
      </c>
      <c r="B193" s="8" t="s">
        <v>494</v>
      </c>
      <c r="C193" s="6" t="s">
        <v>24</v>
      </c>
      <c r="D193" s="6" t="str">
        <f>HYPERLINK("https://eping.wto.org/en/Search?viewData= G/TBT/N/EU/987"," G/TBT/N/EU/987")</f>
        <v xml:space="preserve"> G/TBT/N/EU/987</v>
      </c>
      <c r="E193" s="8" t="s">
        <v>492</v>
      </c>
      <c r="F193" s="8" t="s">
        <v>493</v>
      </c>
      <c r="H193" s="6" t="s">
        <v>698</v>
      </c>
      <c r="I193" s="6" t="s">
        <v>699</v>
      </c>
      <c r="J193" s="6" t="s">
        <v>84</v>
      </c>
      <c r="K193" s="6" t="s">
        <v>20</v>
      </c>
      <c r="L193" s="6"/>
      <c r="M193" s="7">
        <v>45145</v>
      </c>
      <c r="N193" s="6" t="s">
        <v>22</v>
      </c>
      <c r="O193" s="8" t="s">
        <v>700</v>
      </c>
      <c r="P193" s="6" t="str">
        <f>HYPERLINK("https://docs.wto.org/imrd/directdoc.asp?DDFDocuments/t/G/TBTN23/IND275.DOCX", "https://docs.wto.org/imrd/directdoc.asp?DDFDocuments/t/G/TBTN23/IND275.DOCX")</f>
        <v>https://docs.wto.org/imrd/directdoc.asp?DDFDocuments/t/G/TBTN23/IND275.DOCX</v>
      </c>
      <c r="Q193" s="6" t="str">
        <f>HYPERLINK("https://docs.wto.org/imrd/directdoc.asp?DDFDocuments/u/G/TBTN23/IND275.DOCX", "https://docs.wto.org/imrd/directdoc.asp?DDFDocuments/u/G/TBTN23/IND275.DOCX")</f>
        <v>https://docs.wto.org/imrd/directdoc.asp?DDFDocuments/u/G/TBTN23/IND275.DOCX</v>
      </c>
      <c r="R193" s="6" t="str">
        <f>HYPERLINK("https://docs.wto.org/imrd/directdoc.asp?DDFDocuments/v/G/TBTN23/IND275.DOCX", "https://docs.wto.org/imrd/directdoc.asp?DDFDocuments/v/G/TBTN23/IND275.DOCX")</f>
        <v>https://docs.wto.org/imrd/directdoc.asp?DDFDocuments/v/G/TBTN23/IND275.DOCX</v>
      </c>
    </row>
    <row r="194" spans="1:18" ht="35.1" customHeight="1">
      <c r="A194" s="8" t="s">
        <v>958</v>
      </c>
      <c r="B194" s="8" t="s">
        <v>472</v>
      </c>
      <c r="C194" s="6" t="s">
        <v>31</v>
      </c>
      <c r="D194" s="6" t="str">
        <f>HYPERLINK("https://eping.wto.org/en/Search?viewData= G/TBT/N/GEO/124"," G/TBT/N/GEO/124")</f>
        <v xml:space="preserve"> G/TBT/N/GEO/124</v>
      </c>
      <c r="E194" s="8" t="s">
        <v>470</v>
      </c>
      <c r="F194" s="8" t="s">
        <v>471</v>
      </c>
      <c r="H194" s="6" t="s">
        <v>704</v>
      </c>
      <c r="I194" s="6" t="s">
        <v>705</v>
      </c>
      <c r="J194" s="6" t="s">
        <v>706</v>
      </c>
      <c r="K194" s="6" t="s">
        <v>20</v>
      </c>
      <c r="L194" s="6"/>
      <c r="M194" s="7">
        <v>45145</v>
      </c>
      <c r="N194" s="6" t="s">
        <v>22</v>
      </c>
      <c r="O194" s="8" t="s">
        <v>707</v>
      </c>
      <c r="P194" s="6" t="str">
        <f>HYPERLINK("https://docs.wto.org/imrd/directdoc.asp?DDFDocuments/t/G/TBTN23/IND277.DOCX", "https://docs.wto.org/imrd/directdoc.asp?DDFDocuments/t/G/TBTN23/IND277.DOCX")</f>
        <v>https://docs.wto.org/imrd/directdoc.asp?DDFDocuments/t/G/TBTN23/IND277.DOCX</v>
      </c>
      <c r="Q194" s="6" t="str">
        <f>HYPERLINK("https://docs.wto.org/imrd/directdoc.asp?DDFDocuments/u/G/TBTN23/IND277.DOCX", "https://docs.wto.org/imrd/directdoc.asp?DDFDocuments/u/G/TBTN23/IND277.DOCX")</f>
        <v>https://docs.wto.org/imrd/directdoc.asp?DDFDocuments/u/G/TBTN23/IND277.DOCX</v>
      </c>
      <c r="R194" s="6" t="str">
        <f>HYPERLINK("https://docs.wto.org/imrd/directdoc.asp?DDFDocuments/v/G/TBTN23/IND277.DOCX", "https://docs.wto.org/imrd/directdoc.asp?DDFDocuments/v/G/TBTN23/IND277.DOCX")</f>
        <v>https://docs.wto.org/imrd/directdoc.asp?DDFDocuments/v/G/TBTN23/IND277.DOCX</v>
      </c>
    </row>
    <row r="195" spans="1:18" ht="35.1" customHeight="1">
      <c r="A195" s="8" t="s">
        <v>1010</v>
      </c>
      <c r="B195" s="8" t="s">
        <v>854</v>
      </c>
      <c r="C195" s="6" t="s">
        <v>67</v>
      </c>
      <c r="D195" s="6" t="str">
        <f>HYPERLINK("https://eping.wto.org/en/Search?viewData= G/TBT/N/THA/699"," G/TBT/N/THA/699")</f>
        <v xml:space="preserve"> G/TBT/N/THA/699</v>
      </c>
      <c r="E195" s="8" t="s">
        <v>852</v>
      </c>
      <c r="F195" s="8" t="s">
        <v>853</v>
      </c>
      <c r="H195" s="6" t="s">
        <v>711</v>
      </c>
      <c r="I195" s="6" t="s">
        <v>173</v>
      </c>
      <c r="J195" s="6" t="s">
        <v>21</v>
      </c>
      <c r="K195" s="6" t="s">
        <v>20</v>
      </c>
      <c r="L195" s="6"/>
      <c r="M195" s="7">
        <v>45145</v>
      </c>
      <c r="N195" s="6" t="s">
        <v>22</v>
      </c>
      <c r="O195" s="8" t="s">
        <v>712</v>
      </c>
      <c r="P195" s="6" t="str">
        <f>HYPERLINK("https://docs.wto.org/imrd/directdoc.asp?DDFDocuments/t/G/TBTN23/EU986.DOCX", "https://docs.wto.org/imrd/directdoc.asp?DDFDocuments/t/G/TBTN23/EU986.DOCX")</f>
        <v>https://docs.wto.org/imrd/directdoc.asp?DDFDocuments/t/G/TBTN23/EU986.DOCX</v>
      </c>
      <c r="Q195" s="6" t="str">
        <f>HYPERLINK("https://docs.wto.org/imrd/directdoc.asp?DDFDocuments/u/G/TBTN23/EU986.DOCX", "https://docs.wto.org/imrd/directdoc.asp?DDFDocuments/u/G/TBTN23/EU986.DOCX")</f>
        <v>https://docs.wto.org/imrd/directdoc.asp?DDFDocuments/u/G/TBTN23/EU986.DOCX</v>
      </c>
      <c r="R195" s="6" t="str">
        <f>HYPERLINK("https://docs.wto.org/imrd/directdoc.asp?DDFDocuments/v/G/TBTN23/EU986.DOCX", "https://docs.wto.org/imrd/directdoc.asp?DDFDocuments/v/G/TBTN23/EU986.DOCX")</f>
        <v>https://docs.wto.org/imrd/directdoc.asp?DDFDocuments/v/G/TBTN23/EU986.DOCX</v>
      </c>
    </row>
    <row r="196" spans="1:18" ht="35.1" customHeight="1">
      <c r="A196" s="8" t="s">
        <v>1010</v>
      </c>
      <c r="B196" s="8" t="s">
        <v>854</v>
      </c>
      <c r="C196" s="6" t="s">
        <v>67</v>
      </c>
      <c r="D196" s="6" t="str">
        <f>HYPERLINK("https://eping.wto.org/en/Search?viewData= G/TBT/N/THA/698"," G/TBT/N/THA/698")</f>
        <v xml:space="preserve"> G/TBT/N/THA/698</v>
      </c>
      <c r="E196" s="8" t="s">
        <v>864</v>
      </c>
      <c r="F196" s="8" t="s">
        <v>865</v>
      </c>
      <c r="H196" s="6" t="s">
        <v>20</v>
      </c>
      <c r="I196" s="6" t="s">
        <v>717</v>
      </c>
      <c r="J196" s="6" t="s">
        <v>718</v>
      </c>
      <c r="K196" s="6" t="s">
        <v>38</v>
      </c>
      <c r="L196" s="6"/>
      <c r="M196" s="7">
        <v>45144</v>
      </c>
      <c r="N196" s="6" t="s">
        <v>22</v>
      </c>
      <c r="O196" s="8" t="s">
        <v>719</v>
      </c>
      <c r="P196" s="6" t="str">
        <f>HYPERLINK("https://docs.wto.org/imrd/directdoc.asp?DDFDocuments/t/G/TBTN23/JAM116.DOCX", "https://docs.wto.org/imrd/directdoc.asp?DDFDocuments/t/G/TBTN23/JAM116.DOCX")</f>
        <v>https://docs.wto.org/imrd/directdoc.asp?DDFDocuments/t/G/TBTN23/JAM116.DOCX</v>
      </c>
      <c r="Q196" s="6" t="str">
        <f>HYPERLINK("https://docs.wto.org/imrd/directdoc.asp?DDFDocuments/u/G/TBTN23/JAM116.DOCX", "https://docs.wto.org/imrd/directdoc.asp?DDFDocuments/u/G/TBTN23/JAM116.DOCX")</f>
        <v>https://docs.wto.org/imrd/directdoc.asp?DDFDocuments/u/G/TBTN23/JAM116.DOCX</v>
      </c>
      <c r="R196" s="6" t="str">
        <f>HYPERLINK("https://docs.wto.org/imrd/directdoc.asp?DDFDocuments/v/G/TBTN23/JAM116.DOCX", "https://docs.wto.org/imrd/directdoc.asp?DDFDocuments/v/G/TBTN23/JAM116.DOCX")</f>
        <v>https://docs.wto.org/imrd/directdoc.asp?DDFDocuments/v/G/TBTN23/JAM116.DOCX</v>
      </c>
    </row>
    <row r="197" spans="1:18" ht="35.1" customHeight="1">
      <c r="A197" s="8" t="s">
        <v>948</v>
      </c>
      <c r="B197" s="8" t="s">
        <v>419</v>
      </c>
      <c r="C197" s="6" t="s">
        <v>346</v>
      </c>
      <c r="D197" s="6" t="str">
        <f>HYPERLINK("https://eping.wto.org/en/Search?viewData= G/TBT/N/CAN/698"," G/TBT/N/CAN/698")</f>
        <v xml:space="preserve"> G/TBT/N/CAN/698</v>
      </c>
      <c r="E197" s="8" t="s">
        <v>417</v>
      </c>
      <c r="F197" s="8" t="s">
        <v>418</v>
      </c>
      <c r="H197" s="6" t="s">
        <v>723</v>
      </c>
      <c r="I197" s="6" t="s">
        <v>20</v>
      </c>
      <c r="J197" s="6" t="s">
        <v>706</v>
      </c>
      <c r="K197" s="6" t="s">
        <v>20</v>
      </c>
      <c r="L197" s="6"/>
      <c r="M197" s="7">
        <v>45145</v>
      </c>
      <c r="N197" s="6" t="s">
        <v>22</v>
      </c>
      <c r="O197" s="8" t="s">
        <v>724</v>
      </c>
      <c r="P197" s="6" t="str">
        <f>HYPERLINK("https://docs.wto.org/imrd/directdoc.asp?DDFDocuments/t/G/TBTN23/IND276.DOCX", "https://docs.wto.org/imrd/directdoc.asp?DDFDocuments/t/G/TBTN23/IND276.DOCX")</f>
        <v>https://docs.wto.org/imrd/directdoc.asp?DDFDocuments/t/G/TBTN23/IND276.DOCX</v>
      </c>
      <c r="Q197" s="6" t="str">
        <f>HYPERLINK("https://docs.wto.org/imrd/directdoc.asp?DDFDocuments/u/G/TBTN23/IND276.DOCX", "https://docs.wto.org/imrd/directdoc.asp?DDFDocuments/u/G/TBTN23/IND276.DOCX")</f>
        <v>https://docs.wto.org/imrd/directdoc.asp?DDFDocuments/u/G/TBTN23/IND276.DOCX</v>
      </c>
      <c r="R197" s="6" t="str">
        <f>HYPERLINK("https://docs.wto.org/imrd/directdoc.asp?DDFDocuments/v/G/TBTN23/IND276.DOCX", "https://docs.wto.org/imrd/directdoc.asp?DDFDocuments/v/G/TBTN23/IND276.DOCX")</f>
        <v>https://docs.wto.org/imrd/directdoc.asp?DDFDocuments/v/G/TBTN23/IND276.DOCX</v>
      </c>
    </row>
    <row r="198" spans="1:18" ht="35.1" customHeight="1">
      <c r="A198" s="8" t="s">
        <v>1003</v>
      </c>
      <c r="B198" s="8" t="s">
        <v>774</v>
      </c>
      <c r="C198" s="6" t="s">
        <v>771</v>
      </c>
      <c r="D198" s="6" t="str">
        <f>HYPERLINK("https://eping.wto.org/en/Search?viewData= G/TBT/N/AUS/156"," G/TBT/N/AUS/156")</f>
        <v xml:space="preserve"> G/TBT/N/AUS/156</v>
      </c>
      <c r="E198" s="8" t="s">
        <v>772</v>
      </c>
      <c r="F198" s="8" t="s">
        <v>773</v>
      </c>
      <c r="H198" s="6" t="s">
        <v>728</v>
      </c>
      <c r="I198" s="6" t="s">
        <v>729</v>
      </c>
      <c r="J198" s="6" t="s">
        <v>730</v>
      </c>
      <c r="K198" s="6" t="s">
        <v>20</v>
      </c>
      <c r="L198" s="6"/>
      <c r="M198" s="7">
        <v>45145</v>
      </c>
      <c r="N198" s="6" t="s">
        <v>22</v>
      </c>
      <c r="O198" s="8" t="s">
        <v>731</v>
      </c>
      <c r="P198" s="6" t="str">
        <f>HYPERLINK("https://docs.wto.org/imrd/directdoc.asp?DDFDocuments/t/G/TBTN23/IND274.DOCX", "https://docs.wto.org/imrd/directdoc.asp?DDFDocuments/t/G/TBTN23/IND274.DOCX")</f>
        <v>https://docs.wto.org/imrd/directdoc.asp?DDFDocuments/t/G/TBTN23/IND274.DOCX</v>
      </c>
      <c r="Q198" s="6" t="str">
        <f>HYPERLINK("https://docs.wto.org/imrd/directdoc.asp?DDFDocuments/u/G/TBTN23/IND274.DOCX", "https://docs.wto.org/imrd/directdoc.asp?DDFDocuments/u/G/TBTN23/IND274.DOCX")</f>
        <v>https://docs.wto.org/imrd/directdoc.asp?DDFDocuments/u/G/TBTN23/IND274.DOCX</v>
      </c>
      <c r="R198" s="6" t="str">
        <f>HYPERLINK("https://docs.wto.org/imrd/directdoc.asp?DDFDocuments/v/G/TBTN23/IND274.DOCX", "https://docs.wto.org/imrd/directdoc.asp?DDFDocuments/v/G/TBTN23/IND274.DOCX")</f>
        <v>https://docs.wto.org/imrd/directdoc.asp?DDFDocuments/v/G/TBTN23/IND274.DOCX</v>
      </c>
    </row>
    <row r="199" spans="1:18" ht="35.1" customHeight="1">
      <c r="A199" s="8" t="s">
        <v>978</v>
      </c>
      <c r="B199" s="8" t="s">
        <v>627</v>
      </c>
      <c r="C199" s="6" t="s">
        <v>624</v>
      </c>
      <c r="D199" s="6" t="str">
        <f>HYPERLINK("https://eping.wto.org/en/Search?viewData= G/TBT/N/URY/79"," G/TBT/N/URY/79")</f>
        <v xml:space="preserve"> G/TBT/N/URY/79</v>
      </c>
      <c r="E199" s="8" t="s">
        <v>625</v>
      </c>
      <c r="F199" s="8" t="s">
        <v>626</v>
      </c>
      <c r="H199" s="6" t="s">
        <v>735</v>
      </c>
      <c r="I199" s="6" t="s">
        <v>736</v>
      </c>
      <c r="J199" s="6" t="s">
        <v>59</v>
      </c>
      <c r="K199" s="6" t="s">
        <v>20</v>
      </c>
      <c r="L199" s="6"/>
      <c r="M199" s="7">
        <v>45107</v>
      </c>
      <c r="N199" s="6" t="s">
        <v>22</v>
      </c>
      <c r="O199" s="8" t="s">
        <v>737</v>
      </c>
      <c r="P199" s="6" t="str">
        <f>HYPERLINK("https://docs.wto.org/imrd/directdoc.asp?DDFDocuments/t/G/TBTN23/IND272.DOCX", "https://docs.wto.org/imrd/directdoc.asp?DDFDocuments/t/G/TBTN23/IND272.DOCX")</f>
        <v>https://docs.wto.org/imrd/directdoc.asp?DDFDocuments/t/G/TBTN23/IND272.DOCX</v>
      </c>
      <c r="Q199" s="6" t="str">
        <f>HYPERLINK("https://docs.wto.org/imrd/directdoc.asp?DDFDocuments/u/G/TBTN23/IND272.DOCX", "https://docs.wto.org/imrd/directdoc.asp?DDFDocuments/u/G/TBTN23/IND272.DOCX")</f>
        <v>https://docs.wto.org/imrd/directdoc.asp?DDFDocuments/u/G/TBTN23/IND272.DOCX</v>
      </c>
      <c r="R199" s="6" t="str">
        <f>HYPERLINK("https://docs.wto.org/imrd/directdoc.asp?DDFDocuments/v/G/TBTN23/IND272.DOCX", "https://docs.wto.org/imrd/directdoc.asp?DDFDocuments/v/G/TBTN23/IND272.DOCX")</f>
        <v>https://docs.wto.org/imrd/directdoc.asp?DDFDocuments/v/G/TBTN23/IND272.DOCX</v>
      </c>
    </row>
    <row r="200" spans="1:18" ht="35.1" customHeight="1">
      <c r="A200" s="8" t="s">
        <v>892</v>
      </c>
      <c r="B200" s="8" t="s">
        <v>56</v>
      </c>
      <c r="C200" s="6" t="s">
        <v>53</v>
      </c>
      <c r="D200" s="6" t="str">
        <f>HYPERLINK("https://eping.wto.org/en/Search?viewData= G/TBT/N/JPN/776"," G/TBT/N/JPN/776")</f>
        <v xml:space="preserve"> G/TBT/N/JPN/776</v>
      </c>
      <c r="E200" s="8" t="s">
        <v>54</v>
      </c>
      <c r="F200" s="8" t="s">
        <v>55</v>
      </c>
      <c r="H200" s="6" t="s">
        <v>741</v>
      </c>
      <c r="I200" s="6" t="s">
        <v>742</v>
      </c>
      <c r="J200" s="6" t="s">
        <v>59</v>
      </c>
      <c r="K200" s="6" t="s">
        <v>20</v>
      </c>
      <c r="L200" s="6"/>
      <c r="M200" s="7">
        <v>45107</v>
      </c>
      <c r="N200" s="6" t="s">
        <v>22</v>
      </c>
      <c r="O200" s="8" t="s">
        <v>743</v>
      </c>
      <c r="P200" s="6" t="str">
        <f>HYPERLINK("https://docs.wto.org/imrd/directdoc.asp?DDFDocuments/t/G/TBTN23/IND273.DOCX", "https://docs.wto.org/imrd/directdoc.asp?DDFDocuments/t/G/TBTN23/IND273.DOCX")</f>
        <v>https://docs.wto.org/imrd/directdoc.asp?DDFDocuments/t/G/TBTN23/IND273.DOCX</v>
      </c>
      <c r="Q200" s="6" t="str">
        <f>HYPERLINK("https://docs.wto.org/imrd/directdoc.asp?DDFDocuments/u/G/TBTN23/IND273.DOCX", "https://docs.wto.org/imrd/directdoc.asp?DDFDocuments/u/G/TBTN23/IND273.DOCX")</f>
        <v>https://docs.wto.org/imrd/directdoc.asp?DDFDocuments/u/G/TBTN23/IND273.DOCX</v>
      </c>
      <c r="R200" s="6" t="str">
        <f>HYPERLINK("https://docs.wto.org/imrd/directdoc.asp?DDFDocuments/v/G/TBTN23/IND273.DOCX", "https://docs.wto.org/imrd/directdoc.asp?DDFDocuments/v/G/TBTN23/IND273.DOCX")</f>
        <v>https://docs.wto.org/imrd/directdoc.asp?DDFDocuments/v/G/TBTN23/IND273.DOCX</v>
      </c>
    </row>
    <row r="201" spans="1:18" ht="35.1" customHeight="1">
      <c r="A201" s="8" t="s">
        <v>898</v>
      </c>
      <c r="B201" s="8" t="s">
        <v>101</v>
      </c>
      <c r="C201" s="6" t="s">
        <v>86</v>
      </c>
      <c r="D201" s="6" t="str">
        <f>HYPERLINK("https://eping.wto.org/en/Search?viewData= G/TBT/N/USA/2013"," G/TBT/N/USA/2013")</f>
        <v xml:space="preserve"> G/TBT/N/USA/2013</v>
      </c>
      <c r="E201" s="8" t="s">
        <v>99</v>
      </c>
      <c r="F201" s="8" t="s">
        <v>100</v>
      </c>
      <c r="H201" s="6" t="s">
        <v>20</v>
      </c>
      <c r="I201" s="6" t="s">
        <v>747</v>
      </c>
      <c r="J201" s="6" t="s">
        <v>59</v>
      </c>
      <c r="K201" s="6" t="s">
        <v>38</v>
      </c>
      <c r="L201" s="6"/>
      <c r="M201" s="7">
        <v>45144</v>
      </c>
      <c r="N201" s="6" t="s">
        <v>22</v>
      </c>
      <c r="O201" s="8" t="s">
        <v>748</v>
      </c>
      <c r="P201" s="6" t="str">
        <f>HYPERLINK("https://docs.wto.org/imrd/directdoc.asp?DDFDocuments/t/G/TBTN23/IND271.DOCX", "https://docs.wto.org/imrd/directdoc.asp?DDFDocuments/t/G/TBTN23/IND271.DOCX")</f>
        <v>https://docs.wto.org/imrd/directdoc.asp?DDFDocuments/t/G/TBTN23/IND271.DOCX</v>
      </c>
      <c r="Q201" s="6" t="str">
        <f>HYPERLINK("https://docs.wto.org/imrd/directdoc.asp?DDFDocuments/u/G/TBTN23/IND271.DOCX", "https://docs.wto.org/imrd/directdoc.asp?DDFDocuments/u/G/TBTN23/IND271.DOCX")</f>
        <v>https://docs.wto.org/imrd/directdoc.asp?DDFDocuments/u/G/TBTN23/IND271.DOCX</v>
      </c>
      <c r="R201" s="6" t="str">
        <f>HYPERLINK("https://docs.wto.org/imrd/directdoc.asp?DDFDocuments/v/G/TBTN23/IND271.DOCX", "https://docs.wto.org/imrd/directdoc.asp?DDFDocuments/v/G/TBTN23/IND271.DOCX")</f>
        <v>https://docs.wto.org/imrd/directdoc.asp?DDFDocuments/v/G/TBTN23/IND271.DOCX</v>
      </c>
    </row>
    <row r="202" spans="1:18" ht="35.1" customHeight="1">
      <c r="A202" s="8" t="s">
        <v>985</v>
      </c>
      <c r="B202" s="8" t="s">
        <v>661</v>
      </c>
      <c r="C202" s="6" t="s">
        <v>67</v>
      </c>
      <c r="D202" s="6" t="str">
        <f>HYPERLINK("https://eping.wto.org/en/Search?viewData= G/TBT/N/THA/702"," G/TBT/N/THA/702")</f>
        <v xml:space="preserve"> G/TBT/N/THA/702</v>
      </c>
      <c r="E202" s="8" t="s">
        <v>659</v>
      </c>
      <c r="F202" s="8" t="s">
        <v>660</v>
      </c>
      <c r="H202" s="6" t="s">
        <v>753</v>
      </c>
      <c r="I202" s="6" t="s">
        <v>754</v>
      </c>
      <c r="J202" s="6" t="s">
        <v>755</v>
      </c>
      <c r="K202" s="6" t="s">
        <v>20</v>
      </c>
      <c r="L202" s="6"/>
      <c r="M202" s="7">
        <v>45139</v>
      </c>
      <c r="N202" s="6" t="s">
        <v>22</v>
      </c>
      <c r="O202" s="8" t="s">
        <v>756</v>
      </c>
      <c r="P202" s="6" t="str">
        <f>HYPERLINK("https://docs.wto.org/imrd/directdoc.asp?DDFDocuments/t/G/TBTN23/JOR52.DOCX", "https://docs.wto.org/imrd/directdoc.asp?DDFDocuments/t/G/TBTN23/JOR52.DOCX")</f>
        <v>https://docs.wto.org/imrd/directdoc.asp?DDFDocuments/t/G/TBTN23/JOR52.DOCX</v>
      </c>
      <c r="Q202" s="6" t="str">
        <f>HYPERLINK("https://docs.wto.org/imrd/directdoc.asp?DDFDocuments/u/G/TBTN23/JOR52.DOCX", "https://docs.wto.org/imrd/directdoc.asp?DDFDocuments/u/G/TBTN23/JOR52.DOCX")</f>
        <v>https://docs.wto.org/imrd/directdoc.asp?DDFDocuments/u/G/TBTN23/JOR52.DOCX</v>
      </c>
      <c r="R202" s="6" t="str">
        <f>HYPERLINK("https://docs.wto.org/imrd/directdoc.asp?DDFDocuments/v/G/TBTN23/JOR52.DOCX", "https://docs.wto.org/imrd/directdoc.asp?DDFDocuments/v/G/TBTN23/JOR52.DOCX")</f>
        <v>https://docs.wto.org/imrd/directdoc.asp?DDFDocuments/v/G/TBTN23/JOR52.DOCX</v>
      </c>
    </row>
    <row r="203" spans="1:18" ht="35.1" customHeight="1">
      <c r="A203" s="8" t="s">
        <v>984</v>
      </c>
      <c r="B203" s="8" t="s">
        <v>656</v>
      </c>
      <c r="C203" s="6" t="s">
        <v>67</v>
      </c>
      <c r="D203" s="6" t="str">
        <f>HYPERLINK("https://eping.wto.org/en/Search?viewData= G/TBT/N/THA/701"," G/TBT/N/THA/701")</f>
        <v xml:space="preserve"> G/TBT/N/THA/701</v>
      </c>
      <c r="E203" s="8" t="s">
        <v>654</v>
      </c>
      <c r="F203" s="8" t="s">
        <v>655</v>
      </c>
      <c r="H203" s="6" t="s">
        <v>20</v>
      </c>
      <c r="I203" s="6" t="s">
        <v>760</v>
      </c>
      <c r="J203" s="6" t="s">
        <v>755</v>
      </c>
      <c r="K203" s="6" t="s">
        <v>20</v>
      </c>
      <c r="L203" s="6"/>
      <c r="M203" s="7">
        <v>45139</v>
      </c>
      <c r="N203" s="6" t="s">
        <v>22</v>
      </c>
      <c r="O203" s="8" t="s">
        <v>756</v>
      </c>
      <c r="P203" s="6" t="str">
        <f>HYPERLINK("https://docs.wto.org/imrd/directdoc.asp?DDFDocuments/t/G/TBTN23/JOR53.DOCX", "https://docs.wto.org/imrd/directdoc.asp?DDFDocuments/t/G/TBTN23/JOR53.DOCX")</f>
        <v>https://docs.wto.org/imrd/directdoc.asp?DDFDocuments/t/G/TBTN23/JOR53.DOCX</v>
      </c>
      <c r="Q203" s="6" t="str">
        <f>HYPERLINK("https://docs.wto.org/imrd/directdoc.asp?DDFDocuments/u/G/TBTN23/JOR53.DOCX", "https://docs.wto.org/imrd/directdoc.asp?DDFDocuments/u/G/TBTN23/JOR53.DOCX")</f>
        <v>https://docs.wto.org/imrd/directdoc.asp?DDFDocuments/u/G/TBTN23/JOR53.DOCX</v>
      </c>
      <c r="R203" s="6" t="str">
        <f>HYPERLINK("https://docs.wto.org/imrd/directdoc.asp?DDFDocuments/v/G/TBTN23/JOR53.DOCX", "https://docs.wto.org/imrd/directdoc.asp?DDFDocuments/v/G/TBTN23/JOR53.DOCX")</f>
        <v>https://docs.wto.org/imrd/directdoc.asp?DDFDocuments/v/G/TBTN23/JOR53.DOCX</v>
      </c>
    </row>
    <row r="204" spans="1:18" ht="35.1" customHeight="1">
      <c r="A204" s="8" t="s">
        <v>984</v>
      </c>
      <c r="B204" s="8" t="s">
        <v>656</v>
      </c>
      <c r="C204" s="6" t="s">
        <v>67</v>
      </c>
      <c r="D204" s="6" t="str">
        <f>HYPERLINK("https://eping.wto.org/en/Search?viewData= G/TBT/N/THA/703"," G/TBT/N/THA/703")</f>
        <v xml:space="preserve"> G/TBT/N/THA/703</v>
      </c>
      <c r="E204" s="8" t="s">
        <v>664</v>
      </c>
      <c r="F204" s="8" t="s">
        <v>665</v>
      </c>
      <c r="H204" s="6" t="s">
        <v>20</v>
      </c>
      <c r="I204" s="6" t="s">
        <v>328</v>
      </c>
      <c r="J204" s="6" t="s">
        <v>21</v>
      </c>
      <c r="K204" s="6" t="s">
        <v>38</v>
      </c>
      <c r="L204" s="6"/>
      <c r="M204" s="7">
        <v>45144</v>
      </c>
      <c r="N204" s="6" t="s">
        <v>22</v>
      </c>
      <c r="O204" s="8" t="s">
        <v>765</v>
      </c>
      <c r="P204" s="6" t="str">
        <f>HYPERLINK("https://docs.wto.org/imrd/directdoc.asp?DDFDocuments/t/G/TBTN23/TPKM526.DOCX", "https://docs.wto.org/imrd/directdoc.asp?DDFDocuments/t/G/TBTN23/TPKM526.DOCX")</f>
        <v>https://docs.wto.org/imrd/directdoc.asp?DDFDocuments/t/G/TBTN23/TPKM526.DOCX</v>
      </c>
      <c r="Q204" s="6" t="str">
        <f>HYPERLINK("https://docs.wto.org/imrd/directdoc.asp?DDFDocuments/u/G/TBTN23/TPKM526.DOCX", "https://docs.wto.org/imrd/directdoc.asp?DDFDocuments/u/G/TBTN23/TPKM526.DOCX")</f>
        <v>https://docs.wto.org/imrd/directdoc.asp?DDFDocuments/u/G/TBTN23/TPKM526.DOCX</v>
      </c>
      <c r="R204" s="6" t="str">
        <f>HYPERLINK("https://docs.wto.org/imrd/directdoc.asp?DDFDocuments/v/G/TBTN23/TPKM526.DOCX", "https://docs.wto.org/imrd/directdoc.asp?DDFDocuments/v/G/TBTN23/TPKM526.DOCX")</f>
        <v>https://docs.wto.org/imrd/directdoc.asp?DDFDocuments/v/G/TBTN23/TPKM526.DOCX</v>
      </c>
    </row>
    <row r="205" spans="1:18" ht="35.1" customHeight="1">
      <c r="A205" s="8" t="s">
        <v>984</v>
      </c>
      <c r="B205" s="8" t="s">
        <v>656</v>
      </c>
      <c r="C205" s="6" t="s">
        <v>67</v>
      </c>
      <c r="D205" s="6" t="str">
        <f>HYPERLINK("https://eping.wto.org/en/Search?viewData= G/TBT/N/THA/700"," G/TBT/N/THA/700")</f>
        <v xml:space="preserve"> G/TBT/N/THA/700</v>
      </c>
      <c r="E205" s="8" t="s">
        <v>675</v>
      </c>
      <c r="F205" s="8" t="s">
        <v>676</v>
      </c>
      <c r="H205" s="6" t="s">
        <v>769</v>
      </c>
      <c r="I205" s="6" t="s">
        <v>770</v>
      </c>
      <c r="J205" s="6" t="s">
        <v>755</v>
      </c>
      <c r="K205" s="6" t="s">
        <v>20</v>
      </c>
      <c r="L205" s="6"/>
      <c r="M205" s="7">
        <v>45139</v>
      </c>
      <c r="N205" s="6" t="s">
        <v>22</v>
      </c>
      <c r="O205" s="8" t="s">
        <v>756</v>
      </c>
      <c r="P205" s="6" t="str">
        <f>HYPERLINK("https://docs.wto.org/imrd/directdoc.asp?DDFDocuments/t/G/TBTN23/JOR54.DOCX", "https://docs.wto.org/imrd/directdoc.asp?DDFDocuments/t/G/TBTN23/JOR54.DOCX")</f>
        <v>https://docs.wto.org/imrd/directdoc.asp?DDFDocuments/t/G/TBTN23/JOR54.DOCX</v>
      </c>
      <c r="Q205" s="6" t="str">
        <f>HYPERLINK("https://docs.wto.org/imrd/directdoc.asp?DDFDocuments/u/G/TBTN23/JOR54.DOCX", "https://docs.wto.org/imrd/directdoc.asp?DDFDocuments/u/G/TBTN23/JOR54.DOCX")</f>
        <v>https://docs.wto.org/imrd/directdoc.asp?DDFDocuments/u/G/TBTN23/JOR54.DOCX</v>
      </c>
      <c r="R205" s="6" t="str">
        <f>HYPERLINK("https://docs.wto.org/imrd/directdoc.asp?DDFDocuments/v/G/TBTN23/JOR54.DOCX", "https://docs.wto.org/imrd/directdoc.asp?DDFDocuments/v/G/TBTN23/JOR54.DOCX")</f>
        <v>https://docs.wto.org/imrd/directdoc.asp?DDFDocuments/v/G/TBTN23/JOR54.DOCX</v>
      </c>
    </row>
    <row r="206" spans="1:18" ht="35.1" customHeight="1">
      <c r="A206" s="8" t="s">
        <v>931</v>
      </c>
      <c r="B206" s="8" t="s">
        <v>334</v>
      </c>
      <c r="C206" s="6" t="s">
        <v>104</v>
      </c>
      <c r="D206" s="6" t="str">
        <f>HYPERLINK("https://eping.wto.org/en/Search?viewData= G/TBT/N/BDI/379, G/TBT/N/KEN/1459, G/TBT/N/RWA/891, G/TBT/N/TZA/993, G/TBT/N/UGA/1796"," G/TBT/N/BDI/379, G/TBT/N/KEN/1459, G/TBT/N/RWA/891, G/TBT/N/TZA/993, G/TBT/N/UGA/1796")</f>
        <v xml:space="preserve"> G/TBT/N/BDI/379, G/TBT/N/KEN/1459, G/TBT/N/RWA/891, G/TBT/N/TZA/993, G/TBT/N/UGA/1796</v>
      </c>
      <c r="E206" s="8" t="s">
        <v>332</v>
      </c>
      <c r="F206" s="8" t="s">
        <v>333</v>
      </c>
      <c r="H206" s="6" t="s">
        <v>775</v>
      </c>
      <c r="I206" s="6" t="s">
        <v>442</v>
      </c>
      <c r="J206" s="6" t="s">
        <v>21</v>
      </c>
      <c r="K206" s="6" t="s">
        <v>78</v>
      </c>
      <c r="L206" s="6"/>
      <c r="M206" s="7">
        <v>45125</v>
      </c>
      <c r="N206" s="6" t="s">
        <v>22</v>
      </c>
      <c r="O206" s="6"/>
      <c r="P206" s="6" t="str">
        <f>HYPERLINK("https://docs.wto.org/imrd/directdoc.asp?DDFDocuments/t/G/TBTN23/AUS156.DOCX", "https://docs.wto.org/imrd/directdoc.asp?DDFDocuments/t/G/TBTN23/AUS156.DOCX")</f>
        <v>https://docs.wto.org/imrd/directdoc.asp?DDFDocuments/t/G/TBTN23/AUS156.DOCX</v>
      </c>
      <c r="Q206" s="6" t="str">
        <f>HYPERLINK("https://docs.wto.org/imrd/directdoc.asp?DDFDocuments/u/G/TBTN23/AUS156.DOCX", "https://docs.wto.org/imrd/directdoc.asp?DDFDocuments/u/G/TBTN23/AUS156.DOCX")</f>
        <v>https://docs.wto.org/imrd/directdoc.asp?DDFDocuments/u/G/TBTN23/AUS156.DOCX</v>
      </c>
      <c r="R206" s="6" t="str">
        <f>HYPERLINK("https://docs.wto.org/imrd/directdoc.asp?DDFDocuments/v/G/TBTN23/AUS156.DOCX", "https://docs.wto.org/imrd/directdoc.asp?DDFDocuments/v/G/TBTN23/AUS156.DOCX")</f>
        <v>https://docs.wto.org/imrd/directdoc.asp?DDFDocuments/v/G/TBTN23/AUS156.DOCX</v>
      </c>
    </row>
    <row r="207" spans="1:18" ht="35.1" customHeight="1">
      <c r="A207" s="8" t="s">
        <v>931</v>
      </c>
      <c r="B207" s="8" t="s">
        <v>334</v>
      </c>
      <c r="C207" s="6" t="s">
        <v>168</v>
      </c>
      <c r="D207" s="6" t="str">
        <f>HYPERLINK("https://eping.wto.org/en/Search?viewData= G/TBT/N/BDI/379, G/TBT/N/KEN/1459, G/TBT/N/RWA/891, G/TBT/N/TZA/993, G/TBT/N/UGA/1796"," G/TBT/N/BDI/379, G/TBT/N/KEN/1459, G/TBT/N/RWA/891, G/TBT/N/TZA/993, G/TBT/N/UGA/1796")</f>
        <v xml:space="preserve"> G/TBT/N/BDI/379, G/TBT/N/KEN/1459, G/TBT/N/RWA/891, G/TBT/N/TZA/993, G/TBT/N/UGA/1796</v>
      </c>
      <c r="E207" s="8" t="s">
        <v>332</v>
      </c>
      <c r="F207" s="8" t="s">
        <v>333</v>
      </c>
      <c r="H207" s="6" t="s">
        <v>779</v>
      </c>
      <c r="I207" s="6" t="s">
        <v>142</v>
      </c>
      <c r="J207" s="6" t="s">
        <v>780</v>
      </c>
      <c r="K207" s="6" t="s">
        <v>20</v>
      </c>
      <c r="L207" s="6"/>
      <c r="M207" s="7">
        <v>45139</v>
      </c>
      <c r="N207" s="6" t="s">
        <v>22</v>
      </c>
      <c r="O207" s="8" t="s">
        <v>756</v>
      </c>
      <c r="P207" s="6" t="str">
        <f>HYPERLINK("https://docs.wto.org/imrd/directdoc.asp?DDFDocuments/t/G/TBTN23/JOR51.DOCX", "https://docs.wto.org/imrd/directdoc.asp?DDFDocuments/t/G/TBTN23/JOR51.DOCX")</f>
        <v>https://docs.wto.org/imrd/directdoc.asp?DDFDocuments/t/G/TBTN23/JOR51.DOCX</v>
      </c>
      <c r="Q207" s="6" t="str">
        <f>HYPERLINK("https://docs.wto.org/imrd/directdoc.asp?DDFDocuments/u/G/TBTN23/JOR51.DOCX", "https://docs.wto.org/imrd/directdoc.asp?DDFDocuments/u/G/TBTN23/JOR51.DOCX")</f>
        <v>https://docs.wto.org/imrd/directdoc.asp?DDFDocuments/u/G/TBTN23/JOR51.DOCX</v>
      </c>
      <c r="R207" s="6" t="str">
        <f>HYPERLINK("https://docs.wto.org/imrd/directdoc.asp?DDFDocuments/v/G/TBTN23/JOR51.DOCX", "https://docs.wto.org/imrd/directdoc.asp?DDFDocuments/v/G/TBTN23/JOR51.DOCX")</f>
        <v>https://docs.wto.org/imrd/directdoc.asp?DDFDocuments/v/G/TBTN23/JOR51.DOCX</v>
      </c>
    </row>
    <row r="208" spans="1:18" ht="35.1" customHeight="1">
      <c r="A208" s="8" t="s">
        <v>931</v>
      </c>
      <c r="B208" s="8" t="s">
        <v>334</v>
      </c>
      <c r="C208" s="6" t="s">
        <v>238</v>
      </c>
      <c r="D208" s="6" t="str">
        <f>HYPERLINK("https://eping.wto.org/en/Search?viewData= G/TBT/N/BDI/379, G/TBT/N/KEN/1459, G/TBT/N/RWA/891, G/TBT/N/TZA/993, G/TBT/N/UGA/1796"," G/TBT/N/BDI/379, G/TBT/N/KEN/1459, G/TBT/N/RWA/891, G/TBT/N/TZA/993, G/TBT/N/UGA/1796")</f>
        <v xml:space="preserve"> G/TBT/N/BDI/379, G/TBT/N/KEN/1459, G/TBT/N/RWA/891, G/TBT/N/TZA/993, G/TBT/N/UGA/1796</v>
      </c>
      <c r="E208" s="8" t="s">
        <v>332</v>
      </c>
      <c r="F208" s="8" t="s">
        <v>333</v>
      </c>
      <c r="H208" s="6" t="s">
        <v>20</v>
      </c>
      <c r="I208" s="6" t="s">
        <v>328</v>
      </c>
      <c r="J208" s="6" t="s">
        <v>37</v>
      </c>
      <c r="K208" s="6" t="s">
        <v>38</v>
      </c>
      <c r="L208" s="6"/>
      <c r="M208" s="7">
        <v>45143</v>
      </c>
      <c r="N208" s="6" t="s">
        <v>22</v>
      </c>
      <c r="O208" s="8" t="s">
        <v>784</v>
      </c>
      <c r="P208" s="6" t="str">
        <f>HYPERLINK("https://docs.wto.org/imrd/directdoc.asp?DDFDocuments/t/G/TBTN23/KOR1148.DOCX", "https://docs.wto.org/imrd/directdoc.asp?DDFDocuments/t/G/TBTN23/KOR1148.DOCX")</f>
        <v>https://docs.wto.org/imrd/directdoc.asp?DDFDocuments/t/G/TBTN23/KOR1148.DOCX</v>
      </c>
      <c r="Q208" s="6" t="str">
        <f>HYPERLINK("https://docs.wto.org/imrd/directdoc.asp?DDFDocuments/u/G/TBTN23/KOR1148.DOCX", "https://docs.wto.org/imrd/directdoc.asp?DDFDocuments/u/G/TBTN23/KOR1148.DOCX")</f>
        <v>https://docs.wto.org/imrd/directdoc.asp?DDFDocuments/u/G/TBTN23/KOR1148.DOCX</v>
      </c>
      <c r="R208" s="6" t="str">
        <f>HYPERLINK("https://docs.wto.org/imrd/directdoc.asp?DDFDocuments/v/G/TBTN23/KOR1148.DOCX", "https://docs.wto.org/imrd/directdoc.asp?DDFDocuments/v/G/TBTN23/KOR1148.DOCX")</f>
        <v>https://docs.wto.org/imrd/directdoc.asp?DDFDocuments/v/G/TBTN23/KOR1148.DOCX</v>
      </c>
    </row>
    <row r="209" spans="1:18" ht="35.1" customHeight="1">
      <c r="A209" s="8" t="s">
        <v>931</v>
      </c>
      <c r="B209" s="8" t="s">
        <v>334</v>
      </c>
      <c r="C209" s="6" t="s">
        <v>253</v>
      </c>
      <c r="D209" s="6" t="str">
        <f>HYPERLINK("https://eping.wto.org/en/Search?viewData= G/TBT/N/BDI/379, G/TBT/N/KEN/1459, G/TBT/N/RWA/891, G/TBT/N/TZA/993, G/TBT/N/UGA/1796"," G/TBT/N/BDI/379, G/TBT/N/KEN/1459, G/TBT/N/RWA/891, G/TBT/N/TZA/993, G/TBT/N/UGA/1796")</f>
        <v xml:space="preserve"> G/TBT/N/BDI/379, G/TBT/N/KEN/1459, G/TBT/N/RWA/891, G/TBT/N/TZA/993, G/TBT/N/UGA/1796</v>
      </c>
      <c r="E209" s="8" t="s">
        <v>332</v>
      </c>
      <c r="F209" s="8" t="s">
        <v>333</v>
      </c>
      <c r="H209" s="6" t="s">
        <v>788</v>
      </c>
      <c r="I209" s="6" t="s">
        <v>454</v>
      </c>
      <c r="J209" s="6" t="s">
        <v>51</v>
      </c>
      <c r="K209" s="6" t="s">
        <v>20</v>
      </c>
      <c r="L209" s="6"/>
      <c r="M209" s="7">
        <v>45143</v>
      </c>
      <c r="N209" s="6" t="s">
        <v>22</v>
      </c>
      <c r="O209" s="8" t="s">
        <v>789</v>
      </c>
      <c r="P209" s="6" t="str">
        <f>HYPERLINK("https://docs.wto.org/imrd/directdoc.asp?DDFDocuments/t/G/TBTN23/VNM264.DOCX", "https://docs.wto.org/imrd/directdoc.asp?DDFDocuments/t/G/TBTN23/VNM264.DOCX")</f>
        <v>https://docs.wto.org/imrd/directdoc.asp?DDFDocuments/t/G/TBTN23/VNM264.DOCX</v>
      </c>
      <c r="Q209" s="6" t="str">
        <f>HYPERLINK("https://docs.wto.org/imrd/directdoc.asp?DDFDocuments/u/G/TBTN23/VNM264.DOCX", "https://docs.wto.org/imrd/directdoc.asp?DDFDocuments/u/G/TBTN23/VNM264.DOCX")</f>
        <v>https://docs.wto.org/imrd/directdoc.asp?DDFDocuments/u/G/TBTN23/VNM264.DOCX</v>
      </c>
      <c r="R209" s="6" t="str">
        <f>HYPERLINK("https://docs.wto.org/imrd/directdoc.asp?DDFDocuments/v/G/TBTN23/VNM264.DOCX", "https://docs.wto.org/imrd/directdoc.asp?DDFDocuments/v/G/TBTN23/VNM264.DOCX")</f>
        <v>https://docs.wto.org/imrd/directdoc.asp?DDFDocuments/v/G/TBTN23/VNM264.DOCX</v>
      </c>
    </row>
    <row r="210" spans="1:18" ht="35.1" customHeight="1">
      <c r="A210" s="8" t="s">
        <v>931</v>
      </c>
      <c r="B210" s="8" t="s">
        <v>334</v>
      </c>
      <c r="C210" s="6" t="s">
        <v>240</v>
      </c>
      <c r="D210" s="6" t="str">
        <f>HYPERLINK("https://eping.wto.org/en/Search?viewData= G/TBT/N/BDI/379, G/TBT/N/KEN/1459, G/TBT/N/RWA/891, G/TBT/N/TZA/993, G/TBT/N/UGA/1796"," G/TBT/N/BDI/379, G/TBT/N/KEN/1459, G/TBT/N/RWA/891, G/TBT/N/TZA/993, G/TBT/N/UGA/1796")</f>
        <v xml:space="preserve"> G/TBT/N/BDI/379, G/TBT/N/KEN/1459, G/TBT/N/RWA/891, G/TBT/N/TZA/993, G/TBT/N/UGA/1796</v>
      </c>
      <c r="E210" s="8" t="s">
        <v>332</v>
      </c>
      <c r="F210" s="8" t="s">
        <v>333</v>
      </c>
      <c r="H210" s="6" t="s">
        <v>792</v>
      </c>
      <c r="I210" s="6" t="s">
        <v>367</v>
      </c>
      <c r="J210" s="6" t="s">
        <v>793</v>
      </c>
      <c r="K210" s="6" t="s">
        <v>20</v>
      </c>
      <c r="L210" s="6"/>
      <c r="M210" s="7">
        <v>45143</v>
      </c>
      <c r="N210" s="6" t="s">
        <v>22</v>
      </c>
      <c r="O210" s="8" t="s">
        <v>794</v>
      </c>
      <c r="P210" s="6" t="str">
        <f>HYPERLINK("https://docs.wto.org/imrd/directdoc.asp?DDFDocuments/t/G/TBTN23/EU985.DOCX", "https://docs.wto.org/imrd/directdoc.asp?DDFDocuments/t/G/TBTN23/EU985.DOCX")</f>
        <v>https://docs.wto.org/imrd/directdoc.asp?DDFDocuments/t/G/TBTN23/EU985.DOCX</v>
      </c>
      <c r="Q210" s="6" t="str">
        <f>HYPERLINK("https://docs.wto.org/imrd/directdoc.asp?DDFDocuments/u/G/TBTN23/EU985.DOCX", "https://docs.wto.org/imrd/directdoc.asp?DDFDocuments/u/G/TBTN23/EU985.DOCX")</f>
        <v>https://docs.wto.org/imrd/directdoc.asp?DDFDocuments/u/G/TBTN23/EU985.DOCX</v>
      </c>
      <c r="R210" s="6" t="str">
        <f>HYPERLINK("https://docs.wto.org/imrd/directdoc.asp?DDFDocuments/v/G/TBTN23/EU985.DOCX", "https://docs.wto.org/imrd/directdoc.asp?DDFDocuments/v/G/TBTN23/EU985.DOCX")</f>
        <v>https://docs.wto.org/imrd/directdoc.asp?DDFDocuments/v/G/TBTN23/EU985.DOCX</v>
      </c>
    </row>
    <row r="211" spans="1:18" ht="35.1" customHeight="1">
      <c r="A211" s="8" t="s">
        <v>900</v>
      </c>
      <c r="B211" s="8" t="s">
        <v>114</v>
      </c>
      <c r="C211" s="6" t="s">
        <v>53</v>
      </c>
      <c r="D211" s="6" t="str">
        <f>HYPERLINK("https://eping.wto.org/en/Search?viewData= G/TBT/N/JPN/775"," G/TBT/N/JPN/775")</f>
        <v xml:space="preserve"> G/TBT/N/JPN/775</v>
      </c>
      <c r="E211" s="8" t="s">
        <v>112</v>
      </c>
      <c r="F211" s="8" t="s">
        <v>113</v>
      </c>
      <c r="H211" s="6" t="s">
        <v>788</v>
      </c>
      <c r="I211" s="6" t="s">
        <v>454</v>
      </c>
      <c r="J211" s="6" t="s">
        <v>51</v>
      </c>
      <c r="K211" s="6" t="s">
        <v>20</v>
      </c>
      <c r="L211" s="6"/>
      <c r="M211" s="7">
        <v>45143</v>
      </c>
      <c r="N211" s="6" t="s">
        <v>22</v>
      </c>
      <c r="O211" s="8" t="s">
        <v>796</v>
      </c>
      <c r="P211" s="6" t="str">
        <f>HYPERLINK("https://docs.wto.org/imrd/directdoc.asp?DDFDocuments/t/G/TBTN23/VNM265.DOCX", "https://docs.wto.org/imrd/directdoc.asp?DDFDocuments/t/G/TBTN23/VNM265.DOCX")</f>
        <v>https://docs.wto.org/imrd/directdoc.asp?DDFDocuments/t/G/TBTN23/VNM265.DOCX</v>
      </c>
      <c r="Q211" s="6" t="str">
        <f>HYPERLINK("https://docs.wto.org/imrd/directdoc.asp?DDFDocuments/u/G/TBTN23/VNM265.DOCX", "https://docs.wto.org/imrd/directdoc.asp?DDFDocuments/u/G/TBTN23/VNM265.DOCX")</f>
        <v>https://docs.wto.org/imrd/directdoc.asp?DDFDocuments/u/G/TBTN23/VNM265.DOCX</v>
      </c>
      <c r="R211" s="6" t="str">
        <f>HYPERLINK("https://docs.wto.org/imrd/directdoc.asp?DDFDocuments/v/G/TBTN23/VNM265.DOCX", "https://docs.wto.org/imrd/directdoc.asp?DDFDocuments/v/G/TBTN23/VNM265.DOCX")</f>
        <v>https://docs.wto.org/imrd/directdoc.asp?DDFDocuments/v/G/TBTN23/VNM265.DOCX</v>
      </c>
    </row>
    <row r="212" spans="1:18" ht="35.1" customHeight="1">
      <c r="A212" s="8" t="s">
        <v>894</v>
      </c>
      <c r="B212" s="8" t="s">
        <v>70</v>
      </c>
      <c r="C212" s="6" t="s">
        <v>67</v>
      </c>
      <c r="D212" s="6" t="str">
        <f>HYPERLINK("https://eping.wto.org/en/Search?viewData= G/TBT/N/THA/705"," G/TBT/N/THA/705")</f>
        <v xml:space="preserve"> G/TBT/N/THA/705</v>
      </c>
      <c r="E212" s="8" t="s">
        <v>68</v>
      </c>
      <c r="F212" s="8" t="s">
        <v>69</v>
      </c>
      <c r="H212" s="6" t="s">
        <v>711</v>
      </c>
      <c r="I212" s="6" t="s">
        <v>173</v>
      </c>
      <c r="J212" s="6" t="s">
        <v>800</v>
      </c>
      <c r="K212" s="6" t="s">
        <v>20</v>
      </c>
      <c r="L212" s="6"/>
      <c r="M212" s="7">
        <v>45142</v>
      </c>
      <c r="N212" s="6" t="s">
        <v>22</v>
      </c>
      <c r="O212" s="8" t="s">
        <v>801</v>
      </c>
      <c r="P212" s="6" t="str">
        <f>HYPERLINK("https://docs.wto.org/imrd/directdoc.asp?DDFDocuments/t/G/TBTN23/BDI366.DOCX", "https://docs.wto.org/imrd/directdoc.asp?DDFDocuments/t/G/TBTN23/BDI366.DOCX")</f>
        <v>https://docs.wto.org/imrd/directdoc.asp?DDFDocuments/t/G/TBTN23/BDI366.DOCX</v>
      </c>
      <c r="Q212" s="6" t="str">
        <f>HYPERLINK("https://docs.wto.org/imrd/directdoc.asp?DDFDocuments/u/G/TBTN23/BDI366.DOCX", "https://docs.wto.org/imrd/directdoc.asp?DDFDocuments/u/G/TBTN23/BDI366.DOCX")</f>
        <v>https://docs.wto.org/imrd/directdoc.asp?DDFDocuments/u/G/TBTN23/BDI366.DOCX</v>
      </c>
      <c r="R212" s="6" t="str">
        <f>HYPERLINK("https://docs.wto.org/imrd/directdoc.asp?DDFDocuments/v/G/TBTN23/BDI366.DOCX", "https://docs.wto.org/imrd/directdoc.asp?DDFDocuments/v/G/TBTN23/BDI366.DOCX")</f>
        <v>https://docs.wto.org/imrd/directdoc.asp?DDFDocuments/v/G/TBTN23/BDI366.DOCX</v>
      </c>
    </row>
    <row r="213" spans="1:18" ht="35.1" customHeight="1">
      <c r="A213" s="8" t="s">
        <v>946</v>
      </c>
      <c r="B213" s="8" t="s">
        <v>410</v>
      </c>
      <c r="C213" s="6" t="s">
        <v>39</v>
      </c>
      <c r="D213" s="6" t="str">
        <f>HYPERLINK("https://eping.wto.org/en/Search?viewData= G/TBT/N/CHL/641"," G/TBT/N/CHL/641")</f>
        <v xml:space="preserve"> G/TBT/N/CHL/641</v>
      </c>
      <c r="E213" s="8" t="s">
        <v>408</v>
      </c>
      <c r="F213" s="8" t="s">
        <v>409</v>
      </c>
      <c r="H213" s="6" t="s">
        <v>805</v>
      </c>
      <c r="I213" s="6" t="s">
        <v>173</v>
      </c>
      <c r="J213" s="6" t="s">
        <v>379</v>
      </c>
      <c r="K213" s="6" t="s">
        <v>20</v>
      </c>
      <c r="L213" s="6"/>
      <c r="M213" s="7">
        <v>45142</v>
      </c>
      <c r="N213" s="6" t="s">
        <v>22</v>
      </c>
      <c r="O213" s="8" t="s">
        <v>806</v>
      </c>
      <c r="P213" s="6" t="str">
        <f>HYPERLINK("https://docs.wto.org/imrd/directdoc.asp?DDFDocuments/t/G/TBTN23/BDI367.DOCX", "https://docs.wto.org/imrd/directdoc.asp?DDFDocuments/t/G/TBTN23/BDI367.DOCX")</f>
        <v>https://docs.wto.org/imrd/directdoc.asp?DDFDocuments/t/G/TBTN23/BDI367.DOCX</v>
      </c>
      <c r="Q213" s="6" t="str">
        <f>HYPERLINK("https://docs.wto.org/imrd/directdoc.asp?DDFDocuments/u/G/TBTN23/BDI367.DOCX", "https://docs.wto.org/imrd/directdoc.asp?DDFDocuments/u/G/TBTN23/BDI367.DOCX")</f>
        <v>https://docs.wto.org/imrd/directdoc.asp?DDFDocuments/u/G/TBTN23/BDI367.DOCX</v>
      </c>
      <c r="R213" s="6" t="str">
        <f>HYPERLINK("https://docs.wto.org/imrd/directdoc.asp?DDFDocuments/v/G/TBTN23/BDI367.DOCX", "https://docs.wto.org/imrd/directdoc.asp?DDFDocuments/v/G/TBTN23/BDI367.DOCX")</f>
        <v>https://docs.wto.org/imrd/directdoc.asp?DDFDocuments/v/G/TBTN23/BDI367.DOCX</v>
      </c>
    </row>
    <row r="214" spans="1:18" ht="35.1" customHeight="1">
      <c r="A214" s="8" t="s">
        <v>890</v>
      </c>
      <c r="B214" s="8" t="s">
        <v>42</v>
      </c>
      <c r="C214" s="6" t="s">
        <v>39</v>
      </c>
      <c r="D214" s="6" t="str">
        <f>HYPERLINK("https://eping.wto.org/en/Search?viewData= G/TBT/N/CHL/646"," G/TBT/N/CHL/646")</f>
        <v xml:space="preserve"> G/TBT/N/CHL/646</v>
      </c>
      <c r="E214" s="8" t="s">
        <v>40</v>
      </c>
      <c r="F214" s="8" t="s">
        <v>41</v>
      </c>
      <c r="H214" s="6" t="s">
        <v>810</v>
      </c>
      <c r="I214" s="6" t="s">
        <v>173</v>
      </c>
      <c r="J214" s="6" t="s">
        <v>811</v>
      </c>
      <c r="K214" s="6" t="s">
        <v>20</v>
      </c>
      <c r="L214" s="6"/>
      <c r="M214" s="7">
        <v>45142</v>
      </c>
      <c r="N214" s="6" t="s">
        <v>22</v>
      </c>
      <c r="O214" s="8" t="s">
        <v>812</v>
      </c>
      <c r="P214" s="6" t="str">
        <f>HYPERLINK("https://docs.wto.org/imrd/directdoc.asp?DDFDocuments/t/G/TBTN23/BDI368.DOCX", "https://docs.wto.org/imrd/directdoc.asp?DDFDocuments/t/G/TBTN23/BDI368.DOCX")</f>
        <v>https://docs.wto.org/imrd/directdoc.asp?DDFDocuments/t/G/TBTN23/BDI368.DOCX</v>
      </c>
      <c r="Q214" s="6" t="str">
        <f>HYPERLINK("https://docs.wto.org/imrd/directdoc.asp?DDFDocuments/u/G/TBTN23/BDI368.DOCX", "https://docs.wto.org/imrd/directdoc.asp?DDFDocuments/u/G/TBTN23/BDI368.DOCX")</f>
        <v>https://docs.wto.org/imrd/directdoc.asp?DDFDocuments/u/G/TBTN23/BDI368.DOCX</v>
      </c>
      <c r="R214" s="6" t="str">
        <f>HYPERLINK("https://docs.wto.org/imrd/directdoc.asp?DDFDocuments/v/G/TBTN23/BDI368.DOCX", "https://docs.wto.org/imrd/directdoc.asp?DDFDocuments/v/G/TBTN23/BDI368.DOCX")</f>
        <v>https://docs.wto.org/imrd/directdoc.asp?DDFDocuments/v/G/TBTN23/BDI368.DOCX</v>
      </c>
    </row>
    <row r="215" spans="1:18" ht="35.1" customHeight="1">
      <c r="A215" s="8" t="s">
        <v>891</v>
      </c>
      <c r="B215" s="8" t="s">
        <v>48</v>
      </c>
      <c r="C215" s="6" t="s">
        <v>39</v>
      </c>
      <c r="D215" s="6" t="str">
        <f>HYPERLINK("https://eping.wto.org/en/Search?viewData= G/TBT/N/CHL/645"," G/TBT/N/CHL/645")</f>
        <v xml:space="preserve"> G/TBT/N/CHL/645</v>
      </c>
      <c r="E215" s="8" t="s">
        <v>46</v>
      </c>
      <c r="F215" s="8" t="s">
        <v>47</v>
      </c>
      <c r="H215" s="6" t="s">
        <v>810</v>
      </c>
      <c r="I215" s="6" t="s">
        <v>173</v>
      </c>
      <c r="J215" s="6" t="s">
        <v>813</v>
      </c>
      <c r="K215" s="6" t="s">
        <v>20</v>
      </c>
      <c r="L215" s="6"/>
      <c r="M215" s="7">
        <v>45142</v>
      </c>
      <c r="N215" s="6" t="s">
        <v>22</v>
      </c>
      <c r="O215" s="8" t="s">
        <v>812</v>
      </c>
      <c r="P215" s="6" t="str">
        <f>HYPERLINK("https://docs.wto.org/imrd/directdoc.asp?DDFDocuments/t/G/TBTN23/BDI368.DOCX", "https://docs.wto.org/imrd/directdoc.asp?DDFDocuments/t/G/TBTN23/BDI368.DOCX")</f>
        <v>https://docs.wto.org/imrd/directdoc.asp?DDFDocuments/t/G/TBTN23/BDI368.DOCX</v>
      </c>
      <c r="Q215" s="6" t="str">
        <f>HYPERLINK("https://docs.wto.org/imrd/directdoc.asp?DDFDocuments/u/G/TBTN23/BDI368.DOCX", "https://docs.wto.org/imrd/directdoc.asp?DDFDocuments/u/G/TBTN23/BDI368.DOCX")</f>
        <v>https://docs.wto.org/imrd/directdoc.asp?DDFDocuments/u/G/TBTN23/BDI368.DOCX</v>
      </c>
      <c r="R215" s="6" t="str">
        <f>HYPERLINK("https://docs.wto.org/imrd/directdoc.asp?DDFDocuments/v/G/TBTN23/BDI368.DOCX", "https://docs.wto.org/imrd/directdoc.asp?DDFDocuments/v/G/TBTN23/BDI368.DOCX")</f>
        <v>https://docs.wto.org/imrd/directdoc.asp?DDFDocuments/v/G/TBTN23/BDI368.DOCX</v>
      </c>
    </row>
    <row r="216" spans="1:18" ht="35.1" customHeight="1">
      <c r="A216" s="8" t="s">
        <v>923</v>
      </c>
      <c r="B216" s="8" t="s">
        <v>288</v>
      </c>
      <c r="C216" s="6" t="s">
        <v>253</v>
      </c>
      <c r="D216" s="6" t="str">
        <f>HYPERLINK("https://eping.wto.org/en/Search?viewData= G/TBT/N/BDI/377, G/TBT/N/KEN/1457, G/TBT/N/RWA/889, G/TBT/N/TZA/991, G/TBT/N/UGA/1794"," G/TBT/N/BDI/377, G/TBT/N/KEN/1457, G/TBT/N/RWA/889, G/TBT/N/TZA/991, G/TBT/N/UGA/1794")</f>
        <v xml:space="preserve"> G/TBT/N/BDI/377, G/TBT/N/KEN/1457, G/TBT/N/RWA/889, G/TBT/N/TZA/991, G/TBT/N/UGA/1794</v>
      </c>
      <c r="E216" s="8" t="s">
        <v>286</v>
      </c>
      <c r="F216" s="8" t="s">
        <v>287</v>
      </c>
      <c r="H216" s="6" t="s">
        <v>711</v>
      </c>
      <c r="I216" s="6" t="s">
        <v>173</v>
      </c>
      <c r="J216" s="6" t="s">
        <v>814</v>
      </c>
      <c r="K216" s="6" t="s">
        <v>20</v>
      </c>
      <c r="L216" s="6"/>
      <c r="M216" s="7">
        <v>45142</v>
      </c>
      <c r="N216" s="6" t="s">
        <v>22</v>
      </c>
      <c r="O216" s="8" t="s">
        <v>801</v>
      </c>
      <c r="P216" s="6" t="str">
        <f>HYPERLINK("https://docs.wto.org/imrd/directdoc.asp?DDFDocuments/t/G/TBTN23/BDI366.DOCX", "https://docs.wto.org/imrd/directdoc.asp?DDFDocuments/t/G/TBTN23/BDI366.DOCX")</f>
        <v>https://docs.wto.org/imrd/directdoc.asp?DDFDocuments/t/G/TBTN23/BDI366.DOCX</v>
      </c>
      <c r="Q216" s="6" t="str">
        <f>HYPERLINK("https://docs.wto.org/imrd/directdoc.asp?DDFDocuments/u/G/TBTN23/BDI366.DOCX", "https://docs.wto.org/imrd/directdoc.asp?DDFDocuments/u/G/TBTN23/BDI366.DOCX")</f>
        <v>https://docs.wto.org/imrd/directdoc.asp?DDFDocuments/u/G/TBTN23/BDI366.DOCX</v>
      </c>
      <c r="R216" s="6" t="str">
        <f>HYPERLINK("https://docs.wto.org/imrd/directdoc.asp?DDFDocuments/v/G/TBTN23/BDI366.DOCX", "https://docs.wto.org/imrd/directdoc.asp?DDFDocuments/v/G/TBTN23/BDI366.DOCX")</f>
        <v>https://docs.wto.org/imrd/directdoc.asp?DDFDocuments/v/G/TBTN23/BDI366.DOCX</v>
      </c>
    </row>
    <row r="217" spans="1:18" ht="35.1" customHeight="1">
      <c r="A217" s="8" t="s">
        <v>923</v>
      </c>
      <c r="B217" s="8" t="s">
        <v>288</v>
      </c>
      <c r="C217" s="6" t="s">
        <v>104</v>
      </c>
      <c r="D217" s="6" t="str">
        <f>HYPERLINK("https://eping.wto.org/en/Search?viewData= G/TBT/N/BDI/377, G/TBT/N/KEN/1457, G/TBT/N/RWA/889, G/TBT/N/TZA/991, G/TBT/N/UGA/1794"," G/TBT/N/BDI/377, G/TBT/N/KEN/1457, G/TBT/N/RWA/889, G/TBT/N/TZA/991, G/TBT/N/UGA/1794")</f>
        <v xml:space="preserve"> G/TBT/N/BDI/377, G/TBT/N/KEN/1457, G/TBT/N/RWA/889, G/TBT/N/TZA/991, G/TBT/N/UGA/1794</v>
      </c>
      <c r="E217" s="8" t="s">
        <v>286</v>
      </c>
      <c r="F217" s="8" t="s">
        <v>287</v>
      </c>
      <c r="H217" s="6" t="s">
        <v>711</v>
      </c>
      <c r="I217" s="6" t="s">
        <v>173</v>
      </c>
      <c r="J217" s="6" t="s">
        <v>800</v>
      </c>
      <c r="K217" s="6" t="s">
        <v>20</v>
      </c>
      <c r="L217" s="6"/>
      <c r="M217" s="7">
        <v>45142</v>
      </c>
      <c r="N217" s="6" t="s">
        <v>22</v>
      </c>
      <c r="O217" s="8" t="s">
        <v>801</v>
      </c>
      <c r="P217" s="6" t="str">
        <f>HYPERLINK("https://docs.wto.org/imrd/directdoc.asp?DDFDocuments/t/G/TBTN23/BDI366.DOCX", "https://docs.wto.org/imrd/directdoc.asp?DDFDocuments/t/G/TBTN23/BDI366.DOCX")</f>
        <v>https://docs.wto.org/imrd/directdoc.asp?DDFDocuments/t/G/TBTN23/BDI366.DOCX</v>
      </c>
      <c r="Q217" s="6" t="str">
        <f>HYPERLINK("https://docs.wto.org/imrd/directdoc.asp?DDFDocuments/u/G/TBTN23/BDI366.DOCX", "https://docs.wto.org/imrd/directdoc.asp?DDFDocuments/u/G/TBTN23/BDI366.DOCX")</f>
        <v>https://docs.wto.org/imrd/directdoc.asp?DDFDocuments/u/G/TBTN23/BDI366.DOCX</v>
      </c>
      <c r="R217" s="6" t="str">
        <f>HYPERLINK("https://docs.wto.org/imrd/directdoc.asp?DDFDocuments/v/G/TBTN23/BDI366.DOCX", "https://docs.wto.org/imrd/directdoc.asp?DDFDocuments/v/G/TBTN23/BDI366.DOCX")</f>
        <v>https://docs.wto.org/imrd/directdoc.asp?DDFDocuments/v/G/TBTN23/BDI366.DOCX</v>
      </c>
    </row>
    <row r="218" spans="1:18" ht="35.1" customHeight="1">
      <c r="A218" s="8" t="s">
        <v>923</v>
      </c>
      <c r="B218" s="8" t="s">
        <v>288</v>
      </c>
      <c r="C218" s="6" t="s">
        <v>238</v>
      </c>
      <c r="D218" s="6" t="str">
        <f>HYPERLINK("https://eping.wto.org/en/Search?viewData= G/TBT/N/BDI/377, G/TBT/N/KEN/1457, G/TBT/N/RWA/889, G/TBT/N/TZA/991, G/TBT/N/UGA/1794"," G/TBT/N/BDI/377, G/TBT/N/KEN/1457, G/TBT/N/RWA/889, G/TBT/N/TZA/991, G/TBT/N/UGA/1794")</f>
        <v xml:space="preserve"> G/TBT/N/BDI/377, G/TBT/N/KEN/1457, G/TBT/N/RWA/889, G/TBT/N/TZA/991, G/TBT/N/UGA/1794</v>
      </c>
      <c r="E218" s="8" t="s">
        <v>286</v>
      </c>
      <c r="F218" s="8" t="s">
        <v>287</v>
      </c>
      <c r="H218" s="6" t="s">
        <v>805</v>
      </c>
      <c r="I218" s="6" t="s">
        <v>173</v>
      </c>
      <c r="J218" s="6" t="s">
        <v>815</v>
      </c>
      <c r="K218" s="6" t="s">
        <v>20</v>
      </c>
      <c r="L218" s="6"/>
      <c r="M218" s="7">
        <v>45142</v>
      </c>
      <c r="N218" s="6" t="s">
        <v>22</v>
      </c>
      <c r="O218" s="8" t="s">
        <v>806</v>
      </c>
      <c r="P218" s="6" t="str">
        <f>HYPERLINK("https://docs.wto.org/imrd/directdoc.asp?DDFDocuments/t/G/TBTN23/BDI367.DOCX", "https://docs.wto.org/imrd/directdoc.asp?DDFDocuments/t/G/TBTN23/BDI367.DOCX")</f>
        <v>https://docs.wto.org/imrd/directdoc.asp?DDFDocuments/t/G/TBTN23/BDI367.DOCX</v>
      </c>
      <c r="Q218" s="6" t="str">
        <f>HYPERLINK("https://docs.wto.org/imrd/directdoc.asp?DDFDocuments/u/G/TBTN23/BDI367.DOCX", "https://docs.wto.org/imrd/directdoc.asp?DDFDocuments/u/G/TBTN23/BDI367.DOCX")</f>
        <v>https://docs.wto.org/imrd/directdoc.asp?DDFDocuments/u/G/TBTN23/BDI367.DOCX</v>
      </c>
      <c r="R218" s="6" t="str">
        <f>HYPERLINK("https://docs.wto.org/imrd/directdoc.asp?DDFDocuments/v/G/TBTN23/BDI367.DOCX", "https://docs.wto.org/imrd/directdoc.asp?DDFDocuments/v/G/TBTN23/BDI367.DOCX")</f>
        <v>https://docs.wto.org/imrd/directdoc.asp?DDFDocuments/v/G/TBTN23/BDI367.DOCX</v>
      </c>
    </row>
    <row r="219" spans="1:18" ht="35.1" customHeight="1">
      <c r="A219" s="8" t="s">
        <v>923</v>
      </c>
      <c r="B219" s="8" t="s">
        <v>288</v>
      </c>
      <c r="C219" s="6" t="s">
        <v>240</v>
      </c>
      <c r="D219" s="6" t="str">
        <f>HYPERLINK("https://eping.wto.org/en/Search?viewData= G/TBT/N/BDI/377, G/TBT/N/KEN/1457, G/TBT/N/RWA/889, G/TBT/N/TZA/991, G/TBT/N/UGA/1794"," G/TBT/N/BDI/377, G/TBT/N/KEN/1457, G/TBT/N/RWA/889, G/TBT/N/TZA/991, G/TBT/N/UGA/1794")</f>
        <v xml:space="preserve"> G/TBT/N/BDI/377, G/TBT/N/KEN/1457, G/TBT/N/RWA/889, G/TBT/N/TZA/991, G/TBT/N/UGA/1794</v>
      </c>
      <c r="E219" s="8" t="s">
        <v>286</v>
      </c>
      <c r="F219" s="8" t="s">
        <v>287</v>
      </c>
      <c r="H219" s="6" t="s">
        <v>810</v>
      </c>
      <c r="I219" s="6" t="s">
        <v>173</v>
      </c>
      <c r="J219" s="6" t="s">
        <v>811</v>
      </c>
      <c r="K219" s="6" t="s">
        <v>20</v>
      </c>
      <c r="L219" s="6"/>
      <c r="M219" s="7">
        <v>45142</v>
      </c>
      <c r="N219" s="6" t="s">
        <v>22</v>
      </c>
      <c r="O219" s="8" t="s">
        <v>812</v>
      </c>
      <c r="P219" s="6" t="str">
        <f>HYPERLINK("https://docs.wto.org/imrd/directdoc.asp?DDFDocuments/t/G/TBTN23/BDI368.DOCX", "https://docs.wto.org/imrd/directdoc.asp?DDFDocuments/t/G/TBTN23/BDI368.DOCX")</f>
        <v>https://docs.wto.org/imrd/directdoc.asp?DDFDocuments/t/G/TBTN23/BDI368.DOCX</v>
      </c>
      <c r="Q219" s="6" t="str">
        <f>HYPERLINK("https://docs.wto.org/imrd/directdoc.asp?DDFDocuments/u/G/TBTN23/BDI368.DOCX", "https://docs.wto.org/imrd/directdoc.asp?DDFDocuments/u/G/TBTN23/BDI368.DOCX")</f>
        <v>https://docs.wto.org/imrd/directdoc.asp?DDFDocuments/u/G/TBTN23/BDI368.DOCX</v>
      </c>
      <c r="R219" s="6" t="str">
        <f>HYPERLINK("https://docs.wto.org/imrd/directdoc.asp?DDFDocuments/v/G/TBTN23/BDI368.DOCX", "https://docs.wto.org/imrd/directdoc.asp?DDFDocuments/v/G/TBTN23/BDI368.DOCX")</f>
        <v>https://docs.wto.org/imrd/directdoc.asp?DDFDocuments/v/G/TBTN23/BDI368.DOCX</v>
      </c>
    </row>
    <row r="220" spans="1:18" ht="35.1" customHeight="1">
      <c r="A220" s="8" t="s">
        <v>923</v>
      </c>
      <c r="B220" s="8" t="s">
        <v>288</v>
      </c>
      <c r="C220" s="6" t="s">
        <v>168</v>
      </c>
      <c r="D220" s="6" t="str">
        <f>HYPERLINK("https://eping.wto.org/en/Search?viewData= G/TBT/N/BDI/377, G/TBT/N/KEN/1457, G/TBT/N/RWA/889, G/TBT/N/TZA/991, G/TBT/N/UGA/1794"," G/TBT/N/BDI/377, G/TBT/N/KEN/1457, G/TBT/N/RWA/889, G/TBT/N/TZA/991, G/TBT/N/UGA/1794")</f>
        <v xml:space="preserve"> G/TBT/N/BDI/377, G/TBT/N/KEN/1457, G/TBT/N/RWA/889, G/TBT/N/TZA/991, G/TBT/N/UGA/1794</v>
      </c>
      <c r="E220" s="8" t="s">
        <v>286</v>
      </c>
      <c r="F220" s="8" t="s">
        <v>287</v>
      </c>
      <c r="H220" s="6" t="s">
        <v>819</v>
      </c>
      <c r="I220" s="6" t="s">
        <v>820</v>
      </c>
      <c r="J220" s="6" t="s">
        <v>21</v>
      </c>
      <c r="K220" s="6" t="s">
        <v>20</v>
      </c>
      <c r="L220" s="6"/>
      <c r="M220" s="7">
        <v>45142</v>
      </c>
      <c r="N220" s="6" t="s">
        <v>22</v>
      </c>
      <c r="O220" s="8" t="s">
        <v>821</v>
      </c>
      <c r="P220" s="6" t="str">
        <f>HYPERLINK("https://docs.wto.org/imrd/directdoc.asp?DDFDocuments/t/G/TBTN23/TPKM525.DOCX", "https://docs.wto.org/imrd/directdoc.asp?DDFDocuments/t/G/TBTN23/TPKM525.DOCX")</f>
        <v>https://docs.wto.org/imrd/directdoc.asp?DDFDocuments/t/G/TBTN23/TPKM525.DOCX</v>
      </c>
      <c r="Q220" s="6" t="str">
        <f>HYPERLINK("https://docs.wto.org/imrd/directdoc.asp?DDFDocuments/u/G/TBTN23/TPKM525.DOCX", "https://docs.wto.org/imrd/directdoc.asp?DDFDocuments/u/G/TBTN23/TPKM525.DOCX")</f>
        <v>https://docs.wto.org/imrd/directdoc.asp?DDFDocuments/u/G/TBTN23/TPKM525.DOCX</v>
      </c>
      <c r="R220" s="6" t="str">
        <f>HYPERLINK("https://docs.wto.org/imrd/directdoc.asp?DDFDocuments/v/G/TBTN23/TPKM525.DOCX", "https://docs.wto.org/imrd/directdoc.asp?DDFDocuments/v/G/TBTN23/TPKM525.DOCX")</f>
        <v>https://docs.wto.org/imrd/directdoc.asp?DDFDocuments/v/G/TBTN23/TPKM525.DOCX</v>
      </c>
    </row>
    <row r="221" spans="1:18" ht="35.1" customHeight="1">
      <c r="A221" s="8" t="s">
        <v>961</v>
      </c>
      <c r="B221" s="8" t="s">
        <v>499</v>
      </c>
      <c r="C221" s="6" t="s">
        <v>474</v>
      </c>
      <c r="D221" s="6" t="str">
        <f>HYPERLINK("https://eping.wto.org/en/Search?viewData= G/TBT/N/EGY/360"," G/TBT/N/EGY/360")</f>
        <v xml:space="preserve"> G/TBT/N/EGY/360</v>
      </c>
      <c r="E221" s="8" t="s">
        <v>497</v>
      </c>
      <c r="F221" s="8" t="s">
        <v>498</v>
      </c>
      <c r="H221" s="6" t="s">
        <v>805</v>
      </c>
      <c r="I221" s="6" t="s">
        <v>173</v>
      </c>
      <c r="J221" s="6" t="s">
        <v>379</v>
      </c>
      <c r="K221" s="6" t="s">
        <v>20</v>
      </c>
      <c r="L221" s="6"/>
      <c r="M221" s="7">
        <v>45142</v>
      </c>
      <c r="N221" s="6" t="s">
        <v>22</v>
      </c>
      <c r="O221" s="8" t="s">
        <v>806</v>
      </c>
      <c r="P221" s="6" t="str">
        <f>HYPERLINK("https://docs.wto.org/imrd/directdoc.asp?DDFDocuments/t/G/TBTN23/BDI367.DOCX", "https://docs.wto.org/imrd/directdoc.asp?DDFDocuments/t/G/TBTN23/BDI367.DOCX")</f>
        <v>https://docs.wto.org/imrd/directdoc.asp?DDFDocuments/t/G/TBTN23/BDI367.DOCX</v>
      </c>
      <c r="Q221" s="6" t="str">
        <f>HYPERLINK("https://docs.wto.org/imrd/directdoc.asp?DDFDocuments/u/G/TBTN23/BDI367.DOCX", "https://docs.wto.org/imrd/directdoc.asp?DDFDocuments/u/G/TBTN23/BDI367.DOCX")</f>
        <v>https://docs.wto.org/imrd/directdoc.asp?DDFDocuments/u/G/TBTN23/BDI367.DOCX</v>
      </c>
      <c r="R221" s="6" t="str">
        <f>HYPERLINK("https://docs.wto.org/imrd/directdoc.asp?DDFDocuments/v/G/TBTN23/BDI367.DOCX", "https://docs.wto.org/imrd/directdoc.asp?DDFDocuments/v/G/TBTN23/BDI367.DOCX")</f>
        <v>https://docs.wto.org/imrd/directdoc.asp?DDFDocuments/v/G/TBTN23/BDI367.DOCX</v>
      </c>
    </row>
    <row r="222" spans="1:18" ht="35.1" customHeight="1">
      <c r="A222" s="8" t="s">
        <v>961</v>
      </c>
      <c r="B222" s="8" t="s">
        <v>499</v>
      </c>
      <c r="C222" s="6" t="s">
        <v>474</v>
      </c>
      <c r="D222" s="6" t="str">
        <f>HYPERLINK("https://eping.wto.org/en/Search?viewData= G/TBT/N/EGY/361"," G/TBT/N/EGY/361")</f>
        <v xml:space="preserve"> G/TBT/N/EGY/361</v>
      </c>
      <c r="E222" s="8" t="s">
        <v>501</v>
      </c>
      <c r="F222" s="8" t="s">
        <v>502</v>
      </c>
      <c r="H222" s="6" t="s">
        <v>810</v>
      </c>
      <c r="I222" s="6" t="s">
        <v>173</v>
      </c>
      <c r="J222" s="6" t="s">
        <v>813</v>
      </c>
      <c r="K222" s="6" t="s">
        <v>20</v>
      </c>
      <c r="L222" s="6"/>
      <c r="M222" s="7">
        <v>45142</v>
      </c>
      <c r="N222" s="6" t="s">
        <v>22</v>
      </c>
      <c r="O222" s="8" t="s">
        <v>812</v>
      </c>
      <c r="P222" s="6" t="str">
        <f>HYPERLINK("https://docs.wto.org/imrd/directdoc.asp?DDFDocuments/t/G/TBTN23/BDI368.DOCX", "https://docs.wto.org/imrd/directdoc.asp?DDFDocuments/t/G/TBTN23/BDI368.DOCX")</f>
        <v>https://docs.wto.org/imrd/directdoc.asp?DDFDocuments/t/G/TBTN23/BDI368.DOCX</v>
      </c>
      <c r="Q222" s="6" t="str">
        <f>HYPERLINK("https://docs.wto.org/imrd/directdoc.asp?DDFDocuments/u/G/TBTN23/BDI368.DOCX", "https://docs.wto.org/imrd/directdoc.asp?DDFDocuments/u/G/TBTN23/BDI368.DOCX")</f>
        <v>https://docs.wto.org/imrd/directdoc.asp?DDFDocuments/u/G/TBTN23/BDI368.DOCX</v>
      </c>
      <c r="R222" s="6" t="str">
        <f>HYPERLINK("https://docs.wto.org/imrd/directdoc.asp?DDFDocuments/v/G/TBTN23/BDI368.DOCX", "https://docs.wto.org/imrd/directdoc.asp?DDFDocuments/v/G/TBTN23/BDI368.DOCX")</f>
        <v>https://docs.wto.org/imrd/directdoc.asp?DDFDocuments/v/G/TBTN23/BDI368.DOCX</v>
      </c>
    </row>
    <row r="223" spans="1:18" ht="35.1" customHeight="1">
      <c r="A223" s="8" t="s">
        <v>961</v>
      </c>
      <c r="B223" s="8" t="s">
        <v>499</v>
      </c>
      <c r="C223" s="6" t="s">
        <v>474</v>
      </c>
      <c r="D223" s="6" t="str">
        <f>HYPERLINK("https://eping.wto.org/en/Search?viewData= G/TBT/N/EGY/359"," G/TBT/N/EGY/359")</f>
        <v xml:space="preserve"> G/TBT/N/EGY/359</v>
      </c>
      <c r="E223" s="8" t="s">
        <v>509</v>
      </c>
      <c r="F223" s="8" t="s">
        <v>510</v>
      </c>
      <c r="H223" s="6" t="s">
        <v>810</v>
      </c>
      <c r="I223" s="6" t="s">
        <v>173</v>
      </c>
      <c r="J223" s="6" t="s">
        <v>813</v>
      </c>
      <c r="K223" s="6" t="s">
        <v>20</v>
      </c>
      <c r="L223" s="6"/>
      <c r="M223" s="7">
        <v>45142</v>
      </c>
      <c r="N223" s="6" t="s">
        <v>22</v>
      </c>
      <c r="O223" s="8" t="s">
        <v>812</v>
      </c>
      <c r="P223" s="6" t="str">
        <f>HYPERLINK("https://docs.wto.org/imrd/directdoc.asp?DDFDocuments/t/G/TBTN23/BDI368.DOCX", "https://docs.wto.org/imrd/directdoc.asp?DDFDocuments/t/G/TBTN23/BDI368.DOCX")</f>
        <v>https://docs.wto.org/imrd/directdoc.asp?DDFDocuments/t/G/TBTN23/BDI368.DOCX</v>
      </c>
      <c r="Q223" s="6" t="str">
        <f>HYPERLINK("https://docs.wto.org/imrd/directdoc.asp?DDFDocuments/u/G/TBTN23/BDI368.DOCX", "https://docs.wto.org/imrd/directdoc.asp?DDFDocuments/u/G/TBTN23/BDI368.DOCX")</f>
        <v>https://docs.wto.org/imrd/directdoc.asp?DDFDocuments/u/G/TBTN23/BDI368.DOCX</v>
      </c>
      <c r="R223" s="6" t="str">
        <f>HYPERLINK("https://docs.wto.org/imrd/directdoc.asp?DDFDocuments/v/G/TBTN23/BDI368.DOCX", "https://docs.wto.org/imrd/directdoc.asp?DDFDocuments/v/G/TBTN23/BDI368.DOCX")</f>
        <v>https://docs.wto.org/imrd/directdoc.asp?DDFDocuments/v/G/TBTN23/BDI368.DOCX</v>
      </c>
    </row>
    <row r="224" spans="1:18" ht="35.1" customHeight="1">
      <c r="A224" s="8" t="s">
        <v>1014</v>
      </c>
      <c r="B224" s="8" t="s">
        <v>1013</v>
      </c>
      <c r="C224" s="6" t="s">
        <v>228</v>
      </c>
      <c r="D224" s="6" t="str">
        <f>HYPERLINK("https://eping.wto.org/en/Search?viewData= G/TBT/N/MEX/520"," G/TBT/N/MEX/520")</f>
        <v xml:space="preserve"> G/TBT/N/MEX/520</v>
      </c>
      <c r="E224" s="8" t="s">
        <v>868</v>
      </c>
      <c r="F224" s="8" t="s">
        <v>869</v>
      </c>
      <c r="H224" s="6" t="s">
        <v>788</v>
      </c>
      <c r="I224" s="6" t="s">
        <v>454</v>
      </c>
      <c r="J224" s="6" t="s">
        <v>51</v>
      </c>
      <c r="K224" s="6" t="s">
        <v>20</v>
      </c>
      <c r="L224" s="6"/>
      <c r="M224" s="7">
        <v>45142</v>
      </c>
      <c r="N224" s="6" t="s">
        <v>22</v>
      </c>
      <c r="O224" s="8" t="s">
        <v>824</v>
      </c>
      <c r="P224" s="6" t="str">
        <f>HYPERLINK("https://docs.wto.org/imrd/directdoc.asp?DDFDocuments/t/G/TBTN23/VNM260.DOCX", "https://docs.wto.org/imrd/directdoc.asp?DDFDocuments/t/G/TBTN23/VNM260.DOCX")</f>
        <v>https://docs.wto.org/imrd/directdoc.asp?DDFDocuments/t/G/TBTN23/VNM260.DOCX</v>
      </c>
      <c r="Q224" s="6" t="str">
        <f>HYPERLINK("https://docs.wto.org/imrd/directdoc.asp?DDFDocuments/u/G/TBTN23/VNM260.DOCX", "https://docs.wto.org/imrd/directdoc.asp?DDFDocuments/u/G/TBTN23/VNM260.DOCX")</f>
        <v>https://docs.wto.org/imrd/directdoc.asp?DDFDocuments/u/G/TBTN23/VNM260.DOCX</v>
      </c>
      <c r="R224" s="6" t="str">
        <f>HYPERLINK("https://docs.wto.org/imrd/directdoc.asp?DDFDocuments/v/G/TBTN23/VNM260.DOCX", "https://docs.wto.org/imrd/directdoc.asp?DDFDocuments/v/G/TBTN23/VNM260.DOCX")</f>
        <v>https://docs.wto.org/imrd/directdoc.asp?DDFDocuments/v/G/TBTN23/VNM260.DOCX</v>
      </c>
    </row>
    <row r="225" spans="1:18" ht="35.1" customHeight="1">
      <c r="A225" s="8" t="s">
        <v>968</v>
      </c>
      <c r="B225" s="8" t="s">
        <v>551</v>
      </c>
      <c r="C225" s="6" t="s">
        <v>228</v>
      </c>
      <c r="D225" s="6" t="str">
        <f>HYPERLINK("https://eping.wto.org/en/Search?viewData= G/TBT/N/MEX/522"," G/TBT/N/MEX/522")</f>
        <v xml:space="preserve"> G/TBT/N/MEX/522</v>
      </c>
      <c r="E225" s="8" t="s">
        <v>549</v>
      </c>
      <c r="F225" s="8" t="s">
        <v>550</v>
      </c>
      <c r="H225" s="6" t="s">
        <v>827</v>
      </c>
      <c r="I225" s="6" t="s">
        <v>828</v>
      </c>
      <c r="J225" s="6" t="s">
        <v>21</v>
      </c>
      <c r="K225" s="6" t="s">
        <v>38</v>
      </c>
      <c r="L225" s="6"/>
      <c r="M225" s="7">
        <v>45133</v>
      </c>
      <c r="N225" s="6" t="s">
        <v>22</v>
      </c>
      <c r="O225" s="8" t="s">
        <v>829</v>
      </c>
      <c r="P225" s="6" t="str">
        <f>HYPERLINK("https://docs.wto.org/imrd/directdoc.asp?DDFDocuments/t/G/TBTN23/LKA56.DOCX", "https://docs.wto.org/imrd/directdoc.asp?DDFDocuments/t/G/TBTN23/LKA56.DOCX")</f>
        <v>https://docs.wto.org/imrd/directdoc.asp?DDFDocuments/t/G/TBTN23/LKA56.DOCX</v>
      </c>
      <c r="Q225" s="6" t="str">
        <f>HYPERLINK("https://docs.wto.org/imrd/directdoc.asp?DDFDocuments/u/G/TBTN23/LKA56.DOCX", "https://docs.wto.org/imrd/directdoc.asp?DDFDocuments/u/G/TBTN23/LKA56.DOCX")</f>
        <v>https://docs.wto.org/imrd/directdoc.asp?DDFDocuments/u/G/TBTN23/LKA56.DOCX</v>
      </c>
      <c r="R225" s="6" t="str">
        <f>HYPERLINK("https://docs.wto.org/imrd/directdoc.asp?DDFDocuments/v/G/TBTN23/LKA56.DOCX", "https://docs.wto.org/imrd/directdoc.asp?DDFDocuments/v/G/TBTN23/LKA56.DOCX")</f>
        <v>https://docs.wto.org/imrd/directdoc.asp?DDFDocuments/v/G/TBTN23/LKA56.DOCX</v>
      </c>
    </row>
    <row r="226" spans="1:18" ht="35.1" customHeight="1">
      <c r="A226" s="8" t="s">
        <v>942</v>
      </c>
      <c r="B226" s="8" t="s">
        <v>231</v>
      </c>
      <c r="C226" s="6" t="s">
        <v>228</v>
      </c>
      <c r="D226" s="6" t="str">
        <f>HYPERLINK("https://eping.wto.org/en/Search?viewData= G/TBT/N/MEX/523"," G/TBT/N/MEX/523")</f>
        <v xml:space="preserve"> G/TBT/N/MEX/523</v>
      </c>
      <c r="E226" s="8" t="s">
        <v>229</v>
      </c>
      <c r="F226" s="8" t="s">
        <v>230</v>
      </c>
      <c r="H226" s="6" t="s">
        <v>711</v>
      </c>
      <c r="I226" s="6" t="s">
        <v>173</v>
      </c>
      <c r="J226" s="6" t="s">
        <v>814</v>
      </c>
      <c r="K226" s="6" t="s">
        <v>20</v>
      </c>
      <c r="L226" s="6"/>
      <c r="M226" s="7">
        <v>45142</v>
      </c>
      <c r="N226" s="6" t="s">
        <v>22</v>
      </c>
      <c r="O226" s="8" t="s">
        <v>801</v>
      </c>
      <c r="P226" s="6" t="str">
        <f>HYPERLINK("https://docs.wto.org/imrd/directdoc.asp?DDFDocuments/t/G/TBTN23/BDI366.DOCX", "https://docs.wto.org/imrd/directdoc.asp?DDFDocuments/t/G/TBTN23/BDI366.DOCX")</f>
        <v>https://docs.wto.org/imrd/directdoc.asp?DDFDocuments/t/G/TBTN23/BDI366.DOCX</v>
      </c>
      <c r="Q226" s="6" t="str">
        <f>HYPERLINK("https://docs.wto.org/imrd/directdoc.asp?DDFDocuments/u/G/TBTN23/BDI366.DOCX", "https://docs.wto.org/imrd/directdoc.asp?DDFDocuments/u/G/TBTN23/BDI366.DOCX")</f>
        <v>https://docs.wto.org/imrd/directdoc.asp?DDFDocuments/u/G/TBTN23/BDI366.DOCX</v>
      </c>
      <c r="R226" s="6" t="str">
        <f>HYPERLINK("https://docs.wto.org/imrd/directdoc.asp?DDFDocuments/v/G/TBTN23/BDI366.DOCX", "https://docs.wto.org/imrd/directdoc.asp?DDFDocuments/v/G/TBTN23/BDI366.DOCX")</f>
        <v>https://docs.wto.org/imrd/directdoc.asp?DDFDocuments/v/G/TBTN23/BDI366.DOCX</v>
      </c>
    </row>
    <row r="227" spans="1:18" ht="35.1" customHeight="1">
      <c r="A227" s="8" t="s">
        <v>979</v>
      </c>
      <c r="B227" s="8" t="s">
        <v>621</v>
      </c>
      <c r="C227" s="6" t="s">
        <v>616</v>
      </c>
      <c r="D227"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27" s="8" t="s">
        <v>619</v>
      </c>
      <c r="F227" s="8" t="s">
        <v>620</v>
      </c>
      <c r="H227" s="6" t="s">
        <v>833</v>
      </c>
      <c r="I227" s="6" t="s">
        <v>834</v>
      </c>
      <c r="J227" s="6" t="s">
        <v>21</v>
      </c>
      <c r="K227" s="6" t="s">
        <v>38</v>
      </c>
      <c r="L227" s="6"/>
      <c r="M227" s="7">
        <v>45133</v>
      </c>
      <c r="N227" s="6" t="s">
        <v>22</v>
      </c>
      <c r="O227" s="8" t="s">
        <v>835</v>
      </c>
      <c r="P227" s="6" t="str">
        <f>HYPERLINK("https://docs.wto.org/imrd/directdoc.asp?DDFDocuments/t/G/TBTN23/LKA54.DOCX", "https://docs.wto.org/imrd/directdoc.asp?DDFDocuments/t/G/TBTN23/LKA54.DOCX")</f>
        <v>https://docs.wto.org/imrd/directdoc.asp?DDFDocuments/t/G/TBTN23/LKA54.DOCX</v>
      </c>
      <c r="Q227" s="6" t="str">
        <f>HYPERLINK("https://docs.wto.org/imrd/directdoc.asp?DDFDocuments/u/G/TBTN23/LKA54.DOCX", "https://docs.wto.org/imrd/directdoc.asp?DDFDocuments/u/G/TBTN23/LKA54.DOCX")</f>
        <v>https://docs.wto.org/imrd/directdoc.asp?DDFDocuments/u/G/TBTN23/LKA54.DOCX</v>
      </c>
      <c r="R227" s="6" t="str">
        <f>HYPERLINK("https://docs.wto.org/imrd/directdoc.asp?DDFDocuments/v/G/TBTN23/LKA54.DOCX", "https://docs.wto.org/imrd/directdoc.asp?DDFDocuments/v/G/TBTN23/LKA54.DOCX")</f>
        <v>https://docs.wto.org/imrd/directdoc.asp?DDFDocuments/v/G/TBTN23/LKA54.DOCX</v>
      </c>
    </row>
    <row r="228" spans="1:18" ht="35.1" customHeight="1">
      <c r="A228" s="8" t="s">
        <v>979</v>
      </c>
      <c r="B228" s="8" t="s">
        <v>621</v>
      </c>
      <c r="C228" s="6" t="s">
        <v>618</v>
      </c>
      <c r="D228"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28" s="8" t="s">
        <v>619</v>
      </c>
      <c r="F228" s="8" t="s">
        <v>620</v>
      </c>
      <c r="H228" s="6" t="s">
        <v>711</v>
      </c>
      <c r="I228" s="6" t="s">
        <v>173</v>
      </c>
      <c r="J228" s="6" t="s">
        <v>800</v>
      </c>
      <c r="K228" s="6" t="s">
        <v>20</v>
      </c>
      <c r="L228" s="6"/>
      <c r="M228" s="7">
        <v>45142</v>
      </c>
      <c r="N228" s="6" t="s">
        <v>22</v>
      </c>
      <c r="O228" s="8" t="s">
        <v>801</v>
      </c>
      <c r="P228" s="6" t="str">
        <f>HYPERLINK("https://docs.wto.org/imrd/directdoc.asp?DDFDocuments/t/G/TBTN23/BDI366.DOCX", "https://docs.wto.org/imrd/directdoc.asp?DDFDocuments/t/G/TBTN23/BDI366.DOCX")</f>
        <v>https://docs.wto.org/imrd/directdoc.asp?DDFDocuments/t/G/TBTN23/BDI366.DOCX</v>
      </c>
      <c r="Q228" s="6" t="str">
        <f>HYPERLINK("https://docs.wto.org/imrd/directdoc.asp?DDFDocuments/u/G/TBTN23/BDI366.DOCX", "https://docs.wto.org/imrd/directdoc.asp?DDFDocuments/u/G/TBTN23/BDI366.DOCX")</f>
        <v>https://docs.wto.org/imrd/directdoc.asp?DDFDocuments/u/G/TBTN23/BDI366.DOCX</v>
      </c>
      <c r="R228" s="6" t="str">
        <f>HYPERLINK("https://docs.wto.org/imrd/directdoc.asp?DDFDocuments/v/G/TBTN23/BDI366.DOCX", "https://docs.wto.org/imrd/directdoc.asp?DDFDocuments/v/G/TBTN23/BDI366.DOCX")</f>
        <v>https://docs.wto.org/imrd/directdoc.asp?DDFDocuments/v/G/TBTN23/BDI366.DOCX</v>
      </c>
    </row>
    <row r="229" spans="1:18" ht="35.1" customHeight="1">
      <c r="A229" s="8" t="s">
        <v>979</v>
      </c>
      <c r="B229" s="8" t="s">
        <v>621</v>
      </c>
      <c r="C229" s="6" t="s">
        <v>264</v>
      </c>
      <c r="D229"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29" s="8" t="s">
        <v>619</v>
      </c>
      <c r="F229" s="8" t="s">
        <v>620</v>
      </c>
      <c r="H229" s="6" t="s">
        <v>788</v>
      </c>
      <c r="I229" s="6" t="s">
        <v>454</v>
      </c>
      <c r="J229" s="6" t="s">
        <v>51</v>
      </c>
      <c r="K229" s="6" t="s">
        <v>20</v>
      </c>
      <c r="L229" s="6"/>
      <c r="M229" s="7">
        <v>45142</v>
      </c>
      <c r="N229" s="6" t="s">
        <v>22</v>
      </c>
      <c r="O229" s="8" t="s">
        <v>837</v>
      </c>
      <c r="P229" s="6" t="str">
        <f>HYPERLINK("https://docs.wto.org/imrd/directdoc.asp?DDFDocuments/t/G/TBTN23/VNM263.DOCX", "https://docs.wto.org/imrd/directdoc.asp?DDFDocuments/t/G/TBTN23/VNM263.DOCX")</f>
        <v>https://docs.wto.org/imrd/directdoc.asp?DDFDocuments/t/G/TBTN23/VNM263.DOCX</v>
      </c>
      <c r="Q229" s="6" t="str">
        <f>HYPERLINK("https://docs.wto.org/imrd/directdoc.asp?DDFDocuments/u/G/TBTN23/VNM263.DOCX", "https://docs.wto.org/imrd/directdoc.asp?DDFDocuments/u/G/TBTN23/VNM263.DOCX")</f>
        <v>https://docs.wto.org/imrd/directdoc.asp?DDFDocuments/u/G/TBTN23/VNM263.DOCX</v>
      </c>
      <c r="R229" s="6" t="str">
        <f>HYPERLINK("https://docs.wto.org/imrd/directdoc.asp?DDFDocuments/v/G/TBTN23/VNM263.DOCX", "https://docs.wto.org/imrd/directdoc.asp?DDFDocuments/v/G/TBTN23/VNM263.DOCX")</f>
        <v>https://docs.wto.org/imrd/directdoc.asp?DDFDocuments/v/G/TBTN23/VNM263.DOCX</v>
      </c>
    </row>
    <row r="230" spans="1:18" ht="35.1" customHeight="1">
      <c r="A230" s="8" t="s">
        <v>979</v>
      </c>
      <c r="B230" s="8" t="s">
        <v>621</v>
      </c>
      <c r="C230" s="6" t="s">
        <v>617</v>
      </c>
      <c r="D230"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30" s="8" t="s">
        <v>619</v>
      </c>
      <c r="F230" s="8" t="s">
        <v>620</v>
      </c>
      <c r="H230" s="6" t="s">
        <v>841</v>
      </c>
      <c r="I230" s="6" t="s">
        <v>834</v>
      </c>
      <c r="J230" s="6" t="s">
        <v>21</v>
      </c>
      <c r="K230" s="6" t="s">
        <v>38</v>
      </c>
      <c r="L230" s="6"/>
      <c r="M230" s="7">
        <v>45133</v>
      </c>
      <c r="N230" s="6" t="s">
        <v>22</v>
      </c>
      <c r="O230" s="8" t="s">
        <v>842</v>
      </c>
      <c r="P230" s="6" t="str">
        <f>HYPERLINK("https://docs.wto.org/imrd/directdoc.asp?DDFDocuments/t/G/TBTN23/LKA55.DOCX", "https://docs.wto.org/imrd/directdoc.asp?DDFDocuments/t/G/TBTN23/LKA55.DOCX")</f>
        <v>https://docs.wto.org/imrd/directdoc.asp?DDFDocuments/t/G/TBTN23/LKA55.DOCX</v>
      </c>
      <c r="Q230" s="6" t="str">
        <f>HYPERLINK("https://docs.wto.org/imrd/directdoc.asp?DDFDocuments/u/G/TBTN23/LKA55.DOCX", "https://docs.wto.org/imrd/directdoc.asp?DDFDocuments/u/G/TBTN23/LKA55.DOCX")</f>
        <v>https://docs.wto.org/imrd/directdoc.asp?DDFDocuments/u/G/TBTN23/LKA55.DOCX</v>
      </c>
      <c r="R230" s="6" t="str">
        <f>HYPERLINK("https://docs.wto.org/imrd/directdoc.asp?DDFDocuments/v/G/TBTN23/LKA55.DOCX", "https://docs.wto.org/imrd/directdoc.asp?DDFDocuments/v/G/TBTN23/LKA55.DOCX")</f>
        <v>https://docs.wto.org/imrd/directdoc.asp?DDFDocuments/v/G/TBTN23/LKA55.DOCX</v>
      </c>
    </row>
    <row r="231" spans="1:18" ht="35.1" customHeight="1">
      <c r="A231" s="8" t="s">
        <v>979</v>
      </c>
      <c r="B231" s="8" t="s">
        <v>621</v>
      </c>
      <c r="C231" s="6" t="s">
        <v>591</v>
      </c>
      <c r="D231"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31" s="8" t="s">
        <v>619</v>
      </c>
      <c r="F231" s="8" t="s">
        <v>620</v>
      </c>
      <c r="H231" s="6" t="s">
        <v>805</v>
      </c>
      <c r="I231" s="6" t="s">
        <v>173</v>
      </c>
      <c r="J231" s="6" t="s">
        <v>381</v>
      </c>
      <c r="K231" s="6" t="s">
        <v>20</v>
      </c>
      <c r="L231" s="6"/>
      <c r="M231" s="7">
        <v>45142</v>
      </c>
      <c r="N231" s="6" t="s">
        <v>22</v>
      </c>
      <c r="O231" s="8" t="s">
        <v>806</v>
      </c>
      <c r="P231" s="6" t="str">
        <f>HYPERLINK("https://docs.wto.org/imrd/directdoc.asp?DDFDocuments/t/G/TBTN23/BDI367.DOCX", "https://docs.wto.org/imrd/directdoc.asp?DDFDocuments/t/G/TBTN23/BDI367.DOCX")</f>
        <v>https://docs.wto.org/imrd/directdoc.asp?DDFDocuments/t/G/TBTN23/BDI367.DOCX</v>
      </c>
      <c r="Q231" s="6" t="str">
        <f>HYPERLINK("https://docs.wto.org/imrd/directdoc.asp?DDFDocuments/u/G/TBTN23/BDI367.DOCX", "https://docs.wto.org/imrd/directdoc.asp?DDFDocuments/u/G/TBTN23/BDI367.DOCX")</f>
        <v>https://docs.wto.org/imrd/directdoc.asp?DDFDocuments/u/G/TBTN23/BDI367.DOCX</v>
      </c>
      <c r="R231" s="6" t="str">
        <f>HYPERLINK("https://docs.wto.org/imrd/directdoc.asp?DDFDocuments/v/G/TBTN23/BDI367.DOCX", "https://docs.wto.org/imrd/directdoc.asp?DDFDocuments/v/G/TBTN23/BDI367.DOCX")</f>
        <v>https://docs.wto.org/imrd/directdoc.asp?DDFDocuments/v/G/TBTN23/BDI367.DOCX</v>
      </c>
    </row>
    <row r="232" spans="1:18" ht="35.1" customHeight="1">
      <c r="A232" s="8" t="s">
        <v>979</v>
      </c>
      <c r="B232" s="8" t="s">
        <v>621</v>
      </c>
      <c r="C232" s="6" t="s">
        <v>606</v>
      </c>
      <c r="D232"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32" s="8" t="s">
        <v>619</v>
      </c>
      <c r="F232" s="8" t="s">
        <v>620</v>
      </c>
      <c r="H232" s="6" t="s">
        <v>845</v>
      </c>
      <c r="I232" s="6" t="s">
        <v>454</v>
      </c>
      <c r="J232" s="6" t="s">
        <v>51</v>
      </c>
      <c r="K232" s="6" t="s">
        <v>20</v>
      </c>
      <c r="L232" s="6"/>
      <c r="M232" s="7">
        <v>45142</v>
      </c>
      <c r="N232" s="6" t="s">
        <v>22</v>
      </c>
      <c r="O232" s="8" t="s">
        <v>846</v>
      </c>
      <c r="P232" s="6" t="str">
        <f>HYPERLINK("https://docs.wto.org/imrd/directdoc.asp?DDFDocuments/t/G/TBTN23/VNM257.DOCX", "https://docs.wto.org/imrd/directdoc.asp?DDFDocuments/t/G/TBTN23/VNM257.DOCX")</f>
        <v>https://docs.wto.org/imrd/directdoc.asp?DDFDocuments/t/G/TBTN23/VNM257.DOCX</v>
      </c>
      <c r="Q232" s="6" t="str">
        <f>HYPERLINK("https://docs.wto.org/imrd/directdoc.asp?DDFDocuments/u/G/TBTN23/VNM257.DOCX", "https://docs.wto.org/imrd/directdoc.asp?DDFDocuments/u/G/TBTN23/VNM257.DOCX")</f>
        <v>https://docs.wto.org/imrd/directdoc.asp?DDFDocuments/u/G/TBTN23/VNM257.DOCX</v>
      </c>
      <c r="R232" s="6" t="str">
        <f>HYPERLINK("https://docs.wto.org/imrd/directdoc.asp?DDFDocuments/v/G/TBTN23/VNM257.DOCX", "https://docs.wto.org/imrd/directdoc.asp?DDFDocuments/v/G/TBTN23/VNM257.DOCX")</f>
        <v>https://docs.wto.org/imrd/directdoc.asp?DDFDocuments/v/G/TBTN23/VNM257.DOCX</v>
      </c>
    </row>
    <row r="233" spans="1:18" ht="35.1" customHeight="1">
      <c r="A233" s="8" t="s">
        <v>979</v>
      </c>
      <c r="B233" s="8" t="s">
        <v>621</v>
      </c>
      <c r="C233" s="6" t="s">
        <v>604</v>
      </c>
      <c r="D233" s="6" t="str">
        <f>HYPERLINK("https://eping.wto.org/en/Search?viewData= G/TBT/N/ARE/575, G/TBT/N/BHR/665, G/TBT/N/KWT/634, G/TBT/N/OMN/495, G/TBT/N/QAT/645, G/TBT/N/SAU/1288, G/TBT/N/YEM/252"," G/TBT/N/ARE/575, G/TBT/N/BHR/665, G/TBT/N/KWT/634, G/TBT/N/OMN/495, G/TBT/N/QAT/645, G/TBT/N/SAU/1288, G/TBT/N/YEM/252")</f>
        <v xml:space="preserve"> G/TBT/N/ARE/575, G/TBT/N/BHR/665, G/TBT/N/KWT/634, G/TBT/N/OMN/495, G/TBT/N/QAT/645, G/TBT/N/SAU/1288, G/TBT/N/YEM/252</v>
      </c>
      <c r="E233" s="8" t="s">
        <v>619</v>
      </c>
      <c r="F233" s="8" t="s">
        <v>620</v>
      </c>
      <c r="H233" s="6" t="s">
        <v>788</v>
      </c>
      <c r="I233" s="6" t="s">
        <v>454</v>
      </c>
      <c r="J233" s="6" t="s">
        <v>51</v>
      </c>
      <c r="K233" s="6" t="s">
        <v>20</v>
      </c>
      <c r="L233" s="6"/>
      <c r="M233" s="7">
        <v>45142</v>
      </c>
      <c r="N233" s="6" t="s">
        <v>22</v>
      </c>
      <c r="O233" s="8" t="s">
        <v>849</v>
      </c>
      <c r="P233" s="6" t="str">
        <f>HYPERLINK("https://docs.wto.org/imrd/directdoc.asp?DDFDocuments/t/G/TBTN23/VNM261.DOCX", "https://docs.wto.org/imrd/directdoc.asp?DDFDocuments/t/G/TBTN23/VNM261.DOCX")</f>
        <v>https://docs.wto.org/imrd/directdoc.asp?DDFDocuments/t/G/TBTN23/VNM261.DOCX</v>
      </c>
      <c r="Q233" s="6" t="str">
        <f>HYPERLINK("https://docs.wto.org/imrd/directdoc.asp?DDFDocuments/u/G/TBTN23/VNM261.DOCX", "https://docs.wto.org/imrd/directdoc.asp?DDFDocuments/u/G/TBTN23/VNM261.DOCX")</f>
        <v>https://docs.wto.org/imrd/directdoc.asp?DDFDocuments/u/G/TBTN23/VNM261.DOCX</v>
      </c>
      <c r="R233" s="6" t="str">
        <f>HYPERLINK("https://docs.wto.org/imrd/directdoc.asp?DDFDocuments/v/G/TBTN23/VNM261.DOCX", "https://docs.wto.org/imrd/directdoc.asp?DDFDocuments/v/G/TBTN23/VNM261.DOCX")</f>
        <v>https://docs.wto.org/imrd/directdoc.asp?DDFDocuments/v/G/TBTN23/VNM261.DOCX</v>
      </c>
    </row>
    <row r="234" spans="1:18" ht="35.1" customHeight="1">
      <c r="A234" s="8" t="s">
        <v>922</v>
      </c>
      <c r="B234" s="8" t="s">
        <v>283</v>
      </c>
      <c r="C234" s="6" t="s">
        <v>184</v>
      </c>
      <c r="D234" s="6" t="str">
        <f>HYPERLINK("https://eping.wto.org/en/Search?viewData= G/TBT/N/CHN/1730"," G/TBT/N/CHN/1730")</f>
        <v xml:space="preserve"> G/TBT/N/CHN/1730</v>
      </c>
      <c r="E234" s="8" t="s">
        <v>281</v>
      </c>
      <c r="F234" s="8" t="s">
        <v>282</v>
      </c>
      <c r="H234" s="6" t="s">
        <v>788</v>
      </c>
      <c r="I234" s="6" t="s">
        <v>454</v>
      </c>
      <c r="J234" s="6" t="s">
        <v>51</v>
      </c>
      <c r="K234" s="6" t="s">
        <v>20</v>
      </c>
      <c r="L234" s="6"/>
      <c r="M234" s="7">
        <v>45142</v>
      </c>
      <c r="N234" s="6" t="s">
        <v>22</v>
      </c>
      <c r="O234" s="8" t="s">
        <v>796</v>
      </c>
      <c r="P234" s="6" t="str">
        <f>HYPERLINK("https://docs.wto.org/imrd/directdoc.asp?DDFDocuments/t/G/TBTN23/VNM262.DOCX", "https://docs.wto.org/imrd/directdoc.asp?DDFDocuments/t/G/TBTN23/VNM262.DOCX")</f>
        <v>https://docs.wto.org/imrd/directdoc.asp?DDFDocuments/t/G/TBTN23/VNM262.DOCX</v>
      </c>
      <c r="Q234" s="6" t="str">
        <f>HYPERLINK("https://docs.wto.org/imrd/directdoc.asp?DDFDocuments/u/G/TBTN23/VNM262.DOCX", "https://docs.wto.org/imrd/directdoc.asp?DDFDocuments/u/G/TBTN23/VNM262.DOCX")</f>
        <v>https://docs.wto.org/imrd/directdoc.asp?DDFDocuments/u/G/TBTN23/VNM262.DOCX</v>
      </c>
      <c r="R234" s="6" t="str">
        <f>HYPERLINK("https://docs.wto.org/imrd/directdoc.asp?DDFDocuments/v/G/TBTN23/VNM262.DOCX", "https://docs.wto.org/imrd/directdoc.asp?DDFDocuments/v/G/TBTN23/VNM262.DOCX")</f>
        <v>https://docs.wto.org/imrd/directdoc.asp?DDFDocuments/v/G/TBTN23/VNM262.DOCX</v>
      </c>
    </row>
    <row r="235" spans="1:18" ht="35.1" customHeight="1">
      <c r="A235" s="8" t="s">
        <v>990</v>
      </c>
      <c r="B235" s="8" t="s">
        <v>697</v>
      </c>
      <c r="C235" s="6" t="s">
        <v>61</v>
      </c>
      <c r="D235" s="6" t="str">
        <f>HYPERLINK("https://eping.wto.org/en/Search?viewData= G/TBT/N/IND/275"," G/TBT/N/IND/275")</f>
        <v xml:space="preserve"> G/TBT/N/IND/275</v>
      </c>
      <c r="E235" s="8" t="s">
        <v>695</v>
      </c>
      <c r="F235" s="8" t="s">
        <v>696</v>
      </c>
      <c r="H235" s="6" t="s">
        <v>20</v>
      </c>
      <c r="I235" s="6" t="s">
        <v>681</v>
      </c>
      <c r="J235" s="6" t="s">
        <v>855</v>
      </c>
      <c r="K235" s="6" t="s">
        <v>20</v>
      </c>
      <c r="L235" s="6"/>
      <c r="M235" s="7">
        <v>45142</v>
      </c>
      <c r="N235" s="6" t="s">
        <v>22</v>
      </c>
      <c r="O235" s="8" t="s">
        <v>856</v>
      </c>
      <c r="P235" s="6" t="str">
        <f>HYPERLINK("https://docs.wto.org/imrd/directdoc.asp?DDFDocuments/t/G/TBTN23/THA699.DOCX", "https://docs.wto.org/imrd/directdoc.asp?DDFDocuments/t/G/TBTN23/THA699.DOCX")</f>
        <v>https://docs.wto.org/imrd/directdoc.asp?DDFDocuments/t/G/TBTN23/THA699.DOCX</v>
      </c>
      <c r="Q235" s="6" t="str">
        <f>HYPERLINK("https://docs.wto.org/imrd/directdoc.asp?DDFDocuments/u/G/TBTN23/THA699.DOCX", "https://docs.wto.org/imrd/directdoc.asp?DDFDocuments/u/G/TBTN23/THA699.DOCX")</f>
        <v>https://docs.wto.org/imrd/directdoc.asp?DDFDocuments/u/G/TBTN23/THA699.DOCX</v>
      </c>
      <c r="R235" s="6" t="str">
        <f>HYPERLINK("https://docs.wto.org/imrd/directdoc.asp?DDFDocuments/v/G/TBTN23/THA699.DOCX", "https://docs.wto.org/imrd/directdoc.asp?DDFDocuments/v/G/TBTN23/THA699.DOCX")</f>
        <v>https://docs.wto.org/imrd/directdoc.asp?DDFDocuments/v/G/TBTN23/THA699.DOCX</v>
      </c>
    </row>
    <row r="236" spans="1:18" ht="35.1" customHeight="1">
      <c r="A236" s="8" t="s">
        <v>887</v>
      </c>
      <c r="B236" s="8" t="s">
        <v>19</v>
      </c>
      <c r="C236" s="6" t="s">
        <v>16</v>
      </c>
      <c r="D236" s="6" t="str">
        <f>HYPERLINK("https://eping.wto.org/en/Search?viewData= G/TBT/N/RUS/145"," G/TBT/N/RUS/145")</f>
        <v xml:space="preserve"> G/TBT/N/RUS/145</v>
      </c>
      <c r="E236" s="8" t="s">
        <v>17</v>
      </c>
      <c r="F236" s="8" t="s">
        <v>18</v>
      </c>
      <c r="H236" s="6" t="s">
        <v>859</v>
      </c>
      <c r="I236" s="6" t="s">
        <v>454</v>
      </c>
      <c r="J236" s="6" t="s">
        <v>51</v>
      </c>
      <c r="K236" s="6" t="s">
        <v>20</v>
      </c>
      <c r="L236" s="6"/>
      <c r="M236" s="7">
        <v>45142</v>
      </c>
      <c r="N236" s="6" t="s">
        <v>22</v>
      </c>
      <c r="O236" s="8" t="s">
        <v>860</v>
      </c>
      <c r="P236" s="6" t="str">
        <f>HYPERLINK("https://docs.wto.org/imrd/directdoc.asp?DDFDocuments/t/G/TBTN23/VNM258.DOCX", "https://docs.wto.org/imrd/directdoc.asp?DDFDocuments/t/G/TBTN23/VNM258.DOCX")</f>
        <v>https://docs.wto.org/imrd/directdoc.asp?DDFDocuments/t/G/TBTN23/VNM258.DOCX</v>
      </c>
      <c r="Q236" s="6" t="str">
        <f>HYPERLINK("https://docs.wto.org/imrd/directdoc.asp?DDFDocuments/u/G/TBTN23/VNM258.DOCX", "https://docs.wto.org/imrd/directdoc.asp?DDFDocuments/u/G/TBTN23/VNM258.DOCX")</f>
        <v>https://docs.wto.org/imrd/directdoc.asp?DDFDocuments/u/G/TBTN23/VNM258.DOCX</v>
      </c>
      <c r="R236" s="6" t="str">
        <f>HYPERLINK("https://docs.wto.org/imrd/directdoc.asp?DDFDocuments/v/G/TBTN23/VNM258.DOCX", "https://docs.wto.org/imrd/directdoc.asp?DDFDocuments/v/G/TBTN23/VNM258.DOCX")</f>
        <v>https://docs.wto.org/imrd/directdoc.asp?DDFDocuments/v/G/TBTN23/VNM258.DOCX</v>
      </c>
    </row>
    <row r="237" spans="1:18" ht="35.1" customHeight="1">
      <c r="A237" s="8" t="s">
        <v>887</v>
      </c>
      <c r="B237" s="8" t="s">
        <v>19</v>
      </c>
      <c r="C237" s="6" t="s">
        <v>16</v>
      </c>
      <c r="D237" s="6" t="str">
        <f>HYPERLINK("https://eping.wto.org/en/Search?viewData= G/TBT/N/RUS/144"," G/TBT/N/RUS/144")</f>
        <v xml:space="preserve"> G/TBT/N/RUS/144</v>
      </c>
      <c r="E237" s="8" t="s">
        <v>671</v>
      </c>
      <c r="F237" s="8" t="s">
        <v>672</v>
      </c>
      <c r="H237" s="6" t="s">
        <v>788</v>
      </c>
      <c r="I237" s="6" t="s">
        <v>454</v>
      </c>
      <c r="J237" s="6" t="s">
        <v>51</v>
      </c>
      <c r="K237" s="6" t="s">
        <v>20</v>
      </c>
      <c r="L237" s="6"/>
      <c r="M237" s="7">
        <v>45142</v>
      </c>
      <c r="N237" s="6" t="s">
        <v>22</v>
      </c>
      <c r="O237" s="8" t="s">
        <v>863</v>
      </c>
      <c r="P237" s="6" t="str">
        <f>HYPERLINK("https://docs.wto.org/imrd/directdoc.asp?DDFDocuments/t/G/TBTN23/VNM259.DOCX", "https://docs.wto.org/imrd/directdoc.asp?DDFDocuments/t/G/TBTN23/VNM259.DOCX")</f>
        <v>https://docs.wto.org/imrd/directdoc.asp?DDFDocuments/t/G/TBTN23/VNM259.DOCX</v>
      </c>
      <c r="Q237" s="6" t="str">
        <f>HYPERLINK("https://docs.wto.org/imrd/directdoc.asp?DDFDocuments/u/G/TBTN23/VNM259.DOCX", "https://docs.wto.org/imrd/directdoc.asp?DDFDocuments/u/G/TBTN23/VNM259.DOCX")</f>
        <v>https://docs.wto.org/imrd/directdoc.asp?DDFDocuments/u/G/TBTN23/VNM259.DOCX</v>
      </c>
      <c r="R237" s="6" t="str">
        <f>HYPERLINK("https://docs.wto.org/imrd/directdoc.asp?DDFDocuments/v/G/TBTN23/VNM259.DOCX", "https://docs.wto.org/imrd/directdoc.asp?DDFDocuments/v/G/TBTN23/VNM259.DOCX")</f>
        <v>https://docs.wto.org/imrd/directdoc.asp?DDFDocuments/v/G/TBTN23/VNM259.DOCX</v>
      </c>
    </row>
    <row r="238" spans="1:18" ht="35.1" customHeight="1">
      <c r="A238" s="8" t="s">
        <v>1006</v>
      </c>
      <c r="B238" s="8" t="s">
        <v>799</v>
      </c>
      <c r="C238" s="6" t="s">
        <v>253</v>
      </c>
      <c r="D238" s="6" t="str">
        <f>HYPERLINK("https://eping.wto.org/en/Search?viewData= G/TBT/N/BDI/366, G/TBT/N/KEN/1446, G/TBT/N/RWA/877, G/TBT/N/TZA/980, G/TBT/N/UGA/1783"," G/TBT/N/BDI/366, G/TBT/N/KEN/1446, G/TBT/N/RWA/877, G/TBT/N/TZA/980, G/TBT/N/UGA/1783")</f>
        <v xml:space="preserve"> G/TBT/N/BDI/366, G/TBT/N/KEN/1446, G/TBT/N/RWA/877, G/TBT/N/TZA/980, G/TBT/N/UGA/1783</v>
      </c>
      <c r="E238" s="8" t="s">
        <v>797</v>
      </c>
      <c r="F238" s="8" t="s">
        <v>798</v>
      </c>
      <c r="H238" s="6" t="s">
        <v>805</v>
      </c>
      <c r="I238" s="6" t="s">
        <v>173</v>
      </c>
      <c r="J238" s="6" t="s">
        <v>379</v>
      </c>
      <c r="K238" s="6" t="s">
        <v>20</v>
      </c>
      <c r="L238" s="6"/>
      <c r="M238" s="7">
        <v>45142</v>
      </c>
      <c r="N238" s="6" t="s">
        <v>22</v>
      </c>
      <c r="O238" s="8" t="s">
        <v>806</v>
      </c>
      <c r="P238" s="6" t="str">
        <f>HYPERLINK("https://docs.wto.org/imrd/directdoc.asp?DDFDocuments/t/G/TBTN23/BDI367.DOCX", "https://docs.wto.org/imrd/directdoc.asp?DDFDocuments/t/G/TBTN23/BDI367.DOCX")</f>
        <v>https://docs.wto.org/imrd/directdoc.asp?DDFDocuments/t/G/TBTN23/BDI367.DOCX</v>
      </c>
      <c r="Q238" s="6" t="str">
        <f>HYPERLINK("https://docs.wto.org/imrd/directdoc.asp?DDFDocuments/u/G/TBTN23/BDI367.DOCX", "https://docs.wto.org/imrd/directdoc.asp?DDFDocuments/u/G/TBTN23/BDI367.DOCX")</f>
        <v>https://docs.wto.org/imrd/directdoc.asp?DDFDocuments/u/G/TBTN23/BDI367.DOCX</v>
      </c>
      <c r="R238" s="6" t="str">
        <f>HYPERLINK("https://docs.wto.org/imrd/directdoc.asp?DDFDocuments/v/G/TBTN23/BDI367.DOCX", "https://docs.wto.org/imrd/directdoc.asp?DDFDocuments/v/G/TBTN23/BDI367.DOCX")</f>
        <v>https://docs.wto.org/imrd/directdoc.asp?DDFDocuments/v/G/TBTN23/BDI367.DOCX</v>
      </c>
    </row>
    <row r="239" spans="1:18" ht="35.1" customHeight="1">
      <c r="A239" s="8" t="s">
        <v>1006</v>
      </c>
      <c r="B239" s="8" t="s">
        <v>799</v>
      </c>
      <c r="C239" s="6" t="s">
        <v>104</v>
      </c>
      <c r="D239" s="6" t="str">
        <f>HYPERLINK("https://eping.wto.org/en/Search?viewData= G/TBT/N/BDI/366, G/TBT/N/KEN/1446, G/TBT/N/RWA/877, G/TBT/N/TZA/980, G/TBT/N/UGA/1783"," G/TBT/N/BDI/366, G/TBT/N/KEN/1446, G/TBT/N/RWA/877, G/TBT/N/TZA/980, G/TBT/N/UGA/1783")</f>
        <v xml:space="preserve"> G/TBT/N/BDI/366, G/TBT/N/KEN/1446, G/TBT/N/RWA/877, G/TBT/N/TZA/980, G/TBT/N/UGA/1783</v>
      </c>
      <c r="E239" s="8" t="s">
        <v>797</v>
      </c>
      <c r="F239" s="8" t="s">
        <v>798</v>
      </c>
      <c r="H239" s="6" t="s">
        <v>20</v>
      </c>
      <c r="I239" s="6" t="s">
        <v>866</v>
      </c>
      <c r="J239" s="6" t="s">
        <v>855</v>
      </c>
      <c r="K239" s="6" t="s">
        <v>20</v>
      </c>
      <c r="L239" s="6"/>
      <c r="M239" s="7">
        <v>45142</v>
      </c>
      <c r="N239" s="6" t="s">
        <v>22</v>
      </c>
      <c r="O239" s="8" t="s">
        <v>867</v>
      </c>
      <c r="P239" s="6" t="str">
        <f>HYPERLINK("https://docs.wto.org/imrd/directdoc.asp?DDFDocuments/t/G/TBTN23/THA698.DOCX", "https://docs.wto.org/imrd/directdoc.asp?DDFDocuments/t/G/TBTN23/THA698.DOCX")</f>
        <v>https://docs.wto.org/imrd/directdoc.asp?DDFDocuments/t/G/TBTN23/THA698.DOCX</v>
      </c>
      <c r="Q239" s="6" t="str">
        <f>HYPERLINK("https://docs.wto.org/imrd/directdoc.asp?DDFDocuments/u/G/TBTN23/THA698.DOCX", "https://docs.wto.org/imrd/directdoc.asp?DDFDocuments/u/G/TBTN23/THA698.DOCX")</f>
        <v>https://docs.wto.org/imrd/directdoc.asp?DDFDocuments/u/G/TBTN23/THA698.DOCX</v>
      </c>
      <c r="R239" s="6" t="str">
        <f>HYPERLINK("https://docs.wto.org/imrd/directdoc.asp?DDFDocuments/v/G/TBTN23/THA698.DOCX", "https://docs.wto.org/imrd/directdoc.asp?DDFDocuments/v/G/TBTN23/THA698.DOCX")</f>
        <v>https://docs.wto.org/imrd/directdoc.asp?DDFDocuments/v/G/TBTN23/THA698.DOCX</v>
      </c>
    </row>
    <row r="240" spans="1:18" ht="35.1" customHeight="1">
      <c r="A240" s="8" t="s">
        <v>1006</v>
      </c>
      <c r="B240" s="8" t="s">
        <v>799</v>
      </c>
      <c r="C240" s="6" t="s">
        <v>240</v>
      </c>
      <c r="D240" s="6" t="str">
        <f>HYPERLINK("https://eping.wto.org/en/Search?viewData= G/TBT/N/BDI/366, G/TBT/N/KEN/1446, G/TBT/N/RWA/877, G/TBT/N/TZA/980, G/TBT/N/UGA/1783"," G/TBT/N/BDI/366, G/TBT/N/KEN/1446, G/TBT/N/RWA/877, G/TBT/N/TZA/980, G/TBT/N/UGA/1783")</f>
        <v xml:space="preserve"> G/TBT/N/BDI/366, G/TBT/N/KEN/1446, G/TBT/N/RWA/877, G/TBT/N/TZA/980, G/TBT/N/UGA/1783</v>
      </c>
      <c r="E240" s="8" t="s">
        <v>797</v>
      </c>
      <c r="F240" s="8" t="s">
        <v>798</v>
      </c>
      <c r="H240" s="6" t="s">
        <v>20</v>
      </c>
      <c r="I240" s="6" t="s">
        <v>552</v>
      </c>
      <c r="J240" s="6" t="s">
        <v>553</v>
      </c>
      <c r="K240" s="6" t="s">
        <v>20</v>
      </c>
      <c r="L240" s="6"/>
      <c r="M240" s="7">
        <v>45142</v>
      </c>
      <c r="N240" s="6" t="s">
        <v>22</v>
      </c>
      <c r="O240" s="8" t="s">
        <v>870</v>
      </c>
      <c r="P240" s="6" t="str">
        <f>HYPERLINK("https://docs.wto.org/imrd/directdoc.asp?DDFDocuments/t/G/TBTN23/MEX520.DOCX", "https://docs.wto.org/imrd/directdoc.asp?DDFDocuments/t/G/TBTN23/MEX520.DOCX")</f>
        <v>https://docs.wto.org/imrd/directdoc.asp?DDFDocuments/t/G/TBTN23/MEX520.DOCX</v>
      </c>
      <c r="Q240" s="6" t="str">
        <f>HYPERLINK("https://docs.wto.org/imrd/directdoc.asp?DDFDocuments/u/G/TBTN23/MEX520.DOCX", "https://docs.wto.org/imrd/directdoc.asp?DDFDocuments/u/G/TBTN23/MEX520.DOCX")</f>
        <v>https://docs.wto.org/imrd/directdoc.asp?DDFDocuments/u/G/TBTN23/MEX520.DOCX</v>
      </c>
      <c r="R240" s="6" t="str">
        <f>HYPERLINK("https://docs.wto.org/imrd/directdoc.asp?DDFDocuments/v/G/TBTN23/MEX520.DOCX", "https://docs.wto.org/imrd/directdoc.asp?DDFDocuments/v/G/TBTN23/MEX520.DOCX")</f>
        <v>https://docs.wto.org/imrd/directdoc.asp?DDFDocuments/v/G/TBTN23/MEX520.DOCX</v>
      </c>
    </row>
    <row r="241" spans="1:18" ht="35.1" customHeight="1">
      <c r="A241" s="8" t="s">
        <v>1006</v>
      </c>
      <c r="B241" s="8" t="s">
        <v>799</v>
      </c>
      <c r="C241" s="6" t="s">
        <v>168</v>
      </c>
      <c r="D241" s="6" t="str">
        <f>HYPERLINK("https://eping.wto.org/en/Search?viewData= G/TBT/N/BDI/366, G/TBT/N/KEN/1446, G/TBT/N/RWA/877, G/TBT/N/TZA/980, G/TBT/N/UGA/1783"," G/TBT/N/BDI/366, G/TBT/N/KEN/1446, G/TBT/N/RWA/877, G/TBT/N/TZA/980, G/TBT/N/UGA/1783")</f>
        <v xml:space="preserve"> G/TBT/N/BDI/366, G/TBT/N/KEN/1446, G/TBT/N/RWA/877, G/TBT/N/TZA/980, G/TBT/N/UGA/1783</v>
      </c>
      <c r="E241" s="8" t="s">
        <v>797</v>
      </c>
      <c r="F241" s="8" t="s">
        <v>798</v>
      </c>
      <c r="H241" s="6" t="s">
        <v>20</v>
      </c>
      <c r="I241" s="6" t="s">
        <v>874</v>
      </c>
      <c r="J241" s="6" t="s">
        <v>553</v>
      </c>
      <c r="K241" s="6" t="s">
        <v>20</v>
      </c>
      <c r="L241" s="6"/>
      <c r="M241" s="7">
        <v>45139</v>
      </c>
      <c r="N241" s="6" t="s">
        <v>22</v>
      </c>
      <c r="O241" s="8" t="s">
        <v>875</v>
      </c>
      <c r="P241" s="6" t="str">
        <f>HYPERLINK("https://docs.wto.org/imrd/directdoc.asp?DDFDocuments/t/G/TBTN23/MEX519.DOCX", "https://docs.wto.org/imrd/directdoc.asp?DDFDocuments/t/G/TBTN23/MEX519.DOCX")</f>
        <v>https://docs.wto.org/imrd/directdoc.asp?DDFDocuments/t/G/TBTN23/MEX519.DOCX</v>
      </c>
      <c r="Q241" s="6" t="str">
        <f>HYPERLINK("https://docs.wto.org/imrd/directdoc.asp?DDFDocuments/u/G/TBTN23/MEX519.DOCX", "https://docs.wto.org/imrd/directdoc.asp?DDFDocuments/u/G/TBTN23/MEX519.DOCX")</f>
        <v>https://docs.wto.org/imrd/directdoc.asp?DDFDocuments/u/G/TBTN23/MEX519.DOCX</v>
      </c>
      <c r="R241" s="6" t="str">
        <f>HYPERLINK("https://docs.wto.org/imrd/directdoc.asp?DDFDocuments/v/G/TBTN23/MEX519.DOCX", "https://docs.wto.org/imrd/directdoc.asp?DDFDocuments/v/G/TBTN23/MEX519.DOCX")</f>
        <v>https://docs.wto.org/imrd/directdoc.asp?DDFDocuments/v/G/TBTN23/MEX519.DOCX</v>
      </c>
    </row>
    <row r="242" spans="1:18" ht="35.1" customHeight="1">
      <c r="A242" s="8" t="s">
        <v>1006</v>
      </c>
      <c r="B242" s="8" t="s">
        <v>799</v>
      </c>
      <c r="C242" s="6" t="s">
        <v>238</v>
      </c>
      <c r="D242" s="6" t="str">
        <f>HYPERLINK("https://eping.wto.org/en/Search?viewData= G/TBT/N/BDI/366, G/TBT/N/KEN/1446, G/TBT/N/RWA/877, G/TBT/N/TZA/980, G/TBT/N/UGA/1783"," G/TBT/N/BDI/366, G/TBT/N/KEN/1446, G/TBT/N/RWA/877, G/TBT/N/TZA/980, G/TBT/N/UGA/1783")</f>
        <v xml:space="preserve"> G/TBT/N/BDI/366, G/TBT/N/KEN/1446, G/TBT/N/RWA/877, G/TBT/N/TZA/980, G/TBT/N/UGA/1783</v>
      </c>
      <c r="E242" s="8" t="s">
        <v>797</v>
      </c>
      <c r="F242" s="8" t="s">
        <v>798</v>
      </c>
      <c r="H242" s="6" t="s">
        <v>879</v>
      </c>
      <c r="I242" s="6" t="s">
        <v>880</v>
      </c>
      <c r="J242" s="6" t="s">
        <v>881</v>
      </c>
      <c r="K242" s="6" t="s">
        <v>20</v>
      </c>
      <c r="L242" s="6"/>
      <c r="M242" s="7">
        <v>45138</v>
      </c>
      <c r="N242" s="6" t="s">
        <v>22</v>
      </c>
      <c r="O242" s="8" t="s">
        <v>882</v>
      </c>
      <c r="P242" s="6" t="str">
        <f>HYPERLINK("https://docs.wto.org/imrd/directdoc.asp?DDFDocuments/t/G/TBTN23/IND270.DOCX", "https://docs.wto.org/imrd/directdoc.asp?DDFDocuments/t/G/TBTN23/IND270.DOCX")</f>
        <v>https://docs.wto.org/imrd/directdoc.asp?DDFDocuments/t/G/TBTN23/IND270.DOCX</v>
      </c>
      <c r="Q242" s="6" t="str">
        <f>HYPERLINK("https://docs.wto.org/imrd/directdoc.asp?DDFDocuments/u/G/TBTN23/IND270.DOCX", "https://docs.wto.org/imrd/directdoc.asp?DDFDocuments/u/G/TBTN23/IND270.DOCX")</f>
        <v>https://docs.wto.org/imrd/directdoc.asp?DDFDocuments/u/G/TBTN23/IND270.DOCX</v>
      </c>
      <c r="R242" s="6" t="str">
        <f>HYPERLINK("https://docs.wto.org/imrd/directdoc.asp?DDFDocuments/v/G/TBTN23/IND270.DOCX", "https://docs.wto.org/imrd/directdoc.asp?DDFDocuments/v/G/TBTN23/IND270.DOCX")</f>
        <v>https://docs.wto.org/imrd/directdoc.asp?DDFDocuments/v/G/TBTN23/IND270.DOCX</v>
      </c>
    </row>
  </sheetData>
  <sortState xmlns:xlrd2="http://schemas.microsoft.com/office/spreadsheetml/2017/richdata2" ref="A2:F243">
    <sortCondition ref="A1:A24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2023-07-03T10:56:53Z</dcterms:created>
  <dcterms:modified xsi:type="dcterms:W3CDTF">2023-07-04T08:47:36Z</dcterms:modified>
</cp:coreProperties>
</file>