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995BCEB8-5AC1-48C9-B502-A3FDF9CCAC43}" xr6:coauthVersionLast="47" xr6:coauthVersionMax="47" xr10:uidLastSave="{00000000-0000-0000-0000-000000000000}"/>
  <bookViews>
    <workbookView xWindow="-120" yWindow="-120" windowWidth="29040" windowHeight="15720" xr2:uid="{00000000-000D-0000-FFFF-FFFF00000000}"/>
  </bookViews>
  <sheets>
    <sheet name="Notifications"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7" i="1" l="1"/>
  <c r="Q127" i="1"/>
  <c r="P127" i="1"/>
  <c r="C127" i="1"/>
  <c r="R73" i="1"/>
  <c r="P73" i="1"/>
  <c r="C73" i="1"/>
  <c r="R29" i="1"/>
  <c r="Q29" i="1"/>
  <c r="P29" i="1"/>
  <c r="C29" i="1"/>
  <c r="R201" i="1"/>
  <c r="Q201" i="1"/>
  <c r="P201" i="1"/>
  <c r="C201" i="1"/>
  <c r="R15" i="1"/>
  <c r="P15" i="1"/>
  <c r="C15" i="1"/>
  <c r="R19" i="1"/>
  <c r="Q19" i="1"/>
  <c r="P19" i="1"/>
  <c r="C19" i="1"/>
  <c r="R58" i="1"/>
  <c r="Q58" i="1"/>
  <c r="P58" i="1"/>
  <c r="C58" i="1"/>
  <c r="R130" i="1"/>
  <c r="Q130" i="1"/>
  <c r="P130" i="1"/>
  <c r="C130" i="1"/>
  <c r="R30" i="1"/>
  <c r="Q30" i="1"/>
  <c r="P30" i="1"/>
  <c r="C30" i="1"/>
  <c r="R104" i="1"/>
  <c r="P104" i="1"/>
  <c r="C104" i="1"/>
  <c r="R27" i="1"/>
  <c r="P27" i="1"/>
  <c r="C27" i="1"/>
  <c r="R229" i="1"/>
  <c r="P229" i="1"/>
  <c r="C229" i="1"/>
  <c r="R250" i="1"/>
  <c r="Q250" i="1"/>
  <c r="P250" i="1"/>
  <c r="C250" i="1"/>
  <c r="R185" i="1"/>
  <c r="Q185" i="1"/>
  <c r="P185" i="1"/>
  <c r="C185" i="1"/>
  <c r="R129" i="1"/>
  <c r="P129" i="1"/>
  <c r="C129" i="1"/>
  <c r="R157" i="1"/>
  <c r="P157" i="1"/>
  <c r="C157" i="1"/>
  <c r="R37" i="1"/>
  <c r="Q37" i="1"/>
  <c r="P37" i="1"/>
  <c r="C37" i="1"/>
  <c r="R226" i="1"/>
  <c r="Q226" i="1"/>
  <c r="P226" i="1"/>
  <c r="C226" i="1"/>
  <c r="R184" i="1"/>
  <c r="P184" i="1"/>
  <c r="C184" i="1"/>
  <c r="R26" i="1"/>
  <c r="P26" i="1"/>
  <c r="C26" i="1"/>
  <c r="R183" i="1"/>
  <c r="Q183" i="1"/>
  <c r="P183" i="1"/>
  <c r="C183" i="1"/>
  <c r="R215" i="1"/>
  <c r="Q215" i="1"/>
  <c r="P215" i="1"/>
  <c r="C215" i="1"/>
  <c r="R214" i="1"/>
  <c r="Q214" i="1"/>
  <c r="P214" i="1"/>
  <c r="C214" i="1"/>
  <c r="R182" i="1"/>
  <c r="Q182" i="1"/>
  <c r="P182" i="1"/>
  <c r="C182" i="1"/>
  <c r="R119" i="1"/>
  <c r="Q119" i="1"/>
  <c r="P119" i="1"/>
  <c r="C119" i="1"/>
  <c r="R181" i="1"/>
  <c r="P181" i="1"/>
  <c r="C181" i="1"/>
  <c r="R103" i="1"/>
  <c r="Q103" i="1"/>
  <c r="P103" i="1"/>
  <c r="C103" i="1"/>
  <c r="R180" i="1"/>
  <c r="Q180" i="1"/>
  <c r="P180" i="1"/>
  <c r="C180" i="1"/>
  <c r="R31" i="1"/>
  <c r="Q31" i="1"/>
  <c r="P31" i="1"/>
  <c r="C31" i="1"/>
  <c r="R89" i="1"/>
  <c r="Q89" i="1"/>
  <c r="P89" i="1"/>
  <c r="C89" i="1"/>
  <c r="R42" i="1"/>
  <c r="Q42" i="1"/>
  <c r="P42" i="1"/>
  <c r="C42" i="1"/>
  <c r="R236" i="1"/>
  <c r="P236" i="1"/>
  <c r="C236" i="1"/>
  <c r="R200" i="1"/>
  <c r="Q200" i="1"/>
  <c r="P200" i="1"/>
  <c r="C200" i="1"/>
  <c r="R221" i="1"/>
  <c r="Q221" i="1"/>
  <c r="P221" i="1"/>
  <c r="C221" i="1"/>
  <c r="R115" i="1"/>
  <c r="Q115" i="1"/>
  <c r="P115" i="1"/>
  <c r="C115" i="1"/>
  <c r="R74" i="1"/>
  <c r="Q74" i="1"/>
  <c r="P74" i="1"/>
  <c r="C74" i="1"/>
  <c r="R14" i="1"/>
  <c r="Q14" i="1"/>
  <c r="P14" i="1"/>
  <c r="C14" i="1"/>
  <c r="R179" i="1"/>
  <c r="Q179" i="1"/>
  <c r="P179" i="1"/>
  <c r="C179" i="1"/>
  <c r="R178" i="1"/>
  <c r="Q178" i="1"/>
  <c r="P178" i="1"/>
  <c r="C178" i="1"/>
  <c r="R34" i="1"/>
  <c r="Q34" i="1"/>
  <c r="P34" i="1"/>
  <c r="C34" i="1"/>
  <c r="R61" i="1"/>
  <c r="Q61" i="1"/>
  <c r="P61" i="1"/>
  <c r="C61" i="1"/>
  <c r="R232" i="1"/>
  <c r="P232" i="1"/>
  <c r="C232" i="1"/>
  <c r="R18" i="1"/>
  <c r="Q18" i="1"/>
  <c r="P18" i="1"/>
  <c r="C18" i="1"/>
  <c r="R4" i="1"/>
  <c r="Q4" i="1"/>
  <c r="P4" i="1"/>
  <c r="C4" i="1"/>
  <c r="R177" i="1"/>
  <c r="P177" i="1"/>
  <c r="C177" i="1"/>
  <c r="R3" i="1"/>
  <c r="Q3" i="1"/>
  <c r="P3" i="1"/>
  <c r="C3" i="1"/>
  <c r="R176" i="1"/>
  <c r="Q176" i="1"/>
  <c r="P176" i="1"/>
  <c r="C176" i="1"/>
  <c r="R175" i="1"/>
  <c r="P175" i="1"/>
  <c r="C175" i="1"/>
  <c r="R44" i="1"/>
  <c r="P44" i="1"/>
  <c r="C44" i="1"/>
  <c r="P210" i="1"/>
  <c r="C210" i="1"/>
  <c r="R39" i="1"/>
  <c r="Q39" i="1"/>
  <c r="P39" i="1"/>
  <c r="C39" i="1"/>
  <c r="R220" i="1"/>
  <c r="P220" i="1"/>
  <c r="C220" i="1"/>
  <c r="R227" i="1"/>
  <c r="P227" i="1"/>
  <c r="C227" i="1"/>
  <c r="R249" i="1"/>
  <c r="Q249" i="1"/>
  <c r="P249" i="1"/>
  <c r="C249" i="1"/>
  <c r="P209" i="1"/>
  <c r="C209" i="1"/>
  <c r="R121" i="1"/>
  <c r="Q121" i="1"/>
  <c r="P121" i="1"/>
  <c r="C121" i="1"/>
  <c r="R204" i="1"/>
  <c r="P204" i="1"/>
  <c r="C204" i="1"/>
  <c r="R205" i="1"/>
  <c r="Q205" i="1"/>
  <c r="P205" i="1"/>
  <c r="C205" i="1"/>
  <c r="R13" i="1"/>
  <c r="Q13" i="1"/>
  <c r="P13" i="1"/>
  <c r="C13" i="1"/>
  <c r="R16" i="1"/>
  <c r="Q16" i="1"/>
  <c r="P16" i="1"/>
  <c r="C16" i="1"/>
  <c r="R231" i="1"/>
  <c r="P231" i="1"/>
  <c r="C231" i="1"/>
  <c r="R70" i="1"/>
  <c r="Q70" i="1"/>
  <c r="P70" i="1"/>
  <c r="C70" i="1"/>
  <c r="R159" i="1"/>
  <c r="Q159" i="1"/>
  <c r="P159" i="1"/>
  <c r="C159" i="1"/>
  <c r="R203" i="1"/>
  <c r="Q203" i="1"/>
  <c r="P203" i="1"/>
  <c r="C203" i="1"/>
  <c r="R158" i="1"/>
  <c r="P158" i="1"/>
  <c r="C158" i="1"/>
  <c r="R191" i="1"/>
  <c r="Q191" i="1"/>
  <c r="P191" i="1"/>
  <c r="C191" i="1"/>
  <c r="R174" i="1"/>
  <c r="Q174" i="1"/>
  <c r="P174" i="1"/>
  <c r="C174" i="1"/>
  <c r="R25" i="1"/>
  <c r="P25" i="1"/>
  <c r="C25" i="1"/>
  <c r="R173" i="1"/>
  <c r="Q173" i="1"/>
  <c r="P173" i="1"/>
  <c r="C173" i="1"/>
  <c r="R172" i="1"/>
  <c r="Q172" i="1"/>
  <c r="P172" i="1"/>
  <c r="C172" i="1"/>
  <c r="R248" i="1"/>
  <c r="P248" i="1"/>
  <c r="C248" i="1"/>
  <c r="R171" i="1"/>
  <c r="Q171" i="1"/>
  <c r="P171" i="1"/>
  <c r="C171" i="1"/>
  <c r="R120" i="1"/>
  <c r="P120" i="1"/>
  <c r="C120" i="1"/>
  <c r="R217" i="1"/>
  <c r="Q217" i="1"/>
  <c r="P217" i="1"/>
  <c r="C217" i="1"/>
  <c r="R170" i="1"/>
  <c r="P170" i="1"/>
  <c r="C170" i="1"/>
  <c r="R169" i="1"/>
  <c r="Q169" i="1"/>
  <c r="P169" i="1"/>
  <c r="C169" i="1"/>
  <c r="R60" i="1"/>
  <c r="Q60" i="1"/>
  <c r="P60" i="1"/>
  <c r="C60" i="1"/>
  <c r="R118" i="1"/>
  <c r="Q118" i="1"/>
  <c r="P118" i="1"/>
  <c r="C118" i="1"/>
  <c r="R17" i="1"/>
  <c r="Q17" i="1"/>
  <c r="P17" i="1"/>
  <c r="C17" i="1"/>
  <c r="R72" i="1"/>
  <c r="Q72" i="1"/>
  <c r="P72" i="1"/>
  <c r="C72" i="1"/>
  <c r="R116" i="1"/>
  <c r="Q116" i="1"/>
  <c r="P116" i="1"/>
  <c r="C116" i="1"/>
  <c r="R213" i="1"/>
  <c r="Q213" i="1"/>
  <c r="P213" i="1"/>
  <c r="C213" i="1"/>
  <c r="R218" i="1"/>
  <c r="P218" i="1"/>
  <c r="C218" i="1"/>
  <c r="P208" i="1"/>
  <c r="C208" i="1"/>
  <c r="P207" i="1"/>
  <c r="C207" i="1"/>
  <c r="R186" i="1"/>
  <c r="Q186" i="1"/>
  <c r="P186" i="1"/>
  <c r="C186" i="1"/>
  <c r="R122" i="1"/>
  <c r="Q122" i="1"/>
  <c r="P122" i="1"/>
  <c r="C122" i="1"/>
  <c r="R168" i="1"/>
  <c r="Q168" i="1"/>
  <c r="P168" i="1"/>
  <c r="C168" i="1"/>
  <c r="R212" i="1"/>
  <c r="Q212" i="1"/>
  <c r="P212" i="1"/>
  <c r="C212" i="1"/>
  <c r="R167" i="1"/>
  <c r="Q167" i="1"/>
  <c r="P167" i="1"/>
  <c r="C167" i="1"/>
  <c r="P206" i="1"/>
  <c r="C206" i="1"/>
  <c r="R223" i="1"/>
  <c r="Q223" i="1"/>
  <c r="P223" i="1"/>
  <c r="C223" i="1"/>
  <c r="R45" i="1"/>
  <c r="P45" i="1"/>
  <c r="C45" i="1"/>
  <c r="R211" i="1"/>
  <c r="Q211" i="1"/>
  <c r="P211" i="1"/>
  <c r="C211" i="1"/>
  <c r="R166" i="1"/>
  <c r="Q166" i="1"/>
  <c r="P166" i="1"/>
  <c r="C166" i="1"/>
  <c r="R46" i="1"/>
  <c r="Q46" i="1"/>
  <c r="P46" i="1"/>
  <c r="C46" i="1"/>
  <c r="R100" i="1"/>
  <c r="P100" i="1"/>
  <c r="C100" i="1"/>
  <c r="R107" i="1"/>
  <c r="P107" i="1"/>
  <c r="C107" i="1"/>
  <c r="R53" i="1"/>
  <c r="P53" i="1"/>
  <c r="C53" i="1"/>
  <c r="R114" i="1"/>
  <c r="P114" i="1"/>
  <c r="C114" i="1"/>
  <c r="R52" i="1"/>
  <c r="P52" i="1"/>
  <c r="C52" i="1"/>
  <c r="R10" i="1"/>
  <c r="P10" i="1"/>
  <c r="C10" i="1"/>
  <c r="R9" i="1"/>
  <c r="P9" i="1"/>
  <c r="C9" i="1"/>
  <c r="R113" i="1"/>
  <c r="P113" i="1"/>
  <c r="C113" i="1"/>
  <c r="R124" i="1"/>
  <c r="P124" i="1"/>
  <c r="C124" i="1"/>
  <c r="R112" i="1"/>
  <c r="P112" i="1"/>
  <c r="C112" i="1"/>
  <c r="R109" i="1"/>
  <c r="P109" i="1"/>
  <c r="C109" i="1"/>
  <c r="R108" i="1"/>
  <c r="P108" i="1"/>
  <c r="C108" i="1"/>
  <c r="R51" i="1"/>
  <c r="P51" i="1"/>
  <c r="C51" i="1"/>
  <c r="R196" i="1"/>
  <c r="P196" i="1"/>
  <c r="C196" i="1"/>
  <c r="R50" i="1"/>
  <c r="P50" i="1"/>
  <c r="C50" i="1"/>
  <c r="R80" i="1"/>
  <c r="P80" i="1"/>
  <c r="C80" i="1"/>
  <c r="R195" i="1"/>
  <c r="P195" i="1"/>
  <c r="C195" i="1"/>
  <c r="R8" i="1"/>
  <c r="P8" i="1"/>
  <c r="C8" i="1"/>
  <c r="R49" i="1"/>
  <c r="P49" i="1"/>
  <c r="C49" i="1"/>
  <c r="R111" i="1"/>
  <c r="P111" i="1"/>
  <c r="C111" i="1"/>
  <c r="R194" i="1"/>
  <c r="P194" i="1"/>
  <c r="C194" i="1"/>
  <c r="R193" i="1"/>
  <c r="P193" i="1"/>
  <c r="C193" i="1"/>
  <c r="R106" i="1"/>
  <c r="P106" i="1"/>
  <c r="C106" i="1"/>
  <c r="R110" i="1"/>
  <c r="P110" i="1"/>
  <c r="C110" i="1"/>
  <c r="R76" i="1"/>
  <c r="P76" i="1"/>
  <c r="C76" i="1"/>
  <c r="R105" i="1"/>
  <c r="P105" i="1"/>
  <c r="C105" i="1"/>
  <c r="R6" i="1"/>
  <c r="P6" i="1"/>
  <c r="C6" i="1"/>
  <c r="R7" i="1"/>
  <c r="P7" i="1"/>
  <c r="C7" i="1"/>
  <c r="R79" i="1"/>
  <c r="P79" i="1"/>
  <c r="C79" i="1"/>
  <c r="R192" i="1"/>
  <c r="P192" i="1"/>
  <c r="C192" i="1"/>
  <c r="R78" i="1"/>
  <c r="P78" i="1"/>
  <c r="C78" i="1"/>
  <c r="R77" i="1"/>
  <c r="P77" i="1"/>
  <c r="C77" i="1"/>
  <c r="R151" i="1"/>
  <c r="P151" i="1"/>
  <c r="C151" i="1"/>
  <c r="R150" i="1"/>
  <c r="P150" i="1"/>
  <c r="C150" i="1"/>
  <c r="R149" i="1"/>
  <c r="P149" i="1"/>
  <c r="C149" i="1"/>
  <c r="R66" i="1"/>
  <c r="P66" i="1"/>
  <c r="C66" i="1"/>
  <c r="R148" i="1"/>
  <c r="P148" i="1"/>
  <c r="C148" i="1"/>
  <c r="R147" i="1"/>
  <c r="P147" i="1"/>
  <c r="C147" i="1"/>
  <c r="R146" i="1"/>
  <c r="P146" i="1"/>
  <c r="C146" i="1"/>
  <c r="R145" i="1"/>
  <c r="P145" i="1"/>
  <c r="C145" i="1"/>
  <c r="R144" i="1"/>
  <c r="P144" i="1"/>
  <c r="C144" i="1"/>
  <c r="R143" i="1"/>
  <c r="P143" i="1"/>
  <c r="C143" i="1"/>
  <c r="R142" i="1"/>
  <c r="P142" i="1"/>
  <c r="C142" i="1"/>
  <c r="R188" i="1"/>
  <c r="P188" i="1"/>
  <c r="C188" i="1"/>
  <c r="R141" i="1"/>
  <c r="P141" i="1"/>
  <c r="C141" i="1"/>
  <c r="R140" i="1"/>
  <c r="P140" i="1"/>
  <c r="C140" i="1"/>
  <c r="R139" i="1"/>
  <c r="P139" i="1"/>
  <c r="C139" i="1"/>
  <c r="R138" i="1"/>
  <c r="P138" i="1"/>
  <c r="C138" i="1"/>
  <c r="R247" i="1"/>
  <c r="Q247" i="1"/>
  <c r="P247" i="1"/>
  <c r="C247" i="1"/>
  <c r="R137" i="1"/>
  <c r="P137" i="1"/>
  <c r="C137" i="1"/>
  <c r="R12" i="1"/>
  <c r="Q12" i="1"/>
  <c r="P12" i="1"/>
  <c r="C12" i="1"/>
  <c r="R85" i="1"/>
  <c r="P85" i="1"/>
  <c r="C85" i="1"/>
  <c r="R99" i="1"/>
  <c r="Q99" i="1"/>
  <c r="P99" i="1"/>
  <c r="C99" i="1"/>
  <c r="R84" i="1"/>
  <c r="P84" i="1"/>
  <c r="C84" i="1"/>
  <c r="R83" i="1"/>
  <c r="P83" i="1"/>
  <c r="C83" i="1"/>
  <c r="R136" i="1"/>
  <c r="P136" i="1"/>
  <c r="C136" i="1"/>
  <c r="R82" i="1"/>
  <c r="P82" i="1"/>
  <c r="C82" i="1"/>
  <c r="R28" i="1"/>
  <c r="P28" i="1"/>
  <c r="C28" i="1"/>
  <c r="R68" i="1"/>
  <c r="Q68" i="1"/>
  <c r="P68" i="1"/>
  <c r="C68" i="1"/>
  <c r="R135" i="1"/>
  <c r="P135" i="1"/>
  <c r="C135" i="1"/>
  <c r="R98" i="1"/>
  <c r="Q98" i="1"/>
  <c r="P98" i="1"/>
  <c r="C98" i="1"/>
  <c r="R134" i="1"/>
  <c r="P134" i="1"/>
  <c r="C134" i="1"/>
  <c r="R97" i="1"/>
  <c r="Q97" i="1"/>
  <c r="P97" i="1"/>
  <c r="C97" i="1"/>
  <c r="R251" i="1"/>
  <c r="P251" i="1"/>
  <c r="C251" i="1"/>
  <c r="R11" i="1"/>
  <c r="Q11" i="1"/>
  <c r="P11" i="1"/>
  <c r="C11" i="1"/>
  <c r="R133" i="1"/>
  <c r="P133" i="1"/>
  <c r="C133" i="1"/>
  <c r="R81" i="1"/>
  <c r="P81" i="1"/>
  <c r="C81" i="1"/>
  <c r="R88" i="1"/>
  <c r="Q88" i="1"/>
  <c r="P88" i="1"/>
  <c r="C88" i="1"/>
  <c r="R132" i="1"/>
  <c r="P132" i="1"/>
  <c r="C132" i="1"/>
  <c r="R164" i="1"/>
  <c r="Q164" i="1"/>
  <c r="P164" i="1"/>
  <c r="C164" i="1"/>
  <c r="R125" i="1"/>
  <c r="P125" i="1"/>
  <c r="C125" i="1"/>
  <c r="R87" i="1"/>
  <c r="Q87" i="1"/>
  <c r="P87" i="1"/>
  <c r="C87" i="1"/>
  <c r="R36" i="1"/>
  <c r="Q36" i="1"/>
  <c r="P36" i="1"/>
  <c r="C36" i="1"/>
  <c r="R22" i="1"/>
  <c r="P22" i="1"/>
  <c r="C22" i="1"/>
  <c r="R163" i="1"/>
  <c r="Q163" i="1"/>
  <c r="P163" i="1"/>
  <c r="C163" i="1"/>
  <c r="R54" i="1"/>
  <c r="Q54" i="1"/>
  <c r="P54" i="1"/>
  <c r="C54" i="1"/>
  <c r="R162" i="1"/>
  <c r="Q162" i="1"/>
  <c r="P162" i="1"/>
  <c r="C162" i="1"/>
  <c r="R165" i="1"/>
  <c r="Q165" i="1"/>
  <c r="P165" i="1"/>
  <c r="C165" i="1"/>
  <c r="R161" i="1"/>
  <c r="Q161" i="1"/>
  <c r="P161" i="1"/>
  <c r="C161" i="1"/>
  <c r="R154" i="1"/>
  <c r="Q154" i="1"/>
  <c r="P154" i="1"/>
  <c r="C154" i="1"/>
  <c r="R233" i="1"/>
  <c r="Q233" i="1"/>
  <c r="P233" i="1"/>
  <c r="C233" i="1"/>
  <c r="R245" i="1"/>
  <c r="Q245" i="1"/>
  <c r="P245" i="1"/>
  <c r="C245" i="1"/>
  <c r="R160" i="1"/>
  <c r="Q160" i="1"/>
  <c r="P160" i="1"/>
  <c r="C160" i="1"/>
  <c r="R153" i="1"/>
  <c r="Q153" i="1"/>
  <c r="P153" i="1"/>
  <c r="C153" i="1"/>
  <c r="R86" i="1"/>
  <c r="P86" i="1"/>
  <c r="C86" i="1"/>
  <c r="R189" i="1"/>
  <c r="P189" i="1"/>
  <c r="C189" i="1"/>
  <c r="R243" i="1"/>
  <c r="P243" i="1"/>
  <c r="C243" i="1"/>
  <c r="R242" i="1"/>
  <c r="P242" i="1"/>
  <c r="C242" i="1"/>
  <c r="R225" i="1"/>
  <c r="Q225" i="1"/>
  <c r="P225" i="1"/>
  <c r="C225" i="1"/>
  <c r="R241" i="1"/>
  <c r="P241" i="1"/>
  <c r="C241" i="1"/>
  <c r="R47" i="1"/>
  <c r="P47" i="1"/>
  <c r="C47" i="1"/>
  <c r="R48" i="1"/>
  <c r="P48" i="1"/>
  <c r="C48" i="1"/>
  <c r="R2" i="1"/>
  <c r="P2" i="1"/>
  <c r="C2" i="1"/>
  <c r="R55" i="1"/>
  <c r="P55" i="1"/>
  <c r="C55" i="1"/>
  <c r="R240" i="1"/>
  <c r="P240" i="1"/>
  <c r="C240" i="1"/>
  <c r="R239" i="1"/>
  <c r="P239" i="1"/>
  <c r="C239" i="1"/>
  <c r="R224" i="1"/>
  <c r="P224" i="1"/>
  <c r="C224" i="1"/>
  <c r="R238" i="1"/>
  <c r="P238" i="1"/>
  <c r="C238" i="1"/>
  <c r="R237" i="1"/>
  <c r="P237" i="1"/>
  <c r="C237" i="1"/>
  <c r="R38" i="1"/>
  <c r="P38" i="1"/>
  <c r="C38" i="1"/>
  <c r="R117" i="1"/>
  <c r="Q117" i="1"/>
  <c r="P117" i="1"/>
  <c r="C117" i="1"/>
  <c r="R94" i="1"/>
  <c r="Q94" i="1"/>
  <c r="P94" i="1"/>
  <c r="C94" i="1"/>
  <c r="R93" i="1"/>
  <c r="Q93" i="1"/>
  <c r="P93" i="1"/>
  <c r="C93" i="1"/>
  <c r="R92" i="1"/>
  <c r="Q92" i="1"/>
  <c r="P92" i="1"/>
  <c r="C92" i="1"/>
  <c r="R96" i="1"/>
  <c r="Q96" i="1"/>
  <c r="P96" i="1"/>
  <c r="C96" i="1"/>
  <c r="R91" i="1"/>
  <c r="Q91" i="1"/>
  <c r="P91" i="1"/>
  <c r="C91" i="1"/>
  <c r="R95" i="1"/>
  <c r="Q95" i="1"/>
  <c r="P95" i="1"/>
  <c r="C95" i="1"/>
  <c r="R152" i="1"/>
  <c r="Q152" i="1"/>
  <c r="P152" i="1"/>
  <c r="C152" i="1"/>
  <c r="R228" i="1"/>
  <c r="P228" i="1"/>
  <c r="C228" i="1"/>
  <c r="R75" i="1"/>
  <c r="P75" i="1"/>
  <c r="C75" i="1"/>
  <c r="R230" i="1"/>
  <c r="P230" i="1"/>
  <c r="C230" i="1"/>
  <c r="R235" i="1"/>
  <c r="P235" i="1"/>
  <c r="C235" i="1"/>
  <c r="R131" i="1"/>
  <c r="P131" i="1"/>
  <c r="C131" i="1"/>
  <c r="R199" i="1"/>
  <c r="P199" i="1"/>
  <c r="C199" i="1"/>
  <c r="R20" i="1"/>
  <c r="Q20" i="1"/>
  <c r="P20" i="1"/>
  <c r="C20" i="1"/>
  <c r="R128" i="1"/>
  <c r="P128" i="1"/>
  <c r="C128" i="1"/>
  <c r="R222" i="1"/>
  <c r="Q222" i="1"/>
  <c r="P222" i="1"/>
  <c r="C222" i="1"/>
  <c r="R24" i="1"/>
  <c r="P24" i="1"/>
  <c r="C24" i="1"/>
  <c r="R5" i="1"/>
  <c r="P5" i="1"/>
  <c r="C5" i="1"/>
  <c r="R21" i="1"/>
  <c r="Q21" i="1"/>
  <c r="P21" i="1"/>
  <c r="C21" i="1"/>
  <c r="R56" i="1"/>
  <c r="P56" i="1"/>
  <c r="C56" i="1"/>
  <c r="P40" i="1"/>
  <c r="C40" i="1"/>
  <c r="P59" i="1"/>
  <c r="C59" i="1"/>
  <c r="R156" i="1"/>
  <c r="P156" i="1"/>
  <c r="C156" i="1"/>
  <c r="P216" i="1"/>
  <c r="C216" i="1"/>
  <c r="P190" i="1"/>
  <c r="C190" i="1"/>
  <c r="P65" i="1"/>
  <c r="C65" i="1"/>
  <c r="P219" i="1"/>
  <c r="C219" i="1"/>
  <c r="P41" i="1"/>
  <c r="C41" i="1"/>
  <c r="P244" i="1"/>
  <c r="C244" i="1"/>
  <c r="P64" i="1"/>
  <c r="C64" i="1"/>
  <c r="P102" i="1"/>
  <c r="C102" i="1"/>
  <c r="P198" i="1"/>
  <c r="C198" i="1"/>
  <c r="P101" i="1"/>
  <c r="C101" i="1"/>
  <c r="P187" i="1"/>
  <c r="C187" i="1"/>
  <c r="P63" i="1"/>
  <c r="C63" i="1"/>
  <c r="P43" i="1"/>
  <c r="C43" i="1"/>
  <c r="R69" i="1"/>
  <c r="Q69" i="1"/>
  <c r="P69" i="1"/>
  <c r="C69" i="1"/>
  <c r="P246" i="1"/>
  <c r="C246" i="1"/>
  <c r="P62" i="1"/>
  <c r="C62" i="1"/>
  <c r="P202" i="1"/>
  <c r="C202" i="1"/>
  <c r="P197" i="1"/>
  <c r="C197" i="1"/>
  <c r="P33" i="1"/>
  <c r="C33" i="1"/>
  <c r="P67" i="1"/>
  <c r="C67" i="1"/>
  <c r="Q234" i="1"/>
  <c r="P234" i="1"/>
  <c r="C234" i="1"/>
  <c r="P90" i="1"/>
  <c r="C90" i="1"/>
  <c r="P155" i="1"/>
  <c r="C155" i="1"/>
  <c r="P123" i="1"/>
  <c r="C123" i="1"/>
  <c r="P32" i="1"/>
  <c r="C32" i="1"/>
  <c r="P57" i="1"/>
  <c r="C57" i="1"/>
  <c r="R71" i="1"/>
  <c r="C71" i="1"/>
  <c r="P23" i="1"/>
  <c r="C23" i="1"/>
  <c r="P35" i="1"/>
  <c r="C35" i="1"/>
  <c r="P126" i="1"/>
  <c r="C126" i="1"/>
</calcChain>
</file>

<file path=xl/sharedStrings.xml><?xml version="1.0" encoding="utf-8"?>
<sst xmlns="http://schemas.openxmlformats.org/spreadsheetml/2006/main" count="2775" uniqueCount="1123">
  <si>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</si>
  <si>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</si>
  <si>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</si>
  <si>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</si>
  <si>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</si>
  <si>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</si>
  <si>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</si>
  <si>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</si>
  <si>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</si>
  <si>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</si>
  <si>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</si>
  <si>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</si>
  <si>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</si>
  <si>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</si>
  <si>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</si>
  <si>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</si>
  <si>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</si>
  <si>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European Union</t>
  </si>
  <si>
    <t>Proposal for a Regulation of the European Parliament and of the Council amending Regulations (EU) 2017/745 and (EU) 2017/746 as regards a gradual roll-out of Eudamed, information obligation in case of interruption of supply and the transitional provisions for certain in vitro diagnostic medical devices (COM(2024) 43 final)</t>
  </si>
  <si>
    <t>Regulation (EU) 2017/745 on medical devices (MD Regulation) and Regulation (EU) 2017/746 on in vitro diagnostics medical devices (IVD Regulation) establish a new regulatory framework for medical devices and in vitro diagnostic medical devices. Their objectives are a high level of protection of health for patients and users and the smooth functioning of the internal market for these products.The MD Regulation has been applicable since 26 May 2021. It was notified to the WTO as notification G/TBT/N/EU/71. In March 2023, the European Parliament and the Council adopted a staggered extension of its transition period, ranging from 31 December 2027 for high risk devices to 31 December 2028 for medium and lower risk devices. It was notified to the WTO as notification G/TBT/N/EU/943The IVD Regulation has been applicable since 26 May 2022. It was notified to the WTO as notification G/TBT/N/EU/72. In January 2022, the European Parliament and the Council adopted a staggered extension of its transition period, ranging from 26 May 2025 for high risk in vitro diagnostics to 26 May 2027 for lower risk in vitro diagnostics. It was notified to the WTO as notification G/TBT/N/EU/845Despite considerable progress over the past years, the capacities of conformity assessment (‘notified’) bodies designated in accordance with the IVD Regulation remain insufficient and manufacturers are not sufficiently prepared to meet the strengthened requirements of the IVD Regulation on time. This is threatening the availability of in vitro diagnostics on the EU market.This proposal extends the current transition period laid down in Article 110 of the IVD Regulation, based on certain conditions. The conditions would ensure that only devices that are safe and for which manufacturers have already taken steps to transition to the MDR will benefit from the additional time. This would give manufacturers and notified bodies more time to conduct the conformity assessment procedures in accordance with the IVD Regulation, if those conditions are fulfilled. The draft measure proposes to keep the staggering of the transition periods depending on the risk class of the device and proposes their extension until 2027 for class D IVDs, until 2028 for class C IVDs and until 2029 for class B and class A sterile IVDs. The extension of the transition period is complemented by an extension of the validity of certificates issued under the previous Directive 98/79/EC for the devices benefiting from the extended transition period. Also the validity of certificates that have already expired since 26 May 2022 would be extended under certain conditions.The proposal also aims to allow a gradual roll-out of the electronic systems integrated in EUDAMED that are finalised (e.g. systems for the registration of economic operators, devices and certificates), instead of delaying the mandatory use of EUDAMED until the last of the six modules is completed. This way, the mandatory use of EUDAMED will be implemented stepwise and in a more timely manner.   In addition, the proposal aims to introduce an information mechanism for signalling interruption of supply of certain medical devices and IVDs, where the manufacturer has reasons to believe that the interruption may lead to serious harm or pose a risk of serious harm to patients or public health.  </t>
  </si>
  <si>
    <t>Medical devices and in vitro diagnostic medical devices</t>
  </si>
  <si>
    <t/>
  </si>
  <si>
    <t>11.040 - Medical equipment</t>
  </si>
  <si>
    <t>Protection of human health or safety (TBT)</t>
  </si>
  <si>
    <t>Human health</t>
  </si>
  <si>
    <t>Regular notification</t>
  </si>
  <si>
    <r>
      <rPr>
        <sz val="11"/>
        <rFont val="Calibri"/>
      </rPr>
      <t xml:space="preserve">https://members.wto.org/crnattachments/2024/TBT/EEC/24_00907_00_e.pdf
EUR-Lex - 52024PC0043 - EN - EUR-Lex (europa.eu)
</t>
    </r>
  </si>
  <si>
    <t>United States of America</t>
  </si>
  <si>
    <t>Modifying Emissions Limits for the 24.25-24.45 GHz and 24.75-
25.25 GHz Bands</t>
  </si>
  <si>
    <t>Proposed rule; solicitation of comment by 14 March 2024 - In this document, the Federal Communications Commission (Commission) proposes to implement certain decisions regarding the 24.25-27.5 GHz band made in the World Radiocommunication Conference (WRC) held by the International Telecommunication Union (ITU) in 2019 (WRC- 19). Specifically, the Commission proposes to align part 30 of the Commission's rules for mobile operations with the Resolution 750 limits on unwanted emissions into the passive 23.6-24.0 GHz band that were adopted at WRC-19. These proposed rule changes would help to facilitate the protection of passive sensors used for weather forecasting and scientific research in the 23.6 GHz-24.0 GHz band, while continuing to promote flexible commercial use of the 24.25-24.45 GHz and 24.75-25.25 GHz bands (collectively, 24 GHz band). The Commission also seeks comment on alternatives to the proposals it makes, and on other related issues.</t>
  </si>
  <si>
    <t>Emission limits 24.25-24.45 GHz and 24.75- 25.25 GHz bands; Radiocommunications (ICS code(s): 33.060); Mobile services in general (ICS code(s): 33.070.01); Electromagnetic compatibility (EMC) (ICS code(s): 33.100)</t>
  </si>
  <si>
    <t>33.060 - Radiocommunications; 33.070.01 - Mobile services in general; 33.100 - Electromagnetic compatibility (EMC)</t>
  </si>
  <si>
    <t>Prevention of deceptive practices and consumer protection (TBT); Harmonization (TBT)</t>
  </si>
  <si>
    <r>
      <rPr>
        <sz val="11"/>
        <rFont val="Calibri"/>
      </rPr>
      <t>https://members.wto.org/crnattachments/2024/TBT/USA/24_00871_00_e.pdf
https://members.wto.org/crnattachments/2024/TBT/USA/24_00871_01_e.pdf</t>
    </r>
  </si>
  <si>
    <t>Israel</t>
  </si>
  <si>
    <t>SI 129 part 1 - Portable fire extinguishers: Maintenance</t>
  </si>
  <si>
    <t>Revision of the Mandatory Standard SI 129 part 1, dealing with the maintenance of portable fire extinguishers. This national standard is based on the International Standard ISO 11602 and on the American Standard NFPA 10.The major differences between the old version and this new revised draft standard are as follows:Changes the definitions of certified officials in charge of maintenance and compliance;Changes the structure of the marking disk;Updates the guidelines for the inspection of fire extinguishers and their maintenance according to the different types (Section 8);Updates the requirements of the thorough inspection and the internal hydrostatic test of the different types of extinguishers (section 9).Both the old standard and this new revised standard will apply from entry into force of this revision for a period of one year. During this time, products may be tested according to the old or the new revised standard.</t>
  </si>
  <si>
    <t>Portable fire extinguishers (HS code(s): 842410); (ICS code(s): 13.220.10)</t>
  </si>
  <si>
    <t>842410 - Fire extinguishers, whether or not charged</t>
  </si>
  <si>
    <t>13.220.10 - Fire-fighting</t>
  </si>
  <si>
    <t>Protection of human health or safety (TBT); Consumer information, labelling (TBT); Prevention of deceptive practices and consumer protection (TBT)</t>
  </si>
  <si>
    <r>
      <rPr>
        <sz val="11"/>
        <rFont val="Calibri"/>
      </rPr>
      <t>https://members.wto.org/crnattachments/2024/TBT/ISR/24_00893_00_x.pdf</t>
    </r>
  </si>
  <si>
    <t>Argentina</t>
  </si>
  <si>
    <t>Proyecto de Resolución Conjunta sobre incorporación al Código Alimentario Argentino de Mijo y Harina de Mijo</t>
  </si>
  <si>
    <t>el proyecto notificado incorpora al Código Alimentario Argentino al Mijo y Harina de Mijo, sus características y especificaciones técnicas</t>
  </si>
  <si>
    <t>Mijo y harina de mijo</t>
  </si>
  <si>
    <t>Consumer information, labelling (TBT); Quality requirements (TBT); Prevention of deceptive practices and consumer protection (TBT)</t>
  </si>
  <si>
    <t>Food standards</t>
  </si>
  <si>
    <r>
      <rPr>
        <sz val="11"/>
        <rFont val="Calibri"/>
      </rPr>
      <t>https://members.wto.org/crnattachments/2024/TBT/ARG/24_00872_00_s.pdf</t>
    </r>
  </si>
  <si>
    <t>Japan</t>
  </si>
  <si>
    <t>Amendments of standards and specifications of Phytase</t>
  </si>
  <si>
    <t>MAFF will add standards and specifications of Phytase to "Ministerial Ordinance on the Specifications and Standards of Feeds and Feed Additives” (Ordinance No. 35 of July 24th, 1976 of the Ministry of Agriculture and Forestry).</t>
  </si>
  <si>
    <t>Phytase as a feed additive</t>
  </si>
  <si>
    <t>Consumer information, labelling (TBT); Protection of human health or safety (TBT); Protection of animal or plant life or health (TBT)</t>
  </si>
  <si>
    <r>
      <rPr>
        <sz val="11"/>
        <rFont val="Calibri"/>
      </rPr>
      <t>https://members.wto.org/crnattachments/2024/TBT/JPN/24_00873_00_e.pdf</t>
    </r>
  </si>
  <si>
    <t>Brazil</t>
  </si>
  <si>
    <t>Public Consultation 2, 14 January 2024</t>
  </si>
  <si>
    <t>Public Consultation containing a proposal to update the requirements for certification of Cables for Digital Communications - Work area wiring</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</si>
  <si>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</si>
  <si>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</si>
  <si>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</si>
  <si>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t>Other (TBT)</t>
  </si>
  <si>
    <r>
      <rPr>
        <sz val="11"/>
        <rFont val="Calibri"/>
      </rPr>
      <t>https://apps.anatel.gov.br/ParticipaAnatel/Home.aspx</t>
    </r>
  </si>
  <si>
    <t>Tanzania</t>
  </si>
  <si>
    <t>DEAS 44: 2023, Milled maize (corn) products — Specification, Fifth Edition.Note: This Draft East African Standard was also notified under SPS committee</t>
  </si>
  <si>
    <t>This  draft  East  African Standard specifies requirements, sampling and test methods for  whole  maize meal,  granulated  maize  meal,  sifted  maize  meal,  maize  grits  and  maize  flour  from  the  grains  of common maize ( Zea  mays L.) intended for human consumption._x000D_
This  standard  does  not  apply  to  fortified  milled  maize  (corn)  products  and  maize  grits  intended  for brewing, manufacturing of starch and any other industrial use.</t>
  </si>
  <si>
    <t>Maize "corn" flour (HS code(s): 110220); Groats and meal of maize "corn" (HS code(s): 110313); Cereals, pulses and derived products (ICS code(s): 67.060)</t>
  </si>
  <si>
    <t>110220 - Maize "corn" flour; 110313 - Groats and meal of maize "corn"</t>
  </si>
  <si>
    <t>67.060 - Cereals, pulses and derived products</t>
  </si>
  <si>
    <t>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 Consumer information, labelling (TBT)</t>
  </si>
  <si>
    <r>
      <rPr>
        <sz val="11"/>
        <rFont val="Calibri"/>
      </rPr>
      <t>https://members.wto.org/crnattachments/2024/TBT/TZA/24_00860_00_e.pdf</t>
    </r>
  </si>
  <si>
    <t>Türkiye</t>
  </si>
  <si>
    <t>Regulation Amending The Regulation on Organic, Mineral and Microbial Fertilizers Used in Agriculture </t>
  </si>
  <si>
    <t>Amends the production of NP and NPK Organomineral Fertilizers without the use of basic slag, partially soluble phosphate rock, partially soluble magnesium phosphate rock, dicalcium phosphate, calcined phosphate, aluminium-calcium phosphate and ground soft phosphate rock.As the season of use of the fertilizer in question is approaching, this measure needs to be taken quickly.</t>
  </si>
  <si>
    <t>NP(Nitrogen and phosphorus)  and NPK (Nitrogen, phosphorus, and potassium) Organomineral Fertilizer</t>
  </si>
  <si>
    <r>
      <rPr>
        <sz val="11"/>
        <rFont val="Calibri"/>
      </rPr>
      <t>https://members.wto.org/crnattachments/2024/TBT/TUR/24_00863_00_e.pdf</t>
    </r>
  </si>
  <si>
    <t>Achieving 100% Wireless Handset Model Hearing Aid Compatibility</t>
  </si>
  <si>
    <t>Proposed rule - In this document, the Federal Communications Commission 
("Commission") tentatively concludes that requiring 100% of all 
handset models to be certified as hearing aid-compatible is an 
achievable object and seeks comment on revising the definition of 
hearing aid compatibility to include Bluetooth connectivity technology. 
In addition, the Commission seeks comment on a number of implementation 
proposals related to this tentative conclusion.</t>
  </si>
  <si>
    <t>Wireless handset model hearing aid compatibility; Hearing aids (excl. parts and accessories) (HS code(s): 902140); Quality (ICS code(s): 03.120); Aids for deaf and hearing-impaired people (ICS code(s): 11.180.15); Acoustics and acoustic measurements (ICS code(s): 17.140); Telephone equipment (ICS code(s): 33.050.10); Accessories (ICS code(s): 33.160.50)</t>
  </si>
  <si>
    <t>902140 - Hearing aids (excl. parts and accessories)</t>
  </si>
  <si>
    <t>03.120 - Quality; 11.180.15 - Aids for deaf and hearing impaired people; 17.140 - Acoustics and acoustic measurements; 33.050.10 - Telephone equipment; 33.160.50 - Accessories</t>
  </si>
  <si>
    <t>Prevention of deceptive practices and consumer protection (TBT); Quality requirements (TBT); Consumer information, labelling (TBT)</t>
  </si>
  <si>
    <r>
      <rPr>
        <sz val="11"/>
        <rFont val="Calibri"/>
      </rPr>
      <t>https://members.wto.org/crnattachments/2024/TBT/USA/24_00822_00_e.pdf
https://members.wto.org/crnattachments/2024/TBT/USA/24_00822_01_e.pdf</t>
    </r>
  </si>
  <si>
    <t>Canada</t>
  </si>
  <si>
    <t>ConsultationonRSS-295, Issue 1 </t>
  </si>
  <si>
    <t>Notice is hereby given by the Ministry of Innovation, Science and Economic Development Canada has amended the following standard:RSS-295, issue 1, Licence-Exempt Radio Apparatus Operating in the Frequency Bands 116-123 GHz, 174.8-182 GHz, 185-190 GHz and 244-246 GHz, sets out the requirements for the certification of licence-exempt devices operating in the frequency bands 116-123 GHz, 174.8-182 GHz, 185-190 GHz and 244-246 GHz.</t>
  </si>
  <si>
    <t>Telecommunications (ICS 33.170)</t>
  </si>
  <si>
    <r>
      <rPr>
        <sz val="11"/>
        <rFont val="Calibri"/>
      </rPr>
      <t>https://www.rabc-cccr.ca/ised-radio-standards-specification-rss-295-issue-1-licence-exempt-radio-apparatus-operating-in-the-frequency-bands-116-123-ghz-174-8-182-ghz-185-190-ghz-and-244-246-ghz/ (English)
https://www.rabc-cccr.ca/fr/isde-cahier-des-charges-sur-les-normes-radioelectriques-cnr-295-1e-edition-appareils-radio-exempts-de-licence-fonctionnant-dans-les-bandes-de-frequences-116-a-123-ghz-1748-a-182-ghz-185-a-190-gh/ (French)</t>
    </r>
  </si>
  <si>
    <t>Draft resolution 1229, 22 January 2024</t>
  </si>
  <si>
    <t>This Draft Resolution establishes the technological functions, maximum limits and conditions of use for food additives and technology aids authorized for use in foods.This regulation will be alson notified to TBT Committee.</t>
  </si>
  <si>
    <t>Food technology (ICS code(s): 67)</t>
  </si>
  <si>
    <t>67 - Food technology</t>
  </si>
  <si>
    <t>Human health; Maximum residue limits (MRLs)</t>
  </si>
  <si>
    <r>
      <rPr>
        <sz val="11"/>
        <rFont val="Calibri"/>
      </rPr>
      <t>https://members.wto.org/crnattachments/2024/TBT/BRA/24_00777_00_x.pdf
Draft: http://antigo.anvisa.gov.br/documents/10181/6708476/CONSULTA+PUBLICA+N%C2%BA+1229+GGALI.pdf/4a6e821b-f08e-48ed-94ff-b135b7a7eb5a
Comment form: https://pesquisa.anvisa.gov.br/index.php/873278?lang=pt-BR
The comment form link will be available on 31 January 2024.</t>
    </r>
  </si>
  <si>
    <r>
      <rPr>
        <sz val="11"/>
        <rFont val="Calibri"/>
      </rPr>
      <t xml:space="preserve">https://apps.anatel.gov.br/ParticipaAnatel/Home.aspx
</t>
    </r>
  </si>
  <si>
    <t>Saudi Arabia, Kingdom of</t>
  </si>
  <si>
    <t>Technical Requirements of TV Broadcast Receivers</t>
  </si>
  <si>
    <t>This SASO/FDS/33533:2024 standard is a Saudi Standards, Metrology and Quality Organization (SASO) have prepared this draft Standard “Technical Requirements of TV Broadcast Receivers” based on relevant regional, International and National foreign Standards and references.</t>
  </si>
  <si>
    <t>Radio relay and fixed satellite communications systems (ICS code(s): 33.060.30)</t>
  </si>
  <si>
    <t>33.060.30 - Radio relay and fixed satellite communications systems</t>
  </si>
  <si>
    <t>Protection of human health or safety (TBT); Quality requirements (TBT)</t>
  </si>
  <si>
    <r>
      <rPr>
        <sz val="11"/>
        <rFont val="Calibri"/>
      </rPr>
      <t>https://members.wto.org/crnattachments/2024/TBT/SAU/24_00748_00_e.pdf
www.saso.gov.sa</t>
    </r>
  </si>
  <si>
    <t>Philippines</t>
  </si>
  <si>
    <t>Guidelines on the Recall of Health Products Regulated by the Food and Drug Administration</t>
  </si>
  <si>
    <t>The regulatory landscape of health products has changes significantly that the initially issued Guidelines on Product Recall needs to be revised. This Circular is hereby promulgated to create an updated framework for the recall of products in pursuit of public health and safety.</t>
  </si>
  <si>
    <t>Domestic safety (ICS code(s): 13.120)</t>
  </si>
  <si>
    <t>13.120 - Domestic safety</t>
  </si>
  <si>
    <r>
      <rPr>
        <sz val="11"/>
        <rFont val="Calibri"/>
      </rPr>
      <t>https://members.wto.org/crnattachments/2024/TBT/PHL/24_00744_00_e.pdf
https://members.wto.org/crnattachments/2024/TBT/PHL/24_00744_01_e.pdf
https://members.wto.org/crnattachments/2024/TBT/PHL/24_00744_02_e.pdf
https://members.wto.org/crnattachments/2024/TBT/PHL/24_00744_03_e.pdf
https://www.fda.gov.ph/draft-for-comments-guidelines-on-the-recall-of-health-products-regulated-by-the-food-and-drug-administration/</t>
    </r>
  </si>
  <si>
    <t>Kenya</t>
  </si>
  <si>
    <t>KS 2994: 2023 Pumpkin seeds — Specification </t>
  </si>
  <si>
    <t>This draft Kenya Standard specifies requirements and methods of sampling and test for seeds obtained from pumpkin (Cucurbita pepo L.) intended for human consumption or for other use in the food industry. This standard applies to raw and roasted pumpkin seeds.</t>
  </si>
  <si>
    <t>Food products in general (ICS code(s): 67.040)</t>
  </si>
  <si>
    <t>67.040 - Food products in general</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</si>
  <si>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</si>
  <si>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https://members.wto.org/crnattachments/2024/TBT/KEN/24_00726_00_e.pdf</t>
    </r>
  </si>
  <si>
    <t>SI 1481 - Dry processed fiberboards</t>
  </si>
  <si>
    <t>Draft third amendment to the Mandatory Standard SI 1481 dealing with dry processed fiberboards. This amendment changes the following:Replaces paragraph 3.10.1 dealing with the emitting amount of formaldehyde, as added in amendment 2 (notified in G/TBT/N/ISR/1162). The requirements of this section are aligned with the International Standard ISO 12460-3:2015.Both the old standard and the new amended standard will apply from the date of entry into force of this amendment for a period of 12 months._x000D_
During this time, products may be tested according to the old standard or the new amended standard.</t>
  </si>
  <si>
    <t>Dry processed fiberboards (HS code(s): 4411; 9403); (ICS code(s): 79.060.20)</t>
  </si>
  <si>
    <t>9403 - Furniture and parts thereof, n.e.s. (excl. seats and medical, surgical, dental or veterinary furniture); 4411 - 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t>
  </si>
  <si>
    <t>79.060.20 - Fibre and particle boards</t>
  </si>
  <si>
    <r>
      <rPr>
        <sz val="11"/>
        <rFont val="Calibri"/>
      </rPr>
      <t>https://members.wto.org/crnattachments/2024/TBT/ISR/24_00754_00_x.pdf</t>
    </r>
  </si>
  <si>
    <t>SI 5198 - Refillable seamless aluminium alloy gas cylinders – Design, construction and testing </t>
  </si>
  <si>
    <t>The requirements of the existing Israel Standard, SI 5198, shall be declared mandatory. This declaration aligns with the mandatory standardization objective to protect public safety.The standard specifies minimum requirements for the material, design, construction and workmanship, manufacturing processes, and tests at the time of manufacture of refillable seamless aluminium alloy gas cylinders of water capacities up to and including 150 liters for compressed, liquefied, and dissolved gases.This standard adopts the following standards with a few necessary national deviations that appear in the standard's Hebrew section and allows for compliance with either:International Standard ISO 7866 – Second edition: 2012-09-01, including Technical Corrigendum 1: 2014-04-15 and Amendment 1: 2020-12;American Code of Federal Regulation (CFR) 49 CFR Ch. I (December 13, 2019) Part 178 - §178.35, §178.46, §178.69, §178.70, §178.71.</t>
  </si>
  <si>
    <t>Refillable seamless aluminium alloy gas cylinders (HS code(s): 7311); (ICS code(s): 23.020.35)</t>
  </si>
  <si>
    <t>7311 - Containers for compressed or liquefied gas, of iron or steel.</t>
  </si>
  <si>
    <t>23.020.35 - Gas cylinders</t>
  </si>
  <si>
    <r>
      <rPr>
        <sz val="11"/>
        <rFont val="Calibri"/>
      </rPr>
      <t>https://members.wto.org/crnattachments/2024/TBT/ISR/24_00714_00_x.pdf</t>
    </r>
  </si>
  <si>
    <t>Disclosure of Safety Critical Information</t>
  </si>
  <si>
    <t>Notice of proposed rulemaking - This proposed rule would implement certain mandates in the Aircraft Certification, Safety, and Accountability Act of 2020 by requiring applicants for, and holders of, new and amended transport category airplane type certificates to submit, and subsequently continue to disclose, certain safety critical information to the FAA. The proposed rule would also require all applicants for type certificates, including new, amended, and supplemental type certificates, to submit a proposed certification plan to the FAA.</t>
  </si>
  <si>
    <t>Aircraft safety; Quality (ICS code(s): 03.120); Aircraft and space vehicles in general (ICS code(s): 49.020)</t>
  </si>
  <si>
    <t>03.120 - Quality; 49.020 - Aircraft and space vehicles in general</t>
  </si>
  <si>
    <t>Quality requirements (TBT); Protection of human health or safety (TBT)</t>
  </si>
  <si>
    <r>
      <rPr>
        <sz val="11"/>
        <rFont val="Calibri"/>
      </rPr>
      <t>https://members.wto.org/crnattachments/2024/TBT/USA/24_00762_00_e.pdf</t>
    </r>
  </si>
  <si>
    <t>KS 2993: 2023 Raw walnut kernels — Specification </t>
  </si>
  <si>
    <t>This Draft Kenya Standard specifies requirements, methods of sampling and test for raw walnut kernels obtained from walnut tree (Juglans regia L intended for human consumption.</t>
  </si>
  <si>
    <r>
      <rPr>
        <sz val="11"/>
        <rFont val="Calibri"/>
      </rPr>
      <t>https://members.wto.org/crnattachments/2024/TBT/KEN/24_00724_00_e.pdf</t>
    </r>
  </si>
  <si>
    <t>Korea, Republic of</t>
  </si>
  <si>
    <t>A draft  revision of safety verification criteria of primary batteries (1 criteria, Korean)</t>
  </si>
  <si>
    <t>Establishing safety requirements for primary lithium batteries and application of child-resistant packaging for button/coin primary lithium batteries that do not apply to the current safety verification criteria for primary batteries.</t>
  </si>
  <si>
    <t>Primary batteries(HS 8506)</t>
  </si>
  <si>
    <t>8506 - Primary cells and primary batteries, electrical; parts thereof (excl. spent)</t>
  </si>
  <si>
    <r>
      <rPr>
        <sz val="11"/>
        <rFont val="Calibri"/>
      </rPr>
      <t>https://members.wto.org/crnattachments/2024/TBT/KOR/24_00743_00_x.pdf
https://members.wto.org/crnattachments/2024/TBT/KOR/24_00743_01_x.pdf
https://members.wto.org/crnattachments/2024/TBT/KOR/24_00743_02_x.pdf
https://members.wto.org/crnattachments/2024/TBT/KOR/24_00743_03_x.pdf</t>
    </r>
  </si>
  <si>
    <t>SI 37 part 1 - Plywood: Plain plywood</t>
  </si>
  <si>
    <t>Proposed 9th amendment to the Mandatory Standard SI 37 part 1 dealing with plain plywood. This amendment changes the following:Replaces Section 207 dealing with the emitting amount of formaldehyde, as included in amendment 8 (notified in G/TBT/N/ISR/1155). The requirements of this section are aligned with the International Standard ISO 12460-3:2015.Both the old standard and the new amended standard will apply from the date of entry into force of this amendment for a period of 12 months. During this time, products may be tested according to the old standard or the new amended standard.</t>
  </si>
  <si>
    <t>Plywood (HS code(s): 4412; 940330; 940340; 940350); (ICS code(s): 79.060.10)</t>
  </si>
  <si>
    <t>4412 - Plywood, veneered panel and similar laminated wood (excl. sheets of compressed wood, cellular wood panels, parquet panels or sheets, inlaid wood and sheets identifiable as furniture components); 940350 - Wooden furniture for bedrooms (excl. seats); 940330 - Wooden furniture for offices (excl. seats); 940340 - Wooden furniture for kitchens (excl. seats)</t>
  </si>
  <si>
    <t>79.060.10 - Plywood</t>
  </si>
  <si>
    <t>Consumer information, labelling (TBT); Prevention of deceptive practices and consumer protection (TBT); Protection of human health or safety (TBT)</t>
  </si>
  <si>
    <r>
      <rPr>
        <sz val="11"/>
        <rFont val="Calibri"/>
      </rPr>
      <t>https://members.wto.org/crnattachments/2024/TBT/ISR/24_00751_00_x.pdf</t>
    </r>
  </si>
  <si>
    <t>Technical requirements of Digital Terrestrial Transmission System (DVB-T/T2) Receivers</t>
  </si>
  <si>
    <t>This SASO/FDS/33534:2024 standard is a Saudi Standards, Metrology and Quality Organization (SASO) have prepared this draft Standard “Technical requirements of Digital Terrestrial Transmission System (DVB-T/T2) Receivers” based on relevant regional, International and National foreign Standards and references.</t>
  </si>
  <si>
    <t>Radio relay and fixed satellite communications systems (ICS code(s): 33.060.30); Television and radio broadcasting (ICS code(s): 33.170)</t>
  </si>
  <si>
    <t>33.060.30 - Radio relay and fixed satellite communications systems; 33.170 - Television and radio broadcasting</t>
  </si>
  <si>
    <r>
      <rPr>
        <sz val="11"/>
        <rFont val="Calibri"/>
      </rPr>
      <t>https://members.wto.org/crnattachments/2024/TBT/SAU/24_00749_00_e.pdf
www.saso.gov.sa</t>
    </r>
  </si>
  <si>
    <t>SI 37 part 2 - Plywood: Batten plywood panels</t>
  </si>
  <si>
    <t>Proposed fourth amendment to the Mandatory Standard SI 37 part 2 dealing with batten plywood panels. This amendment changes the following:Replaces paragraph 206 dealing with the emitting amount of formaldehyde, as included in amendment no. 3 (notified in G/TBT/N/ISR/1156). The requirements of this section are aligned with the International Standard ISO 12460-3:2015.Both the old standard and the new amended standard will apply from the date of entry into force of this amendment for a period of 12 months. During this time, products may be tested according to the old standard or the new amended standard.</t>
  </si>
  <si>
    <r>
      <rPr>
        <sz val="11"/>
        <rFont val="Calibri"/>
      </rPr>
      <t>https://members.wto.org/crnattachments/2024/TBT/ISR/24_00752_00_x.pdf</t>
    </r>
  </si>
  <si>
    <t>KS 2991: 2023 Almond kernels — Specification </t>
  </si>
  <si>
    <t>This Draft Kenya Standard specifies requirements, methods of sampling and test for shelled raw, roasted, blanched and fried almond kernels. obtained from almond fruit (Amygdalus communis L.) intended for human consumption. This standard does not apply to bitter almond kernels.</t>
  </si>
  <si>
    <t>Prevention of deceptive practices and consumer protection (TBT); Protection of human health or safety (TBT); Consumer information, labelling (TBT); Quality requirements (TBT); Reducing trade barriers and facilitating trade (TBT)</t>
  </si>
  <si>
    <r>
      <rPr>
        <sz val="11"/>
        <rFont val="Calibri"/>
      </rPr>
      <t>https://members.wto.org/crnattachments/2024/TBT/KEN/24_00725_00_e.pdf</t>
    </r>
  </si>
  <si>
    <t>SI 887 - Wood chipboards: General requirements and test methods</t>
  </si>
  <si>
    <t>Proposed 6th amendment to the Mandatory Standard SI 887 dealing with wood chipboards. This amendment changes the following:Replaces paragraph 322.1 dealing with the emitting amount of formaldehyde, as added in amendment 5 (notified in G/TBT/N/ISR/1157). The requirements of this section are aligned with the International Standard ISO 12460-3:2015.Both the old standard and the new amended standard will apply from the date of entry into force of this amendment for a period of 12 months. _x000D_
During this time, products may be tested according to the old standard or the new amended standard.</t>
  </si>
  <si>
    <t>Wood chipboards (HS code(s): 4410; 940330; 940340; 940350); (ICS code(s): 79.060)</t>
  </si>
  <si>
    <t>940350 - Wooden furniture for bedrooms (excl. seats); 940330 - Wooden furniture for offices (excl. seats); 940340 - Wooden furniture for kitchens (excl. seats); 4410 - 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t>
  </si>
  <si>
    <t>79.060 - Wood-based panels</t>
  </si>
  <si>
    <r>
      <rPr>
        <sz val="11"/>
        <rFont val="Calibri"/>
      </rPr>
      <t>https://members.wto.org/crnattachments/2024/TBT/ISR/24_00753_00_x.pdf</t>
    </r>
  </si>
  <si>
    <t>Thailand</t>
  </si>
  <si>
    <t>Draft Ministry of Public Health Notification, No. … B.E. … (....) Issued by virtue of the Food Act B.E. 2522 entitled "Fish oils" (No.2).</t>
  </si>
  <si>
    <t>The Ministry of Public Health (MOPH) considered that existing Notifications of Ministry of Public Health (No.422) B.E 2564 (2021) Issued by virtue of the Food Act B.E. 2522 Re: Fish oils should be improved the measure for approving the qualities or standards of fats and oils as specified in this notification which have differences in the fatty acid composition of oils as specified in this notification in order to protect consumer health, support the diversity of raw material in the future as well as to facilitate trade as follows:“The following texts shall be added as Clause 5/1 of Notification of the Ministry of Public Health (No.422) B.E 2564 (2021) Issued by virtue of the Food Act B.E. 2522 Re: Fish oils, dated 11th January B.E. 2564(2021)Clause 5/1 In case fatty acid composition of oils are not consistent with requirement in 5(3) as specified in this notification because of breed, geographical features (area), season, farming or aquaculture of raw materials that are the source of fish oils which does not affect safety, information or evidences of raw materials used to produce oil and fat, the data of fatty acid composition of fish oils and research document or academic document information shall be submitted to the Food and Drug Administration for an approval</t>
  </si>
  <si>
    <t>Fish oils</t>
  </si>
  <si>
    <t>1504 - Fats and oils and their fractions of fish or marine mammals, whether or not refined (excl. chemically modified)</t>
  </si>
  <si>
    <t>Consumer information, labelling (TBT)</t>
  </si>
  <si>
    <r>
      <rPr>
        <sz val="11"/>
        <rFont val="Calibri"/>
      </rPr>
      <t>https://members.wto.org/crnattachments/2024/TBT/THA/24_00746_00_x.pdf</t>
    </r>
  </si>
  <si>
    <t>Draft Ministry of Public Health Notification, No. … B.E. ….(....) Issued by virtue of the Food Act B.E. 2522 entitled "Edible Fats and Oils" (No.2).</t>
  </si>
  <si>
    <t>The Ministry of Public Health (MOPH) considered that existing Notifications of Ministry of Public Health (No.421) B.E 2564 (2021) Issued by virtue of the Food Act B.E. 2522 Re: Edible oils and fats should be improved the measure for approving the qualities or standards of fats and oils as specified in this notification which have differences in the chemical and physical characteristics, and fatty acid composition of oils as specified in this notification in order to protect consumer health, support the diversity of raw material in the future as well as to facilitate trade as follows:“The following texts shall be added as Clause 6/1 of Notification of the Ministry of Public Health (No.421) B.E 2564 (2021) Issued by virtue of the Food Act B.E. 2522 Re: Edible oils and fats, dated 11th January B.E. 2564(2021)Clause 6/1 In case chemical and physical characteristics or fatty acid composition of oils are not consistent with requirement in 6(3) or (4) as specified in this notification because of breed, geographical features (area), season, cultivation, farming or culture of raw materials that are the source of oils and fats which does not affect safety, information or evidences of raw materials used to produce oil and fat, the data of chemical and physical characteristics, fatty acid composition of oils and fats and research document or academic document information shall be submitted to the Food and Drug Administration for an approval.”</t>
  </si>
  <si>
    <t>Edible fats and Oils (ICS 67.200.10)</t>
  </si>
  <si>
    <t>67.200.10 - Animal and vegetable fats and oils</t>
  </si>
  <si>
    <r>
      <rPr>
        <sz val="11"/>
        <rFont val="Calibri"/>
      </rPr>
      <t>https://members.wto.org/crnattachments/2024/TBT/THA/24_00745_00_x.pdf</t>
    </r>
  </si>
  <si>
    <t>KS 2992: 2023 Hazel nuts — Specification</t>
  </si>
  <si>
    <t>This draft Kenya standard specifies the requirements, sampling and testing methods for raw and roasted hazel nut kernels derived from hazelnut fruit (Corylus avellana L. and Corylus maxima Mill and their hybrids intended for human consumption. This standard applies to shelled raw and roasted hazelnut kernels.</t>
  </si>
  <si>
    <r>
      <rPr>
        <sz val="11"/>
        <rFont val="Calibri"/>
      </rPr>
      <t>https://members.wto.org/crnattachments/2024/TBT/KEN/24_00723_00_e.pdf</t>
    </r>
  </si>
  <si>
    <t>United Kingdom</t>
  </si>
  <si>
    <t>The Product Safety and Metrology etc. (Amendment) Regulations 2024</t>
  </si>
  <si>
    <t>The United Kingdom has announced its intention to provide businesses with the flexibility to continue to place goods that meet current EU requirements, including the CE marking, on the market in Great Britain. This will apply to most manufactured products and this approach will cover 21 product regulations (see attached document).The United Kingdom also intends to introduce a ‘Fast-Track UKCA’ measure, allowing manufacturers to use the UKCA marking to demonstrate compliance, in GB, with either UKCA product requirements or EU product requirements where they are recognised. Where products are covered by multiple regulations, a mixture of both UKCA and CE conformity assessment procedures can be used.For the restriction of hazardous substances (RoHS) in electrical equipment regulation, we are taking a two-part approach. Where products meet the maximum concentration values set out in Annex II to the EU RoHS Directive (2011/65/EU), we will continue to recognise current EU regulations and CE marking. Where a product relies on an exemption, we will also continue to recognise current EU regulations and CE marking provided there is an equivalent exemption under the GB RoHS regulations. This legislation applies to Great Britain (England, Scotland and Wales) and does not apply in Northern Ireland.</t>
  </si>
  <si>
    <t>Products covered fall under the 18 product regulations under the responsibility of the Department for Business and Trade, Ecodesign for Energy-Related Products Regulations 2010, (Department for Energy Security and Net Zero), the Explosives Regulations 2014 (Department for Work and Pensions (Health and Safety Executive)), and the Restriction of the Use of Certain Hazardous Substances in Electrical and Electronic Equipment Regulations 2012 (Department for Environment, Food &amp; Rural Affairs). A full list of these regulations is attached to this notification. These regulations cover a range of manufactured products including mobile phones, lifts, industrial machinery, toys and household appliances. </t>
  </si>
  <si>
    <t>Protection of human health or safety (TBT); National security requirements (TBT)</t>
  </si>
  <si>
    <r>
      <rPr>
        <sz val="11"/>
        <rFont val="Calibri"/>
      </rPr>
      <t>https://members.wto.org/crnattachments/2024/TBT/GBR/24_00742_00_e.pdf
https://members.wto.org/crnattachments/2024/TBT/GBR/24_00742_01_e.pdf</t>
    </r>
  </si>
  <si>
    <t>SASO 2971: TOW TRUCKS</t>
  </si>
  <si>
    <t>This Standard specifies the technical requirements for tow trucks equipment for light and heavy-duty tow trucks, which updating previous notification number (G/TBT/N/SAU/1170) that was notified in 18 December 2020.</t>
  </si>
  <si>
    <t>Special purpose vehicles (ICS code(s): 43.160); Cranes (ICS code(s): 53.020.20)</t>
  </si>
  <si>
    <t>43.160 - Special purpose vehicles; 53.020.20 - Cranes</t>
  </si>
  <si>
    <r>
      <rPr>
        <sz val="11"/>
        <rFont val="Calibri"/>
      </rPr>
      <t>https://members.wto.org/crnattachments/2024/TBT/SAU/24_00755_00_e.pdf</t>
    </r>
  </si>
  <si>
    <t>Partial Amendment of the Act on the Safety of Regenerative Medicine </t>
  </si>
  <si>
    <t>Under the current Act on the Safety of Regenerative Medicine, when entrusting the manufacturing of processed cells used in regenerative medicine to a business which manufactures them in a foreign country, it is limited to a business which has obtained accreditation by the Minister of Health, Labour and Welfare prescribed in the Act.Gene therapy, etc. which does not use processed cells (medical care which uses nucleic acid, etc.) will be added to the scope of the Act, due to the partial amendment of the Act. Therefore, when entrusting the manufacturing of nucleic acid, etc. used for such medical care to a business which manufactures them in a foreign country, it is limited to a business which has obtained accreditation by the Minister of Health, Labour and Welfare prescribed in the Act as well as processed cells used in regenerative medicine.</t>
  </si>
  <si>
    <t>Nucleic acid, etc. (HS:30)</t>
  </si>
  <si>
    <t>30 - PHARMACEUTICAL PRODUCTS</t>
  </si>
  <si>
    <r>
      <rPr>
        <sz val="11"/>
        <rFont val="Calibri"/>
      </rPr>
      <t>https://members.wto.org/crnattachments/2024/TBT/JPN/24_00715_00_e.pdf</t>
    </r>
  </si>
  <si>
    <t>Proposed Revision of the “Act on Labelling and Advertising of Foods” </t>
  </si>
  <si>
    <t>The proposed amendment is to:_x000D_
- When changes are made to the contents of food and the contents of raw materials, new regulations are required to indicate the details of changes and impose fines.</t>
  </si>
  <si>
    <t>Foods</t>
  </si>
  <si>
    <t>Consumer information, labelling (TBT); Protection of human health or safety (TBT)</t>
  </si>
  <si>
    <r>
      <rPr>
        <sz val="11"/>
        <rFont val="Calibri"/>
      </rPr>
      <t>https://members.wto.org/crnattachments/2024/TBT/KOR/24_00693_00_x.pdf</t>
    </r>
  </si>
  <si>
    <t>Viet Nam</t>
  </si>
  <si>
    <t>Draft Law amending and supplementing a number of articles of the Law on Pharmacy</t>
  </si>
  <si>
    <t>This draft Law amends and supplements a number of articles of Law No. 105/2016/QH13 on Pharmacy. These Articles include 2, 4, 6, 7, 8, 10, 17, 24, 28, 32, 33, 34, 35, 37, 42, 43, 44, 46, 47, 48, 49, 53, 54, 55, 56, 58, 59, 60, 61, 64, 65, 76, 78, 79, 87, 89, 107, 109, 110, 112, 113; _x000D_
This draft Law abolishes point c and d, clause 26, Article 2, point a, clause 10, Article 6, point b, clause 4, Article 7 of Law No. 105/2016/QH13 on Pharmacy._x000D_
Transitional provisions:_x000D_
1. Certificates of drug information and advertising content issued under the provisions of Law No. 105/2016/QH13 on Pharmacy will continue to be used until the expiry of the Certificate’s validity_x000D_
2. Dossier submitted before the entry into force of this draft Law and requesting the issuance, extension, amendment or supplementation of the registration certificate for the circulation of drugs and medicinal ingredients shall be implemented in accordance with the provisions of Law No. 105/2016 /QH13 on Pharmacy, except in cases where the establishment requests to comply with the provisions of this draft Law._x000D_
3. For dossiers applying for a License to import toxic drugs and toxic medicinal ingredients; drugs and medicinal ingredients that are on the list of substances whose use is prohibited in a number of industries and fields used for testing, research, and manufacturing of drugs for export in accordance with the provisions of the 2016 Law on Pharmacy and its guiding Decrees._x000D_
4. Chain pharmacy businesses that have had a chain pharmacy system prior to the effective date of this Law shall complete procedures to apply for a certificate of authority to do business as a chain within 45 days of the effective date of this draft Law._x000D_
The regulations on granting, extending, amendment and supplementing circulation registration certificates for drugs and medicinal ingredients, except for regulations on issuing medical oxygen product declaration forms, shall be applied from January 1, 2025_x000D_
The Draft Law was formulated based on the basis of 05 policies submitted to the Government and the National Assembly of Vietnam in the proposal No. 09/TTr-BYT dated on January 5th, 2023 as well as other difficulties and issues encountered during the implementation process, as follows: _x000D_
1. Policy 1: Further strengthen the sufficient and timely supply of quality-assured medicines to meet people's need for disease prevention and treatment._x000D_
2. Policy 2: Ensure sufficient and timely supply of drugs that meet the demands of security, national defense, coping with the consequences of natural disasters, and preventing epidemics and diseases in the new situation_x000D_
3. Policy 3: Improve the efficiency of import/export management of drugs/medicinal materials to the socio-economic development situation and international practice_x000D_
4. Policy 4: Promote the development of the pharmaceutical industry with emphasis on research, technology transfer and production of high-tech drugs, biological drugs/medicinal materials, standardized herbal medicines, and raw materials from domestically available pharmaceutical sources._x000D_
5. Policy 5: Organize and rearranging the business and distribution system for drugs/medicinal materials to cope with socio-economic development and international integration.</t>
  </si>
  <si>
    <t>PHARMACEUTICAL PRODUCTS (HS code(s): 30)</t>
  </si>
  <si>
    <t>Reducing trade barriers and facilitating trade (TBT)</t>
  </si>
  <si>
    <r>
      <rPr>
        <sz val="11"/>
        <rFont val="Calibri"/>
      </rPr>
      <t>https://members.wto.org/crnattachments/2024/TBT/VNM/24_00694_00_x.pdf</t>
    </r>
  </si>
  <si>
    <t>Chinese Taipei</t>
  </si>
  <si>
    <t>Public Notice issued by Ministry of Health and Welfare: "Draft of Food Businesses Shall Establish Traceability System of Food Products" </t>
  </si>
  <si>
    <t>According to Article 9 of the Act Governing Food and Safety Sanitation, the designated food businesses are required to establish traceability system in order to trace the source and track the flow. Since 2014, the MOHW has designated 25 categories of food businesses to establish their own traceability system. Based on risk evaluation and food safety consideration, this draft amendment will required 1 additional category (namely shell eggs) of food businesses to establish the traceability system.</t>
  </si>
  <si>
    <t>Birds' eggs, in shell, fresh, preserved or cooked (HS code(s): 0407)</t>
  </si>
  <si>
    <t>0407 - Birds' eggs, in shell, fresh, preserved or cooked</t>
  </si>
  <si>
    <r>
      <rPr>
        <sz val="11"/>
        <rFont val="Calibri"/>
      </rPr>
      <t>https://members.wto.org/crnattachments/2024/TBT/TPKM/24_00690_00_e.pdf
https://members.wto.org/crnattachments/2024/TBT/TPKM/24_00690_00_x.pdf
http://www.fda.gov.tw/TC/newsContent.aspx?cid=5072&amp;id=30354</t>
    </r>
  </si>
  <si>
    <t>SI 20 part 2.7 - Luminaires: Portable luminaires for garden use</t>
  </si>
  <si>
    <t>The existing Mandatory Standard, SI 20 part 2.7, dealing with portable luminaires for garden use, shall be declared voluntary. The safety requirements for these products are included under the scope of a different mandatory standard, SI 20 part 2.4, dealing with portable general-purpose luminaires. _x000D_
The entry into force of this declaration is coordinated with the publication of the proposed Amendment no. 1 of SI 20 part 2.4, expending its scope to apply to portable luminaires for garden use, notified in G/TBT/N/ISR/1307.This declaration aims to remove unnecessary obstacles to trade and lower trade barriers.</t>
  </si>
  <si>
    <t>Portable luminaires for garden use (HS code(s): 8513; 8539; 8541; 9405); (ICS code(s): 29.140)</t>
  </si>
  <si>
    <t>8513 - Portable electric lamps designed to function by their own source of energy, e.g. dry batteries, accumulators and magnetos; parts thereof (excl. lighting equipment of heading 8512); 8539 - Electric filament or discharge lamps, incl. sealed beam lamp units and ultraviolet or infra-red lamps; arc lamps; light-emitting diode "LED" light sources; parts thereof; 8541 - Semiconductor devices "e.g. diodes, transistors, semiconductor-based transducers"; photosensitive semiconductor devices, incl. photovoltaic cells whether or not assembled in modules or made up into panels (excl. photovoltaic generators); light emitting diodes "LED", whether or not assembled with other light-emitting diodes "LED"; mounted piezoelectric crystals; parts thereof; 9405 - Luminaires and lighting fittings, incl. searchlights and spotlights, and parts thereof, n.e.s; illuminated signs, illuminated nameplates and the like having a permanently fixed light source, and parts thereof, n.e.s.</t>
  </si>
  <si>
    <t>29.140 - Lamps and related equipment</t>
  </si>
  <si>
    <r>
      <rPr>
        <sz val="11"/>
        <rFont val="Calibri"/>
      </rPr>
      <t>https://members.wto.org/crnattachments/2024/TBT/ISR/24_00692_00_x.pdf</t>
    </r>
  </si>
  <si>
    <t>Uganda</t>
  </si>
  <si>
    <t>DUS DARS 1825-2: 2023,Hay as animal feed Part 2: Alfalfa (Lucerne) hay - Specification, First Edition.Note: This Draft Uganda Standard was also notified to the SPS Committee.</t>
  </si>
  <si>
    <t>This Draft Uganda Standard specifies the requirements and test methods for alfalfa (lucerne) hay used as animal feed.</t>
  </si>
  <si>
    <t>Alfalfa meal and pellets (HS code(s): 121410); Animal feeding stuffs (ICS code(s): 65.120)</t>
  </si>
  <si>
    <t>121410 - Alfalfa meal and pellets</t>
  </si>
  <si>
    <t>65.120 - Animal feeding stuffs</t>
  </si>
  <si>
    <t>Consumer information, labelling (TBT); Prevention of deceptive practices and consumer protection (TBT); Protection of human health or safety (TBT); Protection of animal or plant life or health (TBT); Quality requirements (TBT); Reducing trade barriers and facilitating trade (TBT); Harmonization (TBT)</t>
  </si>
  <si>
    <t>Animal feed</t>
  </si>
  <si>
    <r>
      <rPr>
        <sz val="11"/>
        <rFont val="Calibri"/>
      </rPr>
      <t>https://members.wto.org/crnattachments/2024/TBT/UGA/24_00655_00_e.pdf</t>
    </r>
  </si>
  <si>
    <t>Draft Ministerial Regulation Prescribing Industrial Products for Child Restraint Systems (Car Seat) to Conform to the Standards B.E. ….</t>
  </si>
  <si>
    <t>The draft Ministerial Regulation mandates child restraint systems (car seat) to conform to one of the following standards: 1. TIS 3187-2564 (2021) Enhanced Child Restraint Systems (ECRS), which is based on UN Regulation No. 129 Revision 4 and its amendments. 2. TIS 3418-2565 (2022) Child Restraint Systems, which is based on UN Regulation No. 44 Revision 3 and its amendments.  </t>
  </si>
  <si>
    <t>Child Restraint Systems and Enhanced Child Restraint Systems (ECRS) (ICS 43.040.80)</t>
  </si>
  <si>
    <t>43.040.80 - Crash protection and restraint systems</t>
  </si>
  <si>
    <r>
      <rPr>
        <sz val="11"/>
        <rFont val="Calibri"/>
      </rPr>
      <t>https://members.wto.org/crnattachments/2024/TBT/THA/24_00671_00_x.pdf</t>
    </r>
  </si>
  <si>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</si>
  <si>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as Shitei Yakubutsu, and their proper uses under the Act.　</t>
  </si>
  <si>
    <t>Substances with probable effects on the central nervous system</t>
  </si>
  <si>
    <t>11.120 - Pharmaceutics</t>
  </si>
  <si>
    <t>Other (TBT); Protection of human health or safety (TBT)</t>
  </si>
  <si>
    <r>
      <rPr>
        <sz val="11"/>
        <rFont val="Calibri"/>
      </rPr>
      <t>https://members.wto.org/crnattachments/2024/TBT/JPN/24_00667_00_e.pdf</t>
    </r>
  </si>
  <si>
    <t>DUS DARS 1838:2023, Fish meal as animal feed — Specification, First Edition.</t>
  </si>
  <si>
    <t>This Draft Uganda Standard specifies requirements, sampling and test methods for fish meal used in compounding animal feeds.Note: This Draft Uganda Standard was also notified to the SPS Committee.</t>
  </si>
  <si>
    <t>Flours, meals and pellets of fish or crustaceans, molluscs or other aquatic invertebrates, unfit for human consumption (HS code(s): 230120); Fish and fishery products (ICS code(s): 67.120.30)</t>
  </si>
  <si>
    <t>230120 - Flours, meals and pellets of fish or crustaceans, molluscs or other aquatic invertebrates, unfit for human consumption</t>
  </si>
  <si>
    <t>67.120.30 - Fish and fishery products</t>
  </si>
  <si>
    <t>Consumer information, labelling (TBT); Prevention of deceptive practices and consumer protection (TBT); Protection of animal or plant life or health (TBT); Quality requirements (TBT); Harmonization (TBT); Reducing trade barriers and facilitating trade (TBT); Protection of human health or safety (TBT)</t>
  </si>
  <si>
    <r>
      <rPr>
        <sz val="11"/>
        <rFont val="Calibri"/>
      </rPr>
      <t>https://members.wto.org/crnattachments/2024/TBT/UGA/24_00646_00_e.pdf</t>
    </r>
  </si>
  <si>
    <t>SI 20 Part 2.4 - Luminaires: Particular requirements - Portable general purpose luminaires</t>
  </si>
  <si>
    <t xml:space="preserve">First amendment to the Mandatory Standard SI 20 part 2.4. This amendment announces that this standard replaces both the previous edition of SI 20 part 2.4 and SI 20 part 2.7.Following the entry into force of this amendment, The requirements of the mandatory standard SI 20 part 2.7, dealing with portable luminaires for garden use, will be declared voluntary and SI 20 part 2.4 will apply to all types of portable luminaires._x000D_
</t>
  </si>
  <si>
    <t>Portable luminaires (HS code(s): 8513; 8539; 8541; 9405); (ICS code(s): 29.140.40)</t>
  </si>
  <si>
    <t>29.140.40 - Luminaires</t>
  </si>
  <si>
    <r>
      <rPr>
        <sz val="11"/>
        <rFont val="Calibri"/>
      </rPr>
      <t>https://members.wto.org/crnattachments/2024/TBT/ISR/24_00676_00_x.pdf</t>
    </r>
  </si>
  <si>
    <t>Draft Commission Implementing Decision on the harmonisation of the 40,5-43,5 GHz frequency band for terrestrial systems capable of providing wireless broadband electronic communications services in the Union </t>
  </si>
  <si>
    <t>This draft Commission Implementing Decision requires EU Member States to designate and make available the 40,5-43,5 GHz frequency band for terrestrial systems capable of providing wireless broadband electronic communications services (including 5G), in accordance with the technical conditions set out in the Annex to the Decision.</t>
  </si>
  <si>
    <t>Radio equipment for terrestrial systems capable of providing wireless broadband electronic communications services.</t>
  </si>
  <si>
    <t>33.060 - Radiocommunications</t>
  </si>
  <si>
    <r>
      <rPr>
        <sz val="11"/>
        <rFont val="Calibri"/>
      </rPr>
      <t>https://members.wto.org/crnattachments/2024/TBT/EEC/24_00670_00_e.pdf
https://members.wto.org/crnattachments/2024/TBT/EEC/24_00670_01_e.pdf</t>
    </r>
  </si>
  <si>
    <t>Ukraine</t>
  </si>
  <si>
    <t>draft Resolution of the Cabinet of Ministers of Ukraine "On Amendments to the Technical Regulation on Requirements for Motor Vehicle Petrol, Diesel, Marine and Boiler Fuels"</t>
  </si>
  <si>
    <t>the draft Resolution provides for amendments to the Technical Regulation on Requirements for Motor Vehicle Petrol, Diesel, Marine and Boiler Fuels in terms of:- setting requirements for fuels used in road vehicles and off-road mobile machinery (including inland navigation vessels), agricultural and forestry tractors, recreational vessels;- cancelation of marketing of Euro 3 and Euro 4 petrol and diesel fuel, exclusion of Annex 8 and  Annex 9 to the Technical Regulation on the requirements for the characteristics of Euro 3 and Euro 4 petrol and diesel fuel for the period of martial law in Ukraine;- reintroduction of Euro 5 fuel quality requirements;- prohibition of marketing of leaded petrol.The amendments are designed to implement EU legislation, in particular Directive No. 98/70/EC of the European Parliament and of the Council relating to the quality of petrol and diesel fuels and amending Council Directive 93/12/EEC.</t>
  </si>
  <si>
    <t>motor vehicle petrol, diesel, marine and boiler fuels</t>
  </si>
  <si>
    <t>Protection of the environment (TBT); Quality requirements (TBT); Harmonization (TBT)</t>
  </si>
  <si>
    <r>
      <rPr>
        <sz val="11"/>
        <rFont val="Calibri"/>
      </rPr>
      <t>https://members.wto.org/crnattachments/2024/TBT/UKR/24_00647_00_x.pdf
https://mev.gov.ua/rehulyatornyy-akt/povidomlennya-pro-oprylyudnennya-proektu-postanovy-kabinetu-ministriv-ukrayiny-3</t>
    </r>
  </si>
  <si>
    <t>DUS DARS 1830:2023, Compounded goat and sheep feed - Specification, First EditionNote: This Draft Uganda Standard was also notified to the SPS Committee.</t>
  </si>
  <si>
    <t>This Draft Uganda standard specify the requirements, methods of sampling and test for compounded goat and sheep feeds.</t>
  </si>
  <si>
    <t>Preparations of a kind used in animal feeding (excl. dog or cat food put up for retail sale) (HS code(s): 230990); Animal feeding stuffs (ICS code(s): 65.120)</t>
  </si>
  <si>
    <t>230990 - Preparations of a kind used in animal feeding (excl. dog or cat food put up for retail sale)</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</si>
  <si>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t>
  </si>
  <si>
    <r>
      <rPr>
        <sz val="11"/>
        <rFont val="Calibri"/>
      </rPr>
      <t>https://members.wto.org/crnattachments/2024/TBT/UGA/24_00651_00_e.pdf</t>
    </r>
  </si>
  <si>
    <t>DUS DARS 1825-1: 2023, Hay as animal feed Part 1– Rhodes and Natural Grass Hay - Specification, First Edition.Note: This Draft Uganda Standard was also notified to the SPS Committee.</t>
  </si>
  <si>
    <t>This Draft Uganda Standard specifies the requirements and test methods for Rhodes and natural grass hay used as animal feed.</t>
  </si>
  <si>
    <t>Swedes, mangolds, fodder roots, hay, lucerne "alfalfa", clover, sainfoin, forage kale, lupines, vetches and similar forage products, whether or not in the form of pellets (excl. lucerne "alfalfa" meal and pellets) (HS code(s): 121490); Animal feeding stuffs (ICS code(s): 65.120)</t>
  </si>
  <si>
    <t>121490 - Swedes, mangolds, fodder roots, hay, lucerne "alfalfa", clover, sainfoin, forage kale, lupines, vetches and similar forage products, whether or not in the form of pellets (excl. lucerne "alfalfa" meal and pellets)</t>
  </si>
  <si>
    <r>
      <rPr>
        <sz val="11"/>
        <rFont val="Calibri"/>
      </rPr>
      <t>https://members.wto.org/crnattachments/2024/TBT/UGA/24_00656_00_e.pdf</t>
    </r>
  </si>
  <si>
    <t>DUS DARS 1844:2023, Dried insect products for compounded animal feeds — Specification, First Edition.</t>
  </si>
  <si>
    <t>This African Standard specifies the requirements, sampling, and test methods for dried insect products as sources of protein for compounded animal feeds.Note: This African Standard was also notified to the SPS Committee.</t>
  </si>
  <si>
    <t>Insects, fit for human consumption (HS code(s): 041010); Animal feeding stuffs (ICS code(s): 65.120)</t>
  </si>
  <si>
    <t>041010 - Insects, fit for human consumption</t>
  </si>
  <si>
    <r>
      <rPr>
        <sz val="11"/>
        <rFont val="Calibri"/>
      </rPr>
      <t>https://members.wto.org/crnattachments/2024/TBT/UGA/24_00644_00_e.pdf</t>
    </r>
  </si>
  <si>
    <t>DUS DARS 939:2023, Feed maize — Specification, First Edition.Note: This Draft African Standard was also notified to the SPS Committee.</t>
  </si>
  <si>
    <t>This Draft African Standard specify the requirements, sampling and methods of tests for maize grain of varieties grown from common maize grains (Zea mays) intended for the preparation of animal feeds. It does not apply to maize intended for human consumption.</t>
  </si>
  <si>
    <t>Sweetcorn "Zea Mays var. Saccharata", prepared or preserved otherwise than by vinegar or acetic acid (excl. frozen) (HS code(s): 200580); Cereals, pulses and derived products (ICS code(s): 67.060); Feed maize</t>
  </si>
  <si>
    <t>200580 - Sweetcorn "Zea Mays var. Saccharata", prepared or preserved otherwise than by vinegar or acetic acid (excl. frozen)</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</si>
  <si>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 Protection of the environment (TBT)</t>
  </si>
  <si>
    <r>
      <rPr>
        <sz val="11"/>
        <rFont val="Calibri"/>
      </rPr>
      <t>https://members.wto.org/crnattachments/2024/TBT/UGA/24_00660_00_e.pdf</t>
    </r>
  </si>
  <si>
    <t>DARS 1096:2023 Milk Powders and Cream Powder — Specification</t>
  </si>
  <si>
    <t>This African Standard specifies requirements, sampling and test methods for milk powders and cream powder, intended for direct consumption or further processing.</t>
  </si>
  <si>
    <t>Milk and milk products (ICS code(s): 67.100)</t>
  </si>
  <si>
    <t>67.100 - Milk and milk products</t>
  </si>
  <si>
    <t>Consumer information, labelling (TBT); Prevention of deceptive practices and consumer protection (TBT); Protection of human health or safety (TBT); Quality requirements (TBT)</t>
  </si>
  <si>
    <r>
      <rPr>
        <sz val="11"/>
        <rFont val="Calibri"/>
      </rPr>
      <t>https://members.wto.org/crnattachments/2024/TBT/KEN/24_00545_00_e.pdf</t>
    </r>
  </si>
  <si>
    <t>DARS 1348:2023, Amaranth flour — Specification, First editionNote: This Draft African Standard was also notified under SPS committee</t>
  </si>
  <si>
    <t>This African standard specifies the requirements and methods of sampling and test for flour prepared from dried grain obtained from amaranth plant (Amaranthus caudutus, A.hypochondaricus, A.cruentus and any other variety duly approved as a grain amaranth species) intended for human consumption.</t>
  </si>
  <si>
    <t>Cereal flours (excl. wheat, meslin and maize) (HS code(s): 110290); Cereals, pulses and derived products (ICS code(s): 67.060)</t>
  </si>
  <si>
    <t>110290 - Cereal flours (excl. wheat, meslin and maize)</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</si>
  <si>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 Consumer information, labelling (TBT)</t>
  </si>
  <si>
    <r>
      <rPr>
        <sz val="11"/>
        <rFont val="Calibri"/>
      </rPr>
      <t>https://members.wto.org/crnattachments/2024/TBT/TZA/24_00581_00_e.pdf</t>
    </r>
  </si>
  <si>
    <t>DARS 1351:2023, Teff Grain – Specification, First Edition. Note: This Draft African Standard was also notified under SPS committee</t>
  </si>
  <si>
    <t>This  African  Standard  specifies  the  requirements  and  methods  of  sampling  and  test  for  teff  grain(Eragrosties teff)  for human consumption.</t>
  </si>
  <si>
    <t>Cereals (excl. wheat and meslin, rye, barley, oats, maize, rice, grain sorghum, buckwheat, millet, canary seeds, fonio, quinoa and triticale) (HS code(s): 100890); Cereals, pulses and derived products (ICS code(s): 67.060)</t>
  </si>
  <si>
    <t>100890 - Cereals (excl. wheat and meslin, rye, barley, oats, maize, rice, grain sorghum, buckwheat, millet, canary seeds, fonio, quinoa and triticale)</t>
  </si>
  <si>
    <r>
      <rPr>
        <sz val="11"/>
        <rFont val="Calibri"/>
      </rPr>
      <t>https://members.wto.org/crnattachments/2024/TBT/TZA/24_00579_00_e.pdf</t>
    </r>
  </si>
  <si>
    <t>DARS 1350:2023, Teff flour — Specification, First edition.Note: This Draft  African Standard was also notified under SPS committee</t>
  </si>
  <si>
    <t>This  African  standard  specifies  the  requirements  and  methods  of  sampling  and  test  for  teff  flour prepared from teff grains (Eragrostis tef) that include all the classifications magna (very white), nech (white), quey (brown) and sergegna (mixed) for human consumption.</t>
  </si>
  <si>
    <r>
      <rPr>
        <sz val="11"/>
        <rFont val="Calibri"/>
      </rPr>
      <t>https://members.wto.org/crnattachments/2024/TBT/TZA/24_00578_00_e.pdf</t>
    </r>
  </si>
  <si>
    <t>DARS 1349:2023, Amaranth grains – Specification, First edition.Note: This Draft  African Standard was also notified under SPS committee</t>
  </si>
  <si>
    <t>This African Standard specifies the requirements  and methods of sampling and test of  whole grains of amaranth  (Amaranthus.  hypochondaricus  and  A.  cruentus  and any other variety duly approved as a grain amaranth species) intended  for human  consumption.</t>
  </si>
  <si>
    <r>
      <rPr>
        <sz val="11"/>
        <rFont val="Calibri"/>
      </rPr>
      <t>https://members.wto.org/crnattachments/2024/TBT/TZA/24_00580_00_e.pdf</t>
    </r>
  </si>
  <si>
    <t>DARS 1099:2023, Good Warehousing Practice for bagged grains, First Edition.</t>
  </si>
  <si>
    <t>This  Code  covers  warehouse  and  warehousing  practices  relevant  to  handling,  and  storage  and transport  of  bagged  cereals  and  pulses  specifically  for  food  consumption.  It  also  considers  the _x000D_
provisions  of  the  Good  Agricultural  Practices  (GAP)  and  Good  Manufacturing  Practices  (GMP)  to ensure food safety, quality of produce and worker’s health, safety and welfare.</t>
  </si>
  <si>
    <t>Cereals, pulses and derived products (ICS code(s): 67.060)</t>
  </si>
  <si>
    <t>Protection of human health or safety (TBT); Protection of animal or plant life or health (TBT); Protection of the environment (TBT); Harmonization (TBT); Reducing trade barriers and facilitating trade (TBT); Cost saving and productivity enhancement (TBT); Prevention of deceptive practices and consumer protection (TBT); Quality requirements (TBT)</t>
  </si>
  <si>
    <r>
      <rPr>
        <sz val="11"/>
        <rFont val="Calibri"/>
      </rPr>
      <t>https://members.wto.org/crnattachments/2024/TBT/TZA/24_00576_00_e.pdf</t>
    </r>
  </si>
  <si>
    <t>DARS 1098: 2023, Agricultural  Structures  –  Warehouses for the storage of bagged grains, First Edition.</t>
  </si>
  <si>
    <t>This standard specifies the requirements for warehouses for bag type storage of  cereals and pulses.  It does not include storage for seeds.</t>
  </si>
  <si>
    <t>Protection of human health or safety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</si>
  <si>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https://members.wto.org/crnattachments/2024/TBT/TZA/24_00577_00_e.pdf</t>
    </r>
  </si>
  <si>
    <t>SI 562 part 3 - Safety of toys: Migration of certain chemical elements</t>
  </si>
  <si>
    <t>Revision of the Mandatory Standard SI 562 part 3, dealing with the migration of certain chemical elements from toys. This draft standard revision adopts the European Standard EN-71-3: 2019 + A1: April 2021, with a few changes that appear in the standard's Hebrew section. Both the old standard and this new revised standard will apply from entry into force of this revision for 12 months. During this time, products may be tested according to the old or the new revised standard.</t>
  </si>
  <si>
    <t>Toys</t>
  </si>
  <si>
    <t>95 - TOYS, GAMES AND SPORTS REQUISITES; PARTS AND ACCESSORIES THEREOF</t>
  </si>
  <si>
    <t>97.200.50 - Toys</t>
  </si>
  <si>
    <r>
      <rPr>
        <sz val="11"/>
        <rFont val="Calibri"/>
      </rPr>
      <t>https://members.wto.org/crnattachments/2024/TBT/ISR/24_00564_00_x.pdf</t>
    </r>
  </si>
  <si>
    <t>Draft Commission Delegated Regulation amending Regulation (EC) No 1272/2008 of the European Parliament and of the Council as regards the harmonised classification and labelling of certain substances </t>
  </si>
  <si>
    <t>The purpose of this draft proposal for an adaptation to technical progress of Regulation (EC) 1272/2008 on classification, labelling and packaging of substances and mixtures (the CLP Regulation) is to amend Table 3 of Part 3 of Annex VI to the CLP Regulation, by introducing new and revised entries for the harmonised classification and labelling of 42 substances or substance groups and by deleting one entry. </t>
  </si>
  <si>
    <t>Hazardous substances</t>
  </si>
  <si>
    <t>71.100 - Products of the chemical industry</t>
  </si>
  <si>
    <t>Protection of the environment (TBT); Protection of human health or safety (TBT)</t>
  </si>
  <si>
    <r>
      <rPr>
        <sz val="11"/>
        <rFont val="Calibri"/>
      </rPr>
      <t>https://members.wto.org/crnattachments/2024/TBT/EEC/24_00555_00_e.pdf
https://members.wto.org/crnattachments/2024/TBT/EEC/24_00555_01_e.pdf</t>
    </r>
  </si>
  <si>
    <t>Oman</t>
  </si>
  <si>
    <t>Gulf Technical Regulation on Simple Pressure Vessels</t>
  </si>
  <si>
    <t>1. This GCC Technical Regulation is concerned with simple pressure vessels (‘vessels’) manufactured in series with the following characteristics:_x000D_
(a) the vessels are welded, intended to be subjected to an internal gauge pressure greater than 0,5 bar and to contain air or nitrogen, and are not intended to be fired;_x000D_
(b) the parts and assemblies contributing to the strength of the vessel under pressure are made either of non-alloy quality steel or of non-alloy aluminium or non-age hardening aluminium alloys;_x000D_
(c) the vessel is made of either of the following elements:_x000D_
i  - a cylindrical part of circular cross-section closed by outwardly dished and/or flat ends which revolve around the same axis as the cylindrical part;_x000D_
ii - two dished ends revolving around the same axis._x000D_
(d) the maximum working pressure of the vessel does not exceed 30 bar and the product of that pressure and the capacity of the vessel (PS × V) does not exceed 10 000 bar.L;_x000D_
(e) the minimum working temperature is no lower than – 50 °C and the maximum working temperature is not higher than 300 °C for steel and 100 °C for aluminium or aluminium alloy vessels._x000D_
2. This Technical Regulation shall not apply to:_x000D_
(a) vessels specifically designed for nuclear use, failure of which may cause an emission of radioactivity;_x000D_
(b) vessels specifically intended for installation in or the propulsion of ships and aircraft;_x000D_
(c) fire extinguishers.</t>
  </si>
  <si>
    <t>Pressure vessels (ICS code(s): 23.020.30)</t>
  </si>
  <si>
    <t>23.020.30 - Pressure vessels</t>
  </si>
  <si>
    <t>Harmonization (TBT); Quality requirements (TBT); Protection of the environment (TBT); Protection of human health or safety (TBT); Prevention of deceptive practices and consumer protection (TBT)</t>
  </si>
  <si>
    <r>
      <rPr>
        <sz val="11"/>
        <rFont val="Calibri"/>
      </rPr>
      <t>https://members.wto.org/crnattachments/2024/TBT/SAU/24_00510_00_e.pdf</t>
    </r>
  </si>
  <si>
    <t>Kuwait, the State of</t>
  </si>
  <si>
    <t>Safety Standard for Infant Support Cushions</t>
  </si>
  <si>
    <t>Notice of proposed rulemaking - The Danny Keysar Child Product Safety Notification Act, section 104 of the Consumer Product Safety Improvement Act of 2008 (CPSIA), requires the U.S. Consumer Product Safety Commission (Commission or CPSC) to promulgate consumer product safety standards for durable infant or toddler products. Under this statutory direction, the Commission is proposing a safety standard for infant support cushions. The Commission is also proposing to amend CPSC's consumer registration requirements to identify infant support cushions as durable infant or toddler products and proposing to amend CPSC's list of notices of requirements (NORs) to include infant support cushions.</t>
  </si>
  <si>
    <t>Infant support cushions; Quality (ICS code(s): 03.120); Domestic safety (ICS code(s): 13.120); Test conditions and procedures in general (ICS code(s): 19.020); Equipment for children (ICS code(s): 97.190)</t>
  </si>
  <si>
    <t>03.120 - Quality; 13.120 - Domestic safety; 19.020 - Test conditions and procedures in general; 97.190 - Equipment for children</t>
  </si>
  <si>
    <t>Quality requirements (TBT); Protection of human health or safety (TBT); Prevention of deceptive practices and consumer protection (TBT); Consumer information, labelling (TBT)</t>
  </si>
  <si>
    <r>
      <rPr>
        <sz val="11"/>
        <rFont val="Calibri"/>
      </rPr>
      <t>https://members.wto.org/crnattachments/2024/TBT/USA/24_00534_00_e.pdf</t>
    </r>
  </si>
  <si>
    <t>Bahrain, Kingdom of</t>
  </si>
  <si>
    <t>Yemen</t>
  </si>
  <si>
    <t>Prevention of deceptive practices and consumer protection (TBT); Protection of human health or safety (TBT); Protection of the environment (TBT); Quality requirements (TBT); Harmonization (TBT)</t>
  </si>
  <si>
    <t>draft Order of Ministry of Agrarian Policy and Food of Ukraine “On Approval of the Requirements for Fruit Jams, Jellies, Marmalades and Sweetened Chestnut Puree”</t>
  </si>
  <si>
    <t>the draft Order provides for the approval of Requirements for fruit jams, jellies, marmalades and sweetened chestnut puree, including the procedure of methods of preparation and processing of fruit raw materials for the production of fruit jams, jellies and marmalades and chestnut purees with added sugar intended for human consumption.According to these Requirements, certain quality indicators for fruit jams, jellies, marmalades, sweetened chestnut puree are established in order to ensure that consumers are properly informed about the properties of these food products, including their labelling, and to prevent business practices that mislead consumers.These Requirements do not apply to ingredients intended for the manufacture of bakery products, pastries or biscuits.The draft Order also stipulates that fruit jams, jellies, marmalades and sweetened chestnut puree that comply with the requirements in force before the entry into force of this Order, but do not meet the Requirements for fruit jams, jellies, marmalades and sweetened chestnut puree approved by this Order, may be placed on the market for three years from the date of entry into force of this Order. Such food products may be placed on the market until the final date of consumption or the expiry of the minimum shelf life.The draft Order developed in order to implement EU legislation.The draft Order is also notified under the SPS Agreement.</t>
  </si>
  <si>
    <t>fruit jams, jellies, marmalades, sweetened chestnut puree</t>
  </si>
  <si>
    <t>2007 - Jams, fruit jellies, marmalades, fruit or nut purée and fruit or nut pastes, obtained by cooking, whether or not containing added sugar or other sweetening matter</t>
  </si>
  <si>
    <t>67.080.10 - Fruits and derived products</t>
  </si>
  <si>
    <t>Consumer information, labelling (TBT); Quality requirements (TBT); Harmonization (TBT); Prevention of deceptive practices and consumer protection (TBT)</t>
  </si>
  <si>
    <r>
      <rPr>
        <sz val="11"/>
        <rFont val="Calibri"/>
      </rPr>
      <t>https://members.wto.org/crnattachments/2024/TBT/UKR/24_00517_00_x.pdf
https://members.wto.org/crnattachments/2024/TBT/UKR/24_00517_01_x.pdf
https://minagro.gov.ua/npa/pro-zatverdzhennya-vimog-do-fruktovih-dzhemiv-zhele-marmeladiv-ta-pidsolodzhenogo-kashtanovogo-pyure</t>
    </r>
  </si>
  <si>
    <t>Hong Kong, China</t>
  </si>
  <si>
    <t>Consultation document on Proposal to Regulate and Phase Down Hydrofluorocarbons for Implementation of the Kigali Amendment to the Montreal Protocol</t>
  </si>
  <si>
    <t>The proposal sets out different control strategies which facilitates HFC phasedown, and supports an orderly and smooth transition to the use of low Global Warming Potential (GWP) alternatives.  One of the strategies is to introduce a new regulation to prohibit the import, manufacture, supply and sale of those equipment and products using HFCs with GWP greater than the prescribed limit.</t>
  </si>
  <si>
    <t>Air-conditioning and refrigeration equipment, and fire suppression system, that contains or is designed to operate on any hydrofluorocarbons (HFCs) as listed below:Room air-conditioner (split type or window type, with rated cooling capacity Household refrigerator, freezer and refrigerator combined with freezer [HS code: 84181000, 84182100, 84182900]Commercial refrigeration - stand-alone system [HS code: 84183000, 84184000, 84185000, 84762100, 84768100, 84186900, 85167920]Commercial refrigeration - condensing unit [HS code: 84189900]Commercial refrigeration – supermarket system [HS code: 84186900]Cold storage warehouse system [HS code: 84186900]Air-cooled chiller [HS code: 84198900]Water-cooled chiller [HS code: 84198900]Motor vehicle air-conditioning - private car [HS code: 87032140, 87032160, 87032240, 87032260, 87032340, 87032360, 87032440, 87032460, 87033140, 87033160, 87033240, 87033260, 87033340, 87033360, 87034040, 87034060, 87035040, 87035060, 87036040, 87036060, 87037040, 87037060, 87038000, 87039000]Fire suppression system [HS code: 84241000, 84248900]</t>
  </si>
  <si>
    <t>841510 - Air conditioning machines designed to be fixed to a window, wall, ceiling or floor, self-contained or "split-system"; 870390 - Motor cars and other vehicles principally designed for the transport of &lt;10 persons, incl. station wagons and racing cars, with engines other than internal combustion piston engine or electric motor (excl. vehicles for the transport of persons on snow and other specially designed vehicles of subheading 8703.10); 870380 - Motor cars and other motor vehicles principally designed for the transport of &lt;10 persons, incl. station wagons and racing cars, with only electric motor for propulsion (excl. vehicles for travelling on snow and other specially designed vehicles of subheading 8703.10); 870370 - Motor cars and other motor vehicles principally designed for the transport of &lt;10 persons, incl. station wagons and racing cars, with both diesel engine and electric motor as motors for propulsion, capable of being charged by plugging to external source of electric power (excl. vehicles for travelling on snow and other specially designed vehicles of subheading 8703.10); 870360 - 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(excl. vehicles for travelling on snow and other specially designed vehicles of subheading 8703.10); 870350 - Motor cars and other motor vehicles principally designed for the transport of &lt;10 persons, incl. station wagons and racing cars, with both diesel engine and electric motor as motors for propulsion (excl. vehicles for travelling on snow, other specially designed vehicles of subheading 8703.10 and plug-in hybrids); 870340 - Motor cars and other motor vehicles principally designed for the transport of &lt;10 persons, incl. station wagons and racing cars, with both spark-ignition internal combustion reciprocating piston engine and electric motor as motors for propulsion (excl. vehicles for travelling on snow, other specially designed vehicles of subheading 8703.10 and plug-in hybrids); 87033 - - Other vehicles, with only compression-ignition internal combustion piston engine (diesel or semi-diesel):; 87032 - - Other vehicles, with only spark-ignition internal combustion piston engine:; 841989 - 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 841899 - Parts of refrigerating or freezing equipment and heat pumps, n.e.s.; 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841869 - Refrigerating or freezing equipment (excl. refrigerating and freezing furniture); 847681 - Automatic goods-vending machines incorporating heating or refrigerating devices (excl. automatic beverage-vending machines); 847621 - Automatic beverage-vending machines incorporating heating or refrigerating devices; 841850 - Furniture "chests, cabinets, display counters, show-cases and the like" for storage and display, incorporating refrigerating or freezing equipment (excl. combined refrigerator-freezers with separate external doors, household refrigerators and freezers of the chest type of a capacity &lt;= 800 l or of the upright type of a capacity &lt;= 900 l); 841840 - Freezers of the upright type, of a capacity &lt;= 900 l; 841830 - Freezers of the chest type, of a capacity &lt;= 800 l; 84182 - - Refrigerators, household type:; 841810 - Combined refrigerator-freezers, with separate external doors or drawers, or combinations thereof; 841582 - Air conditioning machines incorporating a refrigerating unit but without a valve for reversal of the cooling-heat cycle (excl. of a kind used for persons in motor vehicles, and self-contained or "split-system" window or wall air conditioning machines); 841581 - Air conditioning machines incorporating a refrigerating unit and a valve for reversal of the cooling-heat cycle "reversible heat pumps" (excl. of a kind used for persons in motor vehicles and self-contained or "split-system" window or wall air conditioning machines); 842410 - Fire extinguishers, whether or not charged; 842489 - Mechanical appliances, whether or not hand-operated, for projecting, dispersing or spraying liquids or powders, n.e.s.</t>
  </si>
  <si>
    <t>23.120 - Ventilators. Fans. Air-conditioners; 27.200 - Refrigerating technology</t>
  </si>
  <si>
    <t>Protection of the environment (TBT)</t>
  </si>
  <si>
    <t>D06. Treaties</t>
  </si>
  <si>
    <r>
      <rPr>
        <sz val="11"/>
        <rFont val="Calibri"/>
      </rPr>
      <t>https://www.epd.gov.hk/epd/sites/default/files/epd/english/environmentinhk/air/pub_consult/files/rpdh_consult_eng.pdf</t>
    </r>
  </si>
  <si>
    <t>SI 1003 part 1.2 - Release of lead and cadmium from ware in contact with food: Ceramic ware, glass-ceramic ware and glass dinnerware - Permissible limits</t>
  </si>
  <si>
    <t>First amendment to the Mandatory Standard SI 1003 part 1.2. This amendment changes the labelling requirements based on Article 15 – Labelling of the European Regulation EC 1935/2004.</t>
  </si>
  <si>
    <t>Release of lead and cadmium from ceramic and glass tableware</t>
  </si>
  <si>
    <t>6911 - Tableware, kitchenware, other household articles and toilet articles, of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 6912 - Ceramic tableware, kitchenware, other household articles and toilet articles, other than of porcelain or china.; 701310 - Glassware of glass ceramics, of a kind used for table, kitchen, toilet, office, indoor decoration or similar purposes (excl. goods of heading 7018, cooking hobs, leaded lights and the like, lighting fittings and parts thereof, atomizers for perfume and the like)</t>
  </si>
  <si>
    <t>67.250 - Materials and articles in contact with foodstuffs; 81.040.30 - Glass products; 81.060.20 - Ceramic products; 97.040.60 - Cookware, cutlery and flatware</t>
  </si>
  <si>
    <r>
      <rPr>
        <sz val="11"/>
        <rFont val="Calibri"/>
      </rPr>
      <t>https://members.wto.org/crnattachments/2024/TBT/ISR/24_00544_00_x.pdf</t>
    </r>
  </si>
  <si>
    <t>SI 1003 part 3.2 - Release of lead and cadmium from ware in contact with food: Glass hollowware - Permissible limits</t>
  </si>
  <si>
    <t>Second amendment to the Mandatory Standard SI 1003 part 3.2. This amendment changes the labelling requirements and is based on Article 15, Labelling, of the European Regulation EC 1935/2004.</t>
  </si>
  <si>
    <t>Release of lead and cadmium from glass hollowware</t>
  </si>
  <si>
    <t>7013 - 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t>
  </si>
  <si>
    <t>25.220.50 - Enamels; 67.250 - Materials and articles in contact with foodstuffs; 97.040.60 - Cookware, cutlery and flatware</t>
  </si>
  <si>
    <r>
      <rPr>
        <sz val="11"/>
        <rFont val="Calibri"/>
      </rPr>
      <t>https://members.wto.org/crnattachments/2024/TBT/ISR/24_00546_00_x.pdf</t>
    </r>
  </si>
  <si>
    <t>Qatar</t>
  </si>
  <si>
    <t>SI 60335 part 2.2 - Household and similar electrical appliances – Safety: Particular requirements for vacuum cleaners and water-suction cleaning appliances </t>
  </si>
  <si>
    <t>Revision of the Mandatory Standard SI 900 part 2.2,  dealing with vacuum cleaners and water-suction cleaning electrical appliances, to be replaced with SI 60335 part 2.2. This draft standard revision adopts the International Standard IEC 60335-2-2 - Edition 7.0: 2019-05, with a few changes that appear in the standard's Hebrew section as follows:Changes the normative references;Adds a new national section 201 dealing with rated values;Adds a new national section 202 dealing with electromagnetic compatibility. </t>
  </si>
  <si>
    <t>Vacuum cleaners and water-suction cleaning electrical appliances </t>
  </si>
  <si>
    <t>85081 - - With self-contained electric motor:</t>
  </si>
  <si>
    <t>13.120 - Domestic safety; 97.080 - Cleaning appliances</t>
  </si>
  <si>
    <r>
      <rPr>
        <sz val="11"/>
        <rFont val="Calibri"/>
      </rPr>
      <t>https://members.wto.org/crnattachments/2024/TBT/ISR/24_00535_00_x.pdf</t>
    </r>
  </si>
  <si>
    <t>United Arab Emirates</t>
  </si>
  <si>
    <t>“Draft Implementing Guidelines on the Schedule of Fees and Charges of the Food and Drug Administration for Licensing, Registration and Other Authorizations and Regulatory Services Repealing Administrative Order No. 50s. 2001, entitled, “Revised 2001 Schedule of Fees and Charges for the Corresponding Services Rendered by the Bureau of Food and Drugs”” and its Amendments”</t>
  </si>
  <si>
    <t>The rate of fees and charges of the Food and Drug Administration has been referred to the Administrative Order No. 50 s.2001 or the Revised 2001 Schedule of Fees and Charges for the Corresponding Services Rendered by the Bureau of Food and Drugs. After more than twenty years, the FDA is restructuring its fees and charges at a level commensurate with the cost of regulating health products, establishments or facilities to protect consumer safety and public health.</t>
  </si>
  <si>
    <t>Product and company certification. Conformity assessment (ICS code(s): 03.120.20)</t>
  </si>
  <si>
    <t>03.120.20 - Product and company certification. Conformity assessment</t>
  </si>
  <si>
    <r>
      <rPr>
        <sz val="11"/>
        <rFont val="Calibri"/>
      </rPr>
      <t>https://members.wto.org/crnattachments/2024/TBT/PHL/24_00513_00_e.pdf
https://members.wto.org/crnattachments/2024/TBT/PHL/24_00513_01_e.pdf</t>
    </r>
  </si>
  <si>
    <t>draft Resolution of the Cabinet of Ministers of Ukraine “On Amendments to Paragraph 2 of the Resolution of the Cabinet of Ministers of Ukraine of 26 January 2022 No. 53”</t>
  </si>
  <si>
    <t>Paragraph 2 of the Resolution of the Cabinet of Ministers of Ukraine No. 53 “On Amendments to the Technical Regulation on railway infrastructure safety and the Technical Regulation on railway rolling stock safety” of 26 January 2022, which was published on 03 February 2022, provides that the said Resolution shall enter into force twenty-four months after its publication, i.e. on 03 February 2024._x000D_
The draft Resolution of the Cabinet of Ministers of Ukraine “On Amendments to Paragraph 2 of the Resolution of the Cabinet of Ministers of Ukraine of 26 January 2022 No. 53” provides to replace the words "twenty-four months" with the words "thirty months", i.e. to postpone the entry into force of the Resolution of the Cabinet of Ministers of Ukraine No. 53 of 26 January 2022 by six months.  </t>
  </si>
  <si>
    <t>railway rolling stock and railway infrastructure</t>
  </si>
  <si>
    <t>8607 - Parts of railway or tramway locomotives or rolling stock, n.e.s.</t>
  </si>
  <si>
    <t>45.060 - Railway rolling stock</t>
  </si>
  <si>
    <t>Quality requirements (TBT)</t>
  </si>
  <si>
    <r>
      <rPr>
        <sz val="11"/>
        <rFont val="Calibri"/>
      </rPr>
      <t>https://members.wto.org/crnattachments/2024/TBT/UKR/24_00456_00_x.pdf</t>
    </r>
  </si>
  <si>
    <t>DARS 1095:2023 Evaporated Milks — Specification</t>
  </si>
  <si>
    <t>This African Standard specifies requirements, sampling and test methods for evaporated milks, intended for direct consumption, or further processing</t>
  </si>
  <si>
    <t>040299 - Milk and cream, concentrated and sweetened (excl. in solid forms)</t>
  </si>
  <si>
    <r>
      <rPr>
        <sz val="11"/>
        <rFont val="Calibri"/>
      </rPr>
      <t>https://members.wto.org/crnattachments/2024/TBT/KEN/24_00481_00_e.pdf</t>
    </r>
  </si>
  <si>
    <t>DARS 1079:2023 Cheeses in Brine — Specification</t>
  </si>
  <si>
    <t>This draft African Standard specifies the requirements, sampling and test methods for Cheeses in Brine, intended for direct consumption or further processing, in conformity with the description in Clause 3 of this Standard.Subject to the provisions of this Group Standard, African Standards for individual varieties of Cheeses in Brine may contain provisions which are more specific than those in this Standard.</t>
  </si>
  <si>
    <t>Cheese (ICS code(s): 67.100.30)</t>
  </si>
  <si>
    <t>040690 - Cheese (excl. fresh cheese, incl. whey cheese, curd, processed cheese, blue-veined cheese and other cheese containing veins produced by "Penicillium roqueforti", and grated or powdered cheese)</t>
  </si>
  <si>
    <t>67.100.30 - Cheese</t>
  </si>
  <si>
    <r>
      <rPr>
        <sz val="11"/>
        <rFont val="Calibri"/>
      </rPr>
      <t>https://members.wto.org/crnattachments/2024/TBT/KEN/24_00479_00_e.pdf</t>
    </r>
  </si>
  <si>
    <t>Emergency Alert System; Wireless Emergency Alerts </t>
  </si>
  <si>
    <t>Final rule - In this document, the Federal Communications Commission 
(Commission) adopts rules for commercial mobile service providers that 
have elected to participate in the Wireless Emergency Alert system 
(WEA) (Participating CMS Providers) to support WEA messages in the 13 
most commonly spoken languages in the U.S. as well as English and 
American Sign Language. Participating CMS Providers are to support this 
expanded multilingual alerting by enabling mobile devices to display 
message templates that will be pre-installed and stored on the mobile 
device. The Commission also directs its Public Safety and Homeland 
Security Bureau to seek comment on various implementation details of 
the multilingual alerting requirements and future expansion to 
additional languages. In addition, to help personalize emergency 
alerts, the Commission requires participating wireless providers to 
support the inclusion of maps in WEA messages that show the alert 
recipient's location relative to the geographic area where the 
emergency is occurring, and establishes a Commission-hosted database to 
provide the public with easy-to-access information on WEA availability. 
Wireless providers will be required to supply information on whether 
they participate in WEA and, if so, the extent of WEA availability in 
their service area and on the mobile devices that they sell. Last, to 
support more effective WEA performance and public awareness, the 
amended rules enable alerting authorities to send two local WEA tests 
per year that the public receives by default, provided that the 
alerting authority takes steps to ensure that the public is aware that 
the test is, in fact, only a test.</t>
  </si>
  <si>
    <t>Wireless emergency alerts; Domestic safety (ICS code(s): 13.120); Alarm and warning systems (ICS code(s): 13.320)</t>
  </si>
  <si>
    <t>13.120 - Domestic safety; 13.320 - Alarm and warning systems</t>
  </si>
  <si>
    <r>
      <rPr>
        <sz val="11"/>
        <rFont val="Calibri"/>
      </rPr>
      <t>https://members.wto.org/crnattachments/2024/TBT/USA/24_00468_00_e.pdf
https://members.wto.org/crnattachments/2024/TBT/USA/24_00468_01_e.pdf</t>
    </r>
  </si>
  <si>
    <t>Jamaica</t>
  </si>
  <si>
    <t>Draft Jamaican Standard Specification for Hot-dip zinc coated, hot-dip aluminium-zinc coated and hot-dip zinc alloyed with aluminium and magnesium coated, profiled and formed steel sheets and tiles for roofing.</t>
  </si>
  <si>
    <t>This standard specifies the requirements for materials, profiles and dimensions of hot-dip zinc coated, hot-dip aluminium-zinc coated and zinc alloyed with aluminium and magnesium coated, profiled and formed steel sheets and tiles for roofing.</t>
  </si>
  <si>
    <t>Roofs (ICS code(s): 91.060.20)</t>
  </si>
  <si>
    <t>690510 - Roofing tiles</t>
  </si>
  <si>
    <t>91.060.20 - Roofs</t>
  </si>
  <si>
    <t>DARS 1072:2023 Blend of Skimmed Milk and Vegetable Fat in Powdered form — Specification</t>
  </si>
  <si>
    <t>This African Standard specifies requirements, sampling and test methods for a blend of skimmed milk and vegetable fat in powder form or reduced / medium fat blend variety, intended for direct consumption or for further processing.</t>
  </si>
  <si>
    <t>Milk and milk products (ICS code(s): 67.100); Animal and vegetable fats and oils (ICS code(s): 67.200.10)</t>
  </si>
  <si>
    <t>67.100 - Milk and milk products; 67.200.10 - Animal and vegetable fats and oils</t>
  </si>
  <si>
    <t>Protection of human health or safety (TBT); Consumer information, labelling (TBT); Quality requirements (TBT); Reducing trade barriers and facilitating trade (TBT)</t>
  </si>
  <si>
    <r>
      <rPr>
        <sz val="11"/>
        <rFont val="Calibri"/>
      </rPr>
      <t>https://members.wto.org/crnattachments/2024/TBT/KEN/24_00476_00_e.pdf</t>
    </r>
  </si>
  <si>
    <t>DARS 1078:2023 Group Standard for un-ripened cheese including fresh cheese — Specification.</t>
  </si>
  <si>
    <t>This Standard applies to the requirements, sampling and test methods for un-ripened cheese including fresh cheese, intended for direct consumption or further processing. Subject to the provisions of this Standard, ARSO Standards for individual varieties of un-ripened cheese may contain provisions, which are more specific than those in this Standard and in these cases; those specific provisions shall apply</t>
  </si>
  <si>
    <t>040610 - Fresh cheese "unripened or uncured cheese", incl. whey cheese, and curd</t>
  </si>
  <si>
    <r>
      <rPr>
        <sz val="11"/>
        <rFont val="Calibri"/>
      </rPr>
      <t>https://members.wto.org/crnattachments/2024/TBT/KEN/24_00478_00_e.pdf</t>
    </r>
  </si>
  <si>
    <t>SB 54 Plastic Pollution Prevention and Packaging Producer Responsibility Act Regulations </t>
  </si>
  <si>
    <t>Proposed rule - CalRecycle has released the draft regulatory text for the implementation of SB 54 (Allen, Chapter 75, Statutes of 2022) and will host a questions and answers session. During this session, CalRecycle will present an overview of SB 54, the upcoming rulemaking process, the draft regulatory text, and will endeavor to answer clarifying questions from the public. More detail, including a detailed agenda, will be forthcoming through the listservCalRecycle aims to provide the public with ample time to review and prepare comments for the forthcoming 45-day comment period, which will open in the coming months when CalRecycle initiates the formal rulemaking process. Further information accessible at Plastic Pollution Prevention and Packaging Producer Responsibility Act SB 54: https://calrecycle.ca.gov/packaging/packaging-epr/Date and time of the session, which will take place in person or via Zoom, and Spanish translation will be available_x000D_
Date: 1 February 2024 (subject to change)_x000D_
Time: 10:00 a.m. to 02:00 p.m.Pacific TimeIn-Person Location: Byron Sher Auditorium (1001 I Street, 2nd Floor, Sacramento, CA 95812)</t>
  </si>
  <si>
    <t>Plastic packaging; Quality (ICS code(s): 03.120); Environmental protection (ICS code(s): 13.020); Recycling (ICS code(s): 13.030.50); Packaging materials and accessories (ICS code(s): 55.040); Bottles. Pots. Jars (ICS code(s): 55.100); Plastics (ICS code(s): 83.080)</t>
  </si>
  <si>
    <t>03.120 - Quality; 13.020 - Environmental protection; 13.030.50 - Recycling; 55.040 - Packaging materials and accessories; 55.100 - Bottles. Pots. Jars; 83.080 - Plastics</t>
  </si>
  <si>
    <t>Prevention of deceptive practices and consumer protection (TBT); Protection of the environment (TBT); Quality requirements (TBT)</t>
  </si>
  <si>
    <r>
      <rPr>
        <sz val="11"/>
        <rFont val="Calibri"/>
      </rPr>
      <t>https://members.wto.org/crnattachments/2024/TBT/USA/24_00469_00_e.pdf
https://members.wto.org/crnattachments/2024/TBT/USA/24_00469_01_e.pdf
https://members.wto.org/crnattachments/2024/TBT/USA/24_00469_02_e.pdf
https://members.wto.org/crnattachments/2024/TBT/USA/24_00469_03_e.pdf</t>
    </r>
  </si>
  <si>
    <t>DARS 1080:2023 Processed Cheese — Specification</t>
  </si>
  <si>
    <t>This African Standard specifies requirements, sampling and test methods for processed cheese intended for direct consumption or further processing</t>
  </si>
  <si>
    <t>040630 - Processed cheese, not grated or powdered</t>
  </si>
  <si>
    <r>
      <rPr>
        <sz val="11"/>
        <rFont val="Calibri"/>
      </rPr>
      <t>https://members.wto.org/crnattachments/2024/TBT/KEN/24_00480_00_e.pdf</t>
    </r>
  </si>
  <si>
    <t>KS 2473:2023 Coco peat — Specification. </t>
  </si>
  <si>
    <t>This Kenya Standard specifies the requirements, test methods and sampling for coco peat for agricultural and industrial applications.Coco peat products (also known as coir pith or coir peat) for use as a growing medium in various grades and finished products for horticultural/agricultural use e.g. grow slabs, grow bags, bales, blocks, discs,           pots, starter cubes and small blocks. Coco peat as used in this standard includes the products known as "chips" and "crush", derived from the wholechopped and crushed husk pieces. Product may be compressed or non-compressed.This standard does not cover the requirements for importation of the following plant commodity classes</t>
  </si>
  <si>
    <t>Fruits and derived products (ICS code(s): 67.080.10)</t>
  </si>
  <si>
    <r>
      <rPr>
        <sz val="11"/>
        <rFont val="Calibri"/>
      </rPr>
      <t>https://members.wto.org/crnattachments/2024/TBT/KEN/24_00483_00_e.pdf</t>
    </r>
  </si>
  <si>
    <t>DARS 1073:2023 Cheese— Specification</t>
  </si>
  <si>
    <t>This Draft African Standard specifies the requirements, sampling and test methods for cheese intended for direct human consumption or further processing.This general standard applies in addition to any further specifications for individual varieties of cheese, or groups of varieties of cheese which is a subject of specific African Standard designated by a specific name.</t>
  </si>
  <si>
    <t>0406 - Cheese and curd</t>
  </si>
  <si>
    <t>Consumer information, labelling (TBT); Protection of human health or safety (TBT); Prevention of deceptive practices and consumer protection (TBT); Quality requirements (TBT); Reducing trade barriers and facilitating trade (TBT)</t>
  </si>
  <si>
    <r>
      <rPr>
        <sz val="11"/>
        <rFont val="Calibri"/>
      </rPr>
      <t>https://members.wto.org/crnattachments/2024/TBT/KEN/24_00461_00_e.pdf</t>
    </r>
  </si>
  <si>
    <t>Proposed Maryland Strategic Energy Investment Program Regulations</t>
  </si>
  <si>
    <t>Proposed rule - The purpose of this action is to implement the Efficiency Standards Act by establishing minimum efficiency standards for certain new products sold or installed in the State and to establish testing, certification, inspection, and enforcement procedures for ensuring compliance with established standards.</t>
  </si>
  <si>
    <t>Portable electric spas; Air purifiers; Commercial dishwashers; Commercial steam cookers; Faucets; Residential ventilating fans; Showerheads; Spray sprinkler bodies; Urinals; Water closets; Water coolers; Quality (ICS code(s): 03.120); Environmental protection (ICS code(s): 13.020); Test conditions and procedures in general (ICS code(s): 19.020); Energy efficiency. Energy conservation in general (ICS code(s): 27.015); Commercial refrigerating appliances (ICS code(s): 97.130.20); Miscellaneous domestic and commercial equipment (ICS code(s): 97.180)</t>
  </si>
  <si>
    <t>03.120 - Quality; 13.020 - Environmental protection; 19.020 - Test conditions and procedures in general; 97.130.20 - Commercial refrigerating appliances; 97.180 - Miscellaneous domestic and commercial equipment</t>
  </si>
  <si>
    <t>Quality requirements (TBT); Protection of the environment (TBT); Prevention of deceptive practices and consumer protection (TBT)</t>
  </si>
  <si>
    <r>
      <rPr>
        <sz val="11"/>
        <rFont val="Calibri"/>
      </rPr>
      <t>https://members.wto.org/crnattachments/2024/TBT/USA/24_00472_00_e.pdf</t>
    </r>
  </si>
  <si>
    <t>Chapter 127-A: Advanced Clean Cars II Program (Reposting)</t>
  </si>
  <si>
    <t>Proposed rule - In response to a citizen petition, this new rule was proposed (refer to proposed rule number 2023-P101) to establish motor vehicle emission standards for new passenger cars, light-duty trucks, and medium-duty vehicles by incorporating the requirements of the California Advanced Clean Cars II regulations, beginning model year 2027.A public hearing on the proposed Chapter 127-A was held on 17 August 2023, and the comment period closed on 28 August 2023. A final vote on the proposed rule was scheduled for the Board meeting on 21 December 2023, however, due to the state of emergency resulting from the 18 December storm, that meeting was cancelled. This prevented a Board vote on whether to adopt the proposed rule, and forced any potential adoption beyond the rule's proposed effective date of 1 January 2024. This also prevents the rule from taking effect in time to apply to the 2027 model year. Therefore, the proposed rule has been amended to begin with model year 2028, and the Department is now requesting comments from the public concerning this substantive change. The Department has also proposed other non-substantive changes to the proposal.</t>
  </si>
  <si>
    <t>Motor vehicle emission standards; Environmental protection (ICS code(s): 13.020); Air quality (ICS code(s): 13.040); Road vehicles in general (ICS code(s): 43.020); Road vehicle systems (ICS code(s): 43.040)</t>
  </si>
  <si>
    <t>13.020 - Environmental protection; 13.040 - Air quality; 43.020 - Road vehicles in general; 43.040 - Road vehicle systems</t>
  </si>
  <si>
    <t>Prevention of deceptive practices and consumer protection (TBT); Protection of the environment (TBT)</t>
  </si>
  <si>
    <r>
      <rPr>
        <sz val="11"/>
        <rFont val="Calibri"/>
      </rPr>
      <t>https://members.wto.org/crnattachments/2024/TBT/USA/24_00470_00_e.pdf</t>
    </r>
  </si>
  <si>
    <t>Standard Specification for Coffee.</t>
  </si>
  <si>
    <t>This standard prescribes the requirements for local and imported “coffee” as defined below. Coffee is the fruits, products and by-products of (coffea spp.).</t>
  </si>
  <si>
    <t>Coffee and coffee substitutes (ICS code(s): 67.140.20)</t>
  </si>
  <si>
    <t>0901 - Coffee, whether or not roasted or decaffeinated; coffee husks and skins; coffee substitutes containing coffee in any proportion</t>
  </si>
  <si>
    <t>67.140.20 - Coffee and coffee substitutes</t>
  </si>
  <si>
    <t>draft Order of the Ministry of Health of Ukraine “On Approval of Amendments to the Annexes to the Medicines Quality Certification Procedure for International Trade and Confirmation for Exported Active Pharmaceutical Ingredients”</t>
  </si>
  <si>
    <t>the draft Order provides for amendments to the Annexes to the Medicines Quality Certification Procedure for International Trade and Confirmation for Exported Active Pharmaceutical Ingredients, approved by the Order of the Ministry of Health of Ukraine No. 1310 of 25 July 2022 (notified in document G/TBT/N/UKR/216, G/TBT/N/UKR/216/Add.1).These amendments are aimed at implementing into the national legislation the model certificate of a pharmaceutical product (CPP) recommended by WHO Expert Committee on Specifications for Pharmaceutical Preparations (WHO Technical Report Series 1033, WHO 2021), which, in particular, contains information on International Nonproprietary Name (INN),  brand name of the pharmaceutical product as it is declared in the marketing authorization certificate and used within the territory of the exporting country and, if possible, the brand name of the pharmaceutical product in the importing country.Adoption of the amendments will ensure the right to receive high-quality, effective and safe medicines through the cooperation with other countries in the framework of mutual supply of medicines; improve and simplify the procedure for certifying of the quality of medicines for international trade and confirming active pharmaceutical ingredients that are exported.</t>
  </si>
  <si>
    <t>Medicines, active pharmaceutical ingredients</t>
  </si>
  <si>
    <t>Protection of human health or safety (TBT); Consumer information, labelling (TBT); Quality requirements (TBT); Prevention of deceptive practices and consumer protection (TBT)</t>
  </si>
  <si>
    <r>
      <rPr>
        <sz val="11"/>
        <rFont val="Calibri"/>
      </rPr>
      <t>https://members.wto.org/crnattachments/2024/TBT/UKR/24_00473_00_x.pdf
https://members.wto.org/crnattachments/2024/TBT/UKR/24_00473_01_x.pdf
https://moz.gov.ua/article/public-discussions/proekt-nakazu-ministerstva-ohoroni-zdorov%e1%be%bfja-ukraini-pro-zatverdzhennja-zmin-do-dodatkiv-do-porjadku-sertifikacii-jakosti-likarskih-zasobiv-dlja-mizhnarodnoi-torgivli-ta-pidtverdzhennja-dlja-aktivnih-farmacevtichnih-ingredientiv-scho-eksportujutsja</t>
    </r>
  </si>
  <si>
    <t>DARS 1076:2023 Extra hard grating cheeses — Specification</t>
  </si>
  <si>
    <t>This Standard specifies requirements, sampling and test methods for extra hard grating cheeses, intended for direct consumption or further processing</t>
  </si>
  <si>
    <t>040620 - Grated or powdered cheese, of all kinds</t>
  </si>
  <si>
    <r>
      <rPr>
        <sz val="11"/>
        <rFont val="Calibri"/>
      </rPr>
      <t>https://members.wto.org/crnattachments/2024/TBT/KEN/24_00477_00_e.pdf</t>
    </r>
  </si>
  <si>
    <t>Rwanda</t>
  </si>
  <si>
    <t>DEAS 1193: 2023, Lactose free milk — Specification</t>
  </si>
  <si>
    <t>This draft East African Standard specifies the requirements, sampling and test methods for lactose free milk intended for direct human consumption or for further processing.</t>
  </si>
  <si>
    <t>Milk and processed milk products (ICS code(s): 67.100.10)</t>
  </si>
  <si>
    <t>67.100.10 - Milk and processed milk products</t>
  </si>
  <si>
    <t>Quality requirements (TBT); Protection of human health or safety (TBT); Prevention of deceptive practices and consumer protection (TBT); Consumer information, labelling (TBT); Harmonization (TBT); Reducing trade barriers and facilitating trade (TBT)</t>
  </si>
  <si>
    <t>Food safety</t>
  </si>
  <si>
    <r>
      <rPr>
        <sz val="11"/>
        <rFont val="Calibri"/>
      </rPr>
      <t>https://members.wto.org/crnattachments/2024/TBT/RWA/24_00430_00_e.pdf</t>
    </r>
  </si>
  <si>
    <t>DRS 353-8:2023, Water quality — Chemical used for treatment of water intended for human consumption — 8: Sodium hypochrolite</t>
  </si>
  <si>
    <t>This Rwanda Standard specifies the requirements and test methods for sodium hypochlorite solutions used for disinfection and oxidation of water intended for human consumption.</t>
  </si>
  <si>
    <t>Chemicals for purification of water (ICS code(s): 71.100.80)</t>
  </si>
  <si>
    <t>71.100.80 - Chemicals for purification of water</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</si>
  <si>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</si>
  <si>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https://members.wto.org/crnattachments/2024/TBT/RWA/24_00420_00_e.pdf</t>
    </r>
  </si>
  <si>
    <t>DEAS 1192: 2023, Reduced fat dairy ice cream and dairy ices — Specification</t>
  </si>
  <si>
    <t xml:space="preserve">This Draft East African Standard specifies the requirements, sampling and test methods for reduced fat dairy ice cream and dairy ices intended for human consumption._x000D_
This standard does not apply to the product covered in EAS 70._x000D_
</t>
  </si>
  <si>
    <t>Ice cream and ice confectionery (ICS code(s): 67.100.40)</t>
  </si>
  <si>
    <t>210500 - Ice cream and other edible ice, whether or not containing cocoa</t>
  </si>
  <si>
    <t>67.100.40 - Ice cream and ice confectionery</t>
  </si>
  <si>
    <t>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</si>
  <si>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https://members.wto.org/crnattachments/2024/TBT/RWA/24_00423_00_e.pdf</t>
    </r>
  </si>
  <si>
    <t>RS 568: 2023, Bee bread — Specification</t>
  </si>
  <si>
    <t>This Rwanda Standard specifies the requirements, sampling and test methods for bee bread intended for human consumption.</t>
  </si>
  <si>
    <t>Other milk products (ICS code(s): 67.100.99)</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</si>
  <si>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</si>
  <si>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67.060 - Cereals, pulses and derived products; 67.100.99 - Other milk products</t>
  </si>
  <si>
    <t>Consumer information, labelling (TBT); Prevention of deceptive practices and consumer protection (TBT); Protection of human health or safety (TBT); Quality requirements (TBT); Reducing trade barriers and facilitating trade (TBT); Cost saving and productivity enhancement (TBT)</t>
  </si>
  <si>
    <r>
      <rPr>
        <sz val="11"/>
        <rFont val="Calibri"/>
      </rPr>
      <t>https://members.wto.org/crnattachments/2024/TBT/RWA/24_00437_00_e.pdf</t>
    </r>
  </si>
  <si>
    <t>The Weights and Measures (Intoxicating Liquor) (Amendment) Regulations 2024</t>
  </si>
  <si>
    <t>This measure will amend the Weights and Measures (Intoxicating Liquor) Order 1988, which regulates the quantities in which certain alcoholic beverages can be sold in Great Britain. The Statutory Instrument will allow prepacked still and sparkling wine to both be sold in 200ml and 500ml quantities (currently still wine cannot be sold in 200ml, and sparkling wine cannot be sold in 500ml). This will bring more alignment between the two drinks. The changes will also enable a new 568ml ‘pint’ quantity of still and sparkling wine to be sold.  Please see Annex A for a diagram of the current permitted sizes and the proposed new sizes. There is no legal obligation for businesses to sell in the new sizes.  New quantities will be able to be sold in Northern Ireland via the NI Retail Movement Scheme. Quantities of non-prepacked alcohol sold in pubs and restaurants (drinks served by the glass) are outside the scope of this proposal.  </t>
  </si>
  <si>
    <t>Wine of fresh grapes, including fortified wines (HS code 2204); Sparkling wine (HS code 220410).</t>
  </si>
  <si>
    <t>2204 - Wine of fresh grapes, incl. fortified wines; grape must, partly fermented and of an actual alcoholic strength of &gt; 0,5% vol or grape must with added alcohol of an actual alcoholic strength of &gt; 0,5% vol</t>
  </si>
  <si>
    <t>67.160.10 - Alcoholic beverages</t>
  </si>
  <si>
    <t>Cost saving and productivity enhancement (TBT)</t>
  </si>
  <si>
    <r>
      <rPr>
        <sz val="11"/>
        <rFont val="Calibri"/>
      </rPr>
      <t>https://members.wto.org/crnattachments/2024/TBT/GBR/24_00441_00_e.pdf
https://members.wto.org/crnattachments/2024/TBT/GBR/24_00441_01_e.pdf</t>
    </r>
  </si>
  <si>
    <t>DRS 489: 2023, Oils for cosmetic use — Specification — Part 6: Calabash oil</t>
  </si>
  <si>
    <t>This Draft Rwanda Standard specifies the requirements, sampling and test method for calabash oil for cosmetic industry. This standard does not cover the calabash oil for which therapeutic claims are made.</t>
  </si>
  <si>
    <t>Cosmetics. Toiletries (ICS code(s): 71.100.70)</t>
  </si>
  <si>
    <t>71.100.70 - Cosmetics. Toiletries</t>
  </si>
  <si>
    <r>
      <rPr>
        <sz val="11"/>
        <rFont val="Calibri"/>
      </rPr>
      <t>https://members.wto.org/crnattachments/2024/TBT/RWA/24_00436_00_e.pdf</t>
    </r>
  </si>
  <si>
    <t>DRS 489-7: 2023, Oil for cosmetic use — Specification — Part 7: Moringa oil</t>
  </si>
  <si>
    <t>This Draft Rwanda Standard specifies the requirements, sampling and test methods for moringa oil for cosmetic industry. This standard does not cover the moringa oil for which therapeutic claims are made.</t>
  </si>
  <si>
    <r>
      <rPr>
        <sz val="11"/>
        <rFont val="Calibri"/>
      </rPr>
      <t>https://members.wto.org/crnattachments/2024/TBT/RWA/24_00440_00_e.pdf</t>
    </r>
  </si>
  <si>
    <t>Burundi</t>
  </si>
  <si>
    <t>DRS 571: 2023, Bread improver — Specification</t>
  </si>
  <si>
    <t>This Draft Rwanda Standard specifies the requirements, sampling and test methods for bread improver used in bread making.</t>
  </si>
  <si>
    <t>Food additives (ICS code(s): 67.220.20)</t>
  </si>
  <si>
    <t>67.220.20 - Food additives</t>
  </si>
  <si>
    <r>
      <rPr>
        <sz val="11"/>
        <rFont val="Calibri"/>
      </rPr>
      <t>https://members.wto.org/crnattachments/2024/TBT/RWA/24_00439_00_e.pdf</t>
    </r>
  </si>
  <si>
    <t>Sri Lanka</t>
  </si>
  <si>
    <t>Draft Amendment No: 02 to SLS 589: 2018- Specification for baby cologne </t>
  </si>
  <si>
    <t>To make the warning statement more clear to the general public</t>
  </si>
  <si>
    <t>3303.00.21</t>
  </si>
  <si>
    <t>330300 - Perfumes and toilet waters (excl. aftershave lotions, personal deodorants and hair lotions)</t>
  </si>
  <si>
    <t>Labelling</t>
  </si>
  <si>
    <r>
      <rPr>
        <sz val="11"/>
        <rFont val="Calibri"/>
      </rPr>
      <t>https://members.wto.org/crnattachments/2024/TBT/LKA/24_00447_00_e.pdf</t>
    </r>
  </si>
  <si>
    <t>DRS 399: 2023, Ghee for cosmetic industry — Specification</t>
  </si>
  <si>
    <t>This Draft Rwanda Standard specifies the requirements, sampling and test methods for ghee used in cosmetic industry. This standard does not cover the ghee for which therapeutic claims are made.</t>
  </si>
  <si>
    <t>040590 - Fats and oils derived from milk, and dehydrated butter and ghee (excl. natural butter, recombined butter and whey butter)</t>
  </si>
  <si>
    <r>
      <rPr>
        <sz val="11"/>
        <rFont val="Calibri"/>
      </rPr>
      <t>https://members.wto.org/crnattachments/2024/TBT/RWA/24_00435_00_e.pdf</t>
    </r>
  </si>
  <si>
    <t>DRS 569: 2023, Bee products collection centre— Basic requirements</t>
  </si>
  <si>
    <t>This working draft provides requirements for premises, utilities, equipment, personnel, operations and management of bee products collection centre.</t>
  </si>
  <si>
    <t>67.100.99 - Other milk products</t>
  </si>
  <si>
    <r>
      <rPr>
        <sz val="11"/>
        <rFont val="Calibri"/>
      </rPr>
      <t>https://members.wto.org/crnattachments/2024/TBT/RWA/24_00438_00_e.pdf</t>
    </r>
  </si>
  <si>
    <t>DEAS 33: 2023, Yoghurt — Specification</t>
  </si>
  <si>
    <t>This Draft East African Standard specifies requirements, sampling and test methods for yoghurt, alternate_x000D_
culture yoghurt and acidophilus milk</t>
  </si>
  <si>
    <t>040320 - Yogurt, whether or not flavoured or containing added sugar or other sweetening matter, fruit, nuts, cocoa, chocolate, spices, coffee, plants, cereals or bakers' wares</t>
  </si>
  <si>
    <t>Quality requirements (TBT); Protection of human health or safety (TBT); Prevention of deceptive practices and consumer protection (TBT); Consumer information, labelling (TBT); Reducing trade barriers and facilitating trade (TBT)</t>
  </si>
  <si>
    <r>
      <rPr>
        <sz val="11"/>
        <rFont val="Calibri"/>
      </rPr>
      <t>https://members.wto.org/crnattachments/2024/TBT/RWA/24_00399_00_e.pdf</t>
    </r>
  </si>
  <si>
    <t>Draft Regulatory Guide: Installation Design and Installation of 
Vented Lead-Acid Storage Batteries for Production and Utilization 
Facilities</t>
  </si>
  <si>
    <t>Draft guide; request for comment by 7 February 2024 - The U.S. Nuclear Regulatory Commission (NRC) is issuing for public comment a draft Regulatory Guide (DG), DG-1421, “Installation Design and Installation of Vented Lead-Acid Storage Batteries for Production and Utilization Facilities." This DG is proposed Revision 3 of Regulatory Guide 1.128, "Installation Design and Installation of Vented Lead-Acid Storage Batteries for Nuclear Power Plants," and provides methods acceptable to the NRC to meet regulatory requirements for the installation design and installation of vented lead-acid storage batteries in production and utilization facilities. It endorses, with clarifications, the Institute of Electrical and Electronics Engineers (IEEE) Standard (Std.) 484-2019, “IEEE Recommended Practice for Installation Design and Installation of Vented Lead-Acid Batteries for Stationary Applications.”</t>
  </si>
  <si>
    <t>Vented lead-acid storage batteries; Nuclear power plants. Safety (ICS code(s): 27.120.20); Galvanic cells and batteries (ICS code(s): 29.220)</t>
  </si>
  <si>
    <t>27.120.20 - Nuclear power plants. Safety; 29.220 - Galvanic cells and batteries</t>
  </si>
  <si>
    <r>
      <rPr>
        <sz val="11"/>
        <rFont val="Calibri"/>
      </rPr>
      <t>https://members.wto.org/crnattachments/2024/TBT/USA/24_00386_00_e.pdf</t>
    </r>
  </si>
  <si>
    <t>Reducing trade barriers and facilitating trade (TBT); Consumer information, labelling (TBT); Prevention of deceptive practices and consumer protection (TBT); Protection of human health or safety (TBT); Quality requirements (TBT)</t>
  </si>
  <si>
    <t>DEAS 1191: 2023, Flavoured milk — Specification</t>
  </si>
  <si>
    <t>This Draft East African Standard specifies the requirements, sampling and test methods for flavoured milk for human consumption.</t>
  </si>
  <si>
    <t>040390 - Buttermilk, curdled milk and cream, kephir and other fermented or acidified milk and cream, whether or not concentrated or flavoured or containing added sugar or other sweetening matter, fruits, nuts or cocoa (excl. yogurt)</t>
  </si>
  <si>
    <r>
      <rPr>
        <sz val="11"/>
        <rFont val="Calibri"/>
      </rPr>
      <t>https://members.wto.org/crnattachments/2024/TBT/RWA/24_00410_00_e.pdf</t>
    </r>
  </si>
  <si>
    <t>DEAS 1008:2023, Fermented (cultured) milk — Specification</t>
  </si>
  <si>
    <t>This Draft East African Standard specifies the requirements, sampling and test methods for fermented_x000D_
(cultured) milk for human consumption._x000D_
This standard does not apply to yoghurt covered in EAS 33.</t>
  </si>
  <si>
    <r>
      <rPr>
        <sz val="11"/>
        <rFont val="Calibri"/>
      </rPr>
      <t>https://members.wto.org/crnattachments/2024/TBT/RWA/24_00405_00_e.pdf</t>
    </r>
  </si>
  <si>
    <t>Food Catering Hygienic Requirements.</t>
  </si>
  <si>
    <t>Food that is served in places that prepare and serve food catering meals, and includes the hygienic requirements that must be met in all stages of preparing, transporting, handling, displaying and serving food, such as airports, flights, trains, hotels, ships, hospitals, and food serving companies in Hajj and Umrah, universities, schools and other entities that provide this service.</t>
  </si>
  <si>
    <t>Processes in the food industry (ICS code(s): 67.020)</t>
  </si>
  <si>
    <t>67.020 - Processes in the food industry</t>
  </si>
  <si>
    <r>
      <rPr>
        <sz val="11"/>
        <rFont val="Calibri"/>
      </rPr>
      <t>https://members.wto.org/crnattachments/2024/TBT/SAU/24_00387_00_x.pdf</t>
    </r>
  </si>
  <si>
    <t>Guidelines for the Classification of Vitamins and Minerals for Food/Dietary Supplements under Processed Food Product Repealing the Provisions for Food in the Office Order No. 22 s. 1991 entitled “Guidelines for the Classification of Vitamins and Minerals as Drug or as Food”</t>
  </si>
  <si>
    <t>The establishment of limit of vitamins and minerals in food/dietary supplements aims to ensure that the manufacturers use safe levels of vitamins and minerals in their products. Thus, use of the products under the instruction or direction for use provided by the manufacturers will be safe for the consumers.Accordingly, with the aim to provide coherence in the regulation of food/dietary supplements containing vitamins and minerals under the FDA-Center for Food Regulation and Research, the issuance of this Circular is deemed imperative.</t>
  </si>
  <si>
    <r>
      <rPr>
        <sz val="11"/>
        <rFont val="Calibri"/>
      </rPr>
      <t>https://members.wto.org/crnattachments/2024/TBT/PHL/24_00388_00_e.pdf
https://www.fda.gov.ph/draft-for-comments-guidelines-for-the-classification-of-vitamins-and-minerals-for-food-dietary-supplements-under-processed-food-product-repealing-the-provisions-for-food-in-the-office-order-no-22/</t>
    </r>
  </si>
  <si>
    <t>DEAS 1186: 2023, Edible insects — Specification, First edition.Note: This Draft East African Standard was also notified under SPS committee</t>
  </si>
  <si>
    <t>This  draft  East  African  Standard  specifies  requirements,  sampling  and  test  methods  for  dried  whole  edible insect and its powder intended for human consumption.</t>
  </si>
  <si>
    <t>- Insects: (HS code(s): 01064); Animal produce in general (ICS code(s): 67.120.01)</t>
  </si>
  <si>
    <t>01064 - - Insects:</t>
  </si>
  <si>
    <t>67.120.01 - Animal produce in general</t>
  </si>
  <si>
    <t>Consumer information, labelling (TBT); Cost saving and productivity enhancement (TBT); Reducing trade barriers and facilitating trade (TBT); Harmonization (TBT); Quality requirements (TBT); Protection of the environment (TBT); Protection of animal or plant life or health (TBT); Prevention of deceptive practices and consumer protection (TBT); Protection of human health or safety (TBT)</t>
  </si>
  <si>
    <r>
      <rPr>
        <sz val="11"/>
        <rFont val="Calibri"/>
      </rPr>
      <t>https://members.wto.org/crnattachments/2024/TBT/TZA/24_00346_00_e.pdf</t>
    </r>
  </si>
  <si>
    <t>DEAS 954: 2023, Meat sausages — Specification, Second edition.Note: This Draft East African Standard was also notified under SPS committee</t>
  </si>
  <si>
    <t>This  Draft  East  African  Standard  specifies  requirements,  sampling  and  test  methods  for  meat  sausages intended for human consumption.</t>
  </si>
  <si>
    <t>Sausages and similar products, of meat, meat offal, blood or insects; food preparations based on these products. (HS code(s): 1601); Meat and meat products (ICS code(s): 67.120.10)</t>
  </si>
  <si>
    <t>1601 - Sausages and similar products, of meat, meat offal, blood or insects; food preparations based on these products.</t>
  </si>
  <si>
    <t>67.120.10 - Meat and meat products</t>
  </si>
  <si>
    <r>
      <rPr>
        <sz val="11"/>
        <rFont val="Calibri"/>
      </rPr>
      <t>https://members.wto.org/crnattachments/2024/TBT/TZA/24_00351_00_e.pdf</t>
    </r>
  </si>
  <si>
    <t>DEAS 1188: 2023, Edible natural casings— Specification, First edition.Note: This Draft East African Standard was also notified under SPS committee</t>
  </si>
  <si>
    <t>This  Draft  East  African  Standard  specifies  the  requirements  sampling  and  test  methods  for  edible  natural casings fit for human consumption.  Edible natural casings shall be derived from gazetted food  animals in the EAC partner states and presented as wet, dried and/or salted dried. This standard does not cover the casing from cellulose and collagens</t>
  </si>
  <si>
    <t>- Other, including edible flours and meals of meat or meat offal: (HS code(s): 02109); Meat and meat products (ICS code(s): 67.120.10)</t>
  </si>
  <si>
    <t>02109 - - Other, including edible flours and meals of meat or meat offal:</t>
  </si>
  <si>
    <r>
      <rPr>
        <sz val="11"/>
        <rFont val="Calibri"/>
      </rPr>
      <t>https://members.wto.org/crnattachments/2024/TBT/TZA/24_00361_00_e.pdf</t>
    </r>
  </si>
  <si>
    <t>DEAS 1189: 2023, Marinated meat — Specification, First edition.Note: This Draft East African Standard was also notified under SPS committee</t>
  </si>
  <si>
    <t>This  draft  East  African  Standard  Specifies  requirements,  sampling  and  test  methods  for  marinated  meat intended for human consumption.</t>
  </si>
  <si>
    <t>Meat of bovine animals, fresh or chilled (HS code(s): 0201); Meat of bovine animals, frozen (HS code(s): 0202); Meat of swine, fresh, chilled or frozen (HS code(s): 0203); Meat of sheep or goats, fresh, chilled or frozen (HS code(s): 0204); Meat of horses, asses, mules or hinnies, fresh, chilled or frozen. (HS code(s): 0205); Edible offal of bovine animals, swine, sheep, goats, horses, asses, mules or hinnies, fresh, chilled or frozen (HS code(s): 0206); Meat and meat products (ICS code(s): 67.120.10)</t>
  </si>
  <si>
    <t>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0201 - Meat of bovine animals, fresh or chilled</t>
  </si>
  <si>
    <t>Consumer information, labelling (TBT); Cost saving and productivity enhancement (TBT); Reducing trade barriers and facilitating trade (TBT); Protection of human health or safety (TBT); Prevention of deceptive practices and consumer protection (TBT); Protection of animal or plant life or health (TBT); Protection of the environment (TBT); Quality requirements (TBT); Harmonization (TBT)</t>
  </si>
  <si>
    <r>
      <rPr>
        <sz val="11"/>
        <rFont val="Calibri"/>
      </rPr>
      <t>https://members.wto.org/crnattachments/2024/TBT/TZA/24_00356_00_e.pdf</t>
    </r>
  </si>
  <si>
    <t>DEAS 1190: 2023, Handling, storage and transport of slaughterhouse by-products —Guidelines, First edition.Note: This Draft East African Standard was also notified under SPS committee</t>
  </si>
  <si>
    <t>This draft East African Standard provides guidelines for proper handling, storage and transport of by-products of slaughterhouses and meat processing factories.</t>
  </si>
  <si>
    <t>Meat and meat products (ICS code(s): 67.120.10)</t>
  </si>
  <si>
    <t>Protection of human health or safety (TBT); Prevention of deceptive practices and consumer protection (TBT); Protection of animal or plant life or health (TBT); Protection of the environment (TBT); Harmonization (TBT); Cost saving and productivity enhancement (TBT)</t>
  </si>
  <si>
    <r>
      <rPr>
        <sz val="11"/>
        <rFont val="Calibri"/>
      </rPr>
      <t>https://members.wto.org/crnattachments/2024/TBT/TZA/24_00366_00_e.pdf</t>
    </r>
  </si>
  <si>
    <t>DEAS 1187: 2023, Edible offal — Specification, First edition.Note: This Draft East African Standard was also notified under SPS committee</t>
  </si>
  <si>
    <t>This  draft  East  African  Standard  specifies  the  requirements,  sampling  and  test  methods  for  edible  offal intended for human consumption. </t>
  </si>
  <si>
    <t>Fresh or chilled edible offal of bovine animals (HS code(s): 020610); Frozen edible bovine tongues (HS code(s): 020621); Frozen edible bovine livers (HS code(s): 020622); Fresh or chilled edible offal of swine (HS code(s): 020630); Frozen edible livers of swine (HS code(s): 020641); Fresh or chilled edible offal of sheep, goats, horses, asses, mules and hinnies (HS code(s): 020680); Frozen edible offal of sheep, goats, horses, asses, mules and hinnies (HS code(s): 020690); - Of fowls of the species Gallus domesticus: (HS code(s): 02071); - Of turkeys: (HS code(s): 02072); - Of ducks: (HS code(s): 02074); Fresh or chilled domestic geese, not cut in pieces (HS code(s): 020751); Frozen domestic geese, not cut in pieces (HS code(s): 020752); Fatty livers of domestic geese, fresh or chilled (HS code(s): 020753); Frozen cuts and edible offal of domestic geese (HS code(s): 020755); Meat and edible offal of domestic guinea fowls, fresh, chilled or frozen (HS code(s): 020760); Meat and edible offal of rabbits, hares, pigeons and other animals, fresh, chilled or frozen (excl. of bovine animals, swine, sheep, goats, horses, asses, mules, hinnies, poultry "fowls of the species Gallus domesticus", ducks, geese, turkeys and guinea fowls) (HS code(s): 0208); Meat and meat products (ICS code(s): 67.120.10)</t>
  </si>
  <si>
    <t>0208 - Meat and edible offal of rabbits, hares, pigeons and other animals, fresh, chilled or frozen (excl. of bovine animals, swine, sheep, goats, horses, asses, mules, hinnies, poultry "fowls of the species Gallus domesticus", ducks, geese, turkeys and guinea fowls); 020760 - Meat and edible offal of domestic guinea fowls, fresh, chilled or frozen; 020755 - Frozen cuts and edible offal of domestic geese; 020753 - Fatty livers of domestic geese, fresh or chilled; 020752 - Frozen domestic geese, not cut in pieces; 020751 - Fresh or chilled domestic geese, not cut in pieces; 02074 - - Of ducks:; 02072 - - Of turkeys:; 02071 - - Of fowls of the species Gallus domesticus:; 020690 - Frozen edible offal of sheep, goats, horses, asses, mules and hinnies; 020680 - Fresh or chilled edible offal of sheep, goats, horses, asses, mules and hinnies; 020641 - Frozen edible livers of swine; 020630 - Fresh or chilled edible offal of swine; 020622 - Frozen edible bovine livers; 020621 - Frozen edible bovine tongues; 020610 - Fresh or chilled edible offal of bovine animals</t>
  </si>
  <si>
    <r>
      <rPr>
        <sz val="11"/>
        <rFont val="Calibri"/>
      </rPr>
      <t>https://members.wto.org/crnattachments/2024/TBT/TZA/24_00371_00_e.pdf</t>
    </r>
  </si>
  <si>
    <t>020610 - Fresh or chilled edible offal of bovine animals; 020621 - Frozen edible bovine tongues; 020622 - Frozen edible bovine livers; 020630 - Fresh or chilled edible offal of swine; 020641 - Frozen edible livers of swine; 020680 - Fresh or chilled edible offal of sheep, goats, horses, asses, mules and hinnies; 020690 - Frozen edible offal of sheep, goats, horses, asses, mules and hinnies; 02071 - - Of fowls of the species Gallus domesticus:; 02072 - - Of turkeys:; 02074 - - Of ducks:; 020751 - Fresh or chilled domestic geese, not cut in pieces; 020752 - Frozen domestic geese, not cut in pieces; 020753 - Fatty livers of domestic geese, fresh or chilled; 020755 - Frozen cuts and edible offal of domestic geese; 020760 - Meat and edible offal of domestic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t>
  </si>
  <si>
    <t>0201 - Meat of bovine animals, fresh or chilled; 0202 - Meat of bovine animals, frozen; 0203 - Meat of swine, fresh, chilled or frozen; 0204 - Meat of sheep or goats, fresh, chilled or frozen; 0205 - Meat of horses, asses, mules or hinnies, fresh, chilled or frozen.; 0206 - Edible offal of bovine animals, swine, sheep, goats, horses, asses, mules or hinnies, fresh, chilled or frozen</t>
  </si>
  <si>
    <t>Cost saving and productivity enhancement (TBT); Harmonization (TBT); Protection of the environment (TBT); Protection of animal or plant life or health (TBT); Prevention of deceptive practices and consumer protection (TBT); Protection of human health or safety (TBT)</t>
  </si>
  <si>
    <t>Decision on withdrawal of approval of the active substance mancozeb in GB</t>
  </si>
  <si>
    <t>The decision document concludes that the approval of the active substance mancozeb should be withdrawn in accordance with retained Regulation (EC) No 1107/2009.Authorisations for plant protection products containing mancozeb will be withdrawn in Great Britain.This decision concerns only the placing on the market of this substance and plant protection products containing it.  </t>
  </si>
  <si>
    <t>Mancozeb (pesticide active substance); Pesticides and other agrochemicals (ICS code(s): 65.100)</t>
  </si>
  <si>
    <t>65.100 - Pesticides and other agrochemicals</t>
  </si>
  <si>
    <t>Protection of the environment (TBT); Protection of human health or safety (TBT); Protection of animal or plant life or health (TBT)</t>
  </si>
  <si>
    <r>
      <rPr>
        <sz val="11"/>
        <rFont val="Calibri"/>
      </rPr>
      <t>https://members.wto.org/crnattachments/2024/TBT/GBR/24_00316_00_e.pdf</t>
    </r>
  </si>
  <si>
    <t>020630 - Fresh or chilled edible offal of swine; 020680 - Fresh or chilled edible offal of sheep, goats, horses, asses, mules and hinnies; 020690 - Frozen edible offal of sheep, goats, horses, asses, mules and hinnies; 020610 - Fresh or chilled edible offal of bovine animals; 02071 - - Of fowls of the species Gallus domesticus:; 02072 - - Of turkeys:; 02074 - - Of ducks:; 020760 - Meat and edible offal of domestic guinea fowls, fresh, chilled or frozen; 020751 - Fresh or chilled domestic geese, not cut in pieces; 020752 - Frozen domestic geese, not cut in pieces; 020753 - Fatty livers of domestic geese, fresh or chilled; 020755 - Frozen cuts and edible offal of domestic geese; 020621 - Frozen edible bovine tongues; 020622 - Frozen edible bovine livers; 020641 - Frozen edible livers of swine; 0208 - Meat and edible offal of rabbits, hares, pigeons and other animals, fresh, chilled or frozen (excl. of bovine animals, swine, sheep, goats, horses, asses, mules, hinnies, poultry "fowls of the species Gallus domesticus", ducks, geese, turkeys and guinea fowls)</t>
  </si>
  <si>
    <t>Harmonization (TBT); Quality requirements (TBT); Protection of the environment (TBT); Protection of animal or plant life or health (TBT); Prevention of deceptive practices and consumer protection (TBT); Protection of human health or safety (TBT); Reducing trade barriers and facilitating trade (TBT); Cost saving and productivity enhancement (TBT); Consumer information, labelling (TBT)</t>
  </si>
  <si>
    <t>Amendment to the List of Ingredients Restricted in Cosmetic Products (Draft) (37 pages, in English); (40 pages, in Chinese),Promulgation of the List of UV Filters in Cosmetic Products (Draft) (4 pages, in English); (6 pages, in Chinese).</t>
  </si>
  <si>
    <t>In order to ensure the safety of cosmetic ingredients for human health, the Food and Drug Administration (FDA) proposes to revise the regulatory requirements for the ingredients for cosmetics.</t>
  </si>
  <si>
    <r>
      <rPr>
        <sz val="11"/>
        <rFont val="Calibri"/>
      </rPr>
      <t>https://members.wto.org/crnattachments/2024/TBT/TPKM/24_00228_00_e.pdf
https://members.wto.org/crnattachments/2024/TBT/TPKM/24_00228_01_e.pdf
https://members.wto.org/crnattachments/2024/TBT/TPKM/24_00228_00_x.pdf
https://members.wto.org/crnattachments/2024/TBT/TPKM/24_00228_01_x.pdf</t>
    </r>
  </si>
  <si>
    <t>Advanced Impaired Driving Prevention Technology</t>
  </si>
  <si>
    <t>Advance notice of proposed rulemaking - This document initiates rulemaking that would gather the 
information necessary to develop performance requirements and require 
that new passenger motor vehicles be equipped with advanced drunk and 
impaired driving prevention technology through a new Federal Motor 
Vehicle Safety Standard (FMVSS). In this document, NHTSA presents its 
various activities related to preventing drunk and impaired driving and 
discusses the current state of advanced impaired driving technology. 
NHTSA also asks many questions to gather the information necessary to 
develop a notice of proposed rulemaking on advanced drunk and impaired 
driving technology.</t>
  </si>
  <si>
    <t>Impaired driving prevention technology; Road vehicles in general (ICS code(s): 43.020); Crash protection and restraint systems (ICS code(s): 43.040.80)</t>
  </si>
  <si>
    <t>43.020 - Road vehicles in general; 43.040.80 - Crash protection and restraint systems</t>
  </si>
  <si>
    <r>
      <rPr>
        <sz val="11"/>
        <rFont val="Calibri"/>
      </rPr>
      <t>https://members.wto.org/crnattachments/2024/TBT/USA/24_00195_00_e.pdf</t>
    </r>
  </si>
  <si>
    <t>DEAS 1181:2023, Agricultural machinery — Disc ploughs — Specification, First Edition</t>
  </si>
  <si>
    <t>1.1 This draft East African Standard specifies the requirements for disc ploughs used in four-wheel tractors or riding agricultural tractors._x000D_
1.2 This standard does not cover two-wheel tractors or walking agricultural tractors.</t>
  </si>
  <si>
    <t>Ploughs for use in agriculture, horticulture or forestry (HS code(s): 843210); Agricultural machines, implements and equipment (ICS code(s): 65.060)</t>
  </si>
  <si>
    <t>843210 - Ploughs for use in agriculture, horticulture or forestry</t>
  </si>
  <si>
    <t>65.060 - Agricultural machines, implements and equipment</t>
  </si>
  <si>
    <t>Consumer information, labelling (TBT); Reducing trade barriers and facilitating trade (TBT); Harmonization (TBT); Quality requirements (TBT); Protection of animal or plant life or health (TBT)</t>
  </si>
  <si>
    <r>
      <rPr>
        <sz val="11"/>
        <rFont val="Calibri"/>
      </rPr>
      <t>https://members.wto.org/crnattachments/2024/TBT/TZA/24_00151_00_e.pdf</t>
    </r>
  </si>
  <si>
    <t>DEAS 1180:2023, Picks, beater picks, mattocks — Specification, First Edition</t>
  </si>
  <si>
    <t>This draft East African Standard describes the specification for picks, beater picks and mattocks. It covers two types of picks, one type of beater pick and six types of mattocks.</t>
  </si>
  <si>
    <t>Spades and shovels, with working parts of base metal (HS code(s): 820110); Equipment for manual handling (ICS code(s): 53.120)</t>
  </si>
  <si>
    <t>820110 - Spades and shovels, with working parts of base metal</t>
  </si>
  <si>
    <t>53.120 - Equipment for manual handling</t>
  </si>
  <si>
    <t>Reducing trade barriers and facilitating trade (TBT); Harmonization (TBT); Quality requirements (TBT); Protection of animal or plant life or health (TBT)</t>
  </si>
  <si>
    <r>
      <rPr>
        <sz val="11"/>
        <rFont val="Calibri"/>
      </rPr>
      <t>https://members.wto.org/crnattachments/2024/TBT/TZA/24_00156_00_e.pdf</t>
    </r>
  </si>
  <si>
    <t>Draft National Technical Regulation of road vehicle headlamps</t>
  </si>
  <si>
    <t>This draft regulation stipulates requirements for quality assessment of road vehicle headlamps (hereinafter referred to as lamps)This draft technical regulation applies to establishments that manufacture and import lamps, manufacture and assemble and import road motor vehicles and organizations and individuals involved in inspection, testing and certification of the technical quality and safety of lamps.</t>
  </si>
  <si>
    <t>Road vehicle headlamps (ICS 43)</t>
  </si>
  <si>
    <t>43.040.20 - Lighting, signalling and warning devices; 43 - Road vehicles engineering</t>
  </si>
  <si>
    <r>
      <rPr>
        <sz val="11"/>
        <rFont val="Calibri"/>
      </rPr>
      <t>https://members.wto.org/crnattachments/2024/TBT/VNM/24_00056_00_x.pdf</t>
    </r>
  </si>
  <si>
    <t>Proposal for the additional designation of 1 substance group as Shitei Yakubutsu, and their proper uses under the Act.</t>
  </si>
  <si>
    <r>
      <rPr>
        <sz val="11"/>
        <rFont val="Calibri"/>
      </rPr>
      <t>https://members.wto.org/crnattachments/2024/TBT/JPN/24_00094_00_e.pdf</t>
    </r>
  </si>
  <si>
    <t>DEAS 1179:2023, Hand-held hedge shears — Specification , First Edition</t>
  </si>
  <si>
    <t>This draft East African standard specifies dimensions, material, safety and other requirements for both powered and non-powered hand-held hedge shears used for trimming (cutting, pruning) hedges or solitary shrubs (bushes).</t>
  </si>
  <si>
    <t>Spades and shovels, with working parts of base metal (HS code(s): 820110); Hand-operated tools (ICS code(s): 25.140.30)</t>
  </si>
  <si>
    <t>25.140.30 - Hand-operated tools</t>
  </si>
  <si>
    <r>
      <rPr>
        <sz val="11"/>
        <rFont val="Calibri"/>
      </rPr>
      <t>https://members.wto.org/crnattachments/2024/TBT/TZA/24_00166_00_e.pdf</t>
    </r>
  </si>
  <si>
    <t>Protection of animal or plant life or health (TBT); Quality requirements (TBT); Harmonization (TBT); Reducing trade barriers and facilitating trade (TBT)</t>
  </si>
  <si>
    <t>DEAS 1182:2023, Agricultural machinery — Disc and mouldboard ploughs — Test methods, First Edition</t>
  </si>
  <si>
    <t>This draft East African standard specifies the test methods and inspection for animal-drawn and tractor-operated disc and mouldboard ploughs used for tilling land.</t>
  </si>
  <si>
    <t>Harmonization (TBT)</t>
  </si>
  <si>
    <r>
      <rPr>
        <sz val="11"/>
        <rFont val="Calibri"/>
      </rPr>
      <t>https://members.wto.org/crnattachments/2024/TBT/TZA/24_00145_00_e.pdf</t>
    </r>
  </si>
  <si>
    <t>Ordinance No. 579, 5 December 2023</t>
  </si>
  <si>
    <t>Amends Ordinance No. 5 December 2023 establishes the risk classification of economic activities associated with acts of release under the responsibility of Inmetro within the scope of the Compulsory Conformity Assessment. Revokes provisions to the contrary Ordinance No. 75, 4 February 2021, which approves the Technical Regulation for the Quality of Spring Mattresses and the Conformity Assessment Requirements for Spring Mattresses - Consolidated. Also revokes No. 35 5 February 2021 which approves the Technical Regulation for Quality and the Assessment Requirements of Compliance for Flexible Polyurethane Foam Mattresses and Mattresses - Consolidated.</t>
  </si>
  <si>
    <t>- Mattresses: (HS code(s): 94042)</t>
  </si>
  <si>
    <t>94042 - - Mattresses:</t>
  </si>
  <si>
    <t>Consumer information, labelling (TBT); Quality requirements (TBT); Protection of human health or safety (TBT)</t>
  </si>
  <si>
    <r>
      <rPr>
        <sz val="11"/>
        <rFont val="Calibri"/>
      </rPr>
      <t>https://sistema-sil.inmetro.gov.br/rtac/RTAC003021.pdf</t>
    </r>
  </si>
  <si>
    <t>Standard Specification for Portland Cement </t>
  </si>
  <si>
    <t>This Kuwaiti mandatory covers eight types of Portland cement: type I, type IA, type II, type IIA, type III, type IIIA, type IV, and type V. The cement covered by this specification shall only contain the following ingredients: Portland cement clinker; water or calcium sulfate, or both; limestone; processing additions; and air-entraining addition for air-entraining Portland cement. Portland cement of each of the eight types must have the following chemical compositions: aluminum oxide, ferric oxide, magnesium oxide, sulfur trioxide, tricalcium silicate, dicalcium silicate, tricalcium aluminate, and tetracalcium aluminoferrite. </t>
  </si>
  <si>
    <t>KWS GSO ASTM C150/C150M Standard Specification for Portland Cement (ICS 91.100.10)</t>
  </si>
  <si>
    <t>91.100.10 - Cement. Gypsum. Lime. Mortar</t>
  </si>
  <si>
    <t>Draft National Technical Regulation on mirrors for automobiles, Amendment 01:2023 QCVN 33:2019/BGTVT</t>
  </si>
  <si>
    <t>This draft regulation regulates technical requirements and testing methods for mirrors, cameras and screens for cars as defined in TCVN 6211 "Road vehicles - Types - Terms and definitions".This draft technical regulation does not apply to mirrors, cameras and screens installed on cars for national defense and security purposes and other observation devices that can display the driver's viewing range as specified in Appendix A of this Regulation.This draft technical regulation applies to establishments manufacturing and importing mirrors, cameras and screens; manufacturing assembling and importing automobiles, and organizations involved in management, testing, inspection and certification of technical safety quality for mirrors, cameras and screens installed on cars.</t>
  </si>
  <si>
    <t>mirrors for automobiles (HS 7009)</t>
  </si>
  <si>
    <t>7009 - Glass mirrors, whether or not framed, incl. rear-view mirrors (excl. optical mirrors, optically worked, mirrors &gt; 100 years old)</t>
  </si>
  <si>
    <t>43.040.60 - Bodies and body components</t>
  </si>
  <si>
    <t>Protection of the environment (TBT); Quality requirements (TBT)</t>
  </si>
  <si>
    <r>
      <rPr>
        <sz val="11"/>
        <rFont val="Calibri"/>
      </rPr>
      <t>https://members.wto.org/crnattachments/2024/TBT/VNM/24_00059_00_x.pdf</t>
    </r>
  </si>
  <si>
    <t>China</t>
  </si>
  <si>
    <t>CNCA-C01-01:202X Implementation Rules for Compulsory Product Certification Cable and Wires</t>
  </si>
  <si>
    <t>This document specifies the following issues on China Compulsory Certification (CCC) of wires and cables: scope of application, base standards, certification module, certification unit classification, application for certification, implementation of certification, post-certification supervision, CCC certificate, CCC mark, fees, and certification responsibilities,etc..This document applies to the mandatory product certification of rubber insulated cables and PVC insulated cables of rated voltage up to and including 450/750V (including flame retardant wires and cables).</t>
  </si>
  <si>
    <t>wires and cables（Add：flame retardant wires and cables） (HS code(s): 854449); (ICS code(s): 29.060)</t>
  </si>
  <si>
    <t>854449 - Electric conductors, for a voltage &lt;= 1.000 V, insulated, not fitted with connectors, n.e.s.</t>
  </si>
  <si>
    <t>29.060 - Electrical wires and cables</t>
  </si>
  <si>
    <r>
      <rPr>
        <sz val="11"/>
        <rFont val="Calibri"/>
      </rPr>
      <t>https://members.wto.org/crnattachments/2024/TBT/CHN/24_00135_00_x.pdf</t>
    </r>
  </si>
  <si>
    <t>CNCA-C11-15：20XX：Compulsory Product Certification Implementation Rules for Helmets for Motorcycle and electric bicycle users</t>
  </si>
  <si>
    <t>This document specifies the following issues on China Compulsory Certification (CCC) of electric bicycle user helmets: scope of application, base standards, certification module, certification unit classification, application for certification, implementation of certification, post-certification supervision, CCC certificate, CCC mark, fees, certification responsibilities and certification implementation rules,etc..This document applies to the mandatory product certification of passenger helmet products.</t>
  </si>
  <si>
    <t>Helmets for motorcyclists（Add：Helmets for electric bicycle user） (HS code(s): 650610); (ICS code(s): 13.340.20)</t>
  </si>
  <si>
    <t>650610 - Safety headgear, whether or not lined or trimmed</t>
  </si>
  <si>
    <t>13.340.20 - Head protective equipment</t>
  </si>
  <si>
    <r>
      <rPr>
        <sz val="11"/>
        <rFont val="Calibri"/>
      </rPr>
      <t>https://members.wto.org/crnattachments/2024/TBT/CHN/24_00136_00_x.pdf</t>
    </r>
  </si>
  <si>
    <t>National Standard of the P.R.C., Rules for test of fire electronic products</t>
  </si>
  <si>
    <t>This document specifies the general principles, test classification, test samples, documents, test requirements and judgment rules for the inspection  (including testing and experiment )of fire electronic products.This document applies to the inspection and testing organizations for fire safety inspection of electronic products (except products which are covered by relevant laws and regulations ).</t>
  </si>
  <si>
    <t>fire electronic products (HS code(s): 842410); (ICS code(s): 13.220.20)</t>
  </si>
  <si>
    <t>13.220.20 - Fire protection</t>
  </si>
  <si>
    <r>
      <rPr>
        <sz val="11"/>
        <rFont val="Calibri"/>
      </rPr>
      <t>https://members.wto.org/crnattachments/2024/TBT/CHN/24_00102_00_x.pdf</t>
    </r>
  </si>
  <si>
    <t>Rules and Regulations Governing the Issuance of Authorizations for Toys and Childcare Articles</t>
  </si>
  <si>
    <t>The proposed issuance aims to update existing regulations for toys and childcare articles on licensing, notification, and labelling requirements under DOH AO No. 2009-005, FDA Circular 2015-002, and Republic Act No. 10620, respectively. </t>
  </si>
  <si>
    <t>Toys (ICS code(s): 97.200.50)</t>
  </si>
  <si>
    <r>
      <rPr>
        <sz val="11"/>
        <rFont val="Calibri"/>
      </rPr>
      <t>https://members.wto.org/crnattachments/2024/TBT/PHL/24_00144_00_e.pdf
https://members.wto.org/crnattachments/2024/TBT/PHL/24_00144_01_e.pdf
https://members.wto.org/crnattachments/2024/TBT/PHL/24_00144_02_e.pdf
https://members.wto.org/crnattachments/2024/TBT/PHL/24_00144_03_e.pdf
https://members.wto.org/crnattachments/2024/TBT/PHL/24_00144_04_e.pdf
https://www.fda.gov.ph/draft-for-comments-rules-and-regulations-governing-the-issuance-of-authorizations-for-toys-and-childcare-articles/</t>
    </r>
  </si>
  <si>
    <t>The proposed amendment is to:_x000D_
- When changes are made to the contents of food, new regulations are required to indicate the details of changes and impose fines, etc.</t>
  </si>
  <si>
    <r>
      <rPr>
        <sz val="11"/>
        <rFont val="Calibri"/>
      </rPr>
      <t>https://members.wto.org/crnattachments/2024/TBT/KOR/24_00116_00_x.pdf</t>
    </r>
  </si>
  <si>
    <t>Protection of animal or plant life or health (TBT); Quality requirements (TBT); Harmonization (TBT); Reducing trade barriers and facilitating trade (TBT); Consumer information, labelling (TBT)</t>
  </si>
  <si>
    <t>DEAS 1178-2:2023, Agricultural machinery — Mouldboard ploughs — Part 2: Specification for tractor operated ploughs , First Edition</t>
  </si>
  <si>
    <t>This draft East African Standard specifies the requirements for tractor-operated mouldboard ploughs used for tilling land.</t>
  </si>
  <si>
    <r>
      <rPr>
        <sz val="11"/>
        <rFont val="Calibri"/>
      </rPr>
      <t>https://members.wto.org/crnattachments/2024/TBT/TZA/24_00171_00_e.pdf</t>
    </r>
  </si>
  <si>
    <t>Specification for masonry units - Part 4: Autoclaved aerated concrete masonry units</t>
  </si>
  <si>
    <t>This Kuwaiti mandatory specifies the characteristics and performance requirements of autoclaved aerated concrete (AAC) masonry units for which the main intended uses are different types of load bearing and non-load bearing applications in all forms of walling including single leaf, cavity, partitions, retaining, basement and general use below ground level, including walling for fire protection, thermal insulation, sound insulation and the fabric of chimneys (excluding chimney flue units).which was amendment with annex D.</t>
  </si>
  <si>
    <t>KWS GSO EN 771-4:2023 Specification for masonry units - Part 4: Autoclaved aerated concrete masonry units (ICS 91.100.30)</t>
  </si>
  <si>
    <t>91.100.30 - Concrete and concrete products</t>
  </si>
  <si>
    <r>
      <rPr>
        <sz val="11"/>
        <rFont val="Calibri"/>
      </rPr>
      <t>https://members.wto.org/crnattachments/2024/TBT/KWT/24_00075_00_e.pdf</t>
    </r>
  </si>
  <si>
    <t>Draft resolution 1224, 11 December 2023</t>
  </si>
  <si>
    <t>This Draft Resolution is a proposal for a standard that deals with the availability of leaflets in digital format.</t>
  </si>
  <si>
    <t>Medicaments (ICS code(s): 11.120.10)</t>
  </si>
  <si>
    <t>11.120.10 - Medicaments</t>
  </si>
  <si>
    <r>
      <rPr>
        <sz val="11"/>
        <rFont val="Calibri"/>
      </rPr>
      <t>https://members.wto.org/crnattachments/2024/TBT/BRA/24_00061_00_x.pdf
Draft: https://antigo.anvisa.gov.br/documents/10181/6691799/CONSULTA+PUBLICA+N%C2%BA+1224+GGMED.pdf/a2fdce28-d6c0-4c55-aa2d-6bf9a0dadd21
Comment form: https://pesquisa.anvisa.gov.br/index.php/529626?lang=pt-BR
The comment form link will be available on 13 December 2023.</t>
    </r>
  </si>
  <si>
    <t>Slovenia</t>
  </si>
  <si>
    <t>Rules on traffic signaling and traffic equipment on roads</t>
  </si>
  <si>
    <t xml:space="preserve">The regulation determines the purpose, types, meaning, shape, color, size, properties and placement of traffic signals and traffic equipment on public roads. Traffic signals and traffic equipment warn road users of dangers, restrictions, prohibitions and obligations, provide the necessary information for safe and unhindered traffic, and guide them in traffic. The proposed signaling and equipment ensure the implementation of traffic rules and measures for traffic safety and indicate the traffic regulation on the roads. An integral part of the regulation are vertical, horizontal and tourist and information signage._x000D_
</t>
  </si>
  <si>
    <t>Equipment on roads, traffic signaling</t>
  </si>
  <si>
    <t>43.040.20 - Lighting, signalling and warning devices</t>
  </si>
  <si>
    <t>National security requirements (TBT)</t>
  </si>
  <si>
    <r>
      <rPr>
        <sz val="11"/>
        <rFont val="Calibri"/>
      </rPr>
      <t>https://technical-regulation-information-system.ec.europa.eu/en/notification/25195</t>
    </r>
  </si>
  <si>
    <t>DEAS 1178-1:2023, Agricultural machinery — Mouldboard ploughs — Part 1: Specification for animal drawn ploughs, First Edition</t>
  </si>
  <si>
    <t>This draft East African Standard specifies requirements for animal-drawn long-beam and short-beam mouldboard ploughs of fixed type, used for tilling land.</t>
  </si>
  <si>
    <t>Harmonization (TBT); Reducing trade barriers and facilitating trade (TBT); Protection of animal or plant life or health (TBT); Quality requirements (TBT)</t>
  </si>
  <si>
    <r>
      <rPr>
        <sz val="11"/>
        <rFont val="Calibri"/>
      </rPr>
      <t>https://members.wto.org/crnattachments/2024/TBT/TZA/24_00161_00_e.pdf</t>
    </r>
  </si>
  <si>
    <t>Quality requirements (TBT); Protection of animal or plant life or health (TBT); Reducing trade barriers and facilitating trade (TBT); Harmonization (TBT)</t>
  </si>
  <si>
    <t>Normative Instruction 271, 14 December 2023</t>
  </si>
  <si>
    <t>This normative instruction establishes health warnings and messages to be used on the packaging of tobacco-derived smoking products.</t>
  </si>
  <si>
    <t>Cigars, cheroots, cigarillos and cigarettes of tobacco or of tobacco substitutes (HS code(s): 2402)</t>
  </si>
  <si>
    <t>2402 - Cigars, cheroots, cigarillos and cigarettes of tobacco or of tobacco substitutes</t>
  </si>
  <si>
    <t>65.160 - Tobacco, tobacco products and related equipment</t>
  </si>
  <si>
    <r>
      <rPr>
        <sz val="11"/>
        <rFont val="Calibri"/>
      </rPr>
      <t>https://members.wto.org/crnattachments/2024/TBT/BRA/24_00053_00_x.pdf
https://antigo.anvisa.gov.br/documents/10181/6693261/IN_271_2023_.pdf/ef885a53-96dd-4e9e-8814-f7a2c7824830</t>
    </r>
  </si>
  <si>
    <t>National Standard of the P.R.C., Point-type Flame Detectors</t>
  </si>
  <si>
    <t>This document specifies the terms and definitions, classification, requirements, tests, inspection rules and marking of point-type flame detectors.This document applies to point flame detectors installed and used in general industrial and civil buildings. Point type flame detectors with special requirements installed and used in other environment shall also comply with this document, unless otherwise specified by relevant standards.</t>
  </si>
  <si>
    <t>Point-type Flame Detectors (HS code(s): 853190); (ICS code(s): 13.220.20)</t>
  </si>
  <si>
    <t>853190 - Parts of electric sound or visual signalling apparatus, n.e.s.</t>
  </si>
  <si>
    <r>
      <rPr>
        <sz val="11"/>
        <rFont val="Calibri"/>
      </rPr>
      <t>https://members.wto.org/crnattachments/2024/TBT/CHN/24_00103_00_x.pdf</t>
    </r>
  </si>
  <si>
    <t>Draft National Technical Regulation on frame of motorcycles and mopeds</t>
  </si>
  <si>
    <t>This Draft National Technical Regulation regulates technical requirements and testing methods for two-wheeled motorbike frames and two-wheeled moped frames (hereinafter referred to as frames).This draft National Technical Regulation applies to establishments manufacturing and importing frames, manufacturing and assembling two-wheeled motorbike frames and two-wheeled moped frames, and agencies, organizations and individuals involved in the management, inspection and testing of the technical quality and safety of frames.</t>
  </si>
  <si>
    <t>New assembled, manufactured and imported frame of motocycles and mopeds</t>
  </si>
  <si>
    <t>43.140 - Motorcycles and mopeds</t>
  </si>
  <si>
    <r>
      <rPr>
        <sz val="11"/>
        <rFont val="Calibri"/>
      </rPr>
      <t>https://members.wto.org/crnattachments/2024/TBT/VNM/24_00060_00_x.pdf</t>
    </r>
  </si>
  <si>
    <t>The Draft national technical regulations on rules for classification and construction of inland waterway ships</t>
  </si>
  <si>
    <t>This draft regulation stipulates requirements for classification and inspection in the design, construction, conversion, repair, import and operation of inland waterway ships (hereinafter referred to as ships), whose length L is 140 meters or below, operating on rivers, canals, lakes, lagoons, bays and announced coastal inland waterway transport routes of the Socialist Republic of Vietnam.This draft technical regulation applies to organizations and individuals whose activities are related to ships within the scope of regulation mentioned in 1.1.1, including: Vietnam Register (hereinafter referred to as "Register"); ship owners; establishments designing manufacturing, converting, repairing and operating ships; establishments designing and manufacturing products and materials installed on ships; and organizations and individuals importing and exporting ships and products and materials installed on ships.</t>
  </si>
  <si>
    <t>Inland waterway ships</t>
  </si>
  <si>
    <t>47.060 - Inland navigation vessels</t>
  </si>
  <si>
    <t>Draft National Technical Regulations for lifting equipment onboard offshore units</t>
  </si>
  <si>
    <t>This draft technical regulation regulates technical and labor safety requirements for the design, manufacture, conversion, restoration, repair, import, exploitation, management, inspection and technical safety certification for lifting equipment onboard offshore units.This draft technical regulation stipulates technical and labor safety requirements for  the design, manufacture, conversion, restoration, repair, import, exploitation, and management, inspection and certification requirements for lifting equipment on offshore units (hereinafter referred to as “lifting equipment” in this Regulation).</t>
  </si>
  <si>
    <t>Offshore lifting equipment</t>
  </si>
  <si>
    <t>47.020.40 - Lifting and cargo handling equipment</t>
  </si>
  <si>
    <t>Quality requirements (TBT); Protection of the environment (TBT)</t>
  </si>
  <si>
    <r>
      <rPr>
        <sz val="11"/>
        <rFont val="Calibri"/>
      </rPr>
      <t>https://members.wto.org/crnattachments/2024/TBT/VNM/24_00076_00_x.pdf</t>
    </r>
  </si>
  <si>
    <t>Draft national technical regulation on safety of gymnastic equipment</t>
  </si>
  <si>
    <t>This draft Technical regulation stipulates limits for the technical specifications and safety management requirements for gymnastic equipment used in training and competition facilities (HS code 9506.91.00) (listed in the list of products and goods as prescribed in Appendix 1 issued by Circular No. 31/2022/TT-BTC dated June 8, 2022)This draft technical regulation applies to: (i) Organizations and individuals that produce, import, distribute and retail gymnastic equipment, state management agencies, related organizations and individuals; and (ii) Testing organizations and conformity certification organizations that assess and certify gymnastic equipment within the territory of Vietnam</t>
  </si>
  <si>
    <t>Gymnastic equipment (HS 9506.91.00)</t>
  </si>
  <si>
    <t>950691 - Articles and equipment for general physical exercise, gymnastics or athletics</t>
  </si>
  <si>
    <t>97.220 - Sports equipment and facilities</t>
  </si>
  <si>
    <r>
      <rPr>
        <sz val="11"/>
        <rFont val="Calibri"/>
      </rPr>
      <t>https://members.wto.org/crnattachments/2024/TBT/VNM/24_00082_00_x.pdf</t>
    </r>
  </si>
  <si>
    <t>The Draft National Technical Regulation on Classification and Building of Single Point Moorings and Floating Light Buoys, QCVN 72:2023/BGTVT </t>
  </si>
  <si>
    <t>This draft technical regulation stipulates the inspection and certification of uninhabited mooring buoys as defined in section 1.2.2 used for mooring ships, oil and gas exploration and exploitation vessels and other types of other floating structures (hereinafter, if not specified, are collectively referred to as "ships") and signal buoys for the installation of aids to navigation in port waters and Vietnamese waters (hereinafter , if not specified, is collectively referred to as "buoys").This draft technical regulation applies to organizations and individuals involved in management, technical safety and quality inspection, design, manufacture, conversion, restoration, repair and exploitation of buoys within the scope of This regulations include: Vietnam Register (hereinafter referred to as “Register”); buoy owners; companies that design and manufacture buoys.</t>
  </si>
  <si>
    <t>Sea-going ships flying Vietnamese Flag</t>
  </si>
  <si>
    <t>47.040 - Seagoing vessels</t>
  </si>
  <si>
    <r>
      <rPr>
        <sz val="11"/>
        <rFont val="Calibri"/>
      </rPr>
      <t>https://members.wto.org/crnattachments/2024/TBT/VNM/24_00078_00_x.pdf</t>
    </r>
  </si>
  <si>
    <t>Draft National technical regulation on Safety of Protective equipment for martial arts</t>
  </si>
  <si>
    <t>This draft Technical regulation stipulates limits for the technical criteria and parameters Safety management requirements for martial arts protective equipment used in establishments training and competition facility.This draft technical regulation applies to: (i) organizations and individuals that produce, import, distribute and retail protective equipment in martial arts, state management agencies related organizations and individuals; and (ii) Testing organizations and conformity certification organizations that assess and certify protective equipment in martial arts within the territory of Vietnam</t>
  </si>
  <si>
    <t>Protective equipment for martial arts; Gymnastics equipment (HS 9506.91.00); Wushu costume (HS 6211.39.90)</t>
  </si>
  <si>
    <t>950691 - Articles and equipment for general physical exercise, gymnastics or athletics; 621139 - Men's or boys' tracksuits and other garments, n.e.s. of textile materials (excl. of cotton or man-made fibres, knitted or crocheted)</t>
  </si>
  <si>
    <t>13.340 - Protective equipment</t>
  </si>
  <si>
    <r>
      <rPr>
        <sz val="11"/>
        <rFont val="Calibri"/>
      </rPr>
      <t>https://members.wto.org/crnattachments/2024/TBT/VNM/24_00084_00_x.pdf</t>
    </r>
  </si>
  <si>
    <t>Revision to the Act for Mutual Recognition between Japan and Foreign States on the Results of Conformity Assessments for Specified Equipment </t>
  </si>
  <si>
    <t>Necessary revisions will be conducted to ensure that the certificate issued by the registered foreign conformity assessment bodies registered by the mutual recognition agreement is treated equally as the certificate issued by the foreign registered conformity assessment bodies registered under the Electrical Appliances and Materials Safety Act.</t>
  </si>
  <si>
    <t>Specified electrical appliances and materials</t>
  </si>
  <si>
    <t>29 - ELECTRICAL ENGINEERING</t>
  </si>
  <si>
    <r>
      <rPr>
        <sz val="11"/>
        <rFont val="Calibri"/>
      </rPr>
      <t>https://members.wto.org/crnattachments/2024/TBT/JPN/24_00107_00_e.pdf</t>
    </r>
  </si>
  <si>
    <t>National Standard of the P.R.C., Implants for surgery--Metallic materials--Part 7: Forgeable and cold-formed cobalt-chromium-nickel-molybdenum-iron alloy</t>
  </si>
  <si>
    <t>This document specifies the characteristics and corresponding test methods for forgeable and cold-formed cobalt-chromium-nickel-molybdenum-iron alloy used in the manufacture of surgical implants.This document applies to the testing and evaluation of the performance of forgeable and cold-formed cobalt-chromium-nickel-molybdenum-iron alloy used in the manufacture of surgical implants.</t>
  </si>
  <si>
    <t>Forgeable and cold-formed cobalt-chromium-nickel-molybdenum-iron alloy for use in the manufacture of surgical implants (HS code(s): 810590); (ICS code(s): 11.040.40)</t>
  </si>
  <si>
    <t>810590 - Articles of cobalt, n.e.s.</t>
  </si>
  <si>
    <t>11.040.40 - Implants for surgery, prosthetics and orthotics</t>
  </si>
  <si>
    <r>
      <rPr>
        <sz val="11"/>
        <rFont val="Calibri"/>
      </rPr>
      <t>https://members.wto.org/crnattachments/2024/TBT/CHN/24_00099_00_x.pdf</t>
    </r>
  </si>
  <si>
    <t>The Draft national technical regulations on rules for classification and construction of high-speed inland waterway ships (QCVN 54:2023/BGTVT)</t>
  </si>
  <si>
    <t>This draft national technical regulation (hereinafter referred to as "the Regulation") applies to the classification and inspection of high-speed inland waterway ships (hereinafter abbreviated as "ships") operating on inland waterways within the territory of the Socialist Republic of Vietnam that are inspected and classified by the Vietnam Register.This draft technical regulation does not apply to oil tankers, ships carrying liquefied gas or dangerous chemicals in bulk.This draft technical regulation does not apply to ships used for national security and defense purposes and fishing ships.</t>
  </si>
  <si>
    <r>
      <rPr>
        <sz val="11"/>
        <rFont val="Calibri"/>
      </rPr>
      <t>https://members.wto.org/crnattachments/2024/TBT/VNM/24_00073_00_x.pdf</t>
    </r>
  </si>
  <si>
    <t>Proposed amendments to the “Regulations on Labelling for Medicinal Products”</t>
  </si>
  <si>
    <t>Article 6-3 and Annex 2 of the regulation designating the medicines to be displayed in Braille and code of voice/sign language video and providing its related information was newly established to strengthen the accessibility to medicine safety information for the visually and hearing impaired.</t>
  </si>
  <si>
    <t>Medicinal Products, Pharmaceuticals</t>
  </si>
  <si>
    <r>
      <rPr>
        <sz val="11"/>
        <rFont val="Calibri"/>
      </rPr>
      <t>https://members.wto.org/crnattachments/2024/TBT/KOR/24_00106_00_x.pdf</t>
    </r>
  </si>
  <si>
    <t>National Standard of the P.R.C., Implants for surgery - Metallic materials - Part 2：unalloyed titanium</t>
  </si>
  <si>
    <t>This document specifies the characteristics and corresponding test methods for unalloyed titanium used in the manufacture of surgical implants.This document applies to the testing and evaluation of the performance of unalloyed titanium used in the manufacture of surgical implants.</t>
  </si>
  <si>
    <t>Unalloyed titanium for use in the manufacture of surgical implants (HS code(s): 8108); (ICS code(s): 11.040.40)</t>
  </si>
  <si>
    <t>8108 - Titanium and articles thereof, n.e.s.; titanium waste and scrap (excl. ash and residues containing titanium)</t>
  </si>
  <si>
    <r>
      <rPr>
        <sz val="11"/>
        <rFont val="Calibri"/>
      </rPr>
      <t>https://members.wto.org/crnattachments/2024/TBT/CHN/24_00098_00_x.pdf</t>
    </r>
  </si>
  <si>
    <t>Steel for the prestressing of concrete Part 4: Strand</t>
  </si>
  <si>
    <t>This Kuwaiti mandatory standard specifies requirements for steel strand which has been given a stress-relieving heat treatment according to the general requirements specified in ISO 6934-1. This document covers 10 grades of steel strand for use in prestressed concrete construction; each strand can contain either 2, 3, 7 or 19 individual wires.</t>
  </si>
  <si>
    <t>KWS GSO ISO 6934-4 Steel for the prestressing of concrete Part 4: Strand (ICS 77.140.15 ,91.080.40)</t>
  </si>
  <si>
    <t>77.140.15 - Steels for reinforcement of concrete; 91.080.40 - Concrete structures</t>
  </si>
  <si>
    <t>Draft National technical regulation on safety for Stationary training equipment</t>
  </si>
  <si>
    <t>This draft technical regulation stipulates safety requirements for on-site stationary training equipment, corresponding testing methods and quality management requirements for domestically produced, imported and circulating on the market on-site stationary training equipment, with HS codes of regulation specified in Table 1.This draft technical regulation does not apply to stationary training equipment intended for unprotected outdoor use.This draft technical regulation applies to organizations and individuals that manufacture, import, distribute and sell on-site stationary exercise equipment, government administrative agencies and other related organizations and individuals; and testing and certification organizations that evaluate and certify on-site stationery training equipment in the territory of Vietnam.</t>
  </si>
  <si>
    <t>Stationary training equipments (HS 9506.91.00)</t>
  </si>
  <si>
    <r>
      <rPr>
        <sz val="11"/>
        <rFont val="Calibri"/>
      </rPr>
      <t>https://members.wto.org/crnattachments/2024/TBT/VNM/24_00083_00_x.pdf</t>
    </r>
  </si>
  <si>
    <t>Partial amendment to the Minimum Requirements for Biological Products_x000D_
Partial amendment to The Public Notice on National Release Testing.</t>
  </si>
  <si>
    <t>The Minimum Requirements for Biological Products will be amended as follows:･ GENERAL RULESThe standard for “Tissue Culture Tick-borne Encephalitis Virus Vaccine”, “Pneumococcal 20-valent Conjugate Vaccine” and “Freeze-dried Human Protein C Concentrate” those are to be newly approved will be added. ・GENERAL TESTS Regarding the standard for “Antibody Assay against Measles Virus”, “Enzyme-linked Immunosorbent Assay” will be added.The Public Notice on National Release Testing will be amended as follows: The criterion, fee, and quantity for “Tissue Culture Tick-borne Encephalitis Virus Vaccine”, “Pneumococcal 20-valent Conjugate Vaccine” and “Freeze-dried Human Protein C Concentrate” that are to be newly approved will be added. And the criterion, fee, and quantity for “Freeze-dried Inactivated Tissue Culture Rabes Vaccine”, “Freeze-dried Human Fibrinogen”, “Freeze-dried Polyethylene Glycol-treated Normal Human Immunoglobulin” and “Freeze-dried Human Antithrombin Ⅲ Concentrate” will be partially amended. In addition, the criterion and fee for “Human Haptoglobin” will be partially amended. </t>
  </si>
  <si>
    <t>Pharmaceutical products (HS: 30)</t>
  </si>
  <si>
    <r>
      <rPr>
        <sz val="11"/>
        <rFont val="Calibri"/>
      </rPr>
      <t>https://members.wto.org/crnattachments/2024/TBT/JPN/24_00093_00_e.pdf</t>
    </r>
  </si>
  <si>
    <t>Resolution 838, 14 December 2023</t>
  </si>
  <si>
    <t>This resolution contains provisions on packaging of smoking products derived from tobacco.This resolution complies with The WHO Framework Convention on Tobacco Control (WHO FCTC).</t>
  </si>
  <si>
    <t>Manufactured tobacco and manufactured tobacco substitutes, "homogenised" or "reconstituted" tobacco, tobacco extracts and tobacco essences (excl. products of 2404 and cigars, incl. cheroots, cigarillos and cigarettes) (HS code(s): 2403)</t>
  </si>
  <si>
    <t>2403 - Manufactured tobacco and manufactured tobacco substitutes, "homogenised" or "reconstituted" tobacco, tobacco extracts and tobacco essences (excl. products of 2404 and cigars, incl. cheroots, cigarillos and cigarettes)</t>
  </si>
  <si>
    <t>Packaging</t>
  </si>
  <si>
    <r>
      <rPr>
        <sz val="11"/>
        <rFont val="Calibri"/>
      </rPr>
      <t>https://members.wto.org/crnattachments/2024/TBT/BRA/24_00058_00_x.pdf
https://antigo.anvisa.gov.br/documents/10181/6693261/RDC_838_2023_.pdf/332e1862-43df-4c4a-ac87-089fd6191c2d</t>
    </r>
  </si>
  <si>
    <t>National Standard of the P.R.C., Vehicle combustible gas alarms</t>
  </si>
  <si>
    <t>This document specifies the requirements, tests, marking, inspection rules and instructions for vechicle combustible gas alarms.This document applies to vechile combustible gas alarms installed in ordinary gas vehicles. The vehicle combustible gas  alarms with special performance used in other special-purpose vehicles can also be implemented in accordance with this document, except for special requirements specified by relevant standards.</t>
  </si>
  <si>
    <t>Vehicle Combustible Gas Alarms (HS code(s): 853110); (ICS code(s): 13.220.20)</t>
  </si>
  <si>
    <t>853110 - Burglar or fire alarms and similar apparatus</t>
  </si>
  <si>
    <r>
      <rPr>
        <sz val="11"/>
        <rFont val="Calibri"/>
      </rPr>
      <t>https://members.wto.org/crnattachments/2024/TBT/CHN/24_00101_00_x.pdf</t>
    </r>
  </si>
  <si>
    <t>National Standard of the P.R.C., Combustible gas alarm control units</t>
  </si>
  <si>
    <t>This document specifies the terms and definitions, classification and naming, requirements, tests, inspection rules and marking of combustible gas alarm control units .This document applies to control units installed and used in general industrial and civil buildings. Control units with special performance installed in other environment shall also comply with this document, except for special requirements specified separately in relevant documents.</t>
  </si>
  <si>
    <t>Combustible gas alarm control units  (HS code(s): 853710); (ICS code(s): 13.220.20)</t>
  </si>
  <si>
    <t>853710 - Boards, cabinets and similar combinations of apparatus for electric control or the distribution of electricity, for a voltage &lt;= 1.000 V</t>
  </si>
  <si>
    <r>
      <rPr>
        <sz val="11"/>
        <rFont val="Calibri"/>
      </rPr>
      <t>https://members.wto.org/crnattachments/2024/TBT/CHN/24_00104_00_x.pdf</t>
    </r>
  </si>
  <si>
    <t>National Standard of the P.R.C.,Fire hose reel</t>
  </si>
  <si>
    <t>This document specifies the terms and definitions ,classification and models, technical requirements, test methods, inspection rules, and markings of fire hose reels.This document applies to the type inspection and production inspection of fire hose reel used for water, dry powder and foam extinguishing agent.</t>
  </si>
  <si>
    <t>Fire hose reel (ICS code(s): 13.220.20)</t>
  </si>
  <si>
    <r>
      <rPr>
        <sz val="11"/>
        <rFont val="Calibri"/>
      </rPr>
      <t>https://members.wto.org/crnattachments/2024/TBT/CHN/24_00100_00_x.pdf</t>
    </r>
  </si>
  <si>
    <t>The Draft National Technical Regulation on Classification and Construction of Sea-going Steel Ships QCVN 21:2023/BGTVT</t>
  </si>
  <si>
    <t>This draft national technical regulation (hereinafter referred to as "the Regulation") stipulates the inspection of classification of ships and floating structures at sea (hereinafter referred to as "ships") and the activities related to the design, construction, conversion, restoration, repair and operation of ships. Ships falling within the scope of this Regulation include Vietnamese ships, ships intended to fly the national flag of Vietnam with the specified characteristics, and ships flying national flags of foreign countries.This draft technical regulation applies to organizations and individuals whose activities are related to ships within the scope of this Regulation, namely the Vietnam Register (hereinafter in this regulation is referred to as “Register”); ship owners; establishments designing, building, converting, restoring, repairing and operating ships; establishments designing and manufacturing materials and equipment and machinery installed on ships</t>
  </si>
  <si>
    <r>
      <rPr>
        <sz val="11"/>
        <rFont val="Calibri"/>
      </rPr>
      <t>https://members.wto.org/crnattachments/2024/TBT/VNM/24_00077_00_x.pdf
https://members.wto.org/crnattachments/2024/TBT/VNM/24_00077_01_x.pdf</t>
    </r>
  </si>
  <si>
    <t>Proposed Revision of the “Labeling Standards of Foods, Etc.” </t>
  </si>
  <si>
    <t>The Ministry of Food and Drug Safety of Korea would like to revise the below statement from Foods Labeling Standards. The main points of the amendments are as follows:_x000D_
1) Clarification of labeling on foods targeting infants or toddlers_x000D_
2) Relaxation of product name labeling standards for mixed cooking oil_x000D_
3) Clarification of cases when  frozen products are thawed and manufactured/processed into refrigerated products  _x000D_
4) Improvement of calorie labeling standards for alcoholic beverages _x000D_
5) Clarification of color indication target for natural colorants_x000D_
6) Expansion of information provision on Sugars contents claims(‘no sugars’ or ’no added sugars’ and others like them) products_x000D_
7) Establishing tolerance range for essential fatty acid(Linoleic acid, Alpha-linolenic acid, EPA+DHA)_x000D_
8) Reflecting ‘Standards and Specifications for Foods’ and ‘Standards and Specifications for Food Additives’ revisions and editing phrases</t>
  </si>
  <si>
    <t>Protection of human health or safety (TBT); Consumer information, labelling (TBT)</t>
  </si>
  <si>
    <r>
      <rPr>
        <sz val="11"/>
        <rFont val="Calibri"/>
      </rPr>
      <t>https://members.wto.org/crnattachments/2024/TBT/KOR/24_00142_00_x.pdf</t>
    </r>
  </si>
  <si>
    <t>National Standard of the P.R.C., Electro-magnetic emergency shut-off valve for gas</t>
  </si>
  <si>
    <t>This document specifies the terms and definitions, classification and models, material and structure, requirements, test methods, inspection rules, marking and operationg instructions for use, packaging, transportation and storage of electro-magnetic emergency shut-off valve  for gas._x000D_
This document applies to the electro-magnetic emergency shut-off valve for gas with the maximum working pressure not greater than 0.4 MPa and the nominal size not greater than DN 300, which is installed on the user gas pipeline with natural gas, artificial gas and liquefied petroleum gas as the transmission medium, and is linked with the town gas safety control system and driven by electromagnetic force.</t>
  </si>
  <si>
    <t>Electro-magnetic emergency shut-off valve for gas (HS code(s): 8481); (ICS code(s): 91.140)</t>
  </si>
  <si>
    <t>8481 - Taps, cocks, valves and similar appliances for pipes, boiler shells, tanks, vats or the like, incl. pressure-reducing valves and thermostatically controlled valves; parts thereof</t>
  </si>
  <si>
    <t>91.140 - Installations in buildings</t>
  </si>
  <si>
    <t>Prevention of deceptive practices and consumer protection (TBT); Protection of human health or safety (TBT); Quality requirements (TBT)</t>
  </si>
  <si>
    <r>
      <rPr>
        <sz val="11"/>
        <rFont val="Calibri"/>
      </rPr>
      <t>https://members.wto.org/crnattachments/2024/TBT/CHN/24_00095_00_x.pdf</t>
    </r>
  </si>
  <si>
    <t>National Standard of the P.R.C., Implants for surgery - Metallic materials - Part 3: wrought titanium 6-aluminum 4-vanadium alloy</t>
  </si>
  <si>
    <t>This document specifies the characteristics and corresponding test methods for the wrought titanium 6-aluminium 4-vanadium alloy (Ti-6Al-4V alloy) used in the manufacture of surgical implants.This document applies to the testing and evaluation of the performance of the wrought titanium 6-aluminium 4-vanadium alloy used in the manufacture of surgical implants.</t>
  </si>
  <si>
    <t>Wrought titanium 6-aluminum 4-vanadium alloy for use in the manufacture of surgical implants (HS code(s): 810890); (ICS code(s): 11.040.40)</t>
  </si>
  <si>
    <t>810890 - Articles of titanium, n.e.s.</t>
  </si>
  <si>
    <r>
      <rPr>
        <sz val="11"/>
        <rFont val="Calibri"/>
      </rPr>
      <t>https://members.wto.org/crnattachments/2024/TBT/CHN/24_00097_00_x.pdf</t>
    </r>
  </si>
  <si>
    <t>CNCA-C07-01:20XX Implementation Rules for Compulsory Product Certification Household and Similar Electrical Appliances</t>
  </si>
  <si>
    <t>This document specifies the following issues on China Compulsory Certification (CCC) of of electric toilet appliances（including electrical equipment used in conjunction with regular toilets）: scope of application, base standards, certification module, certification unit classification, application for certification, implementation of certification, post-certification supervision, CCC certificate, CCC mark, fees, and certification responsibilities,etc..This document applies to the mandatory product certification of electric toilet appliances（including electrical equipment used in conjunction with regular toilets） with a rated voltage of no more than 250V for single-phase appliances and no more than 480V for other appliances. </t>
  </si>
  <si>
    <t>household and similar appliances（Add：electric toilet appliances（Including electrical equipment used in conjunction with regular toilets）） (HS code(s): 851679; 854370); (ICS code(s): 91.140.70)</t>
  </si>
  <si>
    <t>851679 - 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 854370 - Electrical machines and apparatus, having individual functions, n.e.s. in chapter 85</t>
  </si>
  <si>
    <t>91.140.70 - Sanitary installations</t>
  </si>
  <si>
    <r>
      <rPr>
        <sz val="11"/>
        <rFont val="Calibri"/>
      </rPr>
      <t>https://members.wto.org/crnattachments/2024/TBT/CHN/24_00134_00_x.pdf</t>
    </r>
  </si>
  <si>
    <t>CNCA-C03-02:202X Implementation Rules for Compulsory Product Certification Low-voltage apparatus   Low-voltage components</t>
  </si>
  <si>
    <t>This document specifies the following issues on China Compulsory Certification (CCC) of low-voltage components: scope of application, base standards, certification module, certification unit classification, application for certification, implementation of certification, post-certification supervision, CCC certificate, CCC mark, fees, and certification responsibilities,etc.._x000D_
This document applies to low-voltage components that can turn on and off electric circuits manually or automatically according to external signals and requirements, intended for switching, controlling, protecting, detecting, transforming and adjusting of electric circuits or non-electrical objects.</t>
  </si>
  <si>
    <t>Add：Low-voltage components (HS code(s): 853510; 853521; 853530; 853590); (ICS code(s): 29.120; 29.130)</t>
  </si>
  <si>
    <t>853530 - Isolating switches and make-and-break switches, for a voltage &gt; 1.000 V; 853590 - 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 853521 - Automatic circuit breakers for a voltage &gt; 1.000 V but &lt; 72,5 kV; 853510 - Fuses for a voltage &gt; 1.000 V</t>
  </si>
  <si>
    <t>29.120 - Electrical accessories; 29.130 - Switchgear and controlgear</t>
  </si>
  <si>
    <r>
      <rPr>
        <sz val="11"/>
        <rFont val="Calibri"/>
      </rPr>
      <t>https://members.wto.org/crnattachments/2024/TBT/CHN/24_00138_00_x.pdf</t>
    </r>
  </si>
  <si>
    <t>SI 32 part 1.1: Plugs and socket outlets for household and similar purposes: Plugs and socket-outlets for single phase up to 16A - General requirements </t>
  </si>
  <si>
    <t>Proposed third amendment to the Mandatory Standard SI 32 part 1.1, dealing with plugs and socket - outlets.This amendment includes the following changes:Changes the standard's name to “Plugs and socket-outlets for household and similar purposes: Plugs and socket-outlets for current up to 16A – General requirements”;Expends the standard's scope to apply to three-pole plugs;Adds to the national deviations and to the normative references an option to comply also with the German Standards DIN 49445 and DIN 49446, accordingly; Adds new requirements to the general requirements appears in section 4;Changes a few checking of dimensions appear in section 9.1 Table 201 and adds new Tables 203-216.</t>
  </si>
  <si>
    <t>Plugs and socket -outlets</t>
  </si>
  <si>
    <t>8536 - 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t>
  </si>
  <si>
    <t>29.120.30 - Plugs, socket-outlets, couplers</t>
  </si>
  <si>
    <r>
      <rPr>
        <sz val="11"/>
        <rFont val="Calibri"/>
      </rPr>
      <t>https://members.wto.org/crnattachments/2024/TBT/ISR/24_00087_00_x.pdf</t>
    </r>
  </si>
  <si>
    <t>National Standard of the P.R.C., Compounded rubber hose for the connection of gas appliance</t>
  </si>
  <si>
    <t>This document specifies the terms and definitions, classification, specifications and models, technical requirements, test methods, inspection rules, marking, packaging, transportation, and storage of rubber composite hoses for gas appliance connections.This document applies to hoses used for connecting city gas indoor pipeline branches or household bottled liquefied petroleum gas pressure regulators to user gas combustion appliances with a nominal pressure of 10kPa or less and an operating environment temperature of -10 ℃ to 70 ℃.The city gas in this document refers to natural gas, liquefied petroleum gas, and artificial gas that comply with GB/T 13611.</t>
  </si>
  <si>
    <t>Compounded rubber hose for the connection of gas appliance (HS code(s): 4009); (ICS code(s): 91.140)</t>
  </si>
  <si>
    <t>4009 - Tubes, pipes and hoses, of vulcanised rubber other than hard rubber, with or without their fittings, e.g. joints, elbows, flanges</t>
  </si>
  <si>
    <t>Protection of human health or safety (TBT); Prevention of deceptive practices and consumer protection (TBT); Quality requirements (TBT)</t>
  </si>
  <si>
    <r>
      <rPr>
        <sz val="11"/>
        <rFont val="Calibri"/>
      </rPr>
      <t>https://members.wto.org/crnattachments/2024/TBT/CHN/24_00096_00_x.pdf
https://members.wto.org/crnattachments/2024/TBT/CHN/24_00096_01_x.pdf</t>
    </r>
  </si>
  <si>
    <t>Draft National Technical Regulation on safety and environment protection for trailer and semi-trailers </t>
  </si>
  <si>
    <t>This draft technical regulation stipulates requirements for technical safety and quality inspection, and environmental protection in the manufacturing, assembly and import of various types of trailers and semi-trailers as defined in TCVN 6211 "Road vehicles - Types - Terms and definitions".This draft technical regulation applies to establishments manufacturing and assembling vehicles, organizations and individuals importing vehicles and vehicle components and agencies, organizations and individuals involved in management, inspection and testing and certification for trailers and semi-trailers.</t>
  </si>
  <si>
    <t>Trailers and Semi-trailers</t>
  </si>
  <si>
    <t>43.080.10 - Trucks and trailers</t>
  </si>
  <si>
    <r>
      <rPr>
        <sz val="11"/>
        <rFont val="Calibri"/>
      </rPr>
      <t>https://members.wto.org/crnattachments/2024/TBT/VNM/24_00057_00_x.pdf</t>
    </r>
  </si>
  <si>
    <t>Draft National Technical Regulation for Classification and Technical Supervision of Floating Production Storage Units</t>
  </si>
  <si>
    <t>This draft national technical regulation (hereinafter referred to as “the Regulation”) stipulates the requirements for technical safety quality, environmental protection and management for floating storage units used in oil and gas activities in the waters of the Socialist Republic of VietnamThis draft technical regulation applies to organizations and individuals involved in the management and inspection of technical safety quality and environmental protection (hereinafter referred to as "inspection"), the design and manufacture of new floating storage units, the conversion, repair and operation, the use of floating storage units</t>
  </si>
  <si>
    <t>Floating production storage units</t>
  </si>
  <si>
    <t>53.080 - Storage equipment</t>
  </si>
  <si>
    <r>
      <rPr>
        <sz val="11"/>
        <rFont val="Calibri"/>
      </rPr>
      <t>https://members.wto.org/crnattachments/2024/TBT/VNM/24_00079_00_x.pdf</t>
    </r>
  </si>
  <si>
    <t>Chile</t>
  </si>
  <si>
    <t>Aprueba Procedimiento para la priorización de sustancias químicas de interés y Procedimiento para la Evaluación de sus Riesgos (Approving the prioritization procedure and the risk assessment procedure for chemical substances of interest) (15 pages, in Spanish)</t>
  </si>
  <si>
    <t>The notified Resolution approves the prioritization and selection procedure and the risk assessment procedure for chemical substances of interest.</t>
  </si>
  <si>
    <t>Chemical substances and mixtures</t>
  </si>
  <si>
    <t>Protection of human health or safety (TBT); Protection of the environment (TBT)</t>
  </si>
  <si>
    <r>
      <rPr>
        <sz val="11"/>
        <rFont val="Calibri"/>
      </rPr>
      <t>https://members.wto.org/crnattachments/2024/TBT/CHL/24_00091_00_s.pdf</t>
    </r>
  </si>
  <si>
    <t>CNCA-C23-02:202X General Implementation Rules of China Compulsory Certification for Explosion Protected Electrical Product</t>
  </si>
  <si>
    <t>This document specifies the following issues on China Compulsory Certification (CCC) of explosion-proof luminaires: scope of application, base standards, certification module, certification unit classification, application for certification, implementation of certification, post-certification supervision, CCC certificate, CCC mark, fees, and certification responsibilities,etc.._x000D_
This document applies to the implementation of mandatory product certification for explosion-proof luminaires.</t>
  </si>
  <si>
    <t>Add: Explosion-proof Luminaires (HS code(s): 850410; 850440; 851220; 853710; 853951; 94051; 94054); (ICS code(s): 29.060.20)</t>
  </si>
  <si>
    <t>851220 - Electrical lighting or visual signalling equipment for motor vehicles (excl. lamps of heading 8539); 853951 - Light-emitting diode "LED" light source modules; 94051 - - Chandeliers and other electric ceiling or wall lighting fittings, excluding those of a kind used for lighting public open spaces or thoroughfares :; 850410 - Ballasts for discharge lamps or tubes; 853710 - Boards, cabinets and similar combinations of apparatus for electric control or the distribution of electricity, for a voltage &lt;= 1.000 V; 850440 - Static converters; 94054 - - Other electric luminaires and lighting fittings :</t>
  </si>
  <si>
    <t>29.060.20 - Cables</t>
  </si>
  <si>
    <r>
      <rPr>
        <sz val="11"/>
        <rFont val="Calibri"/>
      </rPr>
      <t>https://members.wto.org/crnattachments/2024/TBT/CHN/24_00133_00_x.pdf</t>
    </r>
  </si>
  <si>
    <t>This document specifies the technical requirements for quality grading, sample and grade evaluation of gramineous seed, and describes the test methods.This document applies to the quality classification of gramineous seed for the purpose of production and sale.</t>
  </si>
  <si>
    <t>Quality grading of gramineous seed (HS code(s): 100310; 100410; 120923; 120924; 120925); (ICS code(s): 65.020.01)</t>
  </si>
  <si>
    <t>120923 - Fescue seed for sowing; 100410 - Oats seed for sowing; 100310 - Barley seed for sowing; 120925 - Ryegrass "Lolium multiflorum lam., Lolium perenne L." seed, for sowing; 120924 - Kentucky blue grass "Poa pratensis L." seed for sowing</t>
  </si>
  <si>
    <t>65.020.01 - Farming and forestry in general</t>
  </si>
  <si>
    <t>Cost saving and productivity enhancement (TBT); Protection of animal or plant life or health (TBT); Quality requirements (TBT); Prevention of deceptive practices and consumer protection (TBT)</t>
  </si>
  <si>
    <r>
      <rPr>
        <sz val="11"/>
        <rFont val="Calibri"/>
      </rPr>
      <t>https://members.wto.org/crnattachments/2024/TBT/CHN/24_00105_00_x.pdf</t>
    </r>
  </si>
  <si>
    <t>draft Order of the Ministry for Communities, Territories and Infrastructure Development of Ukraine “On Approval of the Technical Regulation on Energy Labelling of Light Sources”</t>
  </si>
  <si>
    <t>the draft Order approves the Technical Regulation establishing requirements for energy labelling and additional information on products relating to light sources with or without integrated control gear. The requirements also apply to light sources placed on the market as part of a product.The draft of the Technical Regulation is developed in order to regulate the requirements for energy labelling of light sources in accordance with the updated EU legislation, as well as to provide consumers with information on the level of energy efficiency of light sources and additional information that will enable consumers to choose the most energy efficient products.The draft of the Technical Regulation corresponds to Commission Delegated Regulation (EU) 2019/2015 of 11 March 2019 supplementing Regulation (EU) 2017/1369 of the European Parliament and of the Council with regard to energy labelling of light sources and repealing Commission Delegated Regulation (EU) No 874/2012. Currently, in Ukraine operates the Technical Regulation on Energy Labelling of Electric Lamps and Luminaires, approved by the Resolution of the Cabinet of Ministers of Ukraine No. 340 of 27 May 2015, which was developed on the basis of Commission Delegated Regulation (EU) No 874/2012 of 12 July 2012 supplementing Directive 2010/30/EU of the European Parliament and of the Council with regard to energy labelling of electrical lamps and luminaires (repealed). After this Order enters into force, the Technical Regulation on Energy Labelling of Electric Lamps and Luminaires, approved by the Resolution of the Cabinet of Ministers of Ukraine No. 340 of 27 May 2015, will be cancelled.The draft Order also stipulates that light sources, which meet the requirements of the Technical Regulation on Energy Labelling of Electric Lamps and Luminaires, approved by the Resolution of the Cabinet of Ministers of Ukraine No. 340 of 27 May 2015, and placed on the market before the entry into force of this Order, may not be prohibited or restricted due to non-compliance of such light sources with the requirements of the Technical Regulation approved by this Order.</t>
  </si>
  <si>
    <t>light sources with or without integrated control gear</t>
  </si>
  <si>
    <t>29.140.50 - Lighting installation systems</t>
  </si>
  <si>
    <t>Harmonization (TBT); Consumer information, labelling (TBT); Prevention of deceptive practices and consumer protection (TBT)</t>
  </si>
  <si>
    <r>
      <rPr>
        <sz val="11"/>
        <rFont val="Calibri"/>
      </rPr>
      <t>https://members.wto.org/crnattachments/2024/TBT/UKR/24_00189_09_x.pdf
https://members.wto.org/crnattachments/2024/TBT/UKR/24_00189_01_x.pdf
https://members.wto.org/crnattachments/2024/TBT/UKR/24_00189_02_x.pdf
https://members.wto.org/crnattachments/2024/TBT/UKR/24_00189_03_x.pdf
https://members.wto.org/crnattachments/2024/TBT/UKR/24_00189_04_x.pdf
https://members.wto.org/crnattachments/2024/TBT/UKR/24_00189_05_x.pdf
https://members.wto.org/crnattachments/2024/TBT/UKR/24_00189_06_x.pdf
https://members.wto.org/crnattachments/2024/TBT/UKR/24_00189_07_x.pdf
https://members.wto.org/crnattachments/2024/TBT/UKR/24_00189_08_x.pdf
https://members.wto.org/crnattachments/2024/TBT/UKR/24_00189_09_x.pdf
https://members.wto.org/crnattachments/2024/TBT/UKR/24_00189_10_x.pdf
https://saee.gov.ua/uk/activity/normotvorcha-diyalnist (draft Order of the Ministry for Communities
 Territories and Infrastructure Development of Ukraine “On Approval of the Technical Regulation on Energy Labelling of Light Sources” as of 31 August 2023)</t>
    </r>
  </si>
  <si>
    <t>Resolution 840, 15 December 2023.</t>
  </si>
  <si>
    <t>This resolution contains provisions on the exposure to the sale and the marketing of smoking products derived from tobacco.This resolution complies with The WHO Framework Convention on Tobacco Control (WHO FCTC).</t>
  </si>
  <si>
    <r>
      <rPr>
        <sz val="11"/>
        <rFont val="Calibri"/>
      </rPr>
      <t>https://members.wto.org/crnattachments/2024/TBT/BRA/24_00051_00_x.pdf
https://antigo.anvisa.gov.br/documents/10181/6694608/RDC_840_2023_.pdf/14b7d8b7-73db-4935-9b2d-f88115ad6065</t>
    </r>
  </si>
  <si>
    <t>Steel for the reinforcement of concrete Part 2: Ribbed bars</t>
  </si>
  <si>
    <t>This Kuwaiti mandatory specifies technical requirements for ribbed bars to be used as reinforcement in concrete. It is applicable to steel delivered in the form of bars, coils and de-coiled products. This document covers both weldable and non-weldable steels. It does not apply to ribbed bars produced from finished products, such as plates and railway rails.</t>
  </si>
  <si>
    <t>KWS GSO ISO 6935-2 Steel for the reinforcement of concrete Part 2: Ribbed bars (ICS 77.140.15 , 91.080.40)</t>
  </si>
  <si>
    <t>Draft National Technical Regulations on safety and environmental protection for construction machinery </t>
  </si>
  <si>
    <t>This draft technical regulation stipulates the quality of technical safety and environmental protection for specialized vehicles (hereinafter referred to as Vehicles) in production, assembly; import, and use that are listed in the List of potentially unsafe products and goods under the state management responsibility of the Ministry of Transport issued with Circular No. 12/2022 /TT-BGTVT June 30, 2022.This draft technical regulation applies to establishments manufacturing and assembling; importing and owning the Vehicles in use, organizations and individuals involved in the management, inspection, testing and certification of technical safety quality and environmental protection of Vehicles.This draft technical regulation does not apply to vehicles belonging to the Ministry of Public Security and the Ministry of National Defense used for national security and defense purposes.</t>
  </si>
  <si>
    <t>construction machinery</t>
  </si>
  <si>
    <t>43.020 - Road vehicles in general</t>
  </si>
  <si>
    <r>
      <rPr>
        <sz val="11"/>
        <rFont val="Calibri"/>
      </rPr>
      <t>https://members.wto.org/crnattachments/2024/TBT/VNM/24_00072_00_x.pdf</t>
    </r>
  </si>
  <si>
    <t>Draft National Technical Regulation on safety and environmental protection for automobiles for new assembled, manufactured and imported automobiles, QCVN 09:2023/BGTVT</t>
  </si>
  <si>
    <t>This draft technical regulation stipulates requirements for quality assessment of technical safety and environmental protection of types of cars that are manufactured, assembled and imported for use in Vietnam as defined in TCVN 6211 “Road vehicles - Types - Terms and definitions", TCVN 7271 “Road vehicles - Motor vehicles - Classification in purpose of use", Pure electric vehicles, Hybrid vehicles, Hybrid electric vehicles, Hydrogen Vehicles, Electric Hydrogen Vehicles, Automated Vehicles, Self-Propelled Vehicles and Off-Road Vehicles (hereinafter referred to as vehicles).This draft technical regulation applies to establishments manufacturing and assembling vehicles and vehicle components, organizations and individuals importing vehicles and vehicle components and agencies, organizations and individuals involved in management, inspection, testing and certification of the technical quality, safety and environment protection of automobiles and automotive parts.</t>
  </si>
  <si>
    <t>New assembled, manufactured and imported automobiles; ROAD VEHICLES ENGINEERING (ICS 43)</t>
  </si>
  <si>
    <t>43.020 - Road vehicles in general; 43 - Road vehicles engineering</t>
  </si>
  <si>
    <r>
      <rPr>
        <sz val="11"/>
        <rFont val="Calibri"/>
      </rPr>
      <t>https://members.wto.org/crnattachments/2024/TBT/VNM/24_00054_00_x.pdf</t>
    </r>
  </si>
  <si>
    <t>Draft National Technical Regulation for Classification and Technical Supervision of Mobile Offshore Units </t>
  </si>
  <si>
    <t>This draft national technical regulation (hereinafter referred to as “the Regulation”) stipulates the requirements for technical safety quality, environmental protection and management for mobile offshore units using in oil and gas activities in the waters of the Socialist Republic of VietnamThis draft technical regulation applies to organizations and individuals involved in the management and inspection of technical safety quality and environmental protection (hereinafter referred to as "inspection"), the design and manufacture of new mobile offshore units, the conversion, repair and operation, the use of mobile offshore units</t>
  </si>
  <si>
    <t>Mobile Offshore Units</t>
  </si>
  <si>
    <t>47 - SHIPBUILDING AND MARINE STRUCTURES</t>
  </si>
  <si>
    <r>
      <rPr>
        <sz val="11"/>
        <rFont val="Calibri"/>
      </rPr>
      <t>https://members.wto.org/crnattachments/2024/TBT/VNM/24_00081_00_x.pdf</t>
    </r>
  </si>
  <si>
    <t>CNCA-C21:01：Compulsory Product Certification Implementation Rules for the Decorating and Refurbishing Products</t>
  </si>
  <si>
    <t>This document specifies the following issues on China Compulsory Certification (CCC) of water-borne interior wall coatings: scope of application, base standards, certification module, certification unit classification, application for certification, implementation of certification, post-certification supervision, CCC certificate, CCC mark, fees, and certification responsibilities,etc..This document applies to the certification of water-borne interior wall coatings.</t>
  </si>
  <si>
    <t>Add：Water-borne interior wall coatings (HS code(s): 320990); (ICS code(s): 87.040)</t>
  </si>
  <si>
    <t>320990 - Paints and varnishes, incl. enamels and lacquers, based on synthetic or chemically modified natural polymers, dispersed or dissolved in an aqueous medium (excl. those based on acrylic or vinyl polymers)</t>
  </si>
  <si>
    <t>87.040 - Paints and varnishes</t>
  </si>
  <si>
    <r>
      <rPr>
        <sz val="11"/>
        <rFont val="Calibri"/>
      </rPr>
      <t>https://members.wto.org/crnattachments/2024/TBT/CHN/24_00137_00_x.pdf</t>
    </r>
  </si>
  <si>
    <t>Normative Instruction 270, 13 December 2023</t>
  </si>
  <si>
    <t>This normative instruction contains provisions on Good Manufacturing Practices Complementary to Advanced Therapy Products.</t>
  </si>
  <si>
    <t>Health care technology (ICS code(s): 11)</t>
  </si>
  <si>
    <t>11 - Health care technology</t>
  </si>
  <si>
    <r>
      <rPr>
        <sz val="11"/>
        <rFont val="Calibri"/>
      </rPr>
      <t>https://members.wto.org/crnattachments/2024/TBT/BRA/24_00046_00_x.pdf
https://antigo.anvisa.gov.br/documents/10181/6633884/IN_270_2023_.pdf/4e3bc362-6a35-40bf-9569-e302e10149e3</t>
    </r>
  </si>
  <si>
    <t>Normative Instruction 272, 15 December 2023</t>
  </si>
  <si>
    <t>This normative instruction establishes health warnings and messages to be used on displays and displays of tobacco-derived smoking products</t>
  </si>
  <si>
    <r>
      <rPr>
        <sz val="11"/>
        <rFont val="Calibri"/>
      </rPr>
      <t>https://members.wto.org/crnattachments/2024/TBT/BRA/24_00048_00_x.pdf
https://antigo.anvisa.gov.br/documents/10181/6694608/IN_272_2023_.pdf/c6f3d192-3fc8-42ae-9ab4-19570c80c4d5</t>
    </r>
  </si>
  <si>
    <t>Proposed amendment of the “Regulations on the Approval, Notification, and Evaluation of Quasi-Drugs”</t>
  </si>
  <si>
    <t>Proposed amendments to the “Regulations on the Approval, Notification, and Evaluation of Quasi-Drugs” as follows: _x000D_
- The re-evaluated smoking cessation products (non-ignited) in a form similar to a manufactured cigarette shall be subject to safety and efficacy assessment._x000D_
- Addition of Cetylpyridochloride dose standards as an ingredient of concern for safety and efficacy </t>
  </si>
  <si>
    <t>Quasi-Drugs</t>
  </si>
  <si>
    <r>
      <rPr>
        <sz val="11"/>
        <rFont val="Calibri"/>
      </rPr>
      <t>https://members.wto.org/crnattachments/2024/TBT/KOR/24_00050_00_x.pdf</t>
    </r>
  </si>
  <si>
    <t>Prohibited E-Cigarette Products</t>
  </si>
  <si>
    <t>Proposed rule - The Comptroller of Public Accounts proposes new §3.1208, concerning prohibited e-cigarette products. The new section implements House Bill 4758, 88th Legislature, 2023, which enacted Health and Safety Code, §161.0876 (Prohibited E-Cigarette Products). The Texas Legislature has identified concerns that electronic cigarette ("e-cigarette") manufacturers have begun marketing their products to attract youth. “Various e-cigarette manufacturers package e-cigarette products to appear nearly identical to popular candy, flavored juice boxes, and other edible treats. The similarity in packaging of e-cigarette products to children's snacks is a direct appeal from manufacturers to children, which entices them to consume these dangerous nicotine products. The CDC reports that 69 percent of youth are exposed to e-cigarette advertisement via retail stores, magazines, TV shows, movies, and the Internet. These mediums also use cartoon-like characters and celebrity imagery to appeal to youths. According to the CDC, in the 10-year period from 2011 to 2021, vaping rates among middle and high school student increased from 1.5 percent of youth to nearly 30 percent of youth using e-cigarettes. These deliberate and ongoing efforts considerably impact the consumption rates of e-cigarettes among youth and require swift action. In 2018, the Department of State Health Services determined that e-cigarette use has reached epidemic status among teens.” House Comm. on Pub. Health, Bill Analysis, Tex. C.S.H.B. 4758, 88th Leg., R.S. (2023).</t>
  </si>
  <si>
    <t>E-Cigarette products; Domestic safety (ICS code(s): 13.120); Tobacco, tobacco products and related equipment (ICS code(s): 65.160)</t>
  </si>
  <si>
    <t>24 - TOBACCO AND MANUFACTURED TOBACCO SUBSTITUTES; PRODUCTS, WHETHER OR NOT CONTAINING NICOTINE, INTENDED FOR INHALATION WITHOUT COMBUSTION; OTHER NICOTINE CONTAINING PRODUCTS INTENDED FOR THE INTAKE OF NICOTINE INTO THE HUMAN BODY</t>
  </si>
  <si>
    <t>13.120 - Domestic safety; 65.160 - Tobacco, tobacco products and related equipment</t>
  </si>
  <si>
    <r>
      <rPr>
        <sz val="11"/>
        <rFont val="Calibri"/>
      </rPr>
      <t>https://members.wto.org/crnattachments/2024/TBT/USA/24_00036_00_e.pdf</t>
    </r>
  </si>
  <si>
    <t>Amendments to On-Road Motorcycle Emission Standards and Test Procedures and Adoption of New On-Board Diagnostics and Zero-Emission Motorcycle Requirements </t>
  </si>
  <si>
    <t>Proposed rule - The California Air Resources Board (CARB) Proposed Amendments to On-Road Motorcycle (ONMC) Emissions Standards and Test Procedures and adoption of new provisions relating to ONMCs under Division 3, Chapter 1, Article 2 (Approval of Motor Vehicle Pollution Control Devices) under Title 13, California Code of Regulations (collectively “Proposal”) will significantly increase the prevalence of zero-emission motorcycles (ZEMs) in California while also reducing emissions from remaining motorcycles that are powered by internal combustion engines (ICE) by greatly harmonizing with more stringent European Union 5 (Euro 5) exhaust emissions standards, proposing more stringent evaporative emissions standards, and adopting additional on-board diagnostic (OBD) requirements beyond Euro 5. The Proposal will drive the sales of ZEMs to 50% in California by the 2035 model year, thereby reducing greenhouse gas (GHG) and smog forming emissions, while also reducing smog-forming emissions from newer ICE motorcycles.CARB will conduct a public hearing on 25 January 2024 at 9 amPacific Time to consider approving for adoption the proposed amendments to the On-Road Motorcycle (ONMC) emission standards and test procedures and adoption of new provisions relating to ONMCs under Division 3, Chapter 1, Article 2 (Approval of Motor Vehicle Pollution Control Devices) under Title 13, California Code of Regulations (collectively “Proposed Regulatory Action”).This public meeting may continue at 8:30 amPacific Time, on 26 January 2024. Please consult the public agenda, which will be posted at https://ww2.arb.ca.gov/rulemaking/2024/on-roadmotorcyclesregulation ten days before the 25 January 2024, Board Meeting, for important details, including, but not limited to, the day on which this item will be considered, how to participate via Zoom, and any appropriate direction regarding a possible remote-only Board Meeting if needed.</t>
  </si>
  <si>
    <t>Motorcycle emissions; Environmental protection (ICS code(s): 13.020); Air quality (ICS code(s): 13.040); Test conditions and procedures in general (ICS code(s): 19.020); Motorcycles and mopeds (ICS code(s): 43.140)</t>
  </si>
  <si>
    <t>13.020 - Environmental protection; 13.040 - Air quality; 19.020 - Test conditions and procedures in general; 43.140 - Motorcycles and mopeds</t>
  </si>
  <si>
    <r>
      <rPr>
        <sz val="11"/>
        <rFont val="Calibri"/>
      </rPr>
      <t>https://members.wto.org/crnattachments/2024/TBT/USA/24_00038_00_e.pdf</t>
    </r>
  </si>
  <si>
    <t>Notice of proposal to update the nutrition labelling: Table of reference amounts for food</t>
  </si>
  <si>
    <t>Health Canada’s Food Directorate is proposing three amendments to the Table of Reference Amounts for Food (TRA) based on stakeholder feedback, consumption data, market trends, and to address identified gaps for specific food categories. The TRA sets out the amount of food typically consumed in one eating occasion for different food categories and provides detailed instructions on how to determine and declare the serving size for the Nutrition Facts table (NFt). Reference amounts are used to determine what is considered to be a single-serving pre-packaged product and they serve as the basis for determining the serving size to be declared in the NFt of multiple-serving pre-packaged products. Reference amounts are part of the criteria for making nutrient content claims and health claims and they also factor into the requirements for the new front-of-package nutrition symbol.The proposed changes include: new serving size instructions for very high fibre cereals (C.3); new reference amount and corresponding serving size instructions for nutritional yeast (M.17); and changing the reference amount for fondue cooking broths (T.2).</t>
  </si>
  <si>
    <t>Prepackaged food products (ICS: 67.230)</t>
  </si>
  <si>
    <t>67.230 - Prepackaged and prepared foods</t>
  </si>
  <si>
    <t>Food standards; Labelling; Nutrition information</t>
  </si>
  <si>
    <r>
      <rPr>
        <sz val="11"/>
        <rFont val="Calibri"/>
      </rPr>
      <t>https://www.canada.ca/en/health-canada/services/food-nutrition/public-involvement-partnerships/notice-proposal-update-nutrition-labelling-table-reference-amounts.html (English)
https://www.canada.ca/fr/sante-canada/services/aliments-nutrition/participation-public-partenariats/avis-proposition-mettre-jour-etiquetage-nutritionnel-tableau-quantites-reference.html (French)</t>
    </r>
  </si>
  <si>
    <t>Proyecto de Resolución N° 12/23- Reglamento Técnico MERCOSUR sobre Vehículos a Hidrógeno y Celdas de Combustible (Draft Resolution No. 12/23 - MERCOSUR Technical Regulation on hydrogen and fuel cell vehicles) (4 pages, in Spanish)</t>
  </si>
  <si>
    <t>The purpose of the notified draft is to establish the technical requirements to be met by hydrogen and fuel cell vehicles as regards the safety of their compressed hydrogen storage systems and the specific components of these systems, in order to improve road safety in MERCOSUR States parties.</t>
  </si>
  <si>
    <t>Hydrogen and fuel cell vehicles</t>
  </si>
  <si>
    <t>Protection of human health or safety (TBT); Harmonization (TBT)</t>
  </si>
  <si>
    <r>
      <rPr>
        <sz val="11"/>
        <rFont val="Calibri"/>
      </rPr>
      <t>https://members.wto.org/crnattachments/2024/TBT/ARG/24_00035_00_s.pdf</t>
    </r>
  </si>
  <si>
    <t>SB 1013 Addition of New Beverage Containers Informal Rulemaking - Draft Rules and Workshop </t>
  </si>
  <si>
    <t>Proposed rule - California’s Department of Resources Recycling and Recovery (CalRecycle) held an informal public workshop on 18 December 2023 to solicit feedback from the public, the regulated community, and other interested persons for draft regulatory language to implement, make specific, and clarify SB 1013, Chapter 610, Statutes of 2022.  At the public workshop CalRecycle will be presenting draft regulations implementing the SB 1013 law to add new beverages and new containers to the California Redemption Value (CRV) program effective on 1 January 2024. The public workshop will cover the following topics: The addition of new container types for wine, distilled spirits, and coolers Adding cancellation for new container types and 25-cent CRV Labeling for new container types and machine-readable labeling Postconsumer recycled plastic requirements and reporting for new container types Processor and recycling center operational requirements for new container types Manufacturer and distributor requirements under SB 1013The Public Notice Website offers for download the SB 1013 Addition of New Beverage Containers Informal Rulemaking Workshop Presentation Slides: https://www2.calrecycle.ca.gov/PublicNotices/Details/5299</t>
  </si>
  <si>
    <t>Beverage containers; Environmental protection (ICS code(s): 13.020); Recycling (ICS code(s): 13.030.50); Bottles. Pots. Jars (ICS code(s): 55.100); Cans. Tins. Tubes (ICS code(s): 55.120); Plastics (ICS code(s): 83.080)</t>
  </si>
  <si>
    <t>13.020 - Environmental protection; 13.030.50 - Recycling; 55.100 - Bottles. Pots. Jars; 55.120 - Cans. Tins. Tubes; 83.080 - Plastics</t>
  </si>
  <si>
    <r>
      <rPr>
        <sz val="11"/>
        <rFont val="Calibri"/>
      </rPr>
      <t>https://members.wto.org/crnattachments/2024/TBT/USA/24_00037_00_e.pdf</t>
    </r>
  </si>
  <si>
    <t>Expediting Initial Processing of Satellite and Earth Station 
Applications</t>
  </si>
  <si>
    <t>Proposed rule - In this document, the Federal Communications Commission 
(Commission) continues its long-standing practice of reviewing its 
licensing rules and practices in light of innovation and development in 
the satellite industry and seeks further comment on possible further 
streamlining and expediting of its rules. Proposals include: 
elimination of the procedural requirement to print and maintain a paper 
copy of a license; changing the default status of space and earth 
station proceedings to permit-but-disclose; allowing earth station 
operators to apply for and receive a limited license without an 
identified satellite point of communication. The Commission also seeks 
comment on: additional minor modifications to be made by operators 
without prior authorization from the Commission; whether to provide a 
process for market access petitioners to seek the equivalent of a 
special temporary authorization (STA); whether to expand the window for 
operators to file renewal applications for existing licenses; further 
streamlining some of its coordination requirements for earth and space 
station operators; expanding the conditions under which earth station 
operators could access the new, streamlined “deemed-granted” process 
for adding points of communications; timeframes for taking action on 
license applications; allowing operators to file STA extensions 
concurrently with an STA application; and on the creation of a 
permitted list that would include NGSO operators.</t>
  </si>
  <si>
    <t>Satellite and earth station applications ; Quality (ICS code(s): 03.120); Satellite (ICS code(s): 33.070.40); Space systems and operations (ICS code(s): 49.140)</t>
  </si>
  <si>
    <t>03.120 - Quality; 33.070.40 - Satellite; 49.140 - Space systems and operations</t>
  </si>
  <si>
    <t>Quality requirements (TBT); Cost saving and productivity enhancement (TBT)</t>
  </si>
  <si>
    <r>
      <rPr>
        <sz val="11"/>
        <rFont val="Calibri"/>
      </rPr>
      <t>https://members.wto.org/crnattachments/2024/TBT/USA/24_00039_00_e.pdf</t>
    </r>
  </si>
  <si>
    <t>Subpart 352-1 1,4 Dioxane Limits for Household Cleansing, Personal Care, and Cosmetic Products</t>
  </si>
  <si>
    <t>Proposed rule - Notice is hereby given that the New York State Department of Environmental Conservation (NYS DEC) filed a Notice of Proposed Rulemaking with the New York Department of State. This rulemaking will implement the amendments to Article 35 and Article 37 of the Environmental Conservation Law (ECL), adopted in 2019, which establish limits on the amount of 1,4-dioxane that can be present in household cleansing, personal care, and cosmetic products sold in the State. A public comment hearing for the proposed rule will be held before an Administrative Law Judge (ALJ) electronically via the Webex Events platform as follows. The electronic format is reasonably accessible to persons with impaired mobility Tuesday, 6 February 2024, 1:00 p.m.Eastern Time; Persons wishing to comment on the proposed rule will have the opportunity to make a statement at the public comment hearing webinar. Any person wishing to provide a public statement must register in advance of the hearing no later than 1:00 p.m.Eastern Time on 5 February 2024. Any person who wishes only to observe the webinar online must also register. Any person may listen to the hearing by phone without pre-registration.Instructions on how to “join” the hearing webinar and provide an oral statement will be published on the Department’s proposed regulations webpage for 6 NYCRR Subpart 352-1 by 6 December 2023. The proposed regulations webpage for 6 NYCRR 352-1 may be accessed at: https://www.dec.ny.gov/regulations/propregulations.html or https://www.dec.ny.gov/chemical/121658.html</t>
  </si>
  <si>
    <t>Dioxane limits;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</si>
  <si>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</si>
  <si>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https://members.wto.org/crnattachments/2024/TBT/USA/24_00041_00_e.pdf</t>
    </r>
  </si>
  <si>
    <t>Draft National technical regulation on technical requirements and test methods for wheels of motorcycles and mopeds</t>
  </si>
  <si>
    <t>The draft National Technical Regulation specifies technical requirements and test methods for rims and wheels of motorcycles and mopeds (including wheel rims made of steel, alloy)This draft National technical regulation applies to establishments manufacturing, importing wheel or rims for motorcycles and mopeds , establishments manufacturing, assembling motorcycles and mopeds and organizations and agencies involved in the management, testing, inspection and certification of quality for rims or wheel for motorcycles and mopeds.</t>
  </si>
  <si>
    <t>Wheels and rims for motorcycles and mopeds</t>
  </si>
  <si>
    <r>
      <rPr>
        <sz val="11"/>
        <rFont val="Calibri"/>
      </rPr>
      <t>https://members.wto.org/crnattachments/2024/TBT/VNM/24_00062_00_x.pdf</t>
    </r>
  </si>
  <si>
    <t>Russian Federation</t>
  </si>
  <si>
    <t>Draft Decision of the Eurasian Economic Commission Council "On Amending subparagraph "A" of paragraph 1 of the Decision of the Eurasian Economic Commission Council № 96 of June 10, 2022 </t>
  </si>
  <si>
    <t>Extension of the deadline for the establishment by the authorized bodies of the Eurasian Economic Union Member States of a temporary procedure for the circulation of medicines until December 31, 2024 to ensure the marketing authorization of medicines in an unstable geopolitical situation, in order to protect the life and health of the population of the Member States, ensure the drug safety and sustainability of supply of medicines within the Eurasian Economic Union</t>
  </si>
  <si>
    <t>HS Code(s): 3004 (Medicinal products)</t>
  </si>
  <si>
    <t>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</si>
  <si>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 xml:space="preserve">https://docs.eaeunion.org/ria/ru-ru/0106338/ria_15122023
</t>
    </r>
  </si>
  <si>
    <t>Medicinsk udstyr og medicinsk udstyr til in vitro-diagnostik</t>
  </si>
  <si>
    <t>Emissionsgrænser 24,25-24,45 GHz og 24,75- 25,25 GHz bånd; Radiokommunikation (ICS-kode(r): 33.060); Mobiltjenester generelt (ICS-kode(r): 33.070.01); Elektromagnetisk kompatibilitet (EMC) (ICS-kode(r): 33.100)</t>
  </si>
  <si>
    <t>Bærbare ildslukkere (HS-kode(r): 842410); (ICS-kode(r): 13.220.10)</t>
  </si>
  <si>
    <t>Fytase som fodertilsætningsstof</t>
  </si>
  <si>
    <t>ELEKTRISKE MASKINER OG UDSTYR SAMT DELE DERTIL; LYDOPTAGERE OG -GENGIVERE, TV-BILLEDE- OG LYDOPTAGERE OG -GENGIVERE SAMT DELE OG TILBEHØR TIL SÅDANNE ARTIKLER (HS-kode(r): 85); Telekommunikation. Lyd- og videoteknik (ICS-kode(r): 33)</t>
  </si>
  <si>
    <t>Majsmel (HS-kode(r): 110220); Gryn og fine gryn af majs "majs" (HS-kode(r): 110313); Korn, bælgfrugter og afledte produkter (ICS-kode(r): 67.060)</t>
  </si>
  <si>
    <t>NP (nitrogen og fosfor) og NPK (nitrogen, fosfor og kalium) organisk gødning</t>
  </si>
  <si>
    <t>Kompatibilitet med trådløst håndsæt-model høreapparat; Høreapparater (ekskl. dele og tilbehør) (HS-kode(r): 902140); Kvalitet (ICS-kode(r): 03.120); Hjælpemidler til døve og hørehæmmede (ICS-kode(r): 11.180.15); Akustik og akustiske målinger (ICS-kode(r): 17.140); Telefonudstyr (ICS-kode(r): 33.050.10); Tilbehør (ICS-kode(r): 33.160.50)</t>
  </si>
  <si>
    <t>Telekommunikation (ICS 33.170)</t>
  </si>
  <si>
    <t>Fødevareteknologi (ICS-kode(r): 67)</t>
  </si>
  <si>
    <t>Radiorelæ og faste satellitkommunikationssystemer (ICS-kode(r): 33.060.30)</t>
  </si>
  <si>
    <t>Sikkerhed i hjemmet (ICS-kode(r): 13.120)</t>
  </si>
  <si>
    <t>Fødevarer generelt (ICS-kode(r): 67.040)</t>
  </si>
  <si>
    <t>Tørforarbejdede fiberplader (HS-kode(r): 4411; 9403); (ICS-kode(r): 79.060.20)</t>
  </si>
  <si>
    <t>Genopfyldelige sømløse gasflasker af aluminiumslegering (HS-kode(r): 7311); (ICS-kode(r): 23.020.35)</t>
  </si>
  <si>
    <t>Flysikkerhed; Kvalitet (ICS-kode(r): 03.120); Luftfartøjer og rumfartøjer generelt (ICS-kode(r): 49.020)</t>
  </si>
  <si>
    <t>Primære batterier (HS 8506)</t>
  </si>
  <si>
    <t>Krydsfiner (HS-kode(r): 4412; 940330; 940340; 940350); (ICS-kode(r): 79.060.10)</t>
  </si>
  <si>
    <t>Radiorelæ og faste satellitkommunikationssystemer (ICS-kode(r): 33.060.30); Tv- og radioudsendelser (ICS-kode(r): 33.170)</t>
  </si>
  <si>
    <t>Træspånplader (HS-kode(r): 4410; 940330; 940340; 940350); (ICS-kode(r): 79.060)</t>
  </si>
  <si>
    <t>Fiskeolier</t>
  </si>
  <si>
    <t>Spiselige fedtstoffer og olier (ICS 67.200.10)</t>
  </si>
  <si>
    <t>Hirse og hirsemel</t>
  </si>
  <si>
    <t xml:space="preserve">Krydsfiner </t>
  </si>
  <si>
    <t>Specielle køretøjer (ICS-kode(r): 43.160); Kraner (ICS-kode(r): 53.020.20)</t>
  </si>
  <si>
    <t>Nukleinsyre osv. (HS:30)</t>
  </si>
  <si>
    <t>Fødevarer</t>
  </si>
  <si>
    <t>FARMACEUTISKE PRODUKTER (HS-kode(r): 30)</t>
  </si>
  <si>
    <t>Fugleæg, med skal, friske, konserverede eller kogte (HS-kode(r): 0407)</t>
  </si>
  <si>
    <t>Bærbare armaturer til havebrug (HS-kode(r): 8513; 8539; 8541; 9405); (ICS-kode(r): 29.140)</t>
  </si>
  <si>
    <t>Alfalfa mel og pellets (HS-kode(r): 121410); Dyrefoder (ICS-kode(r): 65.120)</t>
  </si>
  <si>
    <t>Stoffer med sandsynlig effekt på centralnervesystemet</t>
  </si>
  <si>
    <t>Mel, pulver og pellets af fisk eller krebsdyr, bløddyr eller andre hvirvelløse vanddyr, uegnet til menneskeføde (HS-kode(r): 230120); Fisk og fiskeprodukter (ICS-kode(r): 67.120.30)</t>
  </si>
  <si>
    <t>Bærbare armaturer (HS-kode(r): 8513; 8539; 8541; 9405); (ICS-kode(r): 29.140.40)</t>
  </si>
  <si>
    <t>Radioudstyr til jordbaserede systemer, der er i stand til at levere trådløse bredbånds elektroniske kommunikationstjenester.</t>
  </si>
  <si>
    <t>Tilberedninger af den art, der anvendes til dyrefoder (undtagen hunde- eller kattefoder i detailsalg) (HS-kode(r): 230990); Dyrefoder (ICS-kode(r): 65.120)</t>
  </si>
  <si>
    <t>Svenskere, mangolder, foderrødder, hø, lucerne "lucerne", kløver, sainfoin, fodergrønkål, lupiner, vikker og lignende foderprodukter, også i form af pellets (undtagen lucerne "lucerne" mel og pellets) (HS) kode(r): 121490); Dyrefoder (ICS-kode(r): 65.120)</t>
  </si>
  <si>
    <t>Insekter, egnet til konsum (HS-kode(r): 041010); Dyrefoder (ICS-kode(r): 65.120)</t>
  </si>
  <si>
    <t>Sukkermajs "Zea Mays var. Saccharata", tilberedt eller konserveret på anden måde end med eddike eller eddikesyre (undtagen frosne) (HS-kode(r): 200580); Korn, bælgfrugter og afledte produkter (ICS-kode(r): 67.060); Foder majs</t>
  </si>
  <si>
    <t>Mælk og mejeriprodukter (ICS-kode(r): 67.100)</t>
  </si>
  <si>
    <t>Kornmel (undtagen hvede, meslin og majs) (HS-kode(r): 110290); Korn, bælgfrugter og afledte produkter (ICS-kode(r): 67.060)</t>
  </si>
  <si>
    <t>Korn (undtagen hvede og meslin, rug, byg, havre, majs, ris, sorghum, boghvede, hirse, kanariefrø, fonio, quinoa og triticale) (HS-kode(r): 100890); Korn, bælgfrugter og afledte produkter (ICS-kode(r): 67.060)</t>
  </si>
  <si>
    <t>Produkter, der er omfattet, falder ind under de 18 produktregulativer under ansvar af Department for Business and Trade</t>
  </si>
  <si>
    <t>Motorkøretøjsbenzin, diesel, skibs- og kedelbrændstoffer</t>
  </si>
  <si>
    <t>Korn, bælgfrugter og afledte produkter (ICS-kode(r): 67.060)</t>
  </si>
  <si>
    <t>Legetøj</t>
  </si>
  <si>
    <t>Farlige stoffer</t>
  </si>
  <si>
    <t>Trykbeholdere (ICS-kode(r): 23.020.30)</t>
  </si>
  <si>
    <t>Støttepuder til spædbørn; Kvalitet (ICS-kode(r): 03.120); Sikkerhed i hjemmet (ICS-kode(r): 13.120); Testbetingelser og -procedurer generelt (ICS-kode(r): 19.020); Udstyr til børn (ICS-kode(r): 97.190)</t>
  </si>
  <si>
    <t>Frigivelse af bly og cadmium fra keramik- og glasservice</t>
  </si>
  <si>
    <t>Frigivelse af bly og cadmium fra glaskorpus</t>
  </si>
  <si>
    <t>Støvsugere og vandsugende elektriske apparater</t>
  </si>
  <si>
    <t>Produkt- og virksomhedscertificering. Overensstemmelsesvurdering (ICS-kode(r): 03.120.20)</t>
  </si>
  <si>
    <t>Ost (ICS-kode(r): 67.100.30)</t>
  </si>
  <si>
    <t>Trådløse nødalarmer; Sikkerhed i hjemmet (ICS-kode(r): 13.120); Alarm- og advarselssystemer (ICS-kode(r): 13.320)</t>
  </si>
  <si>
    <t>Frugtmarmelade, gelé, marmelade, sødet kastanjepuré</t>
  </si>
  <si>
    <t xml:space="preserve">Aircondition- og køleudstyr og brandslukningsanlæg, der indeholder eller er designet til at fungere på alle hydrofluorcarboner (HFC'er) </t>
  </si>
  <si>
    <t>Jernbanemateriel og jernbaneinfrastruktur</t>
  </si>
  <si>
    <t>Tage (ICS-kode(r): 91.060.20)</t>
  </si>
  <si>
    <t>Mælk og mejeriprodukter (ICS-kode(r): 67.100); Animalske og vegetabilske fedtstoffer og olier (ICS-kode(r): 67.200.10)</t>
  </si>
  <si>
    <t>Plastemballage; Kvalitet (ICS-kode(r): 03.120); Miljøbeskyttelse (ICS-kode(r): 13.020); Genbrug (ICS-kode(r): 13.030.50); Emballagematerialer og tilbehør (ICS-kode(r): 55.040); Flasker. Gryder. Krukker (ICS-kode(r): 55.100); Plast (ICS-kode(r): 83.080)</t>
  </si>
  <si>
    <t>Frugter og afledte produkter (ICS-kode(r): 67.080.10)</t>
  </si>
  <si>
    <t>Bærbare elektriske spabade; Luftrensere; Kommercielle opvaskemaskiner; Kommercielle dampkogere; Vandhaner; Ventilatorer til boliger; Brusehoveder; Sprøjtesprinklerlegemer; Urinaler; Vandklosetter; Vandkølere; Kvalitet (ICS-kode(r): 03.120); Miljøbeskyttelse (ICS-kode(r): 13.020); Testbetingelser og -procedurer generelt (ICS-kode(r): 19.020); Energieffektivitet. Energibesparelse generelt (ICS-kode(r): 27.015); Kommercielle køleapparater (ICS-kode(r): 97.130.20); Diverse husholdnings- og erhvervsudstyr (ICS-kode(r): 97.180)</t>
  </si>
  <si>
    <t>Emissionsstandarder for motorkøretøjer; Miljøbeskyttelse (ICS-kode(r): 13.020); Luftkvalitet (ICS-kode(r): 13.040); Vejkøretøjer generelt (ICS-kode(r): 43.020); Vejkøretøjssystemer (ICS-kode(r): 43.040)</t>
  </si>
  <si>
    <t>Kaffe og kaffeerstatninger (ICS-kode(r): 67.140.20)</t>
  </si>
  <si>
    <t>Medicin, aktive farmaceutiske ingredienser</t>
  </si>
  <si>
    <t>Mælk og forarbejdede mejeriprodukter (ICS-kode(r): 67.100.10)</t>
  </si>
  <si>
    <t>Kemikalier til rensning af vand (ICS-kode(r): 71.100.80)</t>
  </si>
  <si>
    <t>Is og iskonfekture (ICS-kode(r): 67.100.40)</t>
  </si>
  <si>
    <t>Andre mejeriprodukter (ICS-kode(r): 67.100.99)</t>
  </si>
  <si>
    <t>Vin af friske druer, herunder tilsat vin (HS-kode 2204); Mousserende vin (HS-kode 220410).</t>
  </si>
  <si>
    <t>Kosmetik. Toiletartikler (ICS-kode(r): 71.100.70)</t>
  </si>
  <si>
    <t>Fødevaretilsætningsstoffer (ICS-kode(r): 67.220.20)</t>
  </si>
  <si>
    <t>Udluftede bly-syre batterier; Atomkraftværker. Sikkerhed (ICS-kode(r): 27.120.20); Galvaniske celler og batterier (ICS-kode(r): 29.220)</t>
  </si>
  <si>
    <t>Processer i fødevareindustrien (ICS-kode(r): 67.020)</t>
  </si>
  <si>
    <t>Cologne</t>
  </si>
  <si>
    <t>Pølser og lignende produkter af kød, slagteaffald, blod eller insekter; tilberedte fødevarer baseret på disse produkter. (HS-kode(r): 1601); Kød og kødprodukter (ICS-kode(r): 67.120.10)</t>
  </si>
  <si>
    <t>Kød og kødprodukter (ICS-kode(r): 67.120.10)</t>
  </si>
  <si>
    <t>Insekter: (HS-kode(r): 01064); Animalske produkter generelt (ICS-kode(r): 67.120.01)</t>
  </si>
  <si>
    <t>Andet, herunder spiseligt mel og pulver af kød eller slagteaffald: (HS-kode(r): 02109); Kød og kødprodukter (ICS-kode(r): 67.120.10)</t>
  </si>
  <si>
    <t>Mancozeb (pesticidaktivt stof); Pesticider og andre landbrugskemikalier (ICS-kode(r): 65.100)</t>
  </si>
  <si>
    <t>Frisk eller kølet spiseligt slagteaffald af kvæg (</t>
  </si>
  <si>
    <t>Kød af kvæg, fersk eller kølet  friske, kølede eller frosne (HS-kode(r): 0206); Kød og kødprodukter (ICS-kode(r): 67.120.10)</t>
  </si>
  <si>
    <t xml:space="preserve">Frisk eller kølet spiseligt slagteaffald af kvæg (HS-kode(r): 020610); </t>
  </si>
  <si>
    <t>Forringet kørselsforebyggende teknologi; Vejkøretøjer generelt (ICS-kode(r): 43.020); Kollisionsbeskyttelse og fastholdelsessystemer (ICS-kode(r): 43.040.80)</t>
  </si>
  <si>
    <t>Plove til brug i landbrug, havebrug eller skovbrug (HS-kode(r): 843210); Landbrugsmaskiner, redskaber og udstyr (ICS-kode(r): 65.060)</t>
  </si>
  <si>
    <t>Spader og skovle med arbejdsdele af uædle metaller (HS-kode(r): 820110); Udstyr til manuel håndtering (ICS-kode(r): 53.120)</t>
  </si>
  <si>
    <t>Forlygter til vejkøretøjer (ICS 43)</t>
  </si>
  <si>
    <t>Spader og skovle med arbejdsdele af uædle metaller (HS-kode(r): 820110); Håndbetjente værktøjer (ICS-kode(r): 25.140.30)</t>
  </si>
  <si>
    <t>Hjelme til motorcyklister (Tilføj: Hjelme til elcykelbrugere) (HS-kode(r): 650610); (ICS-kode(r): 13.340.20)</t>
  </si>
  <si>
    <t>Legetøj (ICS-kode(r): 97.200.50)</t>
  </si>
  <si>
    <t>Lægemidler (ICS-kode(r): 11.120.10)</t>
  </si>
  <si>
    <t>Udstyr på veje, trafiksignalering</t>
  </si>
  <si>
    <t>Cigarer, cheroots, cigarillos og cigaretter af tobak eller tobakserstatning (HS-kode(r): 2402)</t>
  </si>
  <si>
    <t>Punkttype flammedetektorer (HS-kode(r): 853190); (ICS-kode(r): 13.220.20)</t>
  </si>
  <si>
    <t>Nyt samlet, fremstillet og importeret stel af motocykler og knallerter</t>
  </si>
  <si>
    <t>Skibe på indre vandveje</t>
  </si>
  <si>
    <t>Offshore løfteudstyr</t>
  </si>
  <si>
    <t>Gymnastikudstyr (HS 9506.91.00)</t>
  </si>
  <si>
    <t>Søgående skibe, der fører vietnamesisk flag</t>
  </si>
  <si>
    <t>Beskyttelsesudstyr til kampsport; Gymnastikudstyr (HS 9506.91.00); Wushu kostume (HS 6211.39.90)</t>
  </si>
  <si>
    <t>Angivne elektriske apparater og materialer</t>
  </si>
  <si>
    <t>Smedbar og koldformet kobolt-chrom-nikkel-molybdæn-jern-legering til brug ved fremstilling af kirurgiske implantater (HS-kode(r): 810590); (ICS-kode(r): 11.040.40)</t>
  </si>
  <si>
    <t>Lægemidler, lægemidler</t>
  </si>
  <si>
    <t>Ulegeret titanium til brug ved fremstilling af kirurgiske implantater (HS-kode(r): 8108); (ICS-kode(r): 11.040.40)</t>
  </si>
  <si>
    <t>Stationært træningsudstyr (HS 9506.91.00)</t>
  </si>
  <si>
    <t>Farmaceutiske produkter (HS: 30)</t>
  </si>
  <si>
    <t>Forarbejdet tobak og fremstillede tobakserstatninger, "homogeniseret" eller "rekonstitueret" tobak, tobaksekstrakter og tobaksessenser (undtagen produkter henhørende under 2404 og cigaretter)</t>
  </si>
  <si>
    <t>Madrasser: (HS-kode(r): 94042)</t>
  </si>
  <si>
    <t>Portland Cement (ICS 91.100.10)</t>
  </si>
  <si>
    <t>Spejle til biler (HS 7009)</t>
  </si>
  <si>
    <t>Ledninger og kabler (Tilføj: flammehæmmende ledninger og kabler) (HS-kode(r): 854449); (ICS-kode(r): 29.060)</t>
  </si>
  <si>
    <t>Brandelektroniske produkter (HS-kode(r): 842410); (ICS-kode(r): 13.220.20)</t>
  </si>
  <si>
    <t>Specifikation for murværksenheder - Del 4: Autoklaveret gasbeton murværksenheder (ICS 91.100.30)</t>
  </si>
  <si>
    <t>Stål til forspænding af beton Del 4: Strand (ICS 77.140.15 ,91.080.40)</t>
  </si>
  <si>
    <t>Alarmer for brændbar gas til køretøjer (HS-kode(r): 853110); (ICS-kode(r): 13.220.20)</t>
  </si>
  <si>
    <t>Alarmkontrolenheder for brændbar gas  (HS-kode(r): 853710); (ICS-kode(r): 13.220.20)</t>
  </si>
  <si>
    <t>Brandslangetromle (ICS-kode(r): 13.220.20)</t>
  </si>
  <si>
    <t>Elektromagnetisk nødafspærringsventil til gas (HS-kode(r): 8481); (ICS-kode(r): 91.140)</t>
  </si>
  <si>
    <t>Bearbejdet titanium 6-aluminium 4-vanadium legering til brug ved fremstilling af kirurgiske implantater (HS-kode(r): 810890); (ICS-kode(r): 11.040.40)</t>
  </si>
  <si>
    <t>husholdningsapparater og lignende apparater (Tilføj: elektriske toiletapparater (inklusive elektrisk udstyr, der bruges i forbindelse med almindelige toiletter)) (HS-kode(r): 851679; 854370); (ICS-kode(r): 91.140.70)</t>
  </si>
  <si>
    <t>Stik og stikkontakter</t>
  </si>
  <si>
    <t>Sammensat gummislange til tilslutning af gasapparat (HS-kode(r): 4009); (ICS-kode(r): 91.140)</t>
  </si>
  <si>
    <t>Trailere og Sættevogne</t>
  </si>
  <si>
    <t>Flydende produktionslagerenheder</t>
  </si>
  <si>
    <t>Kemiske stoffer og blandinger</t>
  </si>
  <si>
    <t>Kvalitetsklassificering af græsfrø (HS-kode(r): 100310; 100410; 120923; 120924; 120925); (ICS-kode(r): 65.020.01)</t>
  </si>
  <si>
    <t xml:space="preserve">Eksplosionssikre armaturer </t>
  </si>
  <si>
    <t>Nye samlede, fremstillede og importerede biler; VEJKØRETØJSteknik (ICS 43)</t>
  </si>
  <si>
    <t>Mobile Offshore-enheder</t>
  </si>
  <si>
    <t>Sundhedsteknologi (ICS-kode(r): 11)</t>
  </si>
  <si>
    <t>Kvasi-stoffer</t>
  </si>
  <si>
    <t>E-cigaret produkter; Sikkerhed i hjemmet (ICS-kode(r): 13.120); Tobak, tobaksvarer og beslægtet udstyr (ICS-kode(r): 65.160)</t>
  </si>
  <si>
    <t>Motorcykel emissioner; Miljøbeskyttelse (ICS-kode(r): 13.020); Luftkvalitet (ICS-kode(r): 13.040); Testbetingelser og -procedurer generelt (ICS-kode(r): 19.020); Motorcykler og knallerter (ICS-kode(r): 43.140)</t>
  </si>
  <si>
    <t>Færdigpakkede fødevarer (ICS: 67.230)</t>
  </si>
  <si>
    <t>Brint og brændselscelle køretøjer</t>
  </si>
  <si>
    <t>Beholdere til drikkevarer; Miljøbeskyttelse (ICS-kode(r): 13.020); Genbrug (ICS-kode(r): 13.030.50); Flasker. Gryder. Krukker (ICS-kode(r): 55.100); Dåser. Dåser. Rør (ICS-kode(r): 55.120); Plast (ICS-kode(r): 83.080)</t>
  </si>
  <si>
    <t>Satellit- og jordstationsapplikationer ; Kvalitet (ICS-kode(r): 03.120); Satellit (ICS-kode(r): 33.070.40); Rumsystemer og -operationer (ICS-kode(r): 49.140)</t>
  </si>
  <si>
    <t>Dioxan grænser; Miljøbeskyttelse (ICS-kode(r): 13.020); Produktion i den kemiske industri (ICS-kode(r): 71.020); Produkter fra den kemiske industri (ICS-kode(r): 71.100)</t>
  </si>
  <si>
    <t>Hjul og fælge til motorcykler og knallerter</t>
  </si>
  <si>
    <t>Lyskilder med eller uden integreret betjeningsudstyr</t>
  </si>
  <si>
    <t>Stål til armering af beton Del 2: Ribbede stænger (ICS 77.140.15 , 91.080.40)</t>
  </si>
  <si>
    <t>Entreprenørmaskiner</t>
  </si>
  <si>
    <t>Vandbårne indvendige vægbelægninger (HS-kode(r): 320990); (ICS-kode(r): 87.040)</t>
  </si>
  <si>
    <t>Medicinske produkter</t>
  </si>
  <si>
    <t>Frisk eller kølet spiseligt slagteaffald af kvæg</t>
  </si>
  <si>
    <t xml:space="preserve">Frisk eller kølet spiseligt slagteaffald af kvæg </t>
  </si>
  <si>
    <t xml:space="preserve">Kød af kvæg, fersk eller kølet </t>
  </si>
  <si>
    <t>Lavspændingskomponenter (HS-kode(r): 853510; 853521; 853530; 853590); (ICS-kode(r): 29.120; 29.130)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</si>
</sst>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1"/>
  <sheetViews>
    <sheetView tabSelected="1" topLeftCell="A38" workbookViewId="0">
      <selection activeCell="A2" sqref="A2"/>
    </sheetView>
  </sheetViews>
  <sheetFormatPr defaultRowHeight="15"/>
  <cols>
    <col min="1" max="1" width="59.7109375" style="8" customWidth="1"/>
    <col min="2" max="2" width="16.140625" style="4" customWidth="1"/>
    <col min="3" max="3" width="50" customWidth="1"/>
    <col min="4" max="4" width="30" customWidth="1"/>
    <col min="5" max="7" width="100" style="2" customWidth="1"/>
    <col min="8" max="8" width="40" customWidth="1"/>
    <col min="9" max="12" width="100" customWidth="1"/>
    <col min="13" max="13" width="30" style="4" customWidth="1"/>
    <col min="14" max="18" width="100" customWidth="1"/>
  </cols>
  <sheetData>
    <row r="1" spans="1:18" ht="30" customHeight="1">
      <c r="B1" s="5" t="s">
        <v>1</v>
      </c>
      <c r="C1" s="1" t="s">
        <v>2</v>
      </c>
      <c r="D1" s="1" t="s">
        <v>0</v>
      </c>
      <c r="E1" s="3" t="s">
        <v>3</v>
      </c>
      <c r="F1" s="3" t="s">
        <v>4</v>
      </c>
      <c r="G1" s="3" t="s">
        <v>5</v>
      </c>
      <c r="H1" s="1" t="s">
        <v>6</v>
      </c>
      <c r="I1" s="1" t="s">
        <v>7</v>
      </c>
      <c r="J1" s="1" t="s">
        <v>8</v>
      </c>
      <c r="K1" s="1" t="s">
        <v>9</v>
      </c>
      <c r="L1" s="1" t="s">
        <v>10</v>
      </c>
      <c r="M1" s="5" t="s">
        <v>11</v>
      </c>
      <c r="N1" s="1" t="s">
        <v>12</v>
      </c>
      <c r="O1" s="1" t="s">
        <v>13</v>
      </c>
      <c r="P1" s="1" t="s">
        <v>14</v>
      </c>
      <c r="Q1" s="1" t="s">
        <v>15</v>
      </c>
      <c r="R1" s="1" t="s">
        <v>16</v>
      </c>
    </row>
    <row r="2" spans="1:18" ht="165">
      <c r="A2" s="8" t="s">
        <v>1030</v>
      </c>
      <c r="B2" s="7">
        <v>45308</v>
      </c>
      <c r="C2" s="6" t="str">
        <f>HYPERLINK("https://eping.wto.org/en/Search?viewData= G/TBT/N/HKG/56"," G/TBT/N/HKG/56")</f>
        <v xml:space="preserve"> G/TBT/N/HKG/56</v>
      </c>
      <c r="D2" s="6" t="s">
        <v>354</v>
      </c>
      <c r="E2" s="8" t="s">
        <v>355</v>
      </c>
      <c r="F2" s="8" t="s">
        <v>356</v>
      </c>
      <c r="G2" s="8" t="s">
        <v>357</v>
      </c>
      <c r="H2" s="6" t="s">
        <v>358</v>
      </c>
      <c r="I2" s="6" t="s">
        <v>359</v>
      </c>
      <c r="J2" s="6" t="s">
        <v>360</v>
      </c>
      <c r="K2" s="6" t="s">
        <v>361</v>
      </c>
      <c r="L2" s="6"/>
      <c r="M2" s="7">
        <v>45368</v>
      </c>
      <c r="N2" s="6" t="s">
        <v>25</v>
      </c>
      <c r="O2" s="8" t="s">
        <v>362</v>
      </c>
      <c r="P2" s="6" t="str">
        <f>HYPERLINK("https://docs.wto.org/imrd/directdoc.asp?DDFDocuments/t/G/TBTN24/HKG56.DOCX", "https://docs.wto.org/imrd/directdoc.asp?DDFDocuments/t/G/TBTN24/HKG56.DOCX")</f>
        <v>https://docs.wto.org/imrd/directdoc.asp?DDFDocuments/t/G/TBTN24/HKG56.DOCX</v>
      </c>
      <c r="Q2" s="6"/>
      <c r="R2" s="6" t="str">
        <f>HYPERLINK("https://docs.wto.org/imrd/directdoc.asp?DDFDocuments/v/G/TBTN24/HKG56.DOCX", "https://docs.wto.org/imrd/directdoc.asp?DDFDocuments/v/G/TBTN24/HKG56.DOCX")</f>
        <v>https://docs.wto.org/imrd/directdoc.asp?DDFDocuments/v/G/TBTN24/HKG56.DOCX</v>
      </c>
    </row>
    <row r="3" spans="1:18" ht="75">
      <c r="A3" s="8" t="s">
        <v>1089</v>
      </c>
      <c r="B3" s="7">
        <v>45296</v>
      </c>
      <c r="C3" s="6" t="str">
        <f>HYPERLINK("https://eping.wto.org/en/Search?viewData= G/TBT/N/CHN/1782"," G/TBT/N/CHN/1782")</f>
        <v xml:space="preserve"> G/TBT/N/CHN/1782</v>
      </c>
      <c r="D3" s="6" t="s">
        <v>662</v>
      </c>
      <c r="E3" s="8" t="s">
        <v>796</v>
      </c>
      <c r="F3" s="8" t="s">
        <v>797</v>
      </c>
      <c r="G3" s="8" t="s">
        <v>798</v>
      </c>
      <c r="H3" s="6" t="s">
        <v>799</v>
      </c>
      <c r="I3" s="6" t="s">
        <v>678</v>
      </c>
      <c r="J3" s="6" t="s">
        <v>23</v>
      </c>
      <c r="K3" s="6" t="s">
        <v>21</v>
      </c>
      <c r="L3" s="6"/>
      <c r="M3" s="7">
        <v>45356</v>
      </c>
      <c r="N3" s="6" t="s">
        <v>25</v>
      </c>
      <c r="O3" s="8" t="s">
        <v>800</v>
      </c>
      <c r="P3" s="6" t="str">
        <f>HYPERLINK("https://docs.wto.org/imrd/directdoc.asp?DDFDocuments/t/G/TBTN24/CHN1782.DOCX", "https://docs.wto.org/imrd/directdoc.asp?DDFDocuments/t/G/TBTN24/CHN1782.DOCX")</f>
        <v>https://docs.wto.org/imrd/directdoc.asp?DDFDocuments/t/G/TBTN24/CHN1782.DOCX</v>
      </c>
      <c r="Q3" s="6" t="str">
        <f>HYPERLINK("https://docs.wto.org/imrd/directdoc.asp?DDFDocuments/u/G/TBTN24/CHN1782.DOCX", "https://docs.wto.org/imrd/directdoc.asp?DDFDocuments/u/G/TBTN24/CHN1782.DOCX")</f>
        <v>https://docs.wto.org/imrd/directdoc.asp?DDFDocuments/u/G/TBTN24/CHN1782.DOCX</v>
      </c>
      <c r="R3" s="6" t="str">
        <f>HYPERLINK("https://docs.wto.org/imrd/directdoc.asp?DDFDocuments/v/G/TBTN24/CHN1782.DOCX", "https://docs.wto.org/imrd/directdoc.asp?DDFDocuments/v/G/TBTN24/CHN1782.DOCX")</f>
        <v>https://docs.wto.org/imrd/directdoc.asp?DDFDocuments/v/G/TBTN24/CHN1782.DOCX</v>
      </c>
    </row>
    <row r="4" spans="1:18" ht="75">
      <c r="A4" s="8" t="s">
        <v>1090</v>
      </c>
      <c r="B4" s="7">
        <v>45296</v>
      </c>
      <c r="C4" s="6" t="str">
        <f>HYPERLINK("https://eping.wto.org/en/Search?viewData= G/TBT/N/CHN/1785"," G/TBT/N/CHN/1785")</f>
        <v xml:space="preserve"> G/TBT/N/CHN/1785</v>
      </c>
      <c r="D4" s="6" t="s">
        <v>662</v>
      </c>
      <c r="E4" s="8" t="s">
        <v>801</v>
      </c>
      <c r="F4" s="8" t="s">
        <v>802</v>
      </c>
      <c r="G4" s="8" t="s">
        <v>803</v>
      </c>
      <c r="H4" s="6" t="s">
        <v>804</v>
      </c>
      <c r="I4" s="6" t="s">
        <v>678</v>
      </c>
      <c r="J4" s="6" t="s">
        <v>23</v>
      </c>
      <c r="K4" s="6" t="s">
        <v>21</v>
      </c>
      <c r="L4" s="6"/>
      <c r="M4" s="7">
        <v>45356</v>
      </c>
      <c r="N4" s="6" t="s">
        <v>25</v>
      </c>
      <c r="O4" s="8" t="s">
        <v>805</v>
      </c>
      <c r="P4" s="6" t="str">
        <f>HYPERLINK("https://docs.wto.org/imrd/directdoc.asp?DDFDocuments/t/G/TBTN24/CHN1785.DOCX", "https://docs.wto.org/imrd/directdoc.asp?DDFDocuments/t/G/TBTN24/CHN1785.DOCX")</f>
        <v>https://docs.wto.org/imrd/directdoc.asp?DDFDocuments/t/G/TBTN24/CHN1785.DOCX</v>
      </c>
      <c r="Q4" s="6" t="str">
        <f>HYPERLINK("https://docs.wto.org/imrd/directdoc.asp?DDFDocuments/u/G/TBTN24/CHN1785.DOCX", "https://docs.wto.org/imrd/directdoc.asp?DDFDocuments/u/G/TBTN24/CHN1785.DOCX")</f>
        <v>https://docs.wto.org/imrd/directdoc.asp?DDFDocuments/u/G/TBTN24/CHN1785.DOCX</v>
      </c>
      <c r="R4" s="6" t="str">
        <f>HYPERLINK("https://docs.wto.org/imrd/directdoc.asp?DDFDocuments/v/G/TBTN24/CHN1785.DOCX", "https://docs.wto.org/imrd/directdoc.asp?DDFDocuments/v/G/TBTN24/CHN1785.DOCX")</f>
        <v>https://docs.wto.org/imrd/directdoc.asp?DDFDocuments/v/G/TBTN24/CHN1785.DOCX</v>
      </c>
    </row>
    <row r="5" spans="1:18" ht="30">
      <c r="A5" s="8" t="s">
        <v>1004</v>
      </c>
      <c r="B5" s="7">
        <v>45313</v>
      </c>
      <c r="C5" s="6" t="str">
        <f>HYPERLINK("https://eping.wto.org/en/Search?viewData= G/TBT/N/UGA/1908"," G/TBT/N/UGA/1908")</f>
        <v xml:space="preserve"> G/TBT/N/UGA/1908</v>
      </c>
      <c r="D5" s="6" t="s">
        <v>221</v>
      </c>
      <c r="E5" s="8" t="s">
        <v>222</v>
      </c>
      <c r="F5" s="8" t="s">
        <v>223</v>
      </c>
      <c r="G5" s="8" t="s">
        <v>224</v>
      </c>
      <c r="H5" s="6" t="s">
        <v>225</v>
      </c>
      <c r="I5" s="6" t="s">
        <v>226</v>
      </c>
      <c r="J5" s="6" t="s">
        <v>227</v>
      </c>
      <c r="K5" s="6" t="s">
        <v>228</v>
      </c>
      <c r="L5" s="6"/>
      <c r="M5" s="7">
        <v>45373</v>
      </c>
      <c r="N5" s="6" t="s">
        <v>25</v>
      </c>
      <c r="O5" s="8" t="s">
        <v>229</v>
      </c>
      <c r="P5" s="6" t="str">
        <f>HYPERLINK("https://docs.wto.org/imrd/directdoc.asp?DDFDocuments/t/G/TBTN24/UGA1908.DOCX", "https://docs.wto.org/imrd/directdoc.asp?DDFDocuments/t/G/TBTN24/UGA1908.DOCX")</f>
        <v>https://docs.wto.org/imrd/directdoc.asp?DDFDocuments/t/G/TBTN24/UGA1908.DOCX</v>
      </c>
      <c r="Q5" s="6"/>
      <c r="R5" s="6" t="str">
        <f>HYPERLINK("https://docs.wto.org/imrd/directdoc.asp?DDFDocuments/v/G/TBTN24/UGA1908.DOCX", "https://docs.wto.org/imrd/directdoc.asp?DDFDocuments/v/G/TBTN24/UGA1908.DOCX")</f>
        <v>https://docs.wto.org/imrd/directdoc.asp?DDFDocuments/v/G/TBTN24/UGA1908.DOCX</v>
      </c>
    </row>
    <row r="6" spans="1:18" ht="60">
      <c r="A6" s="8" t="s">
        <v>1053</v>
      </c>
      <c r="B6" s="7">
        <v>45301</v>
      </c>
      <c r="C6" s="6" t="str">
        <f>HYPERLINK("https://eping.wto.org/en/Search?viewData= G/TBT/N/BDI/447, G/TBT/N/KEN/1552, G/TBT/N/RWA/982, G/TBT/N/TZA/1083, G/TBT/N/UGA/1897"," G/TBT/N/BDI/447, G/TBT/N/KEN/1552, G/TBT/N/RWA/982, G/TBT/N/TZA/1083, G/TBT/N/UGA/1897")</f>
        <v xml:space="preserve"> G/TBT/N/BDI/447, G/TBT/N/KEN/1552, G/TBT/N/RWA/982, G/TBT/N/TZA/1083, G/TBT/N/UGA/1897</v>
      </c>
      <c r="D6" s="6" t="s">
        <v>221</v>
      </c>
      <c r="E6" s="8" t="s">
        <v>574</v>
      </c>
      <c r="F6" s="8" t="s">
        <v>575</v>
      </c>
      <c r="G6" s="8" t="s">
        <v>576</v>
      </c>
      <c r="H6" s="6" t="s">
        <v>577</v>
      </c>
      <c r="I6" s="6" t="s">
        <v>572</v>
      </c>
      <c r="J6" s="6" t="s">
        <v>566</v>
      </c>
      <c r="K6" s="6" t="s">
        <v>47</v>
      </c>
      <c r="L6" s="6"/>
      <c r="M6" s="7">
        <v>45361</v>
      </c>
      <c r="N6" s="6" t="s">
        <v>25</v>
      </c>
      <c r="O6" s="8" t="s">
        <v>578</v>
      </c>
      <c r="P6" s="6" t="str">
        <f>HYPERLINK("https://docs.wto.org/imrd/directdoc.asp?DDFDocuments/t/G/TBTN24/BDI447.DOCX", "https://docs.wto.org/imrd/directdoc.asp?DDFDocuments/t/G/TBTN24/BDI447.DOCX")</f>
        <v>https://docs.wto.org/imrd/directdoc.asp?DDFDocuments/t/G/TBTN24/BDI447.DOCX</v>
      </c>
      <c r="Q6" s="6"/>
      <c r="R6" s="6" t="str">
        <f>HYPERLINK("https://docs.wto.org/imrd/directdoc.asp?DDFDocuments/v/G/TBTN24/BDI447.DOCX", "https://docs.wto.org/imrd/directdoc.asp?DDFDocuments/v/G/TBTN24/BDI447.DOCX")</f>
        <v>https://docs.wto.org/imrd/directdoc.asp?DDFDocuments/v/G/TBTN24/BDI447.DOCX</v>
      </c>
    </row>
    <row r="7" spans="1:18" ht="60">
      <c r="A7" s="8" t="s">
        <v>1053</v>
      </c>
      <c r="B7" s="7">
        <v>45301</v>
      </c>
      <c r="C7" s="6" t="str">
        <f>HYPERLINK("https://eping.wto.org/en/Search?viewData= G/TBT/N/BDI/447, G/TBT/N/KEN/1552, G/TBT/N/RWA/982, G/TBT/N/TZA/1083, G/TBT/N/UGA/1897"," G/TBT/N/BDI/447, G/TBT/N/KEN/1552, G/TBT/N/RWA/982, G/TBT/N/TZA/1083, G/TBT/N/UGA/1897")</f>
        <v xml:space="preserve"> G/TBT/N/BDI/447, G/TBT/N/KEN/1552, G/TBT/N/RWA/982, G/TBT/N/TZA/1083, G/TBT/N/UGA/1897</v>
      </c>
      <c r="D7" s="6" t="s">
        <v>108</v>
      </c>
      <c r="E7" s="8" t="s">
        <v>574</v>
      </c>
      <c r="F7" s="8" t="s">
        <v>575</v>
      </c>
      <c r="G7" s="8" t="s">
        <v>576</v>
      </c>
      <c r="H7" s="6" t="s">
        <v>577</v>
      </c>
      <c r="I7" s="6" t="s">
        <v>572</v>
      </c>
      <c r="J7" s="6" t="s">
        <v>566</v>
      </c>
      <c r="K7" s="6" t="s">
        <v>47</v>
      </c>
      <c r="L7" s="6"/>
      <c r="M7" s="7">
        <v>45361</v>
      </c>
      <c r="N7" s="6" t="s">
        <v>25</v>
      </c>
      <c r="O7" s="8" t="s">
        <v>578</v>
      </c>
      <c r="P7" s="6" t="str">
        <f>HYPERLINK("https://docs.wto.org/imrd/directdoc.asp?DDFDocuments/t/G/TBTN24/BDI447.DOCX", "https://docs.wto.org/imrd/directdoc.asp?DDFDocuments/t/G/TBTN24/BDI447.DOCX")</f>
        <v>https://docs.wto.org/imrd/directdoc.asp?DDFDocuments/t/G/TBTN24/BDI447.DOCX</v>
      </c>
      <c r="Q7" s="6"/>
      <c r="R7" s="6" t="str">
        <f>HYPERLINK("https://docs.wto.org/imrd/directdoc.asp?DDFDocuments/v/G/TBTN24/BDI447.DOCX", "https://docs.wto.org/imrd/directdoc.asp?DDFDocuments/v/G/TBTN24/BDI447.DOCX")</f>
        <v>https://docs.wto.org/imrd/directdoc.asp?DDFDocuments/v/G/TBTN24/BDI447.DOCX</v>
      </c>
    </row>
    <row r="8" spans="1:18" ht="60">
      <c r="A8" s="8" t="s">
        <v>1053</v>
      </c>
      <c r="B8" s="7">
        <v>45301</v>
      </c>
      <c r="C8" s="6" t="str">
        <f>HYPERLINK("https://eping.wto.org/en/Search?viewData= G/TBT/N/BDI/447, G/TBT/N/KEN/1552, G/TBT/N/RWA/982, G/TBT/N/TZA/1083, G/TBT/N/UGA/1897"," G/TBT/N/BDI/447, G/TBT/N/KEN/1552, G/TBT/N/RWA/982, G/TBT/N/TZA/1083, G/TBT/N/UGA/1897")</f>
        <v xml:space="preserve"> G/TBT/N/BDI/447, G/TBT/N/KEN/1552, G/TBT/N/RWA/982, G/TBT/N/TZA/1083, G/TBT/N/UGA/1897</v>
      </c>
      <c r="D8" s="6" t="s">
        <v>63</v>
      </c>
      <c r="E8" s="8" t="s">
        <v>574</v>
      </c>
      <c r="F8" s="8" t="s">
        <v>575</v>
      </c>
      <c r="G8" s="8" t="s">
        <v>576</v>
      </c>
      <c r="H8" s="6" t="s">
        <v>577</v>
      </c>
      <c r="I8" s="6" t="s">
        <v>572</v>
      </c>
      <c r="J8" s="6" t="s">
        <v>296</v>
      </c>
      <c r="K8" s="6" t="s">
        <v>47</v>
      </c>
      <c r="L8" s="6"/>
      <c r="M8" s="7">
        <v>45361</v>
      </c>
      <c r="N8" s="6" t="s">
        <v>25</v>
      </c>
      <c r="O8" s="8" t="s">
        <v>578</v>
      </c>
      <c r="P8" s="6" t="str">
        <f>HYPERLINK("https://docs.wto.org/imrd/directdoc.asp?DDFDocuments/t/G/TBTN24/BDI447.DOCX", "https://docs.wto.org/imrd/directdoc.asp?DDFDocuments/t/G/TBTN24/BDI447.DOCX")</f>
        <v>https://docs.wto.org/imrd/directdoc.asp?DDFDocuments/t/G/TBTN24/BDI447.DOCX</v>
      </c>
      <c r="Q8" s="6"/>
      <c r="R8" s="6" t="str">
        <f>HYPERLINK("https://docs.wto.org/imrd/directdoc.asp?DDFDocuments/v/G/TBTN24/BDI447.DOCX", "https://docs.wto.org/imrd/directdoc.asp?DDFDocuments/v/G/TBTN24/BDI447.DOCX")</f>
        <v>https://docs.wto.org/imrd/directdoc.asp?DDFDocuments/v/G/TBTN24/BDI447.DOCX</v>
      </c>
    </row>
    <row r="9" spans="1:18" ht="60">
      <c r="A9" s="8" t="s">
        <v>1053</v>
      </c>
      <c r="B9" s="7">
        <v>45301</v>
      </c>
      <c r="C9" s="6" t="str">
        <f>HYPERLINK("https://eping.wto.org/en/Search?viewData= G/TBT/N/BDI/447, G/TBT/N/KEN/1552, G/TBT/N/RWA/982, G/TBT/N/TZA/1083, G/TBT/N/UGA/1897"," G/TBT/N/BDI/447, G/TBT/N/KEN/1552, G/TBT/N/RWA/982, G/TBT/N/TZA/1083, G/TBT/N/UGA/1897")</f>
        <v xml:space="preserve"> G/TBT/N/BDI/447, G/TBT/N/KEN/1552, G/TBT/N/RWA/982, G/TBT/N/TZA/1083, G/TBT/N/UGA/1897</v>
      </c>
      <c r="D9" s="6" t="s">
        <v>514</v>
      </c>
      <c r="E9" s="8" t="s">
        <v>574</v>
      </c>
      <c r="F9" s="8" t="s">
        <v>575</v>
      </c>
      <c r="G9" s="8" t="s">
        <v>576</v>
      </c>
      <c r="H9" s="6" t="s">
        <v>577</v>
      </c>
      <c r="I9" s="6" t="s">
        <v>572</v>
      </c>
      <c r="J9" s="6" t="s">
        <v>296</v>
      </c>
      <c r="K9" s="6" t="s">
        <v>47</v>
      </c>
      <c r="L9" s="6"/>
      <c r="M9" s="7">
        <v>45361</v>
      </c>
      <c r="N9" s="6" t="s">
        <v>25</v>
      </c>
      <c r="O9" s="8" t="s">
        <v>578</v>
      </c>
      <c r="P9" s="6" t="str">
        <f>HYPERLINK("https://docs.wto.org/imrd/directdoc.asp?DDFDocuments/t/G/TBTN24/BDI447.DOCX", "https://docs.wto.org/imrd/directdoc.asp?DDFDocuments/t/G/TBTN24/BDI447.DOCX")</f>
        <v>https://docs.wto.org/imrd/directdoc.asp?DDFDocuments/t/G/TBTN24/BDI447.DOCX</v>
      </c>
      <c r="Q9" s="6"/>
      <c r="R9" s="6" t="str">
        <f>HYPERLINK("https://docs.wto.org/imrd/directdoc.asp?DDFDocuments/v/G/TBTN24/BDI447.DOCX", "https://docs.wto.org/imrd/directdoc.asp?DDFDocuments/v/G/TBTN24/BDI447.DOCX")</f>
        <v>https://docs.wto.org/imrd/directdoc.asp?DDFDocuments/v/G/TBTN24/BDI447.DOCX</v>
      </c>
    </row>
    <row r="10" spans="1:18" ht="60">
      <c r="A10" s="8" t="s">
        <v>1053</v>
      </c>
      <c r="B10" s="7">
        <v>45301</v>
      </c>
      <c r="C10" s="6" t="str">
        <f>HYPERLINK("https://eping.wto.org/en/Search?viewData= G/TBT/N/BDI/447, G/TBT/N/KEN/1552, G/TBT/N/RWA/982, G/TBT/N/TZA/1083, G/TBT/N/UGA/1897"," G/TBT/N/BDI/447, G/TBT/N/KEN/1552, G/TBT/N/RWA/982, G/TBT/N/TZA/1083, G/TBT/N/UGA/1897")</f>
        <v xml:space="preserve"> G/TBT/N/BDI/447, G/TBT/N/KEN/1552, G/TBT/N/RWA/982, G/TBT/N/TZA/1083, G/TBT/N/UGA/1897</v>
      </c>
      <c r="D10" s="6" t="s">
        <v>471</v>
      </c>
      <c r="E10" s="8" t="s">
        <v>574</v>
      </c>
      <c r="F10" s="8" t="s">
        <v>575</v>
      </c>
      <c r="G10" s="8" t="s">
        <v>576</v>
      </c>
      <c r="H10" s="6" t="s">
        <v>577</v>
      </c>
      <c r="I10" s="6" t="s">
        <v>572</v>
      </c>
      <c r="J10" s="6" t="s">
        <v>566</v>
      </c>
      <c r="K10" s="6" t="s">
        <v>47</v>
      </c>
      <c r="L10" s="6"/>
      <c r="M10" s="7">
        <v>45361</v>
      </c>
      <c r="N10" s="6" t="s">
        <v>25</v>
      </c>
      <c r="O10" s="8" t="s">
        <v>578</v>
      </c>
      <c r="P10" s="6" t="str">
        <f>HYPERLINK("https://docs.wto.org/imrd/directdoc.asp?DDFDocuments/t/G/TBTN24/BDI447.DOCX", "https://docs.wto.org/imrd/directdoc.asp?DDFDocuments/t/G/TBTN24/BDI447.DOCX")</f>
        <v>https://docs.wto.org/imrd/directdoc.asp?DDFDocuments/t/G/TBTN24/BDI447.DOCX</v>
      </c>
      <c r="Q10" s="6"/>
      <c r="R10" s="6" t="str">
        <f>HYPERLINK("https://docs.wto.org/imrd/directdoc.asp?DDFDocuments/v/G/TBTN24/BDI447.DOCX", "https://docs.wto.org/imrd/directdoc.asp?DDFDocuments/v/G/TBTN24/BDI447.DOCX")</f>
        <v>https://docs.wto.org/imrd/directdoc.asp?DDFDocuments/v/G/TBTN24/BDI447.DOCX</v>
      </c>
    </row>
    <row r="11" spans="1:18" ht="30">
      <c r="A11" s="8" t="s">
        <v>1043</v>
      </c>
      <c r="B11" s="7">
        <v>45303</v>
      </c>
      <c r="C11" s="6" t="str">
        <f>HYPERLINK("https://eping.wto.org/en/Search?viewData= G/TBT/N/RWA/993"," G/TBT/N/RWA/993")</f>
        <v xml:space="preserve"> G/TBT/N/RWA/993</v>
      </c>
      <c r="D11" s="6" t="s">
        <v>471</v>
      </c>
      <c r="E11" s="8" t="s">
        <v>492</v>
      </c>
      <c r="F11" s="8" t="s">
        <v>493</v>
      </c>
      <c r="G11" s="8" t="s">
        <v>494</v>
      </c>
      <c r="H11" s="6" t="s">
        <v>495</v>
      </c>
      <c r="I11" s="6" t="s">
        <v>496</v>
      </c>
      <c r="J11" s="6" t="s">
        <v>497</v>
      </c>
      <c r="K11" s="6" t="s">
        <v>47</v>
      </c>
      <c r="L11" s="6"/>
      <c r="M11" s="7">
        <v>45363</v>
      </c>
      <c r="N11" s="6" t="s">
        <v>25</v>
      </c>
      <c r="O11" s="8" t="s">
        <v>498</v>
      </c>
      <c r="P11" s="6" t="str">
        <f>HYPERLINK("https://docs.wto.org/imrd/directdoc.asp?DDFDocuments/t/G/TBTN24/RWA993.DOCX", "https://docs.wto.org/imrd/directdoc.asp?DDFDocuments/t/G/TBTN24/RWA993.DOCX")</f>
        <v>https://docs.wto.org/imrd/directdoc.asp?DDFDocuments/t/G/TBTN24/RWA993.DOCX</v>
      </c>
      <c r="Q11" s="6" t="str">
        <f>HYPERLINK("https://docs.wto.org/imrd/directdoc.asp?DDFDocuments/u/G/TBTN24/RWA993.DOCX", "https://docs.wto.org/imrd/directdoc.asp?DDFDocuments/u/G/TBTN24/RWA993.DOCX")</f>
        <v>https://docs.wto.org/imrd/directdoc.asp?DDFDocuments/u/G/TBTN24/RWA993.DOCX</v>
      </c>
      <c r="R11" s="6" t="str">
        <f>HYPERLINK("https://docs.wto.org/imrd/directdoc.asp?DDFDocuments/v/G/TBTN24/RWA993.DOCX", "https://docs.wto.org/imrd/directdoc.asp?DDFDocuments/v/G/TBTN24/RWA993.DOCX")</f>
        <v>https://docs.wto.org/imrd/directdoc.asp?DDFDocuments/v/G/TBTN24/RWA993.DOCX</v>
      </c>
    </row>
    <row r="12" spans="1:18" ht="30">
      <c r="A12" s="8" t="s">
        <v>1043</v>
      </c>
      <c r="B12" s="7">
        <v>45303</v>
      </c>
      <c r="C12" s="6" t="str">
        <f>HYPERLINK("https://eping.wto.org/en/Search?viewData= G/TBT/N/RWA/994"," G/TBT/N/RWA/994")</f>
        <v xml:space="preserve"> G/TBT/N/RWA/994</v>
      </c>
      <c r="D12" s="6" t="s">
        <v>471</v>
      </c>
      <c r="E12" s="8" t="s">
        <v>531</v>
      </c>
      <c r="F12" s="8" t="s">
        <v>532</v>
      </c>
      <c r="G12" s="8" t="s">
        <v>494</v>
      </c>
      <c r="H12" s="6" t="s">
        <v>21</v>
      </c>
      <c r="I12" s="6" t="s">
        <v>533</v>
      </c>
      <c r="J12" s="6" t="s">
        <v>483</v>
      </c>
      <c r="K12" s="6" t="s">
        <v>47</v>
      </c>
      <c r="L12" s="6"/>
      <c r="M12" s="7">
        <v>45363</v>
      </c>
      <c r="N12" s="6" t="s">
        <v>25</v>
      </c>
      <c r="O12" s="8" t="s">
        <v>534</v>
      </c>
      <c r="P12" s="6" t="str">
        <f>HYPERLINK("https://docs.wto.org/imrd/directdoc.asp?DDFDocuments/t/G/TBTN24/RWA994.DOCX", "https://docs.wto.org/imrd/directdoc.asp?DDFDocuments/t/G/TBTN24/RWA994.DOCX")</f>
        <v>https://docs.wto.org/imrd/directdoc.asp?DDFDocuments/t/G/TBTN24/RWA994.DOCX</v>
      </c>
      <c r="Q12" s="6" t="str">
        <f>HYPERLINK("https://docs.wto.org/imrd/directdoc.asp?DDFDocuments/u/G/TBTN24/RWA994.DOCX", "https://docs.wto.org/imrd/directdoc.asp?DDFDocuments/u/G/TBTN24/RWA994.DOCX")</f>
        <v>https://docs.wto.org/imrd/directdoc.asp?DDFDocuments/u/G/TBTN24/RWA994.DOCX</v>
      </c>
      <c r="R12" s="6" t="str">
        <f>HYPERLINK("https://docs.wto.org/imrd/directdoc.asp?DDFDocuments/v/G/TBTN24/RWA994.DOCX", "https://docs.wto.org/imrd/directdoc.asp?DDFDocuments/v/G/TBTN24/RWA994.DOCX")</f>
        <v>https://docs.wto.org/imrd/directdoc.asp?DDFDocuments/v/G/TBTN24/RWA994.DOCX</v>
      </c>
    </row>
    <row r="13" spans="1:18" ht="60">
      <c r="A13" s="8" t="s">
        <v>1075</v>
      </c>
      <c r="B13" s="7">
        <v>45296</v>
      </c>
      <c r="C13" s="6" t="str">
        <f>HYPERLINK("https://eping.wto.org/en/Search?viewData= G/TBT/N/JPN/793"," G/TBT/N/JPN/793")</f>
        <v xml:space="preserve"> G/TBT/N/JPN/793</v>
      </c>
      <c r="D13" s="6" t="s">
        <v>49</v>
      </c>
      <c r="E13" s="8" t="s">
        <v>755</v>
      </c>
      <c r="F13" s="8" t="s">
        <v>756</v>
      </c>
      <c r="G13" s="8" t="s">
        <v>757</v>
      </c>
      <c r="H13" s="6" t="s">
        <v>21</v>
      </c>
      <c r="I13" s="6" t="s">
        <v>758</v>
      </c>
      <c r="J13" s="6" t="s">
        <v>23</v>
      </c>
      <c r="K13" s="6" t="s">
        <v>21</v>
      </c>
      <c r="L13" s="6"/>
      <c r="M13" s="7">
        <v>45356</v>
      </c>
      <c r="N13" s="6" t="s">
        <v>25</v>
      </c>
      <c r="O13" s="8" t="s">
        <v>759</v>
      </c>
      <c r="P13" s="6" t="str">
        <f>HYPERLINK("https://docs.wto.org/imrd/directdoc.asp?DDFDocuments/t/G/TBTN24/JPN793.DOCX", "https://docs.wto.org/imrd/directdoc.asp?DDFDocuments/t/G/TBTN24/JPN793.DOCX")</f>
        <v>https://docs.wto.org/imrd/directdoc.asp?DDFDocuments/t/G/TBTN24/JPN793.DOCX</v>
      </c>
      <c r="Q13" s="6" t="str">
        <f>HYPERLINK("https://docs.wto.org/imrd/directdoc.asp?DDFDocuments/u/G/TBTN24/JPN793.DOCX", "https://docs.wto.org/imrd/directdoc.asp?DDFDocuments/u/G/TBTN24/JPN793.DOCX")</f>
        <v>https://docs.wto.org/imrd/directdoc.asp?DDFDocuments/u/G/TBTN24/JPN793.DOCX</v>
      </c>
      <c r="R13" s="6" t="str">
        <f>HYPERLINK("https://docs.wto.org/imrd/directdoc.asp?DDFDocuments/v/G/TBTN24/JPN793.DOCX", "https://docs.wto.org/imrd/directdoc.asp?DDFDocuments/v/G/TBTN24/JPN793.DOCX")</f>
        <v>https://docs.wto.org/imrd/directdoc.asp?DDFDocuments/v/G/TBTN24/JPN793.DOCX</v>
      </c>
    </row>
    <row r="14" spans="1:18" ht="60">
      <c r="A14" s="8" t="s">
        <v>1093</v>
      </c>
      <c r="B14" s="7">
        <v>45296</v>
      </c>
      <c r="C14" s="6" t="str">
        <f>HYPERLINK("https://eping.wto.org/en/Search?viewData= G/TBT/N/CHN/1778"," G/TBT/N/CHN/1778")</f>
        <v xml:space="preserve"> G/TBT/N/CHN/1778</v>
      </c>
      <c r="D14" s="6" t="s">
        <v>662</v>
      </c>
      <c r="E14" s="8" t="s">
        <v>824</v>
      </c>
      <c r="F14" s="8" t="s">
        <v>825</v>
      </c>
      <c r="G14" s="8" t="s">
        <v>826</v>
      </c>
      <c r="H14" s="6" t="s">
        <v>827</v>
      </c>
      <c r="I14" s="6" t="s">
        <v>764</v>
      </c>
      <c r="J14" s="6" t="s">
        <v>23</v>
      </c>
      <c r="K14" s="6" t="s">
        <v>24</v>
      </c>
      <c r="L14" s="6"/>
      <c r="M14" s="7">
        <v>45356</v>
      </c>
      <c r="N14" s="6" t="s">
        <v>25</v>
      </c>
      <c r="O14" s="8" t="s">
        <v>828</v>
      </c>
      <c r="P14" s="6" t="str">
        <f>HYPERLINK("https://docs.wto.org/imrd/directdoc.asp?DDFDocuments/t/G/TBTN24/CHN1778.DOCX", "https://docs.wto.org/imrd/directdoc.asp?DDFDocuments/t/G/TBTN24/CHN1778.DOCX")</f>
        <v>https://docs.wto.org/imrd/directdoc.asp?DDFDocuments/t/G/TBTN24/CHN1778.DOCX</v>
      </c>
      <c r="Q14" s="6" t="str">
        <f>HYPERLINK("https://docs.wto.org/imrd/directdoc.asp?DDFDocuments/u/G/TBTN24/CHN1778.DOCX", "https://docs.wto.org/imrd/directdoc.asp?DDFDocuments/u/G/TBTN24/CHN1778.DOCX")</f>
        <v>https://docs.wto.org/imrd/directdoc.asp?DDFDocuments/u/G/TBTN24/CHN1778.DOCX</v>
      </c>
      <c r="R14" s="6" t="str">
        <f>HYPERLINK("https://docs.wto.org/imrd/directdoc.asp?DDFDocuments/v/G/TBTN24/CHN1778.DOCX", "https://docs.wto.org/imrd/directdoc.asp?DDFDocuments/v/G/TBTN24/CHN1778.DOCX")</f>
        <v>https://docs.wto.org/imrd/directdoc.asp?DDFDocuments/v/G/TBTN24/CHN1778.DOCX</v>
      </c>
    </row>
    <row r="15" spans="1:18" ht="180">
      <c r="A15" s="8" t="s">
        <v>1110</v>
      </c>
      <c r="B15" s="7">
        <v>45295</v>
      </c>
      <c r="C15" s="6" t="str">
        <f>HYPERLINK("https://eping.wto.org/en/Search?viewData= G/TBT/N/USA/2081"," G/TBT/N/USA/2081")</f>
        <v xml:space="preserve"> G/TBT/N/USA/2081</v>
      </c>
      <c r="D15" s="6" t="s">
        <v>27</v>
      </c>
      <c r="E15" s="8" t="s">
        <v>948</v>
      </c>
      <c r="F15" s="8" t="s">
        <v>949</v>
      </c>
      <c r="G15" s="8" t="s">
        <v>950</v>
      </c>
      <c r="H15" s="6" t="s">
        <v>21</v>
      </c>
      <c r="I15" s="6" t="s">
        <v>951</v>
      </c>
      <c r="J15" s="6" t="s">
        <v>360</v>
      </c>
      <c r="K15" s="6" t="s">
        <v>21</v>
      </c>
      <c r="L15" s="6"/>
      <c r="M15" s="7">
        <v>45299</v>
      </c>
      <c r="N15" s="6" t="s">
        <v>25</v>
      </c>
      <c r="O15" s="8" t="s">
        <v>952</v>
      </c>
      <c r="P15" s="6" t="str">
        <f>HYPERLINK("https://docs.wto.org/imrd/directdoc.asp?DDFDocuments/t/G/TBTN24/USA2081.DOCX", "https://docs.wto.org/imrd/directdoc.asp?DDFDocuments/t/G/TBTN24/USA2081.DOCX")</f>
        <v>https://docs.wto.org/imrd/directdoc.asp?DDFDocuments/t/G/TBTN24/USA2081.DOCX</v>
      </c>
      <c r="Q15" s="6"/>
      <c r="R15" s="6" t="str">
        <f>HYPERLINK("https://docs.wto.org/imrd/directdoc.asp?DDFDocuments/v/G/TBTN24/USA2081.DOCX", "https://docs.wto.org/imrd/directdoc.asp?DDFDocuments/v/G/TBTN24/USA2081.DOCX")</f>
        <v>https://docs.wto.org/imrd/directdoc.asp?DDFDocuments/v/G/TBTN24/USA2081.DOCX</v>
      </c>
    </row>
    <row r="16" spans="1:18" ht="90">
      <c r="A16" s="8" t="s">
        <v>1074</v>
      </c>
      <c r="B16" s="7">
        <v>45296</v>
      </c>
      <c r="C16" s="6" t="str">
        <f>HYPERLINK("https://eping.wto.org/en/Search?viewData= G/TBT/N/VNM/289"," G/TBT/N/VNM/289")</f>
        <v xml:space="preserve"> G/TBT/N/VNM/289</v>
      </c>
      <c r="D16" s="6" t="s">
        <v>203</v>
      </c>
      <c r="E16" s="8" t="s">
        <v>749</v>
      </c>
      <c r="F16" s="8" t="s">
        <v>750</v>
      </c>
      <c r="G16" s="8" t="s">
        <v>751</v>
      </c>
      <c r="H16" s="6" t="s">
        <v>752</v>
      </c>
      <c r="I16" s="6" t="s">
        <v>753</v>
      </c>
      <c r="J16" s="6" t="s">
        <v>23</v>
      </c>
      <c r="K16" s="6" t="s">
        <v>21</v>
      </c>
      <c r="L16" s="6"/>
      <c r="M16" s="7">
        <v>45356</v>
      </c>
      <c r="N16" s="6" t="s">
        <v>25</v>
      </c>
      <c r="O16" s="8" t="s">
        <v>754</v>
      </c>
      <c r="P16" s="6" t="str">
        <f>HYPERLINK("https://docs.wto.org/imrd/directdoc.asp?DDFDocuments/t/G/TBTN24/VNM289.DOCX", "https://docs.wto.org/imrd/directdoc.asp?DDFDocuments/t/G/TBTN24/VNM289.DOCX")</f>
        <v>https://docs.wto.org/imrd/directdoc.asp?DDFDocuments/t/G/TBTN24/VNM289.DOCX</v>
      </c>
      <c r="Q16" s="6" t="str">
        <f>HYPERLINK("https://docs.wto.org/imrd/directdoc.asp?DDFDocuments/u/G/TBTN24/VNM289.DOCX", "https://docs.wto.org/imrd/directdoc.asp?DDFDocuments/u/G/TBTN24/VNM289.DOCX")</f>
        <v>https://docs.wto.org/imrd/directdoc.asp?DDFDocuments/u/G/TBTN24/VNM289.DOCX</v>
      </c>
      <c r="R16" s="6" t="str">
        <f>HYPERLINK("https://docs.wto.org/imrd/directdoc.asp?DDFDocuments/v/G/TBTN24/VNM289.DOCX", "https://docs.wto.org/imrd/directdoc.asp?DDFDocuments/v/G/TBTN24/VNM289.DOCX")</f>
        <v>https://docs.wto.org/imrd/directdoc.asp?DDFDocuments/v/G/TBTN24/VNM289.DOCX</v>
      </c>
    </row>
    <row r="17" spans="1:18" ht="60">
      <c r="A17" s="8" t="s">
        <v>1086</v>
      </c>
      <c r="B17" s="7">
        <v>45296</v>
      </c>
      <c r="C17" s="6" t="str">
        <f>HYPERLINK("https://eping.wto.org/en/Search?viewData= G/TBT/N/CHN/1783"," G/TBT/N/CHN/1783")</f>
        <v xml:space="preserve"> G/TBT/N/CHN/1783</v>
      </c>
      <c r="D17" s="6" t="s">
        <v>662</v>
      </c>
      <c r="E17" s="8" t="s">
        <v>675</v>
      </c>
      <c r="F17" s="8" t="s">
        <v>676</v>
      </c>
      <c r="G17" s="8" t="s">
        <v>677</v>
      </c>
      <c r="H17" s="6" t="s">
        <v>38</v>
      </c>
      <c r="I17" s="6" t="s">
        <v>678</v>
      </c>
      <c r="J17" s="6" t="s">
        <v>23</v>
      </c>
      <c r="K17" s="6" t="s">
        <v>21</v>
      </c>
      <c r="L17" s="6"/>
      <c r="M17" s="7">
        <v>45356</v>
      </c>
      <c r="N17" s="6" t="s">
        <v>25</v>
      </c>
      <c r="O17" s="8" t="s">
        <v>679</v>
      </c>
      <c r="P17" s="6" t="str">
        <f>HYPERLINK("https://docs.wto.org/imrd/directdoc.asp?DDFDocuments/t/G/TBTN24/CHN1783.DOCX", "https://docs.wto.org/imrd/directdoc.asp?DDFDocuments/t/G/TBTN24/CHN1783.DOCX")</f>
        <v>https://docs.wto.org/imrd/directdoc.asp?DDFDocuments/t/G/TBTN24/CHN1783.DOCX</v>
      </c>
      <c r="Q17" s="6" t="str">
        <f>HYPERLINK("https://docs.wto.org/imrd/directdoc.asp?DDFDocuments/u/G/TBTN24/CHN1783.DOCX", "https://docs.wto.org/imrd/directdoc.asp?DDFDocuments/u/G/TBTN24/CHN1783.DOCX")</f>
        <v>https://docs.wto.org/imrd/directdoc.asp?DDFDocuments/u/G/TBTN24/CHN1783.DOCX</v>
      </c>
      <c r="R17" s="6" t="str">
        <f>HYPERLINK("https://docs.wto.org/imrd/directdoc.asp?DDFDocuments/v/G/TBTN24/CHN1783.DOCX", "https://docs.wto.org/imrd/directdoc.asp?DDFDocuments/v/G/TBTN24/CHN1783.DOCX")</f>
        <v>https://docs.wto.org/imrd/directdoc.asp?DDFDocuments/v/G/TBTN24/CHN1783.DOCX</v>
      </c>
    </row>
    <row r="18" spans="1:18" ht="45">
      <c r="A18" s="8" t="s">
        <v>1091</v>
      </c>
      <c r="B18" s="7">
        <v>45296</v>
      </c>
      <c r="C18" s="6" t="str">
        <f>HYPERLINK("https://eping.wto.org/en/Search?viewData= G/TBT/N/CHN/1781"," G/TBT/N/CHN/1781")</f>
        <v xml:space="preserve"> G/TBT/N/CHN/1781</v>
      </c>
      <c r="D18" s="6" t="s">
        <v>662</v>
      </c>
      <c r="E18" s="8" t="s">
        <v>806</v>
      </c>
      <c r="F18" s="8" t="s">
        <v>807</v>
      </c>
      <c r="G18" s="8" t="s">
        <v>808</v>
      </c>
      <c r="H18" s="6" t="s">
        <v>21</v>
      </c>
      <c r="I18" s="6" t="s">
        <v>678</v>
      </c>
      <c r="J18" s="6" t="s">
        <v>100</v>
      </c>
      <c r="K18" s="6" t="s">
        <v>21</v>
      </c>
      <c r="L18" s="6"/>
      <c r="M18" s="7">
        <v>45356</v>
      </c>
      <c r="N18" s="6" t="s">
        <v>25</v>
      </c>
      <c r="O18" s="8" t="s">
        <v>809</v>
      </c>
      <c r="P18" s="6" t="str">
        <f>HYPERLINK("https://docs.wto.org/imrd/directdoc.asp?DDFDocuments/t/G/TBTN24/CHN1781.DOCX", "https://docs.wto.org/imrd/directdoc.asp?DDFDocuments/t/G/TBTN24/CHN1781.DOCX")</f>
        <v>https://docs.wto.org/imrd/directdoc.asp?DDFDocuments/t/G/TBTN24/CHN1781.DOCX</v>
      </c>
      <c r="Q18" s="6" t="str">
        <f>HYPERLINK("https://docs.wto.org/imrd/directdoc.asp?DDFDocuments/u/G/TBTN24/CHN1781.DOCX", "https://docs.wto.org/imrd/directdoc.asp?DDFDocuments/u/G/TBTN24/CHN1781.DOCX")</f>
        <v>https://docs.wto.org/imrd/directdoc.asp?DDFDocuments/u/G/TBTN24/CHN1781.DOCX</v>
      </c>
      <c r="R18" s="6" t="str">
        <f>HYPERLINK("https://docs.wto.org/imrd/directdoc.asp?DDFDocuments/v/G/TBTN24/CHN1781.DOCX", "https://docs.wto.org/imrd/directdoc.asp?DDFDocuments/v/G/TBTN24/CHN1781.DOCX")</f>
        <v>https://docs.wto.org/imrd/directdoc.asp?DDFDocuments/v/G/TBTN24/CHN1781.DOCX</v>
      </c>
    </row>
    <row r="19" spans="1:18" ht="45">
      <c r="A19" s="8" t="s">
        <v>1109</v>
      </c>
      <c r="B19" s="7">
        <v>45295</v>
      </c>
      <c r="C19" s="6" t="str">
        <f>HYPERLINK("https://eping.wto.org/en/Search?viewData= G/TBT/N/ARG/453"," G/TBT/N/ARG/453")</f>
        <v xml:space="preserve"> G/TBT/N/ARG/453</v>
      </c>
      <c r="D19" s="6" t="s">
        <v>42</v>
      </c>
      <c r="E19" s="8" t="s">
        <v>943</v>
      </c>
      <c r="F19" s="8" t="s">
        <v>944</v>
      </c>
      <c r="G19" s="8" t="s">
        <v>945</v>
      </c>
      <c r="H19" s="6" t="s">
        <v>21</v>
      </c>
      <c r="I19" s="6" t="s">
        <v>896</v>
      </c>
      <c r="J19" s="6" t="s">
        <v>946</v>
      </c>
      <c r="K19" s="6" t="s">
        <v>21</v>
      </c>
      <c r="L19" s="6"/>
      <c r="M19" s="7">
        <v>45355</v>
      </c>
      <c r="N19" s="6" t="s">
        <v>25</v>
      </c>
      <c r="O19" s="8" t="s">
        <v>947</v>
      </c>
      <c r="P19" s="6" t="str">
        <f>HYPERLINK("https://docs.wto.org/imrd/directdoc.asp?DDFDocuments/t/G/TBTN24/ARG453.DOCX", "https://docs.wto.org/imrd/directdoc.asp?DDFDocuments/t/G/TBTN24/ARG453.DOCX")</f>
        <v>https://docs.wto.org/imrd/directdoc.asp?DDFDocuments/t/G/TBTN24/ARG453.DOCX</v>
      </c>
      <c r="Q19" s="6" t="str">
        <f>HYPERLINK("https://docs.wto.org/imrd/directdoc.asp?DDFDocuments/u/G/TBTN24/ARG453.DOCX", "https://docs.wto.org/imrd/directdoc.asp?DDFDocuments/u/G/TBTN24/ARG453.DOCX")</f>
        <v>https://docs.wto.org/imrd/directdoc.asp?DDFDocuments/u/G/TBTN24/ARG453.DOCX</v>
      </c>
      <c r="R19" s="6" t="str">
        <f>HYPERLINK("https://docs.wto.org/imrd/directdoc.asp?DDFDocuments/v/G/TBTN24/ARG453.DOCX", "https://docs.wto.org/imrd/directdoc.asp?DDFDocuments/v/G/TBTN24/ARG453.DOCX")</f>
        <v>https://docs.wto.org/imrd/directdoc.asp?DDFDocuments/v/G/TBTN24/ARG453.DOCX</v>
      </c>
    </row>
    <row r="20" spans="1:18" ht="75">
      <c r="A20" s="8" t="s">
        <v>1007</v>
      </c>
      <c r="B20" s="7">
        <v>45313</v>
      </c>
      <c r="C20" s="6" t="str">
        <f>HYPERLINK("https://eping.wto.org/en/Search?viewData= G/TBT/N/ISR/1307"," G/TBT/N/ISR/1307")</f>
        <v xml:space="preserve"> G/TBT/N/ISR/1307</v>
      </c>
      <c r="D20" s="6" t="s">
        <v>34</v>
      </c>
      <c r="E20" s="8" t="s">
        <v>248</v>
      </c>
      <c r="F20" s="8" t="s">
        <v>249</v>
      </c>
      <c r="G20" s="8" t="s">
        <v>250</v>
      </c>
      <c r="H20" s="6" t="s">
        <v>218</v>
      </c>
      <c r="I20" s="6" t="s">
        <v>251</v>
      </c>
      <c r="J20" s="6" t="s">
        <v>207</v>
      </c>
      <c r="K20" s="6" t="s">
        <v>21</v>
      </c>
      <c r="L20" s="6"/>
      <c r="M20" s="7">
        <v>45373</v>
      </c>
      <c r="N20" s="6" t="s">
        <v>25</v>
      </c>
      <c r="O20" s="8" t="s">
        <v>252</v>
      </c>
      <c r="P20" s="6" t="str">
        <f>HYPERLINK("https://docs.wto.org/imrd/directdoc.asp?DDFDocuments/t/G/TBTN24/ISR1307.DOCX", "https://docs.wto.org/imrd/directdoc.asp?DDFDocuments/t/G/TBTN24/ISR1307.DOCX")</f>
        <v>https://docs.wto.org/imrd/directdoc.asp?DDFDocuments/t/G/TBTN24/ISR1307.DOCX</v>
      </c>
      <c r="Q20" s="6" t="str">
        <f>HYPERLINK("https://docs.wto.org/imrd/directdoc.asp?DDFDocuments/u/G/TBTN24/ISR1307.DOCX", "https://docs.wto.org/imrd/directdoc.asp?DDFDocuments/u/G/TBTN24/ISR1307.DOCX")</f>
        <v>https://docs.wto.org/imrd/directdoc.asp?DDFDocuments/u/G/TBTN24/ISR1307.DOCX</v>
      </c>
      <c r="R20" s="6" t="str">
        <f>HYPERLINK("https://docs.wto.org/imrd/directdoc.asp?DDFDocuments/v/G/TBTN24/ISR1307.DOCX", "https://docs.wto.org/imrd/directdoc.asp?DDFDocuments/v/G/TBTN24/ISR1307.DOCX")</f>
        <v>https://docs.wto.org/imrd/directdoc.asp?DDFDocuments/v/G/TBTN24/ISR1307.DOCX</v>
      </c>
    </row>
    <row r="21" spans="1:18" ht="90">
      <c r="A21" s="8" t="s">
        <v>1003</v>
      </c>
      <c r="B21" s="7">
        <v>45315</v>
      </c>
      <c r="C21" s="6" t="str">
        <f>HYPERLINK("https://eping.wto.org/en/Search?viewData= G/TBT/N/ISR/1308"," G/TBT/N/ISR/1308")</f>
        <v xml:space="preserve"> G/TBT/N/ISR/1308</v>
      </c>
      <c r="D21" s="6" t="s">
        <v>34</v>
      </c>
      <c r="E21" s="8" t="s">
        <v>215</v>
      </c>
      <c r="F21" s="8" t="s">
        <v>216</v>
      </c>
      <c r="G21" s="8" t="s">
        <v>217</v>
      </c>
      <c r="H21" s="6" t="s">
        <v>218</v>
      </c>
      <c r="I21" s="6" t="s">
        <v>219</v>
      </c>
      <c r="J21" s="6" t="s">
        <v>207</v>
      </c>
      <c r="K21" s="6" t="s">
        <v>21</v>
      </c>
      <c r="L21" s="6"/>
      <c r="M21" s="7">
        <v>45375</v>
      </c>
      <c r="N21" s="6" t="s">
        <v>25</v>
      </c>
      <c r="O21" s="8" t="s">
        <v>220</v>
      </c>
      <c r="P21" s="6" t="str">
        <f>HYPERLINK("https://docs.wto.org/imrd/directdoc.asp?DDFDocuments/t/G/TBTN24/ISR1308.DOCX", "https://docs.wto.org/imrd/directdoc.asp?DDFDocuments/t/G/TBTN24/ISR1308.DOCX")</f>
        <v>https://docs.wto.org/imrd/directdoc.asp?DDFDocuments/t/G/TBTN24/ISR1308.DOCX</v>
      </c>
      <c r="Q21" s="6" t="str">
        <f>HYPERLINK("https://docs.wto.org/imrd/directdoc.asp?DDFDocuments/u/G/TBTN24/ISR1308.DOCX", "https://docs.wto.org/imrd/directdoc.asp?DDFDocuments/u/G/TBTN24/ISR1308.DOCX")</f>
        <v>https://docs.wto.org/imrd/directdoc.asp?DDFDocuments/u/G/TBTN24/ISR1308.DOCX</v>
      </c>
      <c r="R21" s="6" t="str">
        <f>HYPERLINK("https://docs.wto.org/imrd/directdoc.asp?DDFDocuments/v/G/TBTN24/ISR1308.DOCX", "https://docs.wto.org/imrd/directdoc.asp?DDFDocuments/v/G/TBTN24/ISR1308.DOCX")</f>
        <v>https://docs.wto.org/imrd/directdoc.asp?DDFDocuments/v/G/TBTN24/ISR1308.DOCX</v>
      </c>
    </row>
    <row r="22" spans="1:18" ht="135">
      <c r="A22" s="8" t="s">
        <v>1036</v>
      </c>
      <c r="B22" s="7">
        <v>45306</v>
      </c>
      <c r="C22" s="6" t="str">
        <f>HYPERLINK("https://eping.wto.org/en/Search?viewData= G/TBT/N/USA/2090"," G/TBT/N/USA/2090")</f>
        <v xml:space="preserve"> G/TBT/N/USA/2090</v>
      </c>
      <c r="D22" s="6" t="s">
        <v>27</v>
      </c>
      <c r="E22" s="8" t="s">
        <v>445</v>
      </c>
      <c r="F22" s="8" t="s">
        <v>446</v>
      </c>
      <c r="G22" s="8" t="s">
        <v>447</v>
      </c>
      <c r="H22" s="6" t="s">
        <v>21</v>
      </c>
      <c r="I22" s="6" t="s">
        <v>448</v>
      </c>
      <c r="J22" s="6" t="s">
        <v>449</v>
      </c>
      <c r="K22" s="6" t="s">
        <v>21</v>
      </c>
      <c r="L22" s="6"/>
      <c r="M22" s="7">
        <v>45320</v>
      </c>
      <c r="N22" s="6" t="s">
        <v>25</v>
      </c>
      <c r="O22" s="8" t="s">
        <v>450</v>
      </c>
      <c r="P22" s="6" t="str">
        <f>HYPERLINK("https://docs.wto.org/imrd/directdoc.asp?DDFDocuments/t/G/TBTN24/USA2090.DOCX", "https://docs.wto.org/imrd/directdoc.asp?DDFDocuments/t/G/TBTN24/USA2090.DOCX")</f>
        <v>https://docs.wto.org/imrd/directdoc.asp?DDFDocuments/t/G/TBTN24/USA2090.DOCX</v>
      </c>
      <c r="Q22" s="6"/>
      <c r="R22" s="6" t="str">
        <f>HYPERLINK("https://docs.wto.org/imrd/directdoc.asp?DDFDocuments/v/G/TBTN24/USA2090.DOCX", "https://docs.wto.org/imrd/directdoc.asp?DDFDocuments/v/G/TBTN24/USA2090.DOCX")</f>
        <v>https://docs.wto.org/imrd/directdoc.asp?DDFDocuments/v/G/TBTN24/USA2090.DOCX</v>
      </c>
    </row>
    <row r="23" spans="1:18" ht="135">
      <c r="A23" s="8" t="s">
        <v>976</v>
      </c>
      <c r="B23" s="7">
        <v>45322</v>
      </c>
      <c r="C23" s="6" t="str">
        <f>HYPERLINK("https://eping.wto.org/en/Search?viewData= G/TBT/N/ISR/1314"," G/TBT/N/ISR/1314")</f>
        <v xml:space="preserve"> G/TBT/N/ISR/1314</v>
      </c>
      <c r="D23" s="6" t="s">
        <v>34</v>
      </c>
      <c r="E23" s="8" t="s">
        <v>35</v>
      </c>
      <c r="F23" s="8" t="s">
        <v>36</v>
      </c>
      <c r="G23" s="8" t="s">
        <v>37</v>
      </c>
      <c r="H23" s="6" t="s">
        <v>38</v>
      </c>
      <c r="I23" s="6" t="s">
        <v>39</v>
      </c>
      <c r="J23" s="6" t="s">
        <v>40</v>
      </c>
      <c r="K23" s="6" t="s">
        <v>21</v>
      </c>
      <c r="L23" s="6"/>
      <c r="M23" s="7">
        <v>45382</v>
      </c>
      <c r="N23" s="6" t="s">
        <v>25</v>
      </c>
      <c r="O23" s="8" t="s">
        <v>41</v>
      </c>
      <c r="P23" s="6" t="str">
        <f>HYPERLINK("https://docs.wto.org/imrd/directdoc.asp?DDFDocuments/t/G/TBTN24/ISR1314.DOCX", "https://docs.wto.org/imrd/directdoc.asp?DDFDocuments/t/G/TBTN24/ISR1314.DOCX")</f>
        <v>https://docs.wto.org/imrd/directdoc.asp?DDFDocuments/t/G/TBTN24/ISR1314.DOCX</v>
      </c>
      <c r="Q23" s="6"/>
      <c r="R23" s="6"/>
    </row>
    <row r="24" spans="1:18" ht="60">
      <c r="A24" s="8" t="s">
        <v>232</v>
      </c>
      <c r="B24" s="7">
        <v>45313</v>
      </c>
      <c r="C24" s="6" t="str">
        <f>HYPERLINK("https://eping.wto.org/en/Search?viewData= G/TBT/N/THA/722"," G/TBT/N/THA/722")</f>
        <v xml:space="preserve"> G/TBT/N/THA/722</v>
      </c>
      <c r="D24" s="6" t="s">
        <v>167</v>
      </c>
      <c r="E24" s="8" t="s">
        <v>230</v>
      </c>
      <c r="F24" s="8" t="s">
        <v>231</v>
      </c>
      <c r="G24" s="8" t="s">
        <v>232</v>
      </c>
      <c r="H24" s="6" t="s">
        <v>21</v>
      </c>
      <c r="I24" s="6" t="s">
        <v>233</v>
      </c>
      <c r="J24" s="6" t="s">
        <v>100</v>
      </c>
      <c r="K24" s="6" t="s">
        <v>21</v>
      </c>
      <c r="L24" s="6"/>
      <c r="M24" s="7">
        <v>45373</v>
      </c>
      <c r="N24" s="6" t="s">
        <v>25</v>
      </c>
      <c r="O24" s="8" t="s">
        <v>234</v>
      </c>
      <c r="P24" s="6" t="str">
        <f>HYPERLINK("https://docs.wto.org/imrd/directdoc.asp?DDFDocuments/t/G/TBTN24/THA722.DOCX", "https://docs.wto.org/imrd/directdoc.asp?DDFDocuments/t/G/TBTN24/THA722.DOCX")</f>
        <v>https://docs.wto.org/imrd/directdoc.asp?DDFDocuments/t/G/TBTN24/THA722.DOCX</v>
      </c>
      <c r="Q24" s="6"/>
      <c r="R24" s="6" t="str">
        <f>HYPERLINK("https://docs.wto.org/imrd/directdoc.asp?DDFDocuments/v/G/TBTN24/THA722.DOCX", "https://docs.wto.org/imrd/directdoc.asp?DDFDocuments/v/G/TBTN24/THA722.DOCX")</f>
        <v>https://docs.wto.org/imrd/directdoc.asp?DDFDocuments/v/G/TBTN24/THA722.DOCX</v>
      </c>
    </row>
    <row r="25" spans="1:18" ht="45">
      <c r="A25" s="8" t="s">
        <v>1067</v>
      </c>
      <c r="B25" s="7">
        <v>45296</v>
      </c>
      <c r="C25" s="6" t="str">
        <f>HYPERLINK("https://eping.wto.org/en/Search?viewData= G/TBT/N/BRA/1515"," G/TBT/N/BRA/1515")</f>
        <v xml:space="preserve"> G/TBT/N/BRA/1515</v>
      </c>
      <c r="D25" s="6" t="s">
        <v>55</v>
      </c>
      <c r="E25" s="8" t="s">
        <v>712</v>
      </c>
      <c r="F25" s="8" t="s">
        <v>713</v>
      </c>
      <c r="G25" s="8" t="s">
        <v>714</v>
      </c>
      <c r="H25" s="6" t="s">
        <v>715</v>
      </c>
      <c r="I25" s="6" t="s">
        <v>716</v>
      </c>
      <c r="J25" s="6" t="s">
        <v>23</v>
      </c>
      <c r="K25" s="6" t="s">
        <v>525</v>
      </c>
      <c r="L25" s="6"/>
      <c r="M25" s="7">
        <v>45293</v>
      </c>
      <c r="N25" s="6" t="s">
        <v>25</v>
      </c>
      <c r="O25" s="8" t="s">
        <v>717</v>
      </c>
      <c r="P25" s="6" t="str">
        <f>HYPERLINK("https://docs.wto.org/imrd/directdoc.asp?DDFDocuments/t/G/TBTN24/BRA1515.DOCX", "https://docs.wto.org/imrd/directdoc.asp?DDFDocuments/t/G/TBTN24/BRA1515.DOCX")</f>
        <v>https://docs.wto.org/imrd/directdoc.asp?DDFDocuments/t/G/TBTN24/BRA1515.DOCX</v>
      </c>
      <c r="Q25" s="6"/>
      <c r="R25" s="6" t="str">
        <f>HYPERLINK("https://docs.wto.org/imrd/directdoc.asp?DDFDocuments/v/G/TBTN24/BRA1515.DOCX", "https://docs.wto.org/imrd/directdoc.asp?DDFDocuments/v/G/TBTN24/BRA1515.DOCX")</f>
        <v>https://docs.wto.org/imrd/directdoc.asp?DDFDocuments/v/G/TBTN24/BRA1515.DOCX</v>
      </c>
    </row>
    <row r="26" spans="1:18" ht="45">
      <c r="A26" s="8" t="s">
        <v>1067</v>
      </c>
      <c r="B26" s="7">
        <v>45296</v>
      </c>
      <c r="C26" s="6" t="str">
        <f>HYPERLINK("https://eping.wto.org/en/Search?viewData= G/TBT/N/BRA/1514"," G/TBT/N/BRA/1514")</f>
        <v xml:space="preserve"> G/TBT/N/BRA/1514</v>
      </c>
      <c r="D26" s="6" t="s">
        <v>55</v>
      </c>
      <c r="E26" s="8" t="s">
        <v>887</v>
      </c>
      <c r="F26" s="8" t="s">
        <v>888</v>
      </c>
      <c r="G26" s="8" t="s">
        <v>714</v>
      </c>
      <c r="H26" s="6" t="s">
        <v>715</v>
      </c>
      <c r="I26" s="6" t="s">
        <v>716</v>
      </c>
      <c r="J26" s="6" t="s">
        <v>23</v>
      </c>
      <c r="K26" s="6" t="s">
        <v>24</v>
      </c>
      <c r="L26" s="6"/>
      <c r="M26" s="7">
        <v>45293</v>
      </c>
      <c r="N26" s="6" t="s">
        <v>25</v>
      </c>
      <c r="O26" s="8" t="s">
        <v>889</v>
      </c>
      <c r="P26" s="6" t="str">
        <f>HYPERLINK("https://docs.wto.org/imrd/directdoc.asp?DDFDocuments/t/G/TBTN24/BRA1514.DOCX", "https://docs.wto.org/imrd/directdoc.asp?DDFDocuments/t/G/TBTN24/BRA1514.DOCX")</f>
        <v>https://docs.wto.org/imrd/directdoc.asp?DDFDocuments/t/G/TBTN24/BRA1514.DOCX</v>
      </c>
      <c r="Q26" s="6"/>
      <c r="R26" s="6" t="str">
        <f>HYPERLINK("https://docs.wto.org/imrd/directdoc.asp?DDFDocuments/v/G/TBTN24/BRA1514.DOCX", "https://docs.wto.org/imrd/directdoc.asp?DDFDocuments/v/G/TBTN24/BRA1514.DOCX")</f>
        <v>https://docs.wto.org/imrd/directdoc.asp?DDFDocuments/v/G/TBTN24/BRA1514.DOCX</v>
      </c>
    </row>
    <row r="27" spans="1:18" ht="45">
      <c r="A27" s="8" t="s">
        <v>1067</v>
      </c>
      <c r="B27" s="7">
        <v>45295</v>
      </c>
      <c r="C27" s="6" t="str">
        <f>HYPERLINK("https://eping.wto.org/en/Search?viewData= G/TBT/N/BRA/1513"," G/TBT/N/BRA/1513")</f>
        <v xml:space="preserve"> G/TBT/N/BRA/1513</v>
      </c>
      <c r="D27" s="6" t="s">
        <v>55</v>
      </c>
      <c r="E27" s="8" t="s">
        <v>919</v>
      </c>
      <c r="F27" s="8" t="s">
        <v>920</v>
      </c>
      <c r="G27" s="8" t="s">
        <v>714</v>
      </c>
      <c r="H27" s="6" t="s">
        <v>715</v>
      </c>
      <c r="I27" s="6" t="s">
        <v>716</v>
      </c>
      <c r="J27" s="6" t="s">
        <v>23</v>
      </c>
      <c r="K27" s="6" t="s">
        <v>24</v>
      </c>
      <c r="L27" s="6"/>
      <c r="M27" s="7">
        <v>45293</v>
      </c>
      <c r="N27" s="6" t="s">
        <v>25</v>
      </c>
      <c r="O27" s="8" t="s">
        <v>921</v>
      </c>
      <c r="P27" s="6" t="str">
        <f>HYPERLINK("https://docs.wto.org/imrd/directdoc.asp?DDFDocuments/t/G/TBTN24/BRA1513.DOCX", "https://docs.wto.org/imrd/directdoc.asp?DDFDocuments/t/G/TBTN24/BRA1513.DOCX")</f>
        <v>https://docs.wto.org/imrd/directdoc.asp?DDFDocuments/t/G/TBTN24/BRA1513.DOCX</v>
      </c>
      <c r="Q27" s="6"/>
      <c r="R27" s="6" t="str">
        <f>HYPERLINK("https://docs.wto.org/imrd/directdoc.asp?DDFDocuments/v/G/TBTN24/BRA1513.DOCX", "https://docs.wto.org/imrd/directdoc.asp?DDFDocuments/v/G/TBTN24/BRA1513.DOCX")</f>
        <v>https://docs.wto.org/imrd/directdoc.asp?DDFDocuments/v/G/TBTN24/BRA1513.DOCX</v>
      </c>
    </row>
    <row r="28" spans="1:18">
      <c r="A28" s="8" t="s">
        <v>1049</v>
      </c>
      <c r="B28" s="7">
        <v>45303</v>
      </c>
      <c r="C28" s="6" t="str">
        <f>HYPERLINK("https://eping.wto.org/en/Search?viewData= G/TBT/N/LKA/58"," G/TBT/N/LKA/58")</f>
        <v xml:space="preserve"> G/TBT/N/LKA/58</v>
      </c>
      <c r="D28" s="6" t="s">
        <v>520</v>
      </c>
      <c r="E28" s="8" t="s">
        <v>521</v>
      </c>
      <c r="F28" s="8" t="s">
        <v>522</v>
      </c>
      <c r="G28" s="8" t="s">
        <v>523</v>
      </c>
      <c r="H28" s="6" t="s">
        <v>524</v>
      </c>
      <c r="I28" s="6" t="s">
        <v>509</v>
      </c>
      <c r="J28" s="6" t="s">
        <v>172</v>
      </c>
      <c r="K28" s="6" t="s">
        <v>525</v>
      </c>
      <c r="L28" s="6"/>
      <c r="M28" s="7">
        <v>45361</v>
      </c>
      <c r="N28" s="6" t="s">
        <v>25</v>
      </c>
      <c r="O28" s="8" t="s">
        <v>526</v>
      </c>
      <c r="P28" s="6" t="str">
        <f>HYPERLINK("https://docs.wto.org/imrd/directdoc.asp?DDFDocuments/t/G/TBTN24/LKA58.DOCX", "https://docs.wto.org/imrd/directdoc.asp?DDFDocuments/t/G/TBTN24/LKA58.DOCX")</f>
        <v>https://docs.wto.org/imrd/directdoc.asp?DDFDocuments/t/G/TBTN24/LKA58.DOCX</v>
      </c>
      <c r="Q28" s="6"/>
      <c r="R28" s="6" t="str">
        <f>HYPERLINK("https://docs.wto.org/imrd/directdoc.asp?DDFDocuments/v/G/TBTN24/LKA58.DOCX", "https://docs.wto.org/imrd/directdoc.asp?DDFDocuments/v/G/TBTN24/LKA58.DOCX")</f>
        <v>https://docs.wto.org/imrd/directdoc.asp?DDFDocuments/v/G/TBTN24/LKA58.DOCX</v>
      </c>
    </row>
    <row r="29" spans="1:18" ht="240">
      <c r="A29" s="8" t="s">
        <v>1112</v>
      </c>
      <c r="B29" s="7">
        <v>45295</v>
      </c>
      <c r="C29" s="6" t="str">
        <f>HYPERLINK("https://eping.wto.org/en/Search?viewData= G/TBT/N/USA/2084"," G/TBT/N/USA/2084")</f>
        <v xml:space="preserve"> G/TBT/N/USA/2084</v>
      </c>
      <c r="D29" s="6" t="s">
        <v>27</v>
      </c>
      <c r="E29" s="8" t="s">
        <v>959</v>
      </c>
      <c r="F29" s="8" t="s">
        <v>960</v>
      </c>
      <c r="G29" s="8" t="s">
        <v>961</v>
      </c>
      <c r="H29" s="6" t="s">
        <v>21</v>
      </c>
      <c r="I29" s="6" t="s">
        <v>962</v>
      </c>
      <c r="J29" s="6" t="s">
        <v>455</v>
      </c>
      <c r="K29" s="6" t="s">
        <v>21</v>
      </c>
      <c r="L29" s="6"/>
      <c r="M29" s="7">
        <v>45334</v>
      </c>
      <c r="N29" s="6" t="s">
        <v>25</v>
      </c>
      <c r="O29" s="8" t="s">
        <v>963</v>
      </c>
      <c r="P29" s="6" t="str">
        <f>HYPERLINK("https://docs.wto.org/imrd/directdoc.asp?DDFDocuments/t/G/TBTN24/USA2084.DOCX", "https://docs.wto.org/imrd/directdoc.asp?DDFDocuments/t/G/TBTN24/USA2084.DOCX")</f>
        <v>https://docs.wto.org/imrd/directdoc.asp?DDFDocuments/t/G/TBTN24/USA2084.DOCX</v>
      </c>
      <c r="Q29" s="6" t="str">
        <f>HYPERLINK("https://docs.wto.org/imrd/directdoc.asp?DDFDocuments/u/G/TBTN24/USA2084.DOCX", "https://docs.wto.org/imrd/directdoc.asp?DDFDocuments/u/G/TBTN24/USA2084.DOCX")</f>
        <v>https://docs.wto.org/imrd/directdoc.asp?DDFDocuments/u/G/TBTN24/USA2084.DOCX</v>
      </c>
      <c r="R29" s="6" t="str">
        <f>HYPERLINK("https://docs.wto.org/imrd/directdoc.asp?DDFDocuments/v/G/TBTN24/USA2084.DOCX", "https://docs.wto.org/imrd/directdoc.asp?DDFDocuments/v/G/TBTN24/USA2084.DOCX")</f>
        <v>https://docs.wto.org/imrd/directdoc.asp?DDFDocuments/v/G/TBTN24/USA2084.DOCX</v>
      </c>
    </row>
    <row r="30" spans="1:18" ht="225">
      <c r="A30" s="8" t="s">
        <v>1106</v>
      </c>
      <c r="B30" s="7">
        <v>45295</v>
      </c>
      <c r="C30" s="6" t="str">
        <f>HYPERLINK("https://eping.wto.org/en/Search?viewData= G/TBT/N/USA/2080"," G/TBT/N/USA/2080")</f>
        <v xml:space="preserve"> G/TBT/N/USA/2080</v>
      </c>
      <c r="D30" s="6" t="s">
        <v>27</v>
      </c>
      <c r="E30" s="8" t="s">
        <v>926</v>
      </c>
      <c r="F30" s="8" t="s">
        <v>927</v>
      </c>
      <c r="G30" s="8" t="s">
        <v>928</v>
      </c>
      <c r="H30" s="6" t="s">
        <v>929</v>
      </c>
      <c r="I30" s="6" t="s">
        <v>930</v>
      </c>
      <c r="J30" s="6" t="s">
        <v>147</v>
      </c>
      <c r="K30" s="6" t="s">
        <v>24</v>
      </c>
      <c r="L30" s="6"/>
      <c r="M30" s="7">
        <v>45298</v>
      </c>
      <c r="N30" s="6" t="s">
        <v>25</v>
      </c>
      <c r="O30" s="8" t="s">
        <v>931</v>
      </c>
      <c r="P30" s="6" t="str">
        <f>HYPERLINK("https://docs.wto.org/imrd/directdoc.asp?DDFDocuments/t/G/TBTN24/USA2080.DOCX", "https://docs.wto.org/imrd/directdoc.asp?DDFDocuments/t/G/TBTN24/USA2080.DOCX")</f>
        <v>https://docs.wto.org/imrd/directdoc.asp?DDFDocuments/t/G/TBTN24/USA2080.DOCX</v>
      </c>
      <c r="Q30" s="6" t="str">
        <f>HYPERLINK("https://docs.wto.org/imrd/directdoc.asp?DDFDocuments/u/G/TBTN24/USA2080.DOCX", "https://docs.wto.org/imrd/directdoc.asp?DDFDocuments/u/G/TBTN24/USA2080.DOCX")</f>
        <v>https://docs.wto.org/imrd/directdoc.asp?DDFDocuments/u/G/TBTN24/USA2080.DOCX</v>
      </c>
      <c r="R30" s="6" t="str">
        <f>HYPERLINK("https://docs.wto.org/imrd/directdoc.asp?DDFDocuments/v/G/TBTN24/USA2080.DOCX", "https://docs.wto.org/imrd/directdoc.asp?DDFDocuments/v/G/TBTN24/USA2080.DOCX")</f>
        <v>https://docs.wto.org/imrd/directdoc.asp?DDFDocuments/v/G/TBTN24/USA2080.DOCX</v>
      </c>
    </row>
    <row r="31" spans="1:18" ht="90">
      <c r="A31" s="8" t="s">
        <v>1101</v>
      </c>
      <c r="B31" s="7">
        <v>45296</v>
      </c>
      <c r="C31" s="6" t="str">
        <f>HYPERLINK("https://eping.wto.org/en/Search?viewData= G/TBT/N/CHN/1787"," G/TBT/N/CHN/1787")</f>
        <v xml:space="preserve"> G/TBT/N/CHN/1787</v>
      </c>
      <c r="D31" s="6" t="s">
        <v>662</v>
      </c>
      <c r="E31" s="8" t="s">
        <v>869</v>
      </c>
      <c r="F31" s="8" t="s">
        <v>870</v>
      </c>
      <c r="G31" s="8" t="s">
        <v>871</v>
      </c>
      <c r="H31" s="6" t="s">
        <v>872</v>
      </c>
      <c r="I31" s="6" t="s">
        <v>873</v>
      </c>
      <c r="J31" s="6" t="s">
        <v>23</v>
      </c>
      <c r="K31" s="6" t="s">
        <v>21</v>
      </c>
      <c r="L31" s="6"/>
      <c r="M31" s="7" t="s">
        <v>21</v>
      </c>
      <c r="N31" s="6" t="s">
        <v>25</v>
      </c>
      <c r="O31" s="8" t="s">
        <v>874</v>
      </c>
      <c r="P31" s="6" t="str">
        <f>HYPERLINK("https://docs.wto.org/imrd/directdoc.asp?DDFDocuments/t/G/TBTN24/CHN1787.DOCX", "https://docs.wto.org/imrd/directdoc.asp?DDFDocuments/t/G/TBTN24/CHN1787.DOCX")</f>
        <v>https://docs.wto.org/imrd/directdoc.asp?DDFDocuments/t/G/TBTN24/CHN1787.DOCX</v>
      </c>
      <c r="Q31" s="6" t="str">
        <f>HYPERLINK("https://docs.wto.org/imrd/directdoc.asp?DDFDocuments/u/G/TBTN24/CHN1787.DOCX", "https://docs.wto.org/imrd/directdoc.asp?DDFDocuments/u/G/TBTN24/CHN1787.DOCX")</f>
        <v>https://docs.wto.org/imrd/directdoc.asp?DDFDocuments/u/G/TBTN24/CHN1787.DOCX</v>
      </c>
      <c r="R31" s="6" t="str">
        <f>HYPERLINK("https://docs.wto.org/imrd/directdoc.asp?DDFDocuments/v/G/TBTN24/CHN1787.DOCX", "https://docs.wto.org/imrd/directdoc.asp?DDFDocuments/v/G/TBTN24/CHN1787.DOCX")</f>
        <v>https://docs.wto.org/imrd/directdoc.asp?DDFDocuments/v/G/TBTN24/CHN1787.DOCX</v>
      </c>
    </row>
    <row r="32" spans="1:18" ht="75">
      <c r="A32" s="8" t="s">
        <v>978</v>
      </c>
      <c r="B32" s="7">
        <v>45321</v>
      </c>
      <c r="C32" s="6" t="str">
        <f>HYPERLINK("https://eping.wto.org/en/Search?viewData= G/TBT/N/BRA/1520"," G/TBT/N/BRA/1520")</f>
        <v xml:space="preserve"> G/TBT/N/BRA/1520</v>
      </c>
      <c r="D32" s="6" t="s">
        <v>55</v>
      </c>
      <c r="E32" s="8" t="s">
        <v>56</v>
      </c>
      <c r="F32" s="8" t="s">
        <v>57</v>
      </c>
      <c r="G32" s="8" t="s">
        <v>58</v>
      </c>
      <c r="H32" s="6" t="s">
        <v>59</v>
      </c>
      <c r="I32" s="6" t="s">
        <v>60</v>
      </c>
      <c r="J32" s="6" t="s">
        <v>61</v>
      </c>
      <c r="K32" s="6" t="s">
        <v>21</v>
      </c>
      <c r="L32" s="6"/>
      <c r="M32" s="7">
        <v>45380</v>
      </c>
      <c r="N32" s="6" t="s">
        <v>25</v>
      </c>
      <c r="O32" s="8" t="s">
        <v>62</v>
      </c>
      <c r="P32" s="6" t="str">
        <f>HYPERLINK("https://docs.wto.org/imrd/directdoc.asp?DDFDocuments/t/G/TBTN24/BRA1520.DOCX", "https://docs.wto.org/imrd/directdoc.asp?DDFDocuments/t/G/TBTN24/BRA1520.DOCX")</f>
        <v>https://docs.wto.org/imrd/directdoc.asp?DDFDocuments/t/G/TBTN24/BRA1520.DOCX</v>
      </c>
      <c r="Q32" s="6"/>
      <c r="R32" s="6"/>
    </row>
    <row r="33" spans="1:18" ht="75">
      <c r="A33" s="8" t="s">
        <v>978</v>
      </c>
      <c r="B33" s="7">
        <v>45321</v>
      </c>
      <c r="C33" s="6" t="str">
        <f>HYPERLINK("https://eping.wto.org/en/Search?viewData= G/TBT/N/BRA/1519"," G/TBT/N/BRA/1519")</f>
        <v xml:space="preserve"> G/TBT/N/BRA/1519</v>
      </c>
      <c r="D33" s="6" t="s">
        <v>55</v>
      </c>
      <c r="E33" s="8" t="s">
        <v>56</v>
      </c>
      <c r="F33" s="8" t="s">
        <v>57</v>
      </c>
      <c r="G33" s="8" t="s">
        <v>58</v>
      </c>
      <c r="H33" s="6" t="s">
        <v>59</v>
      </c>
      <c r="I33" s="6" t="s">
        <v>60</v>
      </c>
      <c r="J33" s="6" t="s">
        <v>61</v>
      </c>
      <c r="K33" s="6" t="s">
        <v>21</v>
      </c>
      <c r="L33" s="6"/>
      <c r="M33" s="7">
        <v>45380</v>
      </c>
      <c r="N33" s="6" t="s">
        <v>25</v>
      </c>
      <c r="O33" s="8" t="s">
        <v>94</v>
      </c>
      <c r="P33" s="6" t="str">
        <f>HYPERLINK("https://docs.wto.org/imrd/directdoc.asp?DDFDocuments/t/G/TBTN24/BRA1519.DOCX", "https://docs.wto.org/imrd/directdoc.asp?DDFDocuments/t/G/TBTN24/BRA1519.DOCX")</f>
        <v>https://docs.wto.org/imrd/directdoc.asp?DDFDocuments/t/G/TBTN24/BRA1519.DOCX</v>
      </c>
      <c r="Q33" s="6"/>
      <c r="R33" s="6"/>
    </row>
    <row r="34" spans="1:18" ht="105">
      <c r="A34" s="8" t="s">
        <v>1092</v>
      </c>
      <c r="B34" s="7">
        <v>45296</v>
      </c>
      <c r="C34" s="6" t="str">
        <f>HYPERLINK("https://eping.wto.org/en/Search?viewData= G/TBT/N/CHN/1776"," G/TBT/N/CHN/1776")</f>
        <v xml:space="preserve"> G/TBT/N/CHN/1776</v>
      </c>
      <c r="D34" s="6" t="s">
        <v>662</v>
      </c>
      <c r="E34" s="8" t="s">
        <v>817</v>
      </c>
      <c r="F34" s="8" t="s">
        <v>818</v>
      </c>
      <c r="G34" s="8" t="s">
        <v>819</v>
      </c>
      <c r="H34" s="6" t="s">
        <v>820</v>
      </c>
      <c r="I34" s="6" t="s">
        <v>821</v>
      </c>
      <c r="J34" s="6" t="s">
        <v>822</v>
      </c>
      <c r="K34" s="6" t="s">
        <v>21</v>
      </c>
      <c r="L34" s="6"/>
      <c r="M34" s="7" t="s">
        <v>21</v>
      </c>
      <c r="N34" s="6" t="s">
        <v>25</v>
      </c>
      <c r="O34" s="8" t="s">
        <v>823</v>
      </c>
      <c r="P34" s="6" t="str">
        <f>HYPERLINK("https://docs.wto.org/imrd/directdoc.asp?DDFDocuments/t/G/TBTN24/CHN1776.DOCX", "https://docs.wto.org/imrd/directdoc.asp?DDFDocuments/t/G/TBTN24/CHN1776.DOCX")</f>
        <v>https://docs.wto.org/imrd/directdoc.asp?DDFDocuments/t/G/TBTN24/CHN1776.DOCX</v>
      </c>
      <c r="Q34" s="6" t="str">
        <f>HYPERLINK("https://docs.wto.org/imrd/directdoc.asp?DDFDocuments/u/G/TBTN24/CHN1776.DOCX", "https://docs.wto.org/imrd/directdoc.asp?DDFDocuments/u/G/TBTN24/CHN1776.DOCX")</f>
        <v>https://docs.wto.org/imrd/directdoc.asp?DDFDocuments/u/G/TBTN24/CHN1776.DOCX</v>
      </c>
      <c r="R34" s="6" t="str">
        <f>HYPERLINK("https://docs.wto.org/imrd/directdoc.asp?DDFDocuments/v/G/TBTN24/CHN1776.DOCX", "https://docs.wto.org/imrd/directdoc.asp?DDFDocuments/v/G/TBTN24/CHN1776.DOCX")</f>
        <v>https://docs.wto.org/imrd/directdoc.asp?DDFDocuments/v/G/TBTN24/CHN1776.DOCX</v>
      </c>
    </row>
    <row r="35" spans="1:18" ht="150">
      <c r="A35" s="8" t="s">
        <v>975</v>
      </c>
      <c r="B35" s="7">
        <v>45322</v>
      </c>
      <c r="C35" s="6" t="str">
        <f>HYPERLINK("https://eping.wto.org/en/Search?viewData= G/TBT/N/USA/2094"," G/TBT/N/USA/2094")</f>
        <v xml:space="preserve"> G/TBT/N/USA/2094</v>
      </c>
      <c r="D35" s="6" t="s">
        <v>27</v>
      </c>
      <c r="E35" s="8" t="s">
        <v>28</v>
      </c>
      <c r="F35" s="8" t="s">
        <v>29</v>
      </c>
      <c r="G35" s="8" t="s">
        <v>30</v>
      </c>
      <c r="H35" s="6" t="s">
        <v>21</v>
      </c>
      <c r="I35" s="6" t="s">
        <v>31</v>
      </c>
      <c r="J35" s="6" t="s">
        <v>32</v>
      </c>
      <c r="K35" s="6" t="s">
        <v>21</v>
      </c>
      <c r="L35" s="6"/>
      <c r="M35" s="7">
        <v>45365</v>
      </c>
      <c r="N35" s="6" t="s">
        <v>25</v>
      </c>
      <c r="O35" s="8" t="s">
        <v>33</v>
      </c>
      <c r="P35" s="6" t="str">
        <f>HYPERLINK("https://docs.wto.org/imrd/directdoc.asp?DDFDocuments/t/G/TBTN24/USA2094.DOCX", "https://docs.wto.org/imrd/directdoc.asp?DDFDocuments/t/G/TBTN24/USA2094.DOCX")</f>
        <v>https://docs.wto.org/imrd/directdoc.asp?DDFDocuments/t/G/TBTN24/USA2094.DOCX</v>
      </c>
      <c r="Q35" s="6"/>
      <c r="R35" s="6"/>
    </row>
    <row r="36" spans="1:18" ht="180">
      <c r="A36" s="8" t="s">
        <v>1037</v>
      </c>
      <c r="B36" s="7">
        <v>45306</v>
      </c>
      <c r="C36" s="6" t="str">
        <f>HYPERLINK("https://eping.wto.org/en/Search?viewData= G/TBT/N/USA/2089"," G/TBT/N/USA/2089")</f>
        <v xml:space="preserve"> G/TBT/N/USA/2089</v>
      </c>
      <c r="D36" s="6" t="s">
        <v>27</v>
      </c>
      <c r="E36" s="8" t="s">
        <v>451</v>
      </c>
      <c r="F36" s="8" t="s">
        <v>452</v>
      </c>
      <c r="G36" s="8" t="s">
        <v>453</v>
      </c>
      <c r="H36" s="6" t="s">
        <v>21</v>
      </c>
      <c r="I36" s="6" t="s">
        <v>454</v>
      </c>
      <c r="J36" s="6" t="s">
        <v>455</v>
      </c>
      <c r="K36" s="6" t="s">
        <v>21</v>
      </c>
      <c r="L36" s="6"/>
      <c r="M36" s="7">
        <v>45327</v>
      </c>
      <c r="N36" s="6" t="s">
        <v>25</v>
      </c>
      <c r="O36" s="8" t="s">
        <v>456</v>
      </c>
      <c r="P36" s="6" t="str">
        <f>HYPERLINK("https://docs.wto.org/imrd/directdoc.asp?DDFDocuments/t/G/TBTN24/USA2089.DOCX", "https://docs.wto.org/imrd/directdoc.asp?DDFDocuments/t/G/TBTN24/USA2089.DOCX")</f>
        <v>https://docs.wto.org/imrd/directdoc.asp?DDFDocuments/t/G/TBTN24/USA2089.DOCX</v>
      </c>
      <c r="Q36" s="6" t="str">
        <f>HYPERLINK("https://docs.wto.org/imrd/directdoc.asp?DDFDocuments/u/G/TBTN24/USA2089.DOCX", "https://docs.wto.org/imrd/directdoc.asp?DDFDocuments/u/G/TBTN24/USA2089.DOCX")</f>
        <v>https://docs.wto.org/imrd/directdoc.asp?DDFDocuments/u/G/TBTN24/USA2089.DOCX</v>
      </c>
      <c r="R36" s="6" t="str">
        <f>HYPERLINK("https://docs.wto.org/imrd/directdoc.asp?DDFDocuments/v/G/TBTN24/USA2089.DOCX", "https://docs.wto.org/imrd/directdoc.asp?DDFDocuments/v/G/TBTN24/USA2089.DOCX")</f>
        <v>https://docs.wto.org/imrd/directdoc.asp?DDFDocuments/v/G/TBTN24/USA2089.DOCX</v>
      </c>
    </row>
    <row r="37" spans="1:18" ht="135">
      <c r="A37" s="8" t="s">
        <v>1116</v>
      </c>
      <c r="B37" s="7">
        <v>45296</v>
      </c>
      <c r="C37" s="6" t="str">
        <f>HYPERLINK("https://eping.wto.org/en/Search?viewData= G/TBT/N/VNM/279"," G/TBT/N/VNM/279")</f>
        <v xml:space="preserve"> G/TBT/N/VNM/279</v>
      </c>
      <c r="D37" s="6" t="s">
        <v>203</v>
      </c>
      <c r="E37" s="8" t="s">
        <v>893</v>
      </c>
      <c r="F37" s="8" t="s">
        <v>894</v>
      </c>
      <c r="G37" s="8" t="s">
        <v>895</v>
      </c>
      <c r="H37" s="6" t="s">
        <v>21</v>
      </c>
      <c r="I37" s="6" t="s">
        <v>896</v>
      </c>
      <c r="J37" s="6" t="s">
        <v>736</v>
      </c>
      <c r="K37" s="6" t="s">
        <v>21</v>
      </c>
      <c r="L37" s="6"/>
      <c r="M37" s="7">
        <v>45326</v>
      </c>
      <c r="N37" s="6" t="s">
        <v>25</v>
      </c>
      <c r="O37" s="8" t="s">
        <v>897</v>
      </c>
      <c r="P37" s="6" t="str">
        <f>HYPERLINK("https://docs.wto.org/imrd/directdoc.asp?DDFDocuments/t/G/TBTN24/VNM279.DOCX", "https://docs.wto.org/imrd/directdoc.asp?DDFDocuments/t/G/TBTN24/VNM279.DOCX")</f>
        <v>https://docs.wto.org/imrd/directdoc.asp?DDFDocuments/t/G/TBTN24/VNM279.DOCX</v>
      </c>
      <c r="Q37" s="6" t="str">
        <f>HYPERLINK("https://docs.wto.org/imrd/directdoc.asp?DDFDocuments/u/G/TBTN24/VNM279.DOCX", "https://docs.wto.org/imrd/directdoc.asp?DDFDocuments/u/G/TBTN24/VNM279.DOCX")</f>
        <v>https://docs.wto.org/imrd/directdoc.asp?DDFDocuments/u/G/TBTN24/VNM279.DOCX</v>
      </c>
      <c r="R37" s="6" t="str">
        <f>HYPERLINK("https://docs.wto.org/imrd/directdoc.asp?DDFDocuments/v/G/TBTN24/VNM279.DOCX", "https://docs.wto.org/imrd/directdoc.asp?DDFDocuments/v/G/TBTN24/VNM279.DOCX")</f>
        <v>https://docs.wto.org/imrd/directdoc.asp?DDFDocuments/v/G/TBTN24/VNM279.DOCX</v>
      </c>
    </row>
    <row r="38" spans="1:18" ht="60">
      <c r="A38" s="8" t="s">
        <v>1020</v>
      </c>
      <c r="B38" s="7">
        <v>45309</v>
      </c>
      <c r="C38" s="6" t="str">
        <f>HYPERLINK("https://eping.wto.org/en/Search?viewData= G/TBT/N/EU/1042"," G/TBT/N/EU/1042")</f>
        <v xml:space="preserve"> G/TBT/N/EU/1042</v>
      </c>
      <c r="D38" s="6" t="s">
        <v>17</v>
      </c>
      <c r="E38" s="8" t="s">
        <v>324</v>
      </c>
      <c r="F38" s="8" t="s">
        <v>325</v>
      </c>
      <c r="G38" s="8" t="s">
        <v>326</v>
      </c>
      <c r="H38" s="6" t="s">
        <v>21</v>
      </c>
      <c r="I38" s="6" t="s">
        <v>327</v>
      </c>
      <c r="J38" s="6" t="s">
        <v>328</v>
      </c>
      <c r="K38" s="6" t="s">
        <v>21</v>
      </c>
      <c r="L38" s="6"/>
      <c r="M38" s="7">
        <v>45369</v>
      </c>
      <c r="N38" s="6" t="s">
        <v>25</v>
      </c>
      <c r="O38" s="8" t="s">
        <v>329</v>
      </c>
      <c r="P38" s="6" t="str">
        <f>HYPERLINK("https://docs.wto.org/imrd/directdoc.asp?DDFDocuments/t/G/TBTN24/EU1042.DOCX", "https://docs.wto.org/imrd/directdoc.asp?DDFDocuments/t/G/TBTN24/EU1042.DOCX")</f>
        <v>https://docs.wto.org/imrd/directdoc.asp?DDFDocuments/t/G/TBTN24/EU1042.DOCX</v>
      </c>
      <c r="Q38" s="6"/>
      <c r="R38" s="6" t="str">
        <f>HYPERLINK("https://docs.wto.org/imrd/directdoc.asp?DDFDocuments/v/G/TBTN24/EU1042.DOCX", "https://docs.wto.org/imrd/directdoc.asp?DDFDocuments/v/G/TBTN24/EU1042.DOCX")</f>
        <v>https://docs.wto.org/imrd/directdoc.asp?DDFDocuments/v/G/TBTN24/EU1042.DOCX</v>
      </c>
    </row>
    <row r="39" spans="1:18" ht="165">
      <c r="A39" s="8" t="s">
        <v>1080</v>
      </c>
      <c r="B39" s="7">
        <v>45296</v>
      </c>
      <c r="C39" s="6" t="str">
        <f>HYPERLINK("https://eping.wto.org/en/Search?viewData= G/TBT/N/JPN/791"," G/TBT/N/JPN/791")</f>
        <v xml:space="preserve"> G/TBT/N/JPN/791</v>
      </c>
      <c r="D39" s="6" t="s">
        <v>49</v>
      </c>
      <c r="E39" s="8" t="s">
        <v>786</v>
      </c>
      <c r="F39" s="8" t="s">
        <v>787</v>
      </c>
      <c r="G39" s="8" t="s">
        <v>788</v>
      </c>
      <c r="H39" s="6" t="s">
        <v>196</v>
      </c>
      <c r="I39" s="6" t="s">
        <v>238</v>
      </c>
      <c r="J39" s="6" t="s">
        <v>61</v>
      </c>
      <c r="K39" s="6" t="s">
        <v>21</v>
      </c>
      <c r="L39" s="6"/>
      <c r="M39" s="7">
        <v>45326</v>
      </c>
      <c r="N39" s="6" t="s">
        <v>25</v>
      </c>
      <c r="O39" s="8" t="s">
        <v>789</v>
      </c>
      <c r="P39" s="6" t="str">
        <f>HYPERLINK("https://docs.wto.org/imrd/directdoc.asp?DDFDocuments/t/G/TBTN24/JPN791.DOCX", "https://docs.wto.org/imrd/directdoc.asp?DDFDocuments/t/G/TBTN24/JPN791.DOCX")</f>
        <v>https://docs.wto.org/imrd/directdoc.asp?DDFDocuments/t/G/TBTN24/JPN791.DOCX</v>
      </c>
      <c r="Q39" s="6" t="str">
        <f>HYPERLINK("https://docs.wto.org/imrd/directdoc.asp?DDFDocuments/u/G/TBTN24/JPN791.DOCX", "https://docs.wto.org/imrd/directdoc.asp?DDFDocuments/u/G/TBTN24/JPN791.DOCX")</f>
        <v>https://docs.wto.org/imrd/directdoc.asp?DDFDocuments/u/G/TBTN24/JPN791.DOCX</v>
      </c>
      <c r="R39" s="6" t="str">
        <f>HYPERLINK("https://docs.wto.org/imrd/directdoc.asp?DDFDocuments/v/G/TBTN24/JPN791.DOCX", "https://docs.wto.org/imrd/directdoc.asp?DDFDocuments/v/G/TBTN24/JPN791.DOCX")</f>
        <v>https://docs.wto.org/imrd/directdoc.asp?DDFDocuments/v/G/TBTN24/JPN791.DOCX</v>
      </c>
    </row>
    <row r="40" spans="1:18" ht="409.5">
      <c r="A40" s="8" t="s">
        <v>1001</v>
      </c>
      <c r="B40" s="7">
        <v>45315</v>
      </c>
      <c r="C40" s="6" t="str">
        <f>HYPERLINK("https://eping.wto.org/en/Search?viewData= G/TBT/N/VNM/290"," G/TBT/N/VNM/290")</f>
        <v xml:space="preserve"> G/TBT/N/VNM/290</v>
      </c>
      <c r="D40" s="6" t="s">
        <v>203</v>
      </c>
      <c r="E40" s="8" t="s">
        <v>204</v>
      </c>
      <c r="F40" s="8" t="s">
        <v>205</v>
      </c>
      <c r="G40" s="8" t="s">
        <v>206</v>
      </c>
      <c r="H40" s="6" t="s">
        <v>196</v>
      </c>
      <c r="I40" s="6" t="s">
        <v>21</v>
      </c>
      <c r="J40" s="6" t="s">
        <v>207</v>
      </c>
      <c r="K40" s="6" t="s">
        <v>24</v>
      </c>
      <c r="L40" s="6"/>
      <c r="M40" s="7">
        <v>45375</v>
      </c>
      <c r="N40" s="6" t="s">
        <v>25</v>
      </c>
      <c r="O40" s="8" t="s">
        <v>208</v>
      </c>
      <c r="P40" s="6" t="str">
        <f>HYPERLINK("https://docs.wto.org/imrd/directdoc.asp?DDFDocuments/t/G/TBTN24/VNM290.DOCX", "https://docs.wto.org/imrd/directdoc.asp?DDFDocuments/t/G/TBTN24/VNM290.DOCX")</f>
        <v>https://docs.wto.org/imrd/directdoc.asp?DDFDocuments/t/G/TBTN24/VNM290.DOCX</v>
      </c>
      <c r="Q40" s="6"/>
      <c r="R40" s="6"/>
    </row>
    <row r="41" spans="1:18" ht="180">
      <c r="A41" s="8" t="s">
        <v>994</v>
      </c>
      <c r="B41" s="7">
        <v>45317</v>
      </c>
      <c r="C41" s="6" t="str">
        <f>HYPERLINK("https://eping.wto.org/en/Search?viewData= G/TBT/N/THA/724"," G/TBT/N/THA/724")</f>
        <v xml:space="preserve"> G/TBT/N/THA/724</v>
      </c>
      <c r="D41" s="6" t="s">
        <v>167</v>
      </c>
      <c r="E41" s="8" t="s">
        <v>168</v>
      </c>
      <c r="F41" s="8" t="s">
        <v>169</v>
      </c>
      <c r="G41" s="8" t="s">
        <v>170</v>
      </c>
      <c r="H41" s="6" t="s">
        <v>171</v>
      </c>
      <c r="I41" s="6" t="s">
        <v>21</v>
      </c>
      <c r="J41" s="6" t="s">
        <v>172</v>
      </c>
      <c r="K41" s="6" t="s">
        <v>47</v>
      </c>
      <c r="L41" s="6"/>
      <c r="M41" s="7">
        <v>45377</v>
      </c>
      <c r="N41" s="6" t="s">
        <v>25</v>
      </c>
      <c r="O41" s="8" t="s">
        <v>173</v>
      </c>
      <c r="P41" s="6" t="str">
        <f>HYPERLINK("https://docs.wto.org/imrd/directdoc.asp?DDFDocuments/t/G/TBTN24/THA724.DOCX", "https://docs.wto.org/imrd/directdoc.asp?DDFDocuments/t/G/TBTN24/THA724.DOCX")</f>
        <v>https://docs.wto.org/imrd/directdoc.asp?DDFDocuments/t/G/TBTN24/THA724.DOCX</v>
      </c>
      <c r="Q41" s="6"/>
      <c r="R41" s="6"/>
    </row>
    <row r="42" spans="1:18" ht="105">
      <c r="A42" s="8" t="s">
        <v>1098</v>
      </c>
      <c r="B42" s="7">
        <v>45296</v>
      </c>
      <c r="C42" s="6" t="str">
        <f>HYPERLINK("https://eping.wto.org/en/Search?viewData= G/TBT/N/VNM/285"," G/TBT/N/VNM/285")</f>
        <v xml:space="preserve"> G/TBT/N/VNM/285</v>
      </c>
      <c r="D42" s="6" t="s">
        <v>203</v>
      </c>
      <c r="E42" s="8" t="s">
        <v>858</v>
      </c>
      <c r="F42" s="8" t="s">
        <v>859</v>
      </c>
      <c r="G42" s="8" t="s">
        <v>860</v>
      </c>
      <c r="H42" s="6" t="s">
        <v>21</v>
      </c>
      <c r="I42" s="6" t="s">
        <v>861</v>
      </c>
      <c r="J42" s="6" t="s">
        <v>736</v>
      </c>
      <c r="K42" s="6" t="s">
        <v>21</v>
      </c>
      <c r="L42" s="6"/>
      <c r="M42" s="7">
        <v>45326</v>
      </c>
      <c r="N42" s="6" t="s">
        <v>25</v>
      </c>
      <c r="O42" s="8" t="s">
        <v>862</v>
      </c>
      <c r="P42" s="6" t="str">
        <f>HYPERLINK("https://docs.wto.org/imrd/directdoc.asp?DDFDocuments/t/G/TBTN24/VNM285.DOCX", "https://docs.wto.org/imrd/directdoc.asp?DDFDocuments/t/G/TBTN24/VNM285.DOCX")</f>
        <v>https://docs.wto.org/imrd/directdoc.asp?DDFDocuments/t/G/TBTN24/VNM285.DOCX</v>
      </c>
      <c r="Q42" s="6" t="str">
        <f>HYPERLINK("https://docs.wto.org/imrd/directdoc.asp?DDFDocuments/u/G/TBTN24/VNM285.DOCX", "https://docs.wto.org/imrd/directdoc.asp?DDFDocuments/u/G/TBTN24/VNM285.DOCX")</f>
        <v>https://docs.wto.org/imrd/directdoc.asp?DDFDocuments/u/G/TBTN24/VNM285.DOCX</v>
      </c>
      <c r="R42" s="6" t="str">
        <f>HYPERLINK("https://docs.wto.org/imrd/directdoc.asp?DDFDocuments/v/G/TBTN24/VNM285.DOCX", "https://docs.wto.org/imrd/directdoc.asp?DDFDocuments/v/G/TBTN24/VNM285.DOCX")</f>
        <v>https://docs.wto.org/imrd/directdoc.asp?DDFDocuments/v/G/TBTN24/VNM285.DOCX</v>
      </c>
    </row>
    <row r="43" spans="1:18" ht="90">
      <c r="A43" s="8" t="s">
        <v>989</v>
      </c>
      <c r="B43" s="7">
        <v>45317</v>
      </c>
      <c r="C43" s="6" t="str">
        <f>HYPERLINK("https://eping.wto.org/en/Search?viewData= G/TBT/N/USA/2092"," G/TBT/N/USA/2092")</f>
        <v xml:space="preserve"> G/TBT/N/USA/2092</v>
      </c>
      <c r="D43" s="6" t="s">
        <v>27</v>
      </c>
      <c r="E43" s="8" t="s">
        <v>127</v>
      </c>
      <c r="F43" s="8" t="s">
        <v>128</v>
      </c>
      <c r="G43" s="8" t="s">
        <v>129</v>
      </c>
      <c r="H43" s="6" t="s">
        <v>21</v>
      </c>
      <c r="I43" s="6" t="s">
        <v>130</v>
      </c>
      <c r="J43" s="6" t="s">
        <v>131</v>
      </c>
      <c r="K43" s="6" t="s">
        <v>21</v>
      </c>
      <c r="L43" s="6"/>
      <c r="M43" s="7">
        <v>45376</v>
      </c>
      <c r="N43" s="6" t="s">
        <v>25</v>
      </c>
      <c r="O43" s="8" t="s">
        <v>132</v>
      </c>
      <c r="P43" s="6" t="str">
        <f>HYPERLINK("https://docs.wto.org/imrd/directdoc.asp?DDFDocuments/t/G/TBTN24/USA2092.DOCX", "https://docs.wto.org/imrd/directdoc.asp?DDFDocuments/t/G/TBTN24/USA2092.DOCX")</f>
        <v>https://docs.wto.org/imrd/directdoc.asp?DDFDocuments/t/G/TBTN24/USA2092.DOCX</v>
      </c>
      <c r="Q43" s="6"/>
      <c r="R43" s="6"/>
    </row>
    <row r="44" spans="1:18" ht="60">
      <c r="A44" s="8" t="s">
        <v>1081</v>
      </c>
      <c r="B44" s="7">
        <v>45296</v>
      </c>
      <c r="C44" s="6" t="str">
        <f>HYPERLINK("https://eping.wto.org/en/Search?viewData= G/TBT/N/BRA/1516"," G/TBT/N/BRA/1516")</f>
        <v xml:space="preserve"> G/TBT/N/BRA/1516</v>
      </c>
      <c r="D44" s="6" t="s">
        <v>55</v>
      </c>
      <c r="E44" s="8" t="s">
        <v>790</v>
      </c>
      <c r="F44" s="8" t="s">
        <v>791</v>
      </c>
      <c r="G44" s="8" t="s">
        <v>792</v>
      </c>
      <c r="H44" s="6" t="s">
        <v>793</v>
      </c>
      <c r="I44" s="6" t="s">
        <v>716</v>
      </c>
      <c r="J44" s="6" t="s">
        <v>23</v>
      </c>
      <c r="K44" s="6" t="s">
        <v>794</v>
      </c>
      <c r="L44" s="6"/>
      <c r="M44" s="7">
        <v>45293</v>
      </c>
      <c r="N44" s="6" t="s">
        <v>25</v>
      </c>
      <c r="O44" s="8" t="s">
        <v>795</v>
      </c>
      <c r="P44" s="6" t="str">
        <f>HYPERLINK("https://docs.wto.org/imrd/directdoc.asp?DDFDocuments/t/G/TBTN24/BRA1516.DOCX", "https://docs.wto.org/imrd/directdoc.asp?DDFDocuments/t/G/TBTN24/BRA1516.DOCX")</f>
        <v>https://docs.wto.org/imrd/directdoc.asp?DDFDocuments/t/G/TBTN24/BRA1516.DOCX</v>
      </c>
      <c r="Q44" s="6"/>
      <c r="R44" s="6" t="str">
        <f>HYPERLINK("https://docs.wto.org/imrd/directdoc.asp?DDFDocuments/v/G/TBTN24/BRA1516.DOCX", "https://docs.wto.org/imrd/directdoc.asp?DDFDocuments/v/G/TBTN24/BRA1516.DOCX")</f>
        <v>https://docs.wto.org/imrd/directdoc.asp?DDFDocuments/v/G/TBTN24/BRA1516.DOCX</v>
      </c>
    </row>
    <row r="45" spans="1:18" ht="60">
      <c r="A45" s="8" t="s">
        <v>1061</v>
      </c>
      <c r="B45" s="7">
        <v>45296</v>
      </c>
      <c r="C45" s="6" t="str">
        <f>HYPERLINK("https://eping.wto.org/en/Search?viewData= G/TBT/N/VNM/274"," G/TBT/N/VNM/274")</f>
        <v xml:space="preserve"> G/TBT/N/VNM/274</v>
      </c>
      <c r="D45" s="6" t="s">
        <v>203</v>
      </c>
      <c r="E45" s="8" t="s">
        <v>628</v>
      </c>
      <c r="F45" s="8" t="s">
        <v>629</v>
      </c>
      <c r="G45" s="8" t="s">
        <v>630</v>
      </c>
      <c r="H45" s="6" t="s">
        <v>21</v>
      </c>
      <c r="I45" s="6" t="s">
        <v>631</v>
      </c>
      <c r="J45" s="6" t="s">
        <v>393</v>
      </c>
      <c r="K45" s="6" t="s">
        <v>21</v>
      </c>
      <c r="L45" s="6"/>
      <c r="M45" s="7">
        <v>45326</v>
      </c>
      <c r="N45" s="6" t="s">
        <v>25</v>
      </c>
      <c r="O45" s="8" t="s">
        <v>632</v>
      </c>
      <c r="P45" s="6" t="str">
        <f>HYPERLINK("https://docs.wto.org/imrd/directdoc.asp?DDFDocuments/t/G/TBTN24/VNM274.DOCX", "https://docs.wto.org/imrd/directdoc.asp?DDFDocuments/t/G/TBTN24/VNM274.DOCX")</f>
        <v>https://docs.wto.org/imrd/directdoc.asp?DDFDocuments/t/G/TBTN24/VNM274.DOCX</v>
      </c>
      <c r="Q45" s="6"/>
      <c r="R45" s="6" t="str">
        <f>HYPERLINK("https://docs.wto.org/imrd/directdoc.asp?DDFDocuments/v/G/TBTN24/VNM274.DOCX", "https://docs.wto.org/imrd/directdoc.asp?DDFDocuments/v/G/TBTN24/VNM274.DOCX")</f>
        <v>https://docs.wto.org/imrd/directdoc.asp?DDFDocuments/v/G/TBTN24/VNM274.DOCX</v>
      </c>
    </row>
    <row r="46" spans="1:18" ht="150">
      <c r="A46" s="8" t="s">
        <v>1058</v>
      </c>
      <c r="B46" s="7">
        <v>45299</v>
      </c>
      <c r="C46" s="6" t="str">
        <f>HYPERLINK("https://eping.wto.org/en/Search?viewData= G/TBT/N/USA/2085"," G/TBT/N/USA/2085")</f>
        <v xml:space="preserve"> G/TBT/N/USA/2085</v>
      </c>
      <c r="D46" s="6" t="s">
        <v>27</v>
      </c>
      <c r="E46" s="8" t="s">
        <v>609</v>
      </c>
      <c r="F46" s="8" t="s">
        <v>610</v>
      </c>
      <c r="G46" s="8" t="s">
        <v>611</v>
      </c>
      <c r="H46" s="6" t="s">
        <v>21</v>
      </c>
      <c r="I46" s="6" t="s">
        <v>612</v>
      </c>
      <c r="J46" s="6" t="s">
        <v>23</v>
      </c>
      <c r="K46" s="6" t="s">
        <v>21</v>
      </c>
      <c r="L46" s="6"/>
      <c r="M46" s="7">
        <v>45356</v>
      </c>
      <c r="N46" s="6" t="s">
        <v>25</v>
      </c>
      <c r="O46" s="8" t="s">
        <v>613</v>
      </c>
      <c r="P46" s="6" t="str">
        <f>HYPERLINK("https://docs.wto.org/imrd/directdoc.asp?DDFDocuments/t/G/TBTN24/USA2085.DOCX", "https://docs.wto.org/imrd/directdoc.asp?DDFDocuments/t/G/TBTN24/USA2085.DOCX")</f>
        <v>https://docs.wto.org/imrd/directdoc.asp?DDFDocuments/t/G/TBTN24/USA2085.DOCX</v>
      </c>
      <c r="Q46" s="6" t="str">
        <f>HYPERLINK("https://docs.wto.org/imrd/directdoc.asp?DDFDocuments/u/G/TBTN24/USA2085.DOCX", "https://docs.wto.org/imrd/directdoc.asp?DDFDocuments/u/G/TBTN24/USA2085.DOCX")</f>
        <v>https://docs.wto.org/imrd/directdoc.asp?DDFDocuments/u/G/TBTN24/USA2085.DOCX</v>
      </c>
      <c r="R46" s="6" t="str">
        <f>HYPERLINK("https://docs.wto.org/imrd/directdoc.asp?DDFDocuments/v/G/TBTN24/USA2085.DOCX", "https://docs.wto.org/imrd/directdoc.asp?DDFDocuments/v/G/TBTN24/USA2085.DOCX")</f>
        <v>https://docs.wto.org/imrd/directdoc.asp?DDFDocuments/v/G/TBTN24/USA2085.DOCX</v>
      </c>
    </row>
    <row r="47" spans="1:18" ht="30">
      <c r="A47" s="8" t="s">
        <v>1024</v>
      </c>
      <c r="B47" s="7">
        <v>45308</v>
      </c>
      <c r="C47" s="6" t="str">
        <f>HYPERLINK("https://eping.wto.org/en/Search?viewData= G/TBT/N/ISR/1305"," G/TBT/N/ISR/1305")</f>
        <v xml:space="preserve"> G/TBT/N/ISR/1305</v>
      </c>
      <c r="D47" s="6" t="s">
        <v>34</v>
      </c>
      <c r="E47" s="8" t="s">
        <v>369</v>
      </c>
      <c r="F47" s="8" t="s">
        <v>370</v>
      </c>
      <c r="G47" s="8" t="s">
        <v>371</v>
      </c>
      <c r="H47" s="6" t="s">
        <v>372</v>
      </c>
      <c r="I47" s="6" t="s">
        <v>373</v>
      </c>
      <c r="J47" s="6" t="s">
        <v>201</v>
      </c>
      <c r="K47" s="6" t="s">
        <v>21</v>
      </c>
      <c r="L47" s="6"/>
      <c r="M47" s="7">
        <v>45368</v>
      </c>
      <c r="N47" s="6" t="s">
        <v>25</v>
      </c>
      <c r="O47" s="8" t="s">
        <v>374</v>
      </c>
      <c r="P47" s="6" t="str">
        <f>HYPERLINK("https://docs.wto.org/imrd/directdoc.asp?DDFDocuments/t/G/TBTN24/ISR1305.DOCX", "https://docs.wto.org/imrd/directdoc.asp?DDFDocuments/t/G/TBTN24/ISR1305.DOCX")</f>
        <v>https://docs.wto.org/imrd/directdoc.asp?DDFDocuments/t/G/TBTN24/ISR1305.DOCX</v>
      </c>
      <c r="Q47" s="6"/>
      <c r="R47" s="6" t="str">
        <f>HYPERLINK("https://docs.wto.org/imrd/directdoc.asp?DDFDocuments/v/G/TBTN24/ISR1305.DOCX", "https://docs.wto.org/imrd/directdoc.asp?DDFDocuments/v/G/TBTN24/ISR1305.DOCX")</f>
        <v>https://docs.wto.org/imrd/directdoc.asp?DDFDocuments/v/G/TBTN24/ISR1305.DOCX</v>
      </c>
    </row>
    <row r="48" spans="1:18" ht="30">
      <c r="A48" s="8" t="s">
        <v>1023</v>
      </c>
      <c r="B48" s="7">
        <v>45308</v>
      </c>
      <c r="C48" s="6" t="str">
        <f>HYPERLINK("https://eping.wto.org/en/Search?viewData= G/TBT/N/ISR/1304"," G/TBT/N/ISR/1304")</f>
        <v xml:space="preserve"> G/TBT/N/ISR/1304</v>
      </c>
      <c r="D48" s="6" t="s">
        <v>34</v>
      </c>
      <c r="E48" s="8" t="s">
        <v>363</v>
      </c>
      <c r="F48" s="8" t="s">
        <v>364</v>
      </c>
      <c r="G48" s="8" t="s">
        <v>365</v>
      </c>
      <c r="H48" s="6" t="s">
        <v>366</v>
      </c>
      <c r="I48" s="6" t="s">
        <v>367</v>
      </c>
      <c r="J48" s="6" t="s">
        <v>201</v>
      </c>
      <c r="K48" s="6" t="s">
        <v>21</v>
      </c>
      <c r="L48" s="6"/>
      <c r="M48" s="7">
        <v>45368</v>
      </c>
      <c r="N48" s="6" t="s">
        <v>25</v>
      </c>
      <c r="O48" s="8" t="s">
        <v>368</v>
      </c>
      <c r="P48" s="6" t="str">
        <f>HYPERLINK("https://docs.wto.org/imrd/directdoc.asp?DDFDocuments/t/G/TBTN24/ISR1304.DOCX", "https://docs.wto.org/imrd/directdoc.asp?DDFDocuments/t/G/TBTN24/ISR1304.DOCX")</f>
        <v>https://docs.wto.org/imrd/directdoc.asp?DDFDocuments/t/G/TBTN24/ISR1304.DOCX</v>
      </c>
      <c r="Q48" s="6"/>
      <c r="R48" s="6" t="str">
        <f>HYPERLINK("https://docs.wto.org/imrd/directdoc.asp?DDFDocuments/v/G/TBTN24/ISR1304.DOCX", "https://docs.wto.org/imrd/directdoc.asp?DDFDocuments/v/G/TBTN24/ISR1304.DOCX")</f>
        <v>https://docs.wto.org/imrd/directdoc.asp?DDFDocuments/v/G/TBTN24/ISR1304.DOCX</v>
      </c>
    </row>
    <row r="49" spans="1:18" ht="195">
      <c r="A49" s="8" t="s">
        <v>1119</v>
      </c>
      <c r="B49" s="7">
        <v>45301</v>
      </c>
      <c r="C49" s="6" t="str">
        <f>HYPERLINK("https://eping.wto.org/en/Search?viewData= G/TBT/N/BDI/449, G/TBT/N/KEN/1554, G/TBT/N/RWA/984, G/TBT/N/TZA/1085, G/TBT/N/UGA/1899"," G/TBT/N/BDI/449, G/TBT/N/KEN/1554, G/TBT/N/RWA/984, G/TBT/N/TZA/1085, G/TBT/N/UGA/1899")</f>
        <v xml:space="preserve"> G/TBT/N/BDI/449, G/TBT/N/KEN/1554, G/TBT/N/RWA/984, G/TBT/N/TZA/1085, G/TBT/N/UGA/1899</v>
      </c>
      <c r="D49" s="6" t="s">
        <v>471</v>
      </c>
      <c r="E49" s="8" t="s">
        <v>590</v>
      </c>
      <c r="F49" s="8" t="s">
        <v>591</v>
      </c>
      <c r="G49" s="8" t="s">
        <v>592</v>
      </c>
      <c r="H49" s="6" t="s">
        <v>593</v>
      </c>
      <c r="I49" s="6" t="s">
        <v>572</v>
      </c>
      <c r="J49" s="6" t="s">
        <v>296</v>
      </c>
      <c r="K49" s="6" t="s">
        <v>47</v>
      </c>
      <c r="L49" s="6"/>
      <c r="M49" s="7">
        <v>45361</v>
      </c>
      <c r="N49" s="6" t="s">
        <v>25</v>
      </c>
      <c r="O49" s="8" t="s">
        <v>594</v>
      </c>
      <c r="P49" s="6" t="str">
        <f>HYPERLINK("https://docs.wto.org/imrd/directdoc.asp?DDFDocuments/t/G/TBTN24/BDI449.DOCX", "https://docs.wto.org/imrd/directdoc.asp?DDFDocuments/t/G/TBTN24/BDI449.DOCX")</f>
        <v>https://docs.wto.org/imrd/directdoc.asp?DDFDocuments/t/G/TBTN24/BDI449.DOCX</v>
      </c>
      <c r="Q49" s="6"/>
      <c r="R49" s="6" t="str">
        <f>HYPERLINK("https://docs.wto.org/imrd/directdoc.asp?DDFDocuments/v/G/TBTN24/BDI449.DOCX", "https://docs.wto.org/imrd/directdoc.asp?DDFDocuments/v/G/TBTN24/BDI449.DOCX")</f>
        <v>https://docs.wto.org/imrd/directdoc.asp?DDFDocuments/v/G/TBTN24/BDI449.DOCX</v>
      </c>
    </row>
    <row r="50" spans="1:18" ht="195">
      <c r="A50" s="8" t="s">
        <v>1120</v>
      </c>
      <c r="B50" s="7">
        <v>45301</v>
      </c>
      <c r="C50" s="6" t="str">
        <f>HYPERLINK("https://eping.wto.org/en/Search?viewData= G/TBT/N/BDI/449, G/TBT/N/KEN/1554, G/TBT/N/RWA/984, G/TBT/N/TZA/1085, G/TBT/N/UGA/1899"," G/TBT/N/BDI/449, G/TBT/N/KEN/1554, G/TBT/N/RWA/984, G/TBT/N/TZA/1085, G/TBT/N/UGA/1899")</f>
        <v xml:space="preserve"> G/TBT/N/BDI/449, G/TBT/N/KEN/1554, G/TBT/N/RWA/984, G/TBT/N/TZA/1085, G/TBT/N/UGA/1899</v>
      </c>
      <c r="D50" s="6" t="s">
        <v>221</v>
      </c>
      <c r="E50" s="8" t="s">
        <v>590</v>
      </c>
      <c r="F50" s="8" t="s">
        <v>591</v>
      </c>
      <c r="G50" s="8" t="s">
        <v>592</v>
      </c>
      <c r="H50" s="6" t="s">
        <v>593</v>
      </c>
      <c r="I50" s="6" t="s">
        <v>572</v>
      </c>
      <c r="J50" s="6" t="s">
        <v>296</v>
      </c>
      <c r="K50" s="6" t="s">
        <v>47</v>
      </c>
      <c r="L50" s="6"/>
      <c r="M50" s="7">
        <v>45361</v>
      </c>
      <c r="N50" s="6" t="s">
        <v>25</v>
      </c>
      <c r="O50" s="8" t="s">
        <v>594</v>
      </c>
      <c r="P50" s="6" t="str">
        <f>HYPERLINK("https://docs.wto.org/imrd/directdoc.asp?DDFDocuments/t/G/TBTN24/BDI449.DOCX", "https://docs.wto.org/imrd/directdoc.asp?DDFDocuments/t/G/TBTN24/BDI449.DOCX")</f>
        <v>https://docs.wto.org/imrd/directdoc.asp?DDFDocuments/t/G/TBTN24/BDI449.DOCX</v>
      </c>
      <c r="Q50" s="6"/>
      <c r="R50" s="6" t="str">
        <f>HYPERLINK("https://docs.wto.org/imrd/directdoc.asp?DDFDocuments/v/G/TBTN24/BDI449.DOCX", "https://docs.wto.org/imrd/directdoc.asp?DDFDocuments/v/G/TBTN24/BDI449.DOCX")</f>
        <v>https://docs.wto.org/imrd/directdoc.asp?DDFDocuments/v/G/TBTN24/BDI449.DOCX</v>
      </c>
    </row>
    <row r="51" spans="1:18" ht="195">
      <c r="A51" s="8" t="s">
        <v>1055</v>
      </c>
      <c r="B51" s="7">
        <v>45301</v>
      </c>
      <c r="C51" s="6" t="str">
        <f>HYPERLINK("https://eping.wto.org/en/Search?viewData= G/TBT/N/BDI/449, G/TBT/N/KEN/1554, G/TBT/N/RWA/984, G/TBT/N/TZA/1085, G/TBT/N/UGA/1899"," G/TBT/N/BDI/449, G/TBT/N/KEN/1554, G/TBT/N/RWA/984, G/TBT/N/TZA/1085, G/TBT/N/UGA/1899")</f>
        <v xml:space="preserve"> G/TBT/N/BDI/449, G/TBT/N/KEN/1554, G/TBT/N/RWA/984, G/TBT/N/TZA/1085, G/TBT/N/UGA/1899</v>
      </c>
      <c r="D51" s="6" t="s">
        <v>514</v>
      </c>
      <c r="E51" s="8" t="s">
        <v>590</v>
      </c>
      <c r="F51" s="8" t="s">
        <v>591</v>
      </c>
      <c r="G51" s="8" t="s">
        <v>592</v>
      </c>
      <c r="H51" s="6" t="s">
        <v>595</v>
      </c>
      <c r="I51" s="6" t="s">
        <v>572</v>
      </c>
      <c r="J51" s="6" t="s">
        <v>566</v>
      </c>
      <c r="K51" s="6" t="s">
        <v>47</v>
      </c>
      <c r="L51" s="6"/>
      <c r="M51" s="7">
        <v>45361</v>
      </c>
      <c r="N51" s="6" t="s">
        <v>25</v>
      </c>
      <c r="O51" s="8" t="s">
        <v>594</v>
      </c>
      <c r="P51" s="6" t="str">
        <f>HYPERLINK("https://docs.wto.org/imrd/directdoc.asp?DDFDocuments/t/G/TBTN24/BDI449.DOCX", "https://docs.wto.org/imrd/directdoc.asp?DDFDocuments/t/G/TBTN24/BDI449.DOCX")</f>
        <v>https://docs.wto.org/imrd/directdoc.asp?DDFDocuments/t/G/TBTN24/BDI449.DOCX</v>
      </c>
      <c r="Q51" s="6"/>
      <c r="R51" s="6" t="str">
        <f>HYPERLINK("https://docs.wto.org/imrd/directdoc.asp?DDFDocuments/v/G/TBTN24/BDI449.DOCX", "https://docs.wto.org/imrd/directdoc.asp?DDFDocuments/v/G/TBTN24/BDI449.DOCX")</f>
        <v>https://docs.wto.org/imrd/directdoc.asp?DDFDocuments/v/G/TBTN24/BDI449.DOCX</v>
      </c>
    </row>
    <row r="52" spans="1:18" ht="195">
      <c r="A52" s="8" t="s">
        <v>1057</v>
      </c>
      <c r="B52" s="7">
        <v>45301</v>
      </c>
      <c r="C52" s="6" t="str">
        <f>HYPERLINK("https://eping.wto.org/en/Search?viewData= G/TBT/N/BDI/449, G/TBT/N/KEN/1554, G/TBT/N/RWA/984, G/TBT/N/TZA/1085, G/TBT/N/UGA/1899"," G/TBT/N/BDI/449, G/TBT/N/KEN/1554, G/TBT/N/RWA/984, G/TBT/N/TZA/1085, G/TBT/N/UGA/1899")</f>
        <v xml:space="preserve"> G/TBT/N/BDI/449, G/TBT/N/KEN/1554, G/TBT/N/RWA/984, G/TBT/N/TZA/1085, G/TBT/N/UGA/1899</v>
      </c>
      <c r="D52" s="6" t="s">
        <v>108</v>
      </c>
      <c r="E52" s="8" t="s">
        <v>590</v>
      </c>
      <c r="F52" s="8" t="s">
        <v>591</v>
      </c>
      <c r="G52" s="8" t="s">
        <v>592</v>
      </c>
      <c r="H52" s="6" t="s">
        <v>593</v>
      </c>
      <c r="I52" s="6" t="s">
        <v>572</v>
      </c>
      <c r="J52" s="6" t="s">
        <v>296</v>
      </c>
      <c r="K52" s="6" t="s">
        <v>47</v>
      </c>
      <c r="L52" s="6"/>
      <c r="M52" s="7">
        <v>45361</v>
      </c>
      <c r="N52" s="6" t="s">
        <v>25</v>
      </c>
      <c r="O52" s="8" t="s">
        <v>594</v>
      </c>
      <c r="P52" s="6" t="str">
        <f>HYPERLINK("https://docs.wto.org/imrd/directdoc.asp?DDFDocuments/t/G/TBTN24/BDI449.DOCX", "https://docs.wto.org/imrd/directdoc.asp?DDFDocuments/t/G/TBTN24/BDI449.DOCX")</f>
        <v>https://docs.wto.org/imrd/directdoc.asp?DDFDocuments/t/G/TBTN24/BDI449.DOCX</v>
      </c>
      <c r="Q52" s="6"/>
      <c r="R52" s="6" t="str">
        <f>HYPERLINK("https://docs.wto.org/imrd/directdoc.asp?DDFDocuments/v/G/TBTN24/BDI449.DOCX", "https://docs.wto.org/imrd/directdoc.asp?DDFDocuments/v/G/TBTN24/BDI449.DOCX")</f>
        <v>https://docs.wto.org/imrd/directdoc.asp?DDFDocuments/v/G/TBTN24/BDI449.DOCX</v>
      </c>
    </row>
    <row r="53" spans="1:18" ht="195">
      <c r="A53" s="8" t="s">
        <v>1057</v>
      </c>
      <c r="B53" s="7">
        <v>45301</v>
      </c>
      <c r="C53" s="6" t="str">
        <f>HYPERLINK("https://eping.wto.org/en/Search?viewData= G/TBT/N/BDI/449, G/TBT/N/KEN/1554, G/TBT/N/RWA/984, G/TBT/N/TZA/1085, G/TBT/N/UGA/1899"," G/TBT/N/BDI/449, G/TBT/N/KEN/1554, G/TBT/N/RWA/984, G/TBT/N/TZA/1085, G/TBT/N/UGA/1899")</f>
        <v xml:space="preserve"> G/TBT/N/BDI/449, G/TBT/N/KEN/1554, G/TBT/N/RWA/984, G/TBT/N/TZA/1085, G/TBT/N/UGA/1899</v>
      </c>
      <c r="D53" s="6" t="s">
        <v>63</v>
      </c>
      <c r="E53" s="8" t="s">
        <v>590</v>
      </c>
      <c r="F53" s="8" t="s">
        <v>591</v>
      </c>
      <c r="G53" s="8" t="s">
        <v>592</v>
      </c>
      <c r="H53" s="6" t="s">
        <v>604</v>
      </c>
      <c r="I53" s="6" t="s">
        <v>572</v>
      </c>
      <c r="J53" s="6" t="s">
        <v>566</v>
      </c>
      <c r="K53" s="6" t="s">
        <v>47</v>
      </c>
      <c r="L53" s="6"/>
      <c r="M53" s="7">
        <v>45361</v>
      </c>
      <c r="N53" s="6" t="s">
        <v>25</v>
      </c>
      <c r="O53" s="8" t="s">
        <v>594</v>
      </c>
      <c r="P53" s="6" t="str">
        <f>HYPERLINK("https://docs.wto.org/imrd/directdoc.asp?DDFDocuments/t/G/TBTN24/BDI449.DOCX", "https://docs.wto.org/imrd/directdoc.asp?DDFDocuments/t/G/TBTN24/BDI449.DOCX")</f>
        <v>https://docs.wto.org/imrd/directdoc.asp?DDFDocuments/t/G/TBTN24/BDI449.DOCX</v>
      </c>
      <c r="Q53" s="6"/>
      <c r="R53" s="6" t="str">
        <f>HYPERLINK("https://docs.wto.org/imrd/directdoc.asp?DDFDocuments/v/G/TBTN24/BDI449.DOCX", "https://docs.wto.org/imrd/directdoc.asp?DDFDocuments/v/G/TBTN24/BDI449.DOCX")</f>
        <v>https://docs.wto.org/imrd/directdoc.asp?DDFDocuments/v/G/TBTN24/BDI449.DOCX</v>
      </c>
    </row>
    <row r="54" spans="1:18" ht="105">
      <c r="A54" s="8" t="s">
        <v>1035</v>
      </c>
      <c r="B54" s="7">
        <v>45306</v>
      </c>
      <c r="C54" s="6" t="str">
        <f>HYPERLINK("https://eping.wto.org/en/Search?viewData= G/TBT/N/KEN/1568"," G/TBT/N/KEN/1568")</f>
        <v xml:space="preserve"> G/TBT/N/KEN/1568</v>
      </c>
      <c r="D54" s="6" t="s">
        <v>108</v>
      </c>
      <c r="E54" s="8" t="s">
        <v>436</v>
      </c>
      <c r="F54" s="8" t="s">
        <v>437</v>
      </c>
      <c r="G54" s="8" t="s">
        <v>438</v>
      </c>
      <c r="H54" s="6" t="s">
        <v>21</v>
      </c>
      <c r="I54" s="6" t="s">
        <v>351</v>
      </c>
      <c r="J54" s="6" t="s">
        <v>113</v>
      </c>
      <c r="K54" s="6" t="s">
        <v>47</v>
      </c>
      <c r="L54" s="6"/>
      <c r="M54" s="7">
        <v>45366</v>
      </c>
      <c r="N54" s="6" t="s">
        <v>25</v>
      </c>
      <c r="O54" s="8" t="s">
        <v>439</v>
      </c>
      <c r="P54" s="6" t="str">
        <f>HYPERLINK("https://docs.wto.org/imrd/directdoc.asp?DDFDocuments/t/G/TBTN24/KEN1568.DOCX", "https://docs.wto.org/imrd/directdoc.asp?DDFDocuments/t/G/TBTN24/KEN1568.DOCX")</f>
        <v>https://docs.wto.org/imrd/directdoc.asp?DDFDocuments/t/G/TBTN24/KEN1568.DOCX</v>
      </c>
      <c r="Q54" s="6" t="str">
        <f>HYPERLINK("https://docs.wto.org/imrd/directdoc.asp?DDFDocuments/u/G/TBTN24/KEN1568.DOCX", "https://docs.wto.org/imrd/directdoc.asp?DDFDocuments/u/G/TBTN24/KEN1568.DOCX")</f>
        <v>https://docs.wto.org/imrd/directdoc.asp?DDFDocuments/u/G/TBTN24/KEN1568.DOCX</v>
      </c>
      <c r="R54" s="6" t="str">
        <f>HYPERLINK("https://docs.wto.org/imrd/directdoc.asp?DDFDocuments/v/G/TBTN24/KEN1568.DOCX", "https://docs.wto.org/imrd/directdoc.asp?DDFDocuments/v/G/TBTN24/KEN1568.DOCX")</f>
        <v>https://docs.wto.org/imrd/directdoc.asp?DDFDocuments/v/G/TBTN24/KEN1568.DOCX</v>
      </c>
    </row>
    <row r="55" spans="1:18" ht="210">
      <c r="A55" s="8" t="s">
        <v>1029</v>
      </c>
      <c r="B55" s="7">
        <v>45308</v>
      </c>
      <c r="C55" s="6" t="str">
        <f>HYPERLINK("https://eping.wto.org/en/Search?viewData= G/TBT/N/UKR/283"," G/TBT/N/UKR/283")</f>
        <v xml:space="preserve"> G/TBT/N/UKR/283</v>
      </c>
      <c r="D55" s="6" t="s">
        <v>258</v>
      </c>
      <c r="E55" s="8" t="s">
        <v>347</v>
      </c>
      <c r="F55" s="8" t="s">
        <v>348</v>
      </c>
      <c r="G55" s="8" t="s">
        <v>349</v>
      </c>
      <c r="H55" s="6" t="s">
        <v>350</v>
      </c>
      <c r="I55" s="6" t="s">
        <v>351</v>
      </c>
      <c r="J55" s="6" t="s">
        <v>352</v>
      </c>
      <c r="K55" s="6" t="s">
        <v>47</v>
      </c>
      <c r="L55" s="6"/>
      <c r="M55" s="7">
        <v>45368</v>
      </c>
      <c r="N55" s="6" t="s">
        <v>25</v>
      </c>
      <c r="O55" s="8" t="s">
        <v>353</v>
      </c>
      <c r="P55" s="6" t="str">
        <f>HYPERLINK("https://docs.wto.org/imrd/directdoc.asp?DDFDocuments/t/G/TBTN24/UKR283.DOCX", "https://docs.wto.org/imrd/directdoc.asp?DDFDocuments/t/G/TBTN24/UKR283.DOCX")</f>
        <v>https://docs.wto.org/imrd/directdoc.asp?DDFDocuments/t/G/TBTN24/UKR283.DOCX</v>
      </c>
      <c r="Q55" s="6"/>
      <c r="R55" s="6" t="str">
        <f>HYPERLINK("https://docs.wto.org/imrd/directdoc.asp?DDFDocuments/v/G/TBTN24/UKR283.DOCX", "https://docs.wto.org/imrd/directdoc.asp?DDFDocuments/v/G/TBTN24/UKR283.DOCX")</f>
        <v>https://docs.wto.org/imrd/directdoc.asp?DDFDocuments/v/G/TBTN24/UKR283.DOCX</v>
      </c>
    </row>
    <row r="56" spans="1:18" ht="75">
      <c r="A56" s="8" t="s">
        <v>1002</v>
      </c>
      <c r="B56" s="7">
        <v>45315</v>
      </c>
      <c r="C56" s="6" t="str">
        <f>HYPERLINK("https://eping.wto.org/en/Search?viewData= G/TBT/N/TPKM/537"," G/TBT/N/TPKM/537")</f>
        <v xml:space="preserve"> G/TBT/N/TPKM/537</v>
      </c>
      <c r="D56" s="6" t="s">
        <v>209</v>
      </c>
      <c r="E56" s="8" t="s">
        <v>210</v>
      </c>
      <c r="F56" s="8" t="s">
        <v>211</v>
      </c>
      <c r="G56" s="8" t="s">
        <v>212</v>
      </c>
      <c r="H56" s="6" t="s">
        <v>213</v>
      </c>
      <c r="I56" s="6" t="s">
        <v>21</v>
      </c>
      <c r="J56" s="6" t="s">
        <v>172</v>
      </c>
      <c r="K56" s="6" t="s">
        <v>47</v>
      </c>
      <c r="L56" s="6"/>
      <c r="M56" s="7">
        <v>45375</v>
      </c>
      <c r="N56" s="6" t="s">
        <v>25</v>
      </c>
      <c r="O56" s="8" t="s">
        <v>214</v>
      </c>
      <c r="P56" s="6" t="str">
        <f>HYPERLINK("https://docs.wto.org/imrd/directdoc.asp?DDFDocuments/t/G/TBTN24/TPKM537.DOCX", "https://docs.wto.org/imrd/directdoc.asp?DDFDocuments/t/G/TBTN24/TPKM537.DOCX")</f>
        <v>https://docs.wto.org/imrd/directdoc.asp?DDFDocuments/t/G/TBTN24/TPKM537.DOCX</v>
      </c>
      <c r="Q56" s="6"/>
      <c r="R56" s="6" t="str">
        <f>HYPERLINK("https://docs.wto.org/imrd/directdoc.asp?DDFDocuments/v/G/TBTN24/TPKM537.DOCX", "https://docs.wto.org/imrd/directdoc.asp?DDFDocuments/v/G/TBTN24/TPKM537.DOCX")</f>
        <v>https://docs.wto.org/imrd/directdoc.asp?DDFDocuments/v/G/TBTN24/TPKM537.DOCX</v>
      </c>
    </row>
    <row r="57" spans="1:18" ht="45">
      <c r="A57" s="8" t="s">
        <v>977</v>
      </c>
      <c r="B57" s="7">
        <v>45322</v>
      </c>
      <c r="C57" s="6" t="str">
        <f>HYPERLINK("https://eping.wto.org/en/Search?viewData= G/TBT/N/JPN/796"," G/TBT/N/JPN/796")</f>
        <v xml:space="preserve"> G/TBT/N/JPN/796</v>
      </c>
      <c r="D57" s="6" t="s">
        <v>49</v>
      </c>
      <c r="E57" s="8" t="s">
        <v>50</v>
      </c>
      <c r="F57" s="8" t="s">
        <v>51</v>
      </c>
      <c r="G57" s="8" t="s">
        <v>52</v>
      </c>
      <c r="H57" s="6" t="s">
        <v>21</v>
      </c>
      <c r="I57" s="6" t="s">
        <v>21</v>
      </c>
      <c r="J57" s="6" t="s">
        <v>53</v>
      </c>
      <c r="K57" s="6" t="s">
        <v>47</v>
      </c>
      <c r="L57" s="6"/>
      <c r="M57" s="7" t="s">
        <v>21</v>
      </c>
      <c r="N57" s="6" t="s">
        <v>25</v>
      </c>
      <c r="O57" s="8" t="s">
        <v>54</v>
      </c>
      <c r="P57" s="6" t="str">
        <f>HYPERLINK("https://docs.wto.org/imrd/directdoc.asp?DDFDocuments/t/G/TBTN24/JPN796.DOCX", "https://docs.wto.org/imrd/directdoc.asp?DDFDocuments/t/G/TBTN24/JPN796.DOCX")</f>
        <v>https://docs.wto.org/imrd/directdoc.asp?DDFDocuments/t/G/TBTN24/JPN796.DOCX</v>
      </c>
      <c r="Q57" s="6"/>
      <c r="R57" s="6"/>
    </row>
    <row r="58" spans="1:18" ht="165">
      <c r="A58" s="8" t="s">
        <v>1108</v>
      </c>
      <c r="B58" s="7">
        <v>45295</v>
      </c>
      <c r="C58" s="6" t="str">
        <f>HYPERLINK("https://eping.wto.org/en/Search?viewData= G/TBT/N/CAN/711"," G/TBT/N/CAN/711")</f>
        <v xml:space="preserve"> G/TBT/N/CAN/711</v>
      </c>
      <c r="D58" s="6" t="s">
        <v>83</v>
      </c>
      <c r="E58" s="8" t="s">
        <v>937</v>
      </c>
      <c r="F58" s="8" t="s">
        <v>938</v>
      </c>
      <c r="G58" s="8" t="s">
        <v>939</v>
      </c>
      <c r="H58" s="6" t="s">
        <v>21</v>
      </c>
      <c r="I58" s="6" t="s">
        <v>940</v>
      </c>
      <c r="J58" s="6" t="s">
        <v>61</v>
      </c>
      <c r="K58" s="6" t="s">
        <v>941</v>
      </c>
      <c r="L58" s="6"/>
      <c r="M58" s="7">
        <v>45350</v>
      </c>
      <c r="N58" s="6" t="s">
        <v>25</v>
      </c>
      <c r="O58" s="8" t="s">
        <v>942</v>
      </c>
      <c r="P58" s="6" t="str">
        <f>HYPERLINK("https://docs.wto.org/imrd/directdoc.asp?DDFDocuments/t/G/TBTN24/CAN711.DOCX", "https://docs.wto.org/imrd/directdoc.asp?DDFDocuments/t/G/TBTN24/CAN711.DOCX")</f>
        <v>https://docs.wto.org/imrd/directdoc.asp?DDFDocuments/t/G/TBTN24/CAN711.DOCX</v>
      </c>
      <c r="Q58" s="6" t="str">
        <f>HYPERLINK("https://docs.wto.org/imrd/directdoc.asp?DDFDocuments/u/G/TBTN24/CAN711.DOCX", "https://docs.wto.org/imrd/directdoc.asp?DDFDocuments/u/G/TBTN24/CAN711.DOCX")</f>
        <v>https://docs.wto.org/imrd/directdoc.asp?DDFDocuments/u/G/TBTN24/CAN711.DOCX</v>
      </c>
      <c r="R58" s="6" t="str">
        <f>HYPERLINK("https://docs.wto.org/imrd/directdoc.asp?DDFDocuments/v/G/TBTN24/CAN711.DOCX", "https://docs.wto.org/imrd/directdoc.asp?DDFDocuments/v/G/TBTN24/CAN711.DOCX")</f>
        <v>https://docs.wto.org/imrd/directdoc.asp?DDFDocuments/v/G/TBTN24/CAN711.DOCX</v>
      </c>
    </row>
    <row r="59" spans="1:18" ht="45">
      <c r="A59" s="8" t="s">
        <v>1000</v>
      </c>
      <c r="B59" s="7">
        <v>45315</v>
      </c>
      <c r="C59" s="6" t="str">
        <f>HYPERLINK("https://eping.wto.org/en/Search?viewData= G/TBT/N/KOR/1193"," G/TBT/N/KOR/1193")</f>
        <v xml:space="preserve"> G/TBT/N/KOR/1193</v>
      </c>
      <c r="D59" s="6" t="s">
        <v>136</v>
      </c>
      <c r="E59" s="8" t="s">
        <v>198</v>
      </c>
      <c r="F59" s="8" t="s">
        <v>199</v>
      </c>
      <c r="G59" s="8" t="s">
        <v>200</v>
      </c>
      <c r="H59" s="6" t="s">
        <v>21</v>
      </c>
      <c r="I59" s="6" t="s">
        <v>21</v>
      </c>
      <c r="J59" s="6" t="s">
        <v>201</v>
      </c>
      <c r="K59" s="6" t="s">
        <v>47</v>
      </c>
      <c r="L59" s="6"/>
      <c r="M59" s="7">
        <v>45375</v>
      </c>
      <c r="N59" s="6" t="s">
        <v>25</v>
      </c>
      <c r="O59" s="8" t="s">
        <v>202</v>
      </c>
      <c r="P59" s="6" t="str">
        <f>HYPERLINK("https://docs.wto.org/imrd/directdoc.asp?DDFDocuments/t/G/TBTN24/KOR1193.DOCX", "https://docs.wto.org/imrd/directdoc.asp?DDFDocuments/t/G/TBTN24/KOR1193.DOCX")</f>
        <v>https://docs.wto.org/imrd/directdoc.asp?DDFDocuments/t/G/TBTN24/KOR1193.DOCX</v>
      </c>
      <c r="Q59" s="6"/>
      <c r="R59" s="6"/>
    </row>
    <row r="60" spans="1:18" ht="45">
      <c r="A60" s="8" t="s">
        <v>1000</v>
      </c>
      <c r="B60" s="7">
        <v>45296</v>
      </c>
      <c r="C60" s="6" t="str">
        <f>HYPERLINK("https://eping.wto.org/en/Search?viewData= G/TBT/N/KOR/1191"," G/TBT/N/KOR/1191")</f>
        <v xml:space="preserve"> G/TBT/N/KOR/1191</v>
      </c>
      <c r="D60" s="6" t="s">
        <v>136</v>
      </c>
      <c r="E60" s="8" t="s">
        <v>198</v>
      </c>
      <c r="F60" s="8" t="s">
        <v>684</v>
      </c>
      <c r="G60" s="8" t="s">
        <v>200</v>
      </c>
      <c r="H60" s="6" t="s">
        <v>21</v>
      </c>
      <c r="I60" s="6" t="s">
        <v>112</v>
      </c>
      <c r="J60" s="6" t="s">
        <v>201</v>
      </c>
      <c r="K60" s="6" t="s">
        <v>525</v>
      </c>
      <c r="L60" s="6"/>
      <c r="M60" s="7">
        <v>45356</v>
      </c>
      <c r="N60" s="6" t="s">
        <v>25</v>
      </c>
      <c r="O60" s="8" t="s">
        <v>685</v>
      </c>
      <c r="P60" s="6" t="str">
        <f>HYPERLINK("https://docs.wto.org/imrd/directdoc.asp?DDFDocuments/t/G/TBTN24/KOR1191.DOCX", "https://docs.wto.org/imrd/directdoc.asp?DDFDocuments/t/G/TBTN24/KOR1191.DOCX")</f>
        <v>https://docs.wto.org/imrd/directdoc.asp?DDFDocuments/t/G/TBTN24/KOR1191.DOCX</v>
      </c>
      <c r="Q60" s="6" t="str">
        <f>HYPERLINK("https://docs.wto.org/imrd/directdoc.asp?DDFDocuments/u/G/TBTN24/KOR1191.DOCX", "https://docs.wto.org/imrd/directdoc.asp?DDFDocuments/u/G/TBTN24/KOR1191.DOCX")</f>
        <v>https://docs.wto.org/imrd/directdoc.asp?DDFDocuments/u/G/TBTN24/KOR1191.DOCX</v>
      </c>
      <c r="R60" s="6" t="str">
        <f>HYPERLINK("https://docs.wto.org/imrd/directdoc.asp?DDFDocuments/v/G/TBTN24/KOR1191.DOCX", "https://docs.wto.org/imrd/directdoc.asp?DDFDocuments/v/G/TBTN24/KOR1191.DOCX")</f>
        <v>https://docs.wto.org/imrd/directdoc.asp?DDFDocuments/v/G/TBTN24/KOR1191.DOCX</v>
      </c>
    </row>
    <row r="61" spans="1:18" ht="195">
      <c r="A61" s="8" t="s">
        <v>1000</v>
      </c>
      <c r="B61" s="7">
        <v>45296</v>
      </c>
      <c r="C61" s="6" t="str">
        <f>HYPERLINK("https://eping.wto.org/en/Search?viewData= G/TBT/N/KOR/1192"," G/TBT/N/KOR/1192")</f>
        <v xml:space="preserve"> G/TBT/N/KOR/1192</v>
      </c>
      <c r="D61" s="6" t="s">
        <v>136</v>
      </c>
      <c r="E61" s="8" t="s">
        <v>813</v>
      </c>
      <c r="F61" s="8" t="s">
        <v>814</v>
      </c>
      <c r="G61" s="8" t="s">
        <v>200</v>
      </c>
      <c r="H61" s="6" t="s">
        <v>21</v>
      </c>
      <c r="I61" s="6" t="s">
        <v>112</v>
      </c>
      <c r="J61" s="6" t="s">
        <v>815</v>
      </c>
      <c r="K61" s="6" t="s">
        <v>525</v>
      </c>
      <c r="L61" s="6"/>
      <c r="M61" s="7">
        <v>45356</v>
      </c>
      <c r="N61" s="6" t="s">
        <v>25</v>
      </c>
      <c r="O61" s="8" t="s">
        <v>816</v>
      </c>
      <c r="P61" s="6" t="str">
        <f>HYPERLINK("https://docs.wto.org/imrd/directdoc.asp?DDFDocuments/t/G/TBTN24/KOR1192.DOCX", "https://docs.wto.org/imrd/directdoc.asp?DDFDocuments/t/G/TBTN24/KOR1192.DOCX")</f>
        <v>https://docs.wto.org/imrd/directdoc.asp?DDFDocuments/t/G/TBTN24/KOR1192.DOCX</v>
      </c>
      <c r="Q61" s="6" t="str">
        <f>HYPERLINK("https://docs.wto.org/imrd/directdoc.asp?DDFDocuments/u/G/TBTN24/KOR1192.DOCX", "https://docs.wto.org/imrd/directdoc.asp?DDFDocuments/u/G/TBTN24/KOR1192.DOCX")</f>
        <v>https://docs.wto.org/imrd/directdoc.asp?DDFDocuments/u/G/TBTN24/KOR1192.DOCX</v>
      </c>
      <c r="R61" s="6" t="str">
        <f>HYPERLINK("https://docs.wto.org/imrd/directdoc.asp?DDFDocuments/v/G/TBTN24/KOR1192.DOCX", "https://docs.wto.org/imrd/directdoc.asp?DDFDocuments/v/G/TBTN24/KOR1192.DOCX")</f>
        <v>https://docs.wto.org/imrd/directdoc.asp?DDFDocuments/v/G/TBTN24/KOR1192.DOCX</v>
      </c>
    </row>
    <row r="62" spans="1:18" ht="45">
      <c r="A62" s="8" t="s">
        <v>986</v>
      </c>
      <c r="B62" s="7">
        <v>45317</v>
      </c>
      <c r="C62" s="6" t="str">
        <f>HYPERLINK("https://eping.wto.org/en/Search?viewData= G/TBT/N/KEN/1573"," G/TBT/N/KEN/1573")</f>
        <v xml:space="preserve"> G/TBT/N/KEN/1573</v>
      </c>
      <c r="D62" s="6" t="s">
        <v>108</v>
      </c>
      <c r="E62" s="8" t="s">
        <v>109</v>
      </c>
      <c r="F62" s="8" t="s">
        <v>110</v>
      </c>
      <c r="G62" s="8" t="s">
        <v>111</v>
      </c>
      <c r="H62" s="6" t="s">
        <v>21</v>
      </c>
      <c r="I62" s="6" t="s">
        <v>112</v>
      </c>
      <c r="J62" s="6" t="s">
        <v>113</v>
      </c>
      <c r="K62" s="6" t="s">
        <v>47</v>
      </c>
      <c r="L62" s="6"/>
      <c r="M62" s="7">
        <v>45377</v>
      </c>
      <c r="N62" s="6" t="s">
        <v>25</v>
      </c>
      <c r="O62" s="8" t="s">
        <v>114</v>
      </c>
      <c r="P62" s="6" t="str">
        <f>HYPERLINK("https://docs.wto.org/imrd/directdoc.asp?DDFDocuments/t/G/TBTN24/KEN1573.DOCX", "https://docs.wto.org/imrd/directdoc.asp?DDFDocuments/t/G/TBTN24/KEN1573.DOCX")</f>
        <v>https://docs.wto.org/imrd/directdoc.asp?DDFDocuments/t/G/TBTN24/KEN1573.DOCX</v>
      </c>
      <c r="Q62" s="6"/>
      <c r="R62" s="6"/>
    </row>
    <row r="63" spans="1:18" ht="30">
      <c r="A63" s="8" t="s">
        <v>986</v>
      </c>
      <c r="B63" s="7">
        <v>45317</v>
      </c>
      <c r="C63" s="6" t="str">
        <f>HYPERLINK("https://eping.wto.org/en/Search?viewData= G/TBT/N/KEN/1571"," G/TBT/N/KEN/1571")</f>
        <v xml:space="preserve"> G/TBT/N/KEN/1571</v>
      </c>
      <c r="D63" s="6" t="s">
        <v>108</v>
      </c>
      <c r="E63" s="8" t="s">
        <v>133</v>
      </c>
      <c r="F63" s="8" t="s">
        <v>134</v>
      </c>
      <c r="G63" s="8" t="s">
        <v>111</v>
      </c>
      <c r="H63" s="6" t="s">
        <v>21</v>
      </c>
      <c r="I63" s="6" t="s">
        <v>112</v>
      </c>
      <c r="J63" s="6" t="s">
        <v>113</v>
      </c>
      <c r="K63" s="6" t="s">
        <v>47</v>
      </c>
      <c r="L63" s="6"/>
      <c r="M63" s="7">
        <v>45377</v>
      </c>
      <c r="N63" s="6" t="s">
        <v>25</v>
      </c>
      <c r="O63" s="8" t="s">
        <v>135</v>
      </c>
      <c r="P63" s="6" t="str">
        <f>HYPERLINK("https://docs.wto.org/imrd/directdoc.asp?DDFDocuments/t/G/TBTN24/KEN1571.DOCX", "https://docs.wto.org/imrd/directdoc.asp?DDFDocuments/t/G/TBTN24/KEN1571.DOCX")</f>
        <v>https://docs.wto.org/imrd/directdoc.asp?DDFDocuments/t/G/TBTN24/KEN1571.DOCX</v>
      </c>
      <c r="Q63" s="6"/>
      <c r="R63" s="6"/>
    </row>
    <row r="64" spans="1:18" ht="45">
      <c r="A64" s="8" t="s">
        <v>986</v>
      </c>
      <c r="B64" s="7">
        <v>45317</v>
      </c>
      <c r="C64" s="6" t="str">
        <f>HYPERLINK("https://eping.wto.org/en/Search?viewData= G/TBT/N/KEN/1572"," G/TBT/N/KEN/1572")</f>
        <v xml:space="preserve"> G/TBT/N/KEN/1572</v>
      </c>
      <c r="D64" s="6" t="s">
        <v>108</v>
      </c>
      <c r="E64" s="8" t="s">
        <v>157</v>
      </c>
      <c r="F64" s="8" t="s">
        <v>158</v>
      </c>
      <c r="G64" s="8" t="s">
        <v>111</v>
      </c>
      <c r="H64" s="6" t="s">
        <v>21</v>
      </c>
      <c r="I64" s="6" t="s">
        <v>112</v>
      </c>
      <c r="J64" s="6" t="s">
        <v>159</v>
      </c>
      <c r="K64" s="6" t="s">
        <v>47</v>
      </c>
      <c r="L64" s="6"/>
      <c r="M64" s="7">
        <v>45377</v>
      </c>
      <c r="N64" s="6" t="s">
        <v>25</v>
      </c>
      <c r="O64" s="8" t="s">
        <v>160</v>
      </c>
      <c r="P64" s="6" t="str">
        <f>HYPERLINK("https://docs.wto.org/imrd/directdoc.asp?DDFDocuments/t/G/TBTN24/KEN1572.DOCX", "https://docs.wto.org/imrd/directdoc.asp?DDFDocuments/t/G/TBTN24/KEN1572.DOCX")</f>
        <v>https://docs.wto.org/imrd/directdoc.asp?DDFDocuments/t/G/TBTN24/KEN1572.DOCX</v>
      </c>
      <c r="Q64" s="6"/>
      <c r="R64" s="6"/>
    </row>
    <row r="65" spans="1:18" ht="45">
      <c r="A65" s="8" t="s">
        <v>986</v>
      </c>
      <c r="B65" s="7">
        <v>45317</v>
      </c>
      <c r="C65" s="6" t="str">
        <f>HYPERLINK("https://eping.wto.org/en/Search?viewData= G/TBT/N/KEN/1570"," G/TBT/N/KEN/1570")</f>
        <v xml:space="preserve"> G/TBT/N/KEN/1570</v>
      </c>
      <c r="D65" s="6" t="s">
        <v>108</v>
      </c>
      <c r="E65" s="8" t="s">
        <v>179</v>
      </c>
      <c r="F65" s="8" t="s">
        <v>180</v>
      </c>
      <c r="G65" s="8" t="s">
        <v>111</v>
      </c>
      <c r="H65" s="6" t="s">
        <v>21</v>
      </c>
      <c r="I65" s="6" t="s">
        <v>112</v>
      </c>
      <c r="J65" s="6" t="s">
        <v>113</v>
      </c>
      <c r="K65" s="6" t="s">
        <v>47</v>
      </c>
      <c r="L65" s="6"/>
      <c r="M65" s="7">
        <v>45377</v>
      </c>
      <c r="N65" s="6" t="s">
        <v>25</v>
      </c>
      <c r="O65" s="8" t="s">
        <v>181</v>
      </c>
      <c r="P65" s="6" t="str">
        <f>HYPERLINK("https://docs.wto.org/imrd/directdoc.asp?DDFDocuments/t/G/TBTN24/KEN1570.DOCX", "https://docs.wto.org/imrd/directdoc.asp?DDFDocuments/t/G/TBTN24/KEN1570.DOCX")</f>
        <v>https://docs.wto.org/imrd/directdoc.asp?DDFDocuments/t/G/TBTN24/KEN1570.DOCX</v>
      </c>
      <c r="Q65" s="6"/>
      <c r="R65" s="6"/>
    </row>
    <row r="66" spans="1:18" ht="90">
      <c r="A66" s="8" t="s">
        <v>986</v>
      </c>
      <c r="B66" s="7">
        <v>45302</v>
      </c>
      <c r="C66" s="6" t="str">
        <f>HYPERLINK("https://eping.wto.org/en/Search?viewData= G/TBT/N/PHL/321"," G/TBT/N/PHL/321")</f>
        <v xml:space="preserve"> G/TBT/N/PHL/321</v>
      </c>
      <c r="D66" s="6" t="s">
        <v>102</v>
      </c>
      <c r="E66" s="8" t="s">
        <v>558</v>
      </c>
      <c r="F66" s="8" t="s">
        <v>559</v>
      </c>
      <c r="G66" s="8" t="s">
        <v>111</v>
      </c>
      <c r="H66" s="6" t="s">
        <v>21</v>
      </c>
      <c r="I66" s="6" t="s">
        <v>112</v>
      </c>
      <c r="J66" s="6" t="s">
        <v>23</v>
      </c>
      <c r="K66" s="6" t="s">
        <v>47</v>
      </c>
      <c r="L66" s="6"/>
      <c r="M66" s="7">
        <v>45366</v>
      </c>
      <c r="N66" s="6" t="s">
        <v>25</v>
      </c>
      <c r="O66" s="8" t="s">
        <v>560</v>
      </c>
      <c r="P66" s="6" t="str">
        <f>HYPERLINK("https://docs.wto.org/imrd/directdoc.asp?DDFDocuments/t/G/TBTN24/PHL321.DOCX", "https://docs.wto.org/imrd/directdoc.asp?DDFDocuments/t/G/TBTN24/PHL321.DOCX")</f>
        <v>https://docs.wto.org/imrd/directdoc.asp?DDFDocuments/t/G/TBTN24/PHL321.DOCX</v>
      </c>
      <c r="Q66" s="6"/>
      <c r="R66" s="6" t="str">
        <f>HYPERLINK("https://docs.wto.org/imrd/directdoc.asp?DDFDocuments/v/G/TBTN24/PHL321.DOCX", "https://docs.wto.org/imrd/directdoc.asp?DDFDocuments/v/G/TBTN24/PHL321.DOCX")</f>
        <v>https://docs.wto.org/imrd/directdoc.asp?DDFDocuments/v/G/TBTN24/PHL321.DOCX</v>
      </c>
    </row>
    <row r="67" spans="1:18" ht="120">
      <c r="A67" s="8" t="s">
        <v>983</v>
      </c>
      <c r="B67" s="7">
        <v>45321</v>
      </c>
      <c r="C67" s="6" t="str">
        <f>HYPERLINK("https://eping.wto.org/en/Search?viewData= G/TBT/N/BRA/1521"," G/TBT/N/BRA/1521")</f>
        <v xml:space="preserve"> G/TBT/N/BRA/1521</v>
      </c>
      <c r="D67" s="6" t="s">
        <v>55</v>
      </c>
      <c r="E67" s="8" t="s">
        <v>88</v>
      </c>
      <c r="F67" s="8" t="s">
        <v>89</v>
      </c>
      <c r="G67" s="8" t="s">
        <v>90</v>
      </c>
      <c r="H67" s="6" t="s">
        <v>21</v>
      </c>
      <c r="I67" s="6" t="s">
        <v>91</v>
      </c>
      <c r="J67" s="6" t="s">
        <v>23</v>
      </c>
      <c r="K67" s="6" t="s">
        <v>92</v>
      </c>
      <c r="L67" s="6"/>
      <c r="M67" s="7">
        <v>45380</v>
      </c>
      <c r="N67" s="6" t="s">
        <v>25</v>
      </c>
      <c r="O67" s="8" t="s">
        <v>93</v>
      </c>
      <c r="P67" s="6" t="str">
        <f>HYPERLINK("https://docs.wto.org/imrd/directdoc.asp?DDFDocuments/t/G/TBTN24/BRA1521.DOCX", "https://docs.wto.org/imrd/directdoc.asp?DDFDocuments/t/G/TBTN24/BRA1521.DOCX")</f>
        <v>https://docs.wto.org/imrd/directdoc.asp?DDFDocuments/t/G/TBTN24/BRA1521.DOCX</v>
      </c>
      <c r="Q67" s="6"/>
      <c r="R67" s="6"/>
    </row>
    <row r="68" spans="1:18" ht="30">
      <c r="A68" s="8" t="s">
        <v>1046</v>
      </c>
      <c r="B68" s="7">
        <v>45303</v>
      </c>
      <c r="C68" s="6" t="str">
        <f>HYPERLINK("https://eping.wto.org/en/Search?viewData= G/TBT/N/RWA/995"," G/TBT/N/RWA/995")</f>
        <v xml:space="preserve"> G/TBT/N/RWA/995</v>
      </c>
      <c r="D68" s="6" t="s">
        <v>471</v>
      </c>
      <c r="E68" s="8" t="s">
        <v>515</v>
      </c>
      <c r="F68" s="8" t="s">
        <v>516</v>
      </c>
      <c r="G68" s="8" t="s">
        <v>517</v>
      </c>
      <c r="H68" s="6" t="s">
        <v>21</v>
      </c>
      <c r="I68" s="6" t="s">
        <v>518</v>
      </c>
      <c r="J68" s="6" t="s">
        <v>483</v>
      </c>
      <c r="K68" s="6" t="s">
        <v>47</v>
      </c>
      <c r="L68" s="6"/>
      <c r="M68" s="7">
        <v>45363</v>
      </c>
      <c r="N68" s="6" t="s">
        <v>25</v>
      </c>
      <c r="O68" s="8" t="s">
        <v>519</v>
      </c>
      <c r="P68" s="6" t="str">
        <f>HYPERLINK("https://docs.wto.org/imrd/directdoc.asp?DDFDocuments/t/G/TBTN24/RWA995.DOCX", "https://docs.wto.org/imrd/directdoc.asp?DDFDocuments/t/G/TBTN24/RWA995.DOCX")</f>
        <v>https://docs.wto.org/imrd/directdoc.asp?DDFDocuments/t/G/TBTN24/RWA995.DOCX</v>
      </c>
      <c r="Q68" s="6" t="str">
        <f>HYPERLINK("https://docs.wto.org/imrd/directdoc.asp?DDFDocuments/u/G/TBTN24/RWA995.DOCX", "https://docs.wto.org/imrd/directdoc.asp?DDFDocuments/u/G/TBTN24/RWA995.DOCX")</f>
        <v>https://docs.wto.org/imrd/directdoc.asp?DDFDocuments/u/G/TBTN24/RWA995.DOCX</v>
      </c>
      <c r="R68" s="6" t="str">
        <f>HYPERLINK("https://docs.wto.org/imrd/directdoc.asp?DDFDocuments/v/G/TBTN24/RWA995.DOCX", "https://docs.wto.org/imrd/directdoc.asp?DDFDocuments/v/G/TBTN24/RWA995.DOCX")</f>
        <v>https://docs.wto.org/imrd/directdoc.asp?DDFDocuments/v/G/TBTN24/RWA995.DOCX</v>
      </c>
    </row>
    <row r="69" spans="1:18" ht="135">
      <c r="A69" s="8" t="s">
        <v>988</v>
      </c>
      <c r="B69" s="7">
        <v>45317</v>
      </c>
      <c r="C69" s="6" t="str">
        <f>HYPERLINK("https://eping.wto.org/en/Search?viewData= G/TBT/N/ISR/1309"," G/TBT/N/ISR/1309")</f>
        <v xml:space="preserve"> G/TBT/N/ISR/1309</v>
      </c>
      <c r="D69" s="6" t="s">
        <v>34</v>
      </c>
      <c r="E69" s="8" t="s">
        <v>121</v>
      </c>
      <c r="F69" s="8" t="s">
        <v>122</v>
      </c>
      <c r="G69" s="8" t="s">
        <v>123</v>
      </c>
      <c r="H69" s="6" t="s">
        <v>124</v>
      </c>
      <c r="I69" s="6" t="s">
        <v>125</v>
      </c>
      <c r="J69" s="6" t="s">
        <v>23</v>
      </c>
      <c r="K69" s="6" t="s">
        <v>21</v>
      </c>
      <c r="L69" s="6"/>
      <c r="M69" s="7">
        <v>45377</v>
      </c>
      <c r="N69" s="6" t="s">
        <v>25</v>
      </c>
      <c r="O69" s="8" t="s">
        <v>126</v>
      </c>
      <c r="P69" s="6" t="str">
        <f>HYPERLINK("https://docs.wto.org/imrd/directdoc.asp?DDFDocuments/t/G/TBTN24/ISR1309.DOCX", "https://docs.wto.org/imrd/directdoc.asp?DDFDocuments/t/G/TBTN24/ISR1309.DOCX")</f>
        <v>https://docs.wto.org/imrd/directdoc.asp?DDFDocuments/t/G/TBTN24/ISR1309.DOCX</v>
      </c>
      <c r="Q69" s="6" t="str">
        <f>HYPERLINK("https://docs.wto.org/imrd/directdoc.asp?DDFDocuments/u/G/TBTN24/ISR1309.DOCX", "https://docs.wto.org/imrd/directdoc.asp?DDFDocuments/u/G/TBTN24/ISR1309.DOCX")</f>
        <v>https://docs.wto.org/imrd/directdoc.asp?DDFDocuments/u/G/TBTN24/ISR1309.DOCX</v>
      </c>
      <c r="R69" s="6" t="str">
        <f>HYPERLINK("https://docs.wto.org/imrd/directdoc.asp?DDFDocuments/v/G/TBTN24/ISR1309.DOCX", "https://docs.wto.org/imrd/directdoc.asp?DDFDocuments/v/G/TBTN24/ISR1309.DOCX")</f>
        <v>https://docs.wto.org/imrd/directdoc.asp?DDFDocuments/v/G/TBTN24/ISR1309.DOCX</v>
      </c>
    </row>
    <row r="70" spans="1:18" ht="105">
      <c r="A70" s="8" t="s">
        <v>1072</v>
      </c>
      <c r="B70" s="7">
        <v>45296</v>
      </c>
      <c r="C70" s="6" t="str">
        <f>HYPERLINK("https://eping.wto.org/en/Search?viewData= G/TBT/N/VNM/287"," G/TBT/N/VNM/287")</f>
        <v xml:space="preserve"> G/TBT/N/VNM/287</v>
      </c>
      <c r="D70" s="6" t="s">
        <v>203</v>
      </c>
      <c r="E70" s="8" t="s">
        <v>738</v>
      </c>
      <c r="F70" s="8" t="s">
        <v>739</v>
      </c>
      <c r="G70" s="8" t="s">
        <v>740</v>
      </c>
      <c r="H70" s="6" t="s">
        <v>741</v>
      </c>
      <c r="I70" s="6" t="s">
        <v>742</v>
      </c>
      <c r="J70" s="6" t="s">
        <v>23</v>
      </c>
      <c r="K70" s="6" t="s">
        <v>21</v>
      </c>
      <c r="L70" s="6"/>
      <c r="M70" s="7">
        <v>45356</v>
      </c>
      <c r="N70" s="6" t="s">
        <v>25</v>
      </c>
      <c r="O70" s="8" t="s">
        <v>743</v>
      </c>
      <c r="P70" s="6" t="str">
        <f>HYPERLINK("https://docs.wto.org/imrd/directdoc.asp?DDFDocuments/t/G/TBTN24/VNM287.DOCX", "https://docs.wto.org/imrd/directdoc.asp?DDFDocuments/t/G/TBTN24/VNM287.DOCX")</f>
        <v>https://docs.wto.org/imrd/directdoc.asp?DDFDocuments/t/G/TBTN24/VNM287.DOCX</v>
      </c>
      <c r="Q70" s="6" t="str">
        <f>HYPERLINK("https://docs.wto.org/imrd/directdoc.asp?DDFDocuments/u/G/TBTN24/VNM287.DOCX", "https://docs.wto.org/imrd/directdoc.asp?DDFDocuments/u/G/TBTN24/VNM287.DOCX")</f>
        <v>https://docs.wto.org/imrd/directdoc.asp?DDFDocuments/u/G/TBTN24/VNM287.DOCX</v>
      </c>
      <c r="R70" s="6" t="str">
        <f>HYPERLINK("https://docs.wto.org/imrd/directdoc.asp?DDFDocuments/v/G/TBTN24/VNM287.DOCX", "https://docs.wto.org/imrd/directdoc.asp?DDFDocuments/v/G/TBTN24/VNM287.DOCX")</f>
        <v>https://docs.wto.org/imrd/directdoc.asp?DDFDocuments/v/G/TBTN24/VNM287.DOCX</v>
      </c>
    </row>
    <row r="71" spans="1:18" ht="30">
      <c r="A71" s="8" t="s">
        <v>996</v>
      </c>
      <c r="B71" s="7">
        <v>45322</v>
      </c>
      <c r="C71" s="6" t="str">
        <f>HYPERLINK("https://eping.wto.org/en/Search?viewData= G/TBT/N/ARG/454"," G/TBT/N/ARG/454")</f>
        <v xml:space="preserve"> G/TBT/N/ARG/454</v>
      </c>
      <c r="D71" s="6" t="s">
        <v>42</v>
      </c>
      <c r="E71" s="8" t="s">
        <v>43</v>
      </c>
      <c r="F71" s="8" t="s">
        <v>44</v>
      </c>
      <c r="G71" s="8" t="s">
        <v>45</v>
      </c>
      <c r="H71" s="6" t="s">
        <v>21</v>
      </c>
      <c r="I71" s="6" t="s">
        <v>21</v>
      </c>
      <c r="J71" s="6" t="s">
        <v>46</v>
      </c>
      <c r="K71" s="6" t="s">
        <v>47</v>
      </c>
      <c r="L71" s="6"/>
      <c r="M71" s="7">
        <v>45352</v>
      </c>
      <c r="N71" s="6" t="s">
        <v>25</v>
      </c>
      <c r="O71" s="8" t="s">
        <v>48</v>
      </c>
      <c r="P71" s="6"/>
      <c r="Q71" s="6"/>
      <c r="R71" s="6" t="str">
        <f>HYPERLINK("https://docs.wto.org/imrd/directdoc.asp?DDFDocuments/v/G/TBTN24/ARG454.DOCX", "https://docs.wto.org/imrd/directdoc.asp?DDFDocuments/v/G/TBTN24/ARG454.DOCX")</f>
        <v>https://docs.wto.org/imrd/directdoc.asp?DDFDocuments/v/G/TBTN24/ARG454.DOCX</v>
      </c>
    </row>
    <row r="72" spans="1:18" ht="75">
      <c r="A72" s="8" t="s">
        <v>1063</v>
      </c>
      <c r="B72" s="7">
        <v>45296</v>
      </c>
      <c r="C72" s="6" t="str">
        <f>HYPERLINK("https://eping.wto.org/en/Search?viewData= G/TBT/N/CHN/1790"," G/TBT/N/CHN/1790")</f>
        <v xml:space="preserve"> G/TBT/N/CHN/1790</v>
      </c>
      <c r="D72" s="6" t="s">
        <v>662</v>
      </c>
      <c r="E72" s="8" t="s">
        <v>669</v>
      </c>
      <c r="F72" s="8" t="s">
        <v>670</v>
      </c>
      <c r="G72" s="8" t="s">
        <v>671</v>
      </c>
      <c r="H72" s="6" t="s">
        <v>672</v>
      </c>
      <c r="I72" s="6" t="s">
        <v>673</v>
      </c>
      <c r="J72" s="6" t="s">
        <v>23</v>
      </c>
      <c r="K72" s="6" t="s">
        <v>21</v>
      </c>
      <c r="L72" s="6"/>
      <c r="M72" s="7" t="s">
        <v>21</v>
      </c>
      <c r="N72" s="6" t="s">
        <v>25</v>
      </c>
      <c r="O72" s="8" t="s">
        <v>674</v>
      </c>
      <c r="P72" s="6" t="str">
        <f>HYPERLINK("https://docs.wto.org/imrd/directdoc.asp?DDFDocuments/t/G/TBTN24/CHN1790.DOCX", "https://docs.wto.org/imrd/directdoc.asp?DDFDocuments/t/G/TBTN24/CHN1790.DOCX")</f>
        <v>https://docs.wto.org/imrd/directdoc.asp?DDFDocuments/t/G/TBTN24/CHN1790.DOCX</v>
      </c>
      <c r="Q72" s="6" t="str">
        <f>HYPERLINK("https://docs.wto.org/imrd/directdoc.asp?DDFDocuments/u/G/TBTN24/CHN1790.DOCX", "https://docs.wto.org/imrd/directdoc.asp?DDFDocuments/u/G/TBTN24/CHN1790.DOCX")</f>
        <v>https://docs.wto.org/imrd/directdoc.asp?DDFDocuments/u/G/TBTN24/CHN1790.DOCX</v>
      </c>
      <c r="R72" s="6" t="str">
        <f>HYPERLINK("https://docs.wto.org/imrd/directdoc.asp?DDFDocuments/v/G/TBTN24/CHN1790.DOCX", "https://docs.wto.org/imrd/directdoc.asp?DDFDocuments/v/G/TBTN24/CHN1790.DOCX")</f>
        <v>https://docs.wto.org/imrd/directdoc.asp?DDFDocuments/v/G/TBTN24/CHN1790.DOCX</v>
      </c>
    </row>
    <row r="73" spans="1:18" ht="90">
      <c r="A73" s="8" t="s">
        <v>1113</v>
      </c>
      <c r="B73" s="7">
        <v>45295</v>
      </c>
      <c r="C73" s="6" t="str">
        <f>HYPERLINK("https://eping.wto.org/en/Search?viewData= G/TBT/N/VNM/278"," G/TBT/N/VNM/278")</f>
        <v xml:space="preserve"> G/TBT/N/VNM/278</v>
      </c>
      <c r="D73" s="6" t="s">
        <v>203</v>
      </c>
      <c r="E73" s="8" t="s">
        <v>964</v>
      </c>
      <c r="F73" s="8" t="s">
        <v>965</v>
      </c>
      <c r="G73" s="8" t="s">
        <v>966</v>
      </c>
      <c r="H73" s="6" t="s">
        <v>21</v>
      </c>
      <c r="I73" s="6" t="s">
        <v>659</v>
      </c>
      <c r="J73" s="6" t="s">
        <v>393</v>
      </c>
      <c r="K73" s="6" t="s">
        <v>21</v>
      </c>
      <c r="L73" s="6"/>
      <c r="M73" s="7">
        <v>45325</v>
      </c>
      <c r="N73" s="6" t="s">
        <v>25</v>
      </c>
      <c r="O73" s="8" t="s">
        <v>967</v>
      </c>
      <c r="P73" s="6" t="str">
        <f>HYPERLINK("https://docs.wto.org/imrd/directdoc.asp?DDFDocuments/t/G/TBTN24/VNM278.DOCX", "https://docs.wto.org/imrd/directdoc.asp?DDFDocuments/t/G/TBTN24/VNM278.DOCX")</f>
        <v>https://docs.wto.org/imrd/directdoc.asp?DDFDocuments/t/G/TBTN24/VNM278.DOCX</v>
      </c>
      <c r="Q73" s="6"/>
      <c r="R73" s="6" t="str">
        <f>HYPERLINK("https://docs.wto.org/imrd/directdoc.asp?DDFDocuments/v/G/TBTN24/VNM278.DOCX", "https://docs.wto.org/imrd/directdoc.asp?DDFDocuments/v/G/TBTN24/VNM278.DOCX")</f>
        <v>https://docs.wto.org/imrd/directdoc.asp?DDFDocuments/v/G/TBTN24/VNM278.DOCX</v>
      </c>
    </row>
    <row r="74" spans="1:18" ht="105">
      <c r="A74" s="8" t="s">
        <v>1094</v>
      </c>
      <c r="B74" s="7">
        <v>45296</v>
      </c>
      <c r="C74" s="6" t="str">
        <f>HYPERLINK("https://eping.wto.org/en/Search?viewData= G/TBT/N/CHN/1788"," G/TBT/N/CHN/1788")</f>
        <v xml:space="preserve"> G/TBT/N/CHN/1788</v>
      </c>
      <c r="D74" s="6" t="s">
        <v>662</v>
      </c>
      <c r="E74" s="8" t="s">
        <v>829</v>
      </c>
      <c r="F74" s="8" t="s">
        <v>830</v>
      </c>
      <c r="G74" s="8" t="s">
        <v>831</v>
      </c>
      <c r="H74" s="6" t="s">
        <v>832</v>
      </c>
      <c r="I74" s="6" t="s">
        <v>833</v>
      </c>
      <c r="J74" s="6" t="s">
        <v>23</v>
      </c>
      <c r="K74" s="6" t="s">
        <v>21</v>
      </c>
      <c r="L74" s="6"/>
      <c r="M74" s="7" t="s">
        <v>21</v>
      </c>
      <c r="N74" s="6" t="s">
        <v>25</v>
      </c>
      <c r="O74" s="8" t="s">
        <v>834</v>
      </c>
      <c r="P74" s="6" t="str">
        <f>HYPERLINK("https://docs.wto.org/imrd/directdoc.asp?DDFDocuments/t/G/TBTN24/CHN1788.DOCX", "https://docs.wto.org/imrd/directdoc.asp?DDFDocuments/t/G/TBTN24/CHN1788.DOCX")</f>
        <v>https://docs.wto.org/imrd/directdoc.asp?DDFDocuments/t/G/TBTN24/CHN1788.DOCX</v>
      </c>
      <c r="Q74" s="6" t="str">
        <f>HYPERLINK("https://docs.wto.org/imrd/directdoc.asp?DDFDocuments/u/G/TBTN24/CHN1788.DOCX", "https://docs.wto.org/imrd/directdoc.asp?DDFDocuments/u/G/TBTN24/CHN1788.DOCX")</f>
        <v>https://docs.wto.org/imrd/directdoc.asp?DDFDocuments/u/G/TBTN24/CHN1788.DOCX</v>
      </c>
      <c r="R74" s="6" t="str">
        <f>HYPERLINK("https://docs.wto.org/imrd/directdoc.asp?DDFDocuments/v/G/TBTN24/CHN1788.DOCX", "https://docs.wto.org/imrd/directdoc.asp?DDFDocuments/v/G/TBTN24/CHN1788.DOCX")</f>
        <v>https://docs.wto.org/imrd/directdoc.asp?DDFDocuments/v/G/TBTN24/CHN1788.DOCX</v>
      </c>
    </row>
    <row r="75" spans="1:18" ht="45">
      <c r="A75" s="8" t="s">
        <v>1011</v>
      </c>
      <c r="B75" s="7">
        <v>45313</v>
      </c>
      <c r="C75" s="6" t="str">
        <f>HYPERLINK("https://eping.wto.org/en/Search?viewData= G/TBT/N/UGA/1905"," G/TBT/N/UGA/1905")</f>
        <v xml:space="preserve"> G/TBT/N/UGA/1905</v>
      </c>
      <c r="D75" s="6" t="s">
        <v>221</v>
      </c>
      <c r="E75" s="8" t="s">
        <v>275</v>
      </c>
      <c r="F75" s="8" t="s">
        <v>276</v>
      </c>
      <c r="G75" s="8" t="s">
        <v>277</v>
      </c>
      <c r="H75" s="6" t="s">
        <v>278</v>
      </c>
      <c r="I75" s="6" t="s">
        <v>226</v>
      </c>
      <c r="J75" s="6" t="s">
        <v>268</v>
      </c>
      <c r="K75" s="6" t="s">
        <v>228</v>
      </c>
      <c r="L75" s="6"/>
      <c r="M75" s="7">
        <v>45373</v>
      </c>
      <c r="N75" s="6" t="s">
        <v>25</v>
      </c>
      <c r="O75" s="8" t="s">
        <v>279</v>
      </c>
      <c r="P75" s="6" t="str">
        <f>HYPERLINK("https://docs.wto.org/imrd/directdoc.asp?DDFDocuments/t/G/TBTN24/UGA1905.DOCX", "https://docs.wto.org/imrd/directdoc.asp?DDFDocuments/t/G/TBTN24/UGA1905.DOCX")</f>
        <v>https://docs.wto.org/imrd/directdoc.asp?DDFDocuments/t/G/TBTN24/UGA1905.DOCX</v>
      </c>
      <c r="Q75" s="6"/>
      <c r="R75" s="6" t="str">
        <f>HYPERLINK("https://docs.wto.org/imrd/directdoc.asp?DDFDocuments/v/G/TBTN24/UGA1905.DOCX", "https://docs.wto.org/imrd/directdoc.asp?DDFDocuments/v/G/TBTN24/UGA1905.DOCX")</f>
        <v>https://docs.wto.org/imrd/directdoc.asp?DDFDocuments/v/G/TBTN24/UGA1905.DOCX</v>
      </c>
    </row>
    <row r="76" spans="1:18" ht="30">
      <c r="A76" s="8" t="s">
        <v>1052</v>
      </c>
      <c r="B76" s="7">
        <v>45301</v>
      </c>
      <c r="C76" s="6" t="str">
        <f>HYPERLINK("https://eping.wto.org/en/Search?viewData= G/TBT/N/BDI/444, G/TBT/N/KEN/1549, G/TBT/N/RWA/979, G/TBT/N/TZA/1080, G/TBT/N/UGA/1894"," G/TBT/N/BDI/444, G/TBT/N/KEN/1549, G/TBT/N/RWA/979, G/TBT/N/TZA/1080, G/TBT/N/UGA/1894")</f>
        <v xml:space="preserve"> G/TBT/N/BDI/444, G/TBT/N/KEN/1549, G/TBT/N/RWA/979, G/TBT/N/TZA/1080, G/TBT/N/UGA/1894</v>
      </c>
      <c r="D76" s="6" t="s">
        <v>63</v>
      </c>
      <c r="E76" s="8" t="s">
        <v>561</v>
      </c>
      <c r="F76" s="8" t="s">
        <v>562</v>
      </c>
      <c r="G76" s="8" t="s">
        <v>563</v>
      </c>
      <c r="H76" s="6" t="s">
        <v>564</v>
      </c>
      <c r="I76" s="6" t="s">
        <v>565</v>
      </c>
      <c r="J76" s="6" t="s">
        <v>296</v>
      </c>
      <c r="K76" s="6" t="s">
        <v>47</v>
      </c>
      <c r="L76" s="6"/>
      <c r="M76" s="7">
        <v>45361</v>
      </c>
      <c r="N76" s="6" t="s">
        <v>25</v>
      </c>
      <c r="O76" s="8" t="s">
        <v>567</v>
      </c>
      <c r="P76" s="6" t="str">
        <f>HYPERLINK("https://docs.wto.org/imrd/directdoc.asp?DDFDocuments/t/G/TBTN24/BDI444.DOCX", "https://docs.wto.org/imrd/directdoc.asp?DDFDocuments/t/G/TBTN24/BDI444.DOCX")</f>
        <v>https://docs.wto.org/imrd/directdoc.asp?DDFDocuments/t/G/TBTN24/BDI444.DOCX</v>
      </c>
      <c r="Q76" s="6"/>
      <c r="R76" s="6" t="str">
        <f>HYPERLINK("https://docs.wto.org/imrd/directdoc.asp?DDFDocuments/v/G/TBTN24/BDI444.DOCX", "https://docs.wto.org/imrd/directdoc.asp?DDFDocuments/v/G/TBTN24/BDI444.DOCX")</f>
        <v>https://docs.wto.org/imrd/directdoc.asp?DDFDocuments/v/G/TBTN24/BDI444.DOCX</v>
      </c>
    </row>
    <row r="77" spans="1:18" ht="30">
      <c r="A77" s="8" t="s">
        <v>1052</v>
      </c>
      <c r="B77" s="7">
        <v>45301</v>
      </c>
      <c r="C77" s="6" t="str">
        <f>HYPERLINK("https://eping.wto.org/en/Search?viewData= G/TBT/N/BDI/444, G/TBT/N/KEN/1549, G/TBT/N/RWA/979, G/TBT/N/TZA/1080, G/TBT/N/UGA/1894"," G/TBT/N/BDI/444, G/TBT/N/KEN/1549, G/TBT/N/RWA/979, G/TBT/N/TZA/1080, G/TBT/N/UGA/1894")</f>
        <v xml:space="preserve"> G/TBT/N/BDI/444, G/TBT/N/KEN/1549, G/TBT/N/RWA/979, G/TBT/N/TZA/1080, G/TBT/N/UGA/1894</v>
      </c>
      <c r="D77" s="6" t="s">
        <v>514</v>
      </c>
      <c r="E77" s="8" t="s">
        <v>561</v>
      </c>
      <c r="F77" s="8" t="s">
        <v>562</v>
      </c>
      <c r="G77" s="8" t="s">
        <v>563</v>
      </c>
      <c r="H77" s="6" t="s">
        <v>564</v>
      </c>
      <c r="I77" s="6" t="s">
        <v>565</v>
      </c>
      <c r="J77" s="6" t="s">
        <v>566</v>
      </c>
      <c r="K77" s="6" t="s">
        <v>47</v>
      </c>
      <c r="L77" s="6"/>
      <c r="M77" s="7">
        <v>45361</v>
      </c>
      <c r="N77" s="6" t="s">
        <v>25</v>
      </c>
      <c r="O77" s="8" t="s">
        <v>567</v>
      </c>
      <c r="P77" s="6" t="str">
        <f>HYPERLINK("https://docs.wto.org/imrd/directdoc.asp?DDFDocuments/t/G/TBTN24/BDI444.DOCX", "https://docs.wto.org/imrd/directdoc.asp?DDFDocuments/t/G/TBTN24/BDI444.DOCX")</f>
        <v>https://docs.wto.org/imrd/directdoc.asp?DDFDocuments/t/G/TBTN24/BDI444.DOCX</v>
      </c>
      <c r="Q77" s="6"/>
      <c r="R77" s="6" t="str">
        <f>HYPERLINK("https://docs.wto.org/imrd/directdoc.asp?DDFDocuments/v/G/TBTN24/BDI444.DOCX", "https://docs.wto.org/imrd/directdoc.asp?DDFDocuments/v/G/TBTN24/BDI444.DOCX")</f>
        <v>https://docs.wto.org/imrd/directdoc.asp?DDFDocuments/v/G/TBTN24/BDI444.DOCX</v>
      </c>
    </row>
    <row r="78" spans="1:18" ht="30">
      <c r="A78" s="8" t="s">
        <v>1052</v>
      </c>
      <c r="B78" s="7">
        <v>45301</v>
      </c>
      <c r="C78" s="6" t="str">
        <f>HYPERLINK("https://eping.wto.org/en/Search?viewData= G/TBT/N/BDI/444, G/TBT/N/KEN/1549, G/TBT/N/RWA/979, G/TBT/N/TZA/1080, G/TBT/N/UGA/1894"," G/TBT/N/BDI/444, G/TBT/N/KEN/1549, G/TBT/N/RWA/979, G/TBT/N/TZA/1080, G/TBT/N/UGA/1894")</f>
        <v xml:space="preserve"> G/TBT/N/BDI/444, G/TBT/N/KEN/1549, G/TBT/N/RWA/979, G/TBT/N/TZA/1080, G/TBT/N/UGA/1894</v>
      </c>
      <c r="D78" s="6" t="s">
        <v>221</v>
      </c>
      <c r="E78" s="8" t="s">
        <v>561</v>
      </c>
      <c r="F78" s="8" t="s">
        <v>562</v>
      </c>
      <c r="G78" s="8" t="s">
        <v>563</v>
      </c>
      <c r="H78" s="6" t="s">
        <v>564</v>
      </c>
      <c r="I78" s="6" t="s">
        <v>565</v>
      </c>
      <c r="J78" s="6" t="s">
        <v>566</v>
      </c>
      <c r="K78" s="6" t="s">
        <v>47</v>
      </c>
      <c r="L78" s="6"/>
      <c r="M78" s="7">
        <v>45361</v>
      </c>
      <c r="N78" s="6" t="s">
        <v>25</v>
      </c>
      <c r="O78" s="8" t="s">
        <v>567</v>
      </c>
      <c r="P78" s="6" t="str">
        <f>HYPERLINK("https://docs.wto.org/imrd/directdoc.asp?DDFDocuments/t/G/TBTN24/BDI444.DOCX", "https://docs.wto.org/imrd/directdoc.asp?DDFDocuments/t/G/TBTN24/BDI444.DOCX")</f>
        <v>https://docs.wto.org/imrd/directdoc.asp?DDFDocuments/t/G/TBTN24/BDI444.DOCX</v>
      </c>
      <c r="Q78" s="6"/>
      <c r="R78" s="6" t="str">
        <f>HYPERLINK("https://docs.wto.org/imrd/directdoc.asp?DDFDocuments/v/G/TBTN24/BDI444.DOCX", "https://docs.wto.org/imrd/directdoc.asp?DDFDocuments/v/G/TBTN24/BDI444.DOCX")</f>
        <v>https://docs.wto.org/imrd/directdoc.asp?DDFDocuments/v/G/TBTN24/BDI444.DOCX</v>
      </c>
    </row>
    <row r="79" spans="1:18" ht="30">
      <c r="A79" s="8" t="s">
        <v>1052</v>
      </c>
      <c r="B79" s="7">
        <v>45301</v>
      </c>
      <c r="C79" s="6" t="str">
        <f>HYPERLINK("https://eping.wto.org/en/Search?viewData= G/TBT/N/BDI/444, G/TBT/N/KEN/1549, G/TBT/N/RWA/979, G/TBT/N/TZA/1080, G/TBT/N/UGA/1894"," G/TBT/N/BDI/444, G/TBT/N/KEN/1549, G/TBT/N/RWA/979, G/TBT/N/TZA/1080, G/TBT/N/UGA/1894")</f>
        <v xml:space="preserve"> G/TBT/N/BDI/444, G/TBT/N/KEN/1549, G/TBT/N/RWA/979, G/TBT/N/TZA/1080, G/TBT/N/UGA/1894</v>
      </c>
      <c r="D79" s="6" t="s">
        <v>471</v>
      </c>
      <c r="E79" s="8" t="s">
        <v>561</v>
      </c>
      <c r="F79" s="8" t="s">
        <v>562</v>
      </c>
      <c r="G79" s="8" t="s">
        <v>563</v>
      </c>
      <c r="H79" s="6" t="s">
        <v>564</v>
      </c>
      <c r="I79" s="6" t="s">
        <v>565</v>
      </c>
      <c r="J79" s="6" t="s">
        <v>566</v>
      </c>
      <c r="K79" s="6" t="s">
        <v>47</v>
      </c>
      <c r="L79" s="6"/>
      <c r="M79" s="7">
        <v>45361</v>
      </c>
      <c r="N79" s="6" t="s">
        <v>25</v>
      </c>
      <c r="O79" s="8" t="s">
        <v>567</v>
      </c>
      <c r="P79" s="6" t="str">
        <f>HYPERLINK("https://docs.wto.org/imrd/directdoc.asp?DDFDocuments/t/G/TBTN24/BDI444.DOCX", "https://docs.wto.org/imrd/directdoc.asp?DDFDocuments/t/G/TBTN24/BDI444.DOCX")</f>
        <v>https://docs.wto.org/imrd/directdoc.asp?DDFDocuments/t/G/TBTN24/BDI444.DOCX</v>
      </c>
      <c r="Q79" s="6"/>
      <c r="R79" s="6" t="str">
        <f>HYPERLINK("https://docs.wto.org/imrd/directdoc.asp?DDFDocuments/v/G/TBTN24/BDI444.DOCX", "https://docs.wto.org/imrd/directdoc.asp?DDFDocuments/v/G/TBTN24/BDI444.DOCX")</f>
        <v>https://docs.wto.org/imrd/directdoc.asp?DDFDocuments/v/G/TBTN24/BDI444.DOCX</v>
      </c>
    </row>
    <row r="80" spans="1:18" ht="30">
      <c r="A80" s="8" t="s">
        <v>1052</v>
      </c>
      <c r="B80" s="7">
        <v>45301</v>
      </c>
      <c r="C80" s="6" t="str">
        <f>HYPERLINK("https://eping.wto.org/en/Search?viewData= G/TBT/N/BDI/444, G/TBT/N/KEN/1549, G/TBT/N/RWA/979, G/TBT/N/TZA/1080, G/TBT/N/UGA/1894"," G/TBT/N/BDI/444, G/TBT/N/KEN/1549, G/TBT/N/RWA/979, G/TBT/N/TZA/1080, G/TBT/N/UGA/1894")</f>
        <v xml:space="preserve"> G/TBT/N/BDI/444, G/TBT/N/KEN/1549, G/TBT/N/RWA/979, G/TBT/N/TZA/1080, G/TBT/N/UGA/1894</v>
      </c>
      <c r="D80" s="6" t="s">
        <v>108</v>
      </c>
      <c r="E80" s="8" t="s">
        <v>561</v>
      </c>
      <c r="F80" s="8" t="s">
        <v>562</v>
      </c>
      <c r="G80" s="8" t="s">
        <v>563</v>
      </c>
      <c r="H80" s="6" t="s">
        <v>564</v>
      </c>
      <c r="I80" s="6" t="s">
        <v>565</v>
      </c>
      <c r="J80" s="6" t="s">
        <v>566</v>
      </c>
      <c r="K80" s="6" t="s">
        <v>47</v>
      </c>
      <c r="L80" s="6"/>
      <c r="M80" s="7">
        <v>45361</v>
      </c>
      <c r="N80" s="6" t="s">
        <v>25</v>
      </c>
      <c r="O80" s="8" t="s">
        <v>567</v>
      </c>
      <c r="P80" s="6" t="str">
        <f>HYPERLINK("https://docs.wto.org/imrd/directdoc.asp?DDFDocuments/t/G/TBTN24/BDI444.DOCX", "https://docs.wto.org/imrd/directdoc.asp?DDFDocuments/t/G/TBTN24/BDI444.DOCX")</f>
        <v>https://docs.wto.org/imrd/directdoc.asp?DDFDocuments/t/G/TBTN24/BDI444.DOCX</v>
      </c>
      <c r="Q80" s="6"/>
      <c r="R80" s="6" t="str">
        <f>HYPERLINK("https://docs.wto.org/imrd/directdoc.asp?DDFDocuments/v/G/TBTN24/BDI444.DOCX", "https://docs.wto.org/imrd/directdoc.asp?DDFDocuments/v/G/TBTN24/BDI444.DOCX")</f>
        <v>https://docs.wto.org/imrd/directdoc.asp?DDFDocuments/v/G/TBTN24/BDI444.DOCX</v>
      </c>
    </row>
    <row r="81" spans="1:18" ht="60">
      <c r="A81" s="8" t="s">
        <v>1042</v>
      </c>
      <c r="B81" s="7">
        <v>45303</v>
      </c>
      <c r="C81" s="6" t="str">
        <f>HYPERLINK("https://eping.wto.org/en/Search?viewData= G/TBT/N/BDI/453, G/TBT/N/KEN/1558, G/TBT/N/RWA/989, G/TBT/N/TZA/1089, G/TBT/N/UGA/1903"," G/TBT/N/BDI/453, G/TBT/N/KEN/1558, G/TBT/N/RWA/989, G/TBT/N/TZA/1089, G/TBT/N/UGA/1903")</f>
        <v xml:space="preserve"> G/TBT/N/BDI/453, G/TBT/N/KEN/1558, G/TBT/N/RWA/989, G/TBT/N/TZA/1089, G/TBT/N/UGA/1903</v>
      </c>
      <c r="D81" s="6" t="s">
        <v>108</v>
      </c>
      <c r="E81" s="8" t="s">
        <v>485</v>
      </c>
      <c r="F81" s="8" t="s">
        <v>486</v>
      </c>
      <c r="G81" s="8" t="s">
        <v>487</v>
      </c>
      <c r="H81" s="6" t="s">
        <v>488</v>
      </c>
      <c r="I81" s="6" t="s">
        <v>489</v>
      </c>
      <c r="J81" s="6" t="s">
        <v>490</v>
      </c>
      <c r="K81" s="6" t="s">
        <v>47</v>
      </c>
      <c r="L81" s="6"/>
      <c r="M81" s="7">
        <v>45363</v>
      </c>
      <c r="N81" s="6" t="s">
        <v>25</v>
      </c>
      <c r="O81" s="8" t="s">
        <v>491</v>
      </c>
      <c r="P81" s="6" t="str">
        <f>HYPERLINK("https://docs.wto.org/imrd/directdoc.asp?DDFDocuments/t/G/TBTN24/BDI453.DOCX", "https://docs.wto.org/imrd/directdoc.asp?DDFDocuments/t/G/TBTN24/BDI453.DOCX")</f>
        <v>https://docs.wto.org/imrd/directdoc.asp?DDFDocuments/t/G/TBTN24/BDI453.DOCX</v>
      </c>
      <c r="Q81" s="6"/>
      <c r="R81" s="6" t="str">
        <f>HYPERLINK("https://docs.wto.org/imrd/directdoc.asp?DDFDocuments/v/G/TBTN24/BDI453.DOCX", "https://docs.wto.org/imrd/directdoc.asp?DDFDocuments/v/G/TBTN24/BDI453.DOCX")</f>
        <v>https://docs.wto.org/imrd/directdoc.asp?DDFDocuments/v/G/TBTN24/BDI453.DOCX</v>
      </c>
    </row>
    <row r="82" spans="1:18" ht="60">
      <c r="A82" s="8" t="s">
        <v>1042</v>
      </c>
      <c r="B82" s="7">
        <v>45303</v>
      </c>
      <c r="C82" s="6" t="str">
        <f>HYPERLINK("https://eping.wto.org/en/Search?viewData= G/TBT/N/BDI/453, G/TBT/N/KEN/1558, G/TBT/N/RWA/989, G/TBT/N/TZA/1089, G/TBT/N/UGA/1903"," G/TBT/N/BDI/453, G/TBT/N/KEN/1558, G/TBT/N/RWA/989, G/TBT/N/TZA/1089, G/TBT/N/UGA/1903")</f>
        <v xml:space="preserve"> G/TBT/N/BDI/453, G/TBT/N/KEN/1558, G/TBT/N/RWA/989, G/TBT/N/TZA/1089, G/TBT/N/UGA/1903</v>
      </c>
      <c r="D82" s="6" t="s">
        <v>514</v>
      </c>
      <c r="E82" s="8" t="s">
        <v>485</v>
      </c>
      <c r="F82" s="8" t="s">
        <v>486</v>
      </c>
      <c r="G82" s="8" t="s">
        <v>487</v>
      </c>
      <c r="H82" s="6" t="s">
        <v>488</v>
      </c>
      <c r="I82" s="6" t="s">
        <v>489</v>
      </c>
      <c r="J82" s="6" t="s">
        <v>476</v>
      </c>
      <c r="K82" s="6" t="s">
        <v>47</v>
      </c>
      <c r="L82" s="6"/>
      <c r="M82" s="7">
        <v>45363</v>
      </c>
      <c r="N82" s="6" t="s">
        <v>25</v>
      </c>
      <c r="O82" s="8" t="s">
        <v>491</v>
      </c>
      <c r="P82" s="6" t="str">
        <f>HYPERLINK("https://docs.wto.org/imrd/directdoc.asp?DDFDocuments/t/G/TBTN24/BDI453.DOCX", "https://docs.wto.org/imrd/directdoc.asp?DDFDocuments/t/G/TBTN24/BDI453.DOCX")</f>
        <v>https://docs.wto.org/imrd/directdoc.asp?DDFDocuments/t/G/TBTN24/BDI453.DOCX</v>
      </c>
      <c r="Q82" s="6"/>
      <c r="R82" s="6" t="str">
        <f>HYPERLINK("https://docs.wto.org/imrd/directdoc.asp?DDFDocuments/v/G/TBTN24/BDI453.DOCX", "https://docs.wto.org/imrd/directdoc.asp?DDFDocuments/v/G/TBTN24/BDI453.DOCX")</f>
        <v>https://docs.wto.org/imrd/directdoc.asp?DDFDocuments/v/G/TBTN24/BDI453.DOCX</v>
      </c>
    </row>
    <row r="83" spans="1:18" ht="60">
      <c r="A83" s="8" t="s">
        <v>1042</v>
      </c>
      <c r="B83" s="7">
        <v>45303</v>
      </c>
      <c r="C83" s="6" t="str">
        <f>HYPERLINK("https://eping.wto.org/en/Search?viewData= G/TBT/N/BDI/453, G/TBT/N/KEN/1558, G/TBT/N/RWA/989, G/TBT/N/TZA/1089, G/TBT/N/UGA/1903"," G/TBT/N/BDI/453, G/TBT/N/KEN/1558, G/TBT/N/RWA/989, G/TBT/N/TZA/1089, G/TBT/N/UGA/1903")</f>
        <v xml:space="preserve"> G/TBT/N/BDI/453, G/TBT/N/KEN/1558, G/TBT/N/RWA/989, G/TBT/N/TZA/1089, G/TBT/N/UGA/1903</v>
      </c>
      <c r="D83" s="6" t="s">
        <v>471</v>
      </c>
      <c r="E83" s="8" t="s">
        <v>485</v>
      </c>
      <c r="F83" s="8" t="s">
        <v>486</v>
      </c>
      <c r="G83" s="8" t="s">
        <v>487</v>
      </c>
      <c r="H83" s="6" t="s">
        <v>488</v>
      </c>
      <c r="I83" s="6" t="s">
        <v>489</v>
      </c>
      <c r="J83" s="6" t="s">
        <v>476</v>
      </c>
      <c r="K83" s="6" t="s">
        <v>47</v>
      </c>
      <c r="L83" s="6"/>
      <c r="M83" s="7">
        <v>45363</v>
      </c>
      <c r="N83" s="6" t="s">
        <v>25</v>
      </c>
      <c r="O83" s="8" t="s">
        <v>491</v>
      </c>
      <c r="P83" s="6" t="str">
        <f>HYPERLINK("https://docs.wto.org/imrd/directdoc.asp?DDFDocuments/t/G/TBTN24/BDI453.DOCX", "https://docs.wto.org/imrd/directdoc.asp?DDFDocuments/t/G/TBTN24/BDI453.DOCX")</f>
        <v>https://docs.wto.org/imrd/directdoc.asp?DDFDocuments/t/G/TBTN24/BDI453.DOCX</v>
      </c>
      <c r="Q83" s="6"/>
      <c r="R83" s="6" t="str">
        <f>HYPERLINK("https://docs.wto.org/imrd/directdoc.asp?DDFDocuments/v/G/TBTN24/BDI453.DOCX", "https://docs.wto.org/imrd/directdoc.asp?DDFDocuments/v/G/TBTN24/BDI453.DOCX")</f>
        <v>https://docs.wto.org/imrd/directdoc.asp?DDFDocuments/v/G/TBTN24/BDI453.DOCX</v>
      </c>
    </row>
    <row r="84" spans="1:18" ht="60">
      <c r="A84" s="8" t="s">
        <v>1042</v>
      </c>
      <c r="B84" s="7">
        <v>45303</v>
      </c>
      <c r="C84" s="6" t="str">
        <f>HYPERLINK("https://eping.wto.org/en/Search?viewData= G/TBT/N/BDI/453, G/TBT/N/KEN/1558, G/TBT/N/RWA/989, G/TBT/N/TZA/1089, G/TBT/N/UGA/1903"," G/TBT/N/BDI/453, G/TBT/N/KEN/1558, G/TBT/N/RWA/989, G/TBT/N/TZA/1089, G/TBT/N/UGA/1903")</f>
        <v xml:space="preserve"> G/TBT/N/BDI/453, G/TBT/N/KEN/1558, G/TBT/N/RWA/989, G/TBT/N/TZA/1089, G/TBT/N/UGA/1903</v>
      </c>
      <c r="D84" s="6" t="s">
        <v>221</v>
      </c>
      <c r="E84" s="8" t="s">
        <v>485</v>
      </c>
      <c r="F84" s="8" t="s">
        <v>486</v>
      </c>
      <c r="G84" s="8" t="s">
        <v>487</v>
      </c>
      <c r="H84" s="6" t="s">
        <v>488</v>
      </c>
      <c r="I84" s="6" t="s">
        <v>489</v>
      </c>
      <c r="J84" s="6" t="s">
        <v>490</v>
      </c>
      <c r="K84" s="6" t="s">
        <v>47</v>
      </c>
      <c r="L84" s="6"/>
      <c r="M84" s="7">
        <v>45363</v>
      </c>
      <c r="N84" s="6" t="s">
        <v>25</v>
      </c>
      <c r="O84" s="8" t="s">
        <v>491</v>
      </c>
      <c r="P84" s="6" t="str">
        <f>HYPERLINK("https://docs.wto.org/imrd/directdoc.asp?DDFDocuments/t/G/TBTN24/BDI453.DOCX", "https://docs.wto.org/imrd/directdoc.asp?DDFDocuments/t/G/TBTN24/BDI453.DOCX")</f>
        <v>https://docs.wto.org/imrd/directdoc.asp?DDFDocuments/t/G/TBTN24/BDI453.DOCX</v>
      </c>
      <c r="Q84" s="6"/>
      <c r="R84" s="6" t="str">
        <f>HYPERLINK("https://docs.wto.org/imrd/directdoc.asp?DDFDocuments/v/G/TBTN24/BDI453.DOCX", "https://docs.wto.org/imrd/directdoc.asp?DDFDocuments/v/G/TBTN24/BDI453.DOCX")</f>
        <v>https://docs.wto.org/imrd/directdoc.asp?DDFDocuments/v/G/TBTN24/BDI453.DOCX</v>
      </c>
    </row>
    <row r="85" spans="1:18" ht="60">
      <c r="A85" s="8" t="s">
        <v>1042</v>
      </c>
      <c r="B85" s="7">
        <v>45303</v>
      </c>
      <c r="C85" s="6" t="str">
        <f>HYPERLINK("https://eping.wto.org/en/Search?viewData= G/TBT/N/BDI/453, G/TBT/N/KEN/1558, G/TBT/N/RWA/989, G/TBT/N/TZA/1089, G/TBT/N/UGA/1903"," G/TBT/N/BDI/453, G/TBT/N/KEN/1558, G/TBT/N/RWA/989, G/TBT/N/TZA/1089, G/TBT/N/UGA/1903")</f>
        <v xml:space="preserve"> G/TBT/N/BDI/453, G/TBT/N/KEN/1558, G/TBT/N/RWA/989, G/TBT/N/TZA/1089, G/TBT/N/UGA/1903</v>
      </c>
      <c r="D85" s="6" t="s">
        <v>63</v>
      </c>
      <c r="E85" s="8" t="s">
        <v>485</v>
      </c>
      <c r="F85" s="8" t="s">
        <v>486</v>
      </c>
      <c r="G85" s="8" t="s">
        <v>487</v>
      </c>
      <c r="H85" s="6" t="s">
        <v>488</v>
      </c>
      <c r="I85" s="6" t="s">
        <v>489</v>
      </c>
      <c r="J85" s="6" t="s">
        <v>490</v>
      </c>
      <c r="K85" s="6" t="s">
        <v>47</v>
      </c>
      <c r="L85" s="6"/>
      <c r="M85" s="7">
        <v>45363</v>
      </c>
      <c r="N85" s="6" t="s">
        <v>25</v>
      </c>
      <c r="O85" s="8" t="s">
        <v>491</v>
      </c>
      <c r="P85" s="6" t="str">
        <f>HYPERLINK("https://docs.wto.org/imrd/directdoc.asp?DDFDocuments/t/G/TBTN24/BDI453.DOCX", "https://docs.wto.org/imrd/directdoc.asp?DDFDocuments/t/G/TBTN24/BDI453.DOCX")</f>
        <v>https://docs.wto.org/imrd/directdoc.asp?DDFDocuments/t/G/TBTN24/BDI453.DOCX</v>
      </c>
      <c r="Q85" s="6"/>
      <c r="R85" s="6" t="str">
        <f>HYPERLINK("https://docs.wto.org/imrd/directdoc.asp?DDFDocuments/v/G/TBTN24/BDI453.DOCX", "https://docs.wto.org/imrd/directdoc.asp?DDFDocuments/v/G/TBTN24/BDI453.DOCX")</f>
        <v>https://docs.wto.org/imrd/directdoc.asp?DDFDocuments/v/G/TBTN24/BDI453.DOCX</v>
      </c>
    </row>
    <row r="86" spans="1:18" ht="120">
      <c r="A86" s="8" t="s">
        <v>1031</v>
      </c>
      <c r="B86" s="7">
        <v>45306</v>
      </c>
      <c r="C86" s="6" t="str">
        <f>HYPERLINK("https://eping.wto.org/en/Search?viewData= G/TBT/N/UKR/281"," G/TBT/N/UKR/281")</f>
        <v xml:space="preserve"> G/TBT/N/UKR/281</v>
      </c>
      <c r="D86" s="6" t="s">
        <v>258</v>
      </c>
      <c r="E86" s="8" t="s">
        <v>388</v>
      </c>
      <c r="F86" s="8" t="s">
        <v>389</v>
      </c>
      <c r="G86" s="8" t="s">
        <v>390</v>
      </c>
      <c r="H86" s="6" t="s">
        <v>391</v>
      </c>
      <c r="I86" s="6" t="s">
        <v>392</v>
      </c>
      <c r="J86" s="6" t="s">
        <v>393</v>
      </c>
      <c r="K86" s="6" t="s">
        <v>21</v>
      </c>
      <c r="L86" s="6"/>
      <c r="M86" s="7">
        <v>45366</v>
      </c>
      <c r="N86" s="6" t="s">
        <v>25</v>
      </c>
      <c r="O86" s="8" t="s">
        <v>394</v>
      </c>
      <c r="P86" s="6" t="str">
        <f>HYPERLINK("https://docs.wto.org/imrd/directdoc.asp?DDFDocuments/t/G/TBTN24/UKR281.DOCX", "https://docs.wto.org/imrd/directdoc.asp?DDFDocuments/t/G/TBTN24/UKR281.DOCX")</f>
        <v>https://docs.wto.org/imrd/directdoc.asp?DDFDocuments/t/G/TBTN24/UKR281.DOCX</v>
      </c>
      <c r="Q86" s="6"/>
      <c r="R86" s="6" t="str">
        <f>HYPERLINK("https://docs.wto.org/imrd/directdoc.asp?DDFDocuments/v/G/TBTN24/UKR281.DOCX", "https://docs.wto.org/imrd/directdoc.asp?DDFDocuments/v/G/TBTN24/UKR281.DOCX")</f>
        <v>https://docs.wto.org/imrd/directdoc.asp?DDFDocuments/v/G/TBTN24/UKR281.DOCX</v>
      </c>
    </row>
    <row r="87" spans="1:18" ht="30">
      <c r="A87" s="8" t="s">
        <v>1038</v>
      </c>
      <c r="B87" s="7">
        <v>45306</v>
      </c>
      <c r="C87" s="6" t="str">
        <f>HYPERLINK("https://eping.wto.org/en/Search?viewData= G/TBT/N/JAM/122"," G/TBT/N/JAM/122")</f>
        <v xml:space="preserve"> G/TBT/N/JAM/122</v>
      </c>
      <c r="D87" s="6" t="s">
        <v>410</v>
      </c>
      <c r="E87" s="8" t="s">
        <v>457</v>
      </c>
      <c r="F87" s="8" t="s">
        <v>458</v>
      </c>
      <c r="G87" s="8" t="s">
        <v>459</v>
      </c>
      <c r="H87" s="6" t="s">
        <v>460</v>
      </c>
      <c r="I87" s="6" t="s">
        <v>461</v>
      </c>
      <c r="J87" s="6" t="s">
        <v>201</v>
      </c>
      <c r="K87" s="6" t="s">
        <v>47</v>
      </c>
      <c r="L87" s="6"/>
      <c r="M87" s="7">
        <v>45370</v>
      </c>
      <c r="N87" s="6" t="s">
        <v>25</v>
      </c>
      <c r="O87" s="6"/>
      <c r="P87" s="6" t="str">
        <f>HYPERLINK("https://docs.wto.org/imrd/directdoc.asp?DDFDocuments/t/G/TBTN24/JAM122.DOCX", "https://docs.wto.org/imrd/directdoc.asp?DDFDocuments/t/G/TBTN24/JAM122.DOCX")</f>
        <v>https://docs.wto.org/imrd/directdoc.asp?DDFDocuments/t/G/TBTN24/JAM122.DOCX</v>
      </c>
      <c r="Q87" s="6" t="str">
        <f>HYPERLINK("https://docs.wto.org/imrd/directdoc.asp?DDFDocuments/u/G/TBTN24/JAM122.DOCX", "https://docs.wto.org/imrd/directdoc.asp?DDFDocuments/u/G/TBTN24/JAM122.DOCX")</f>
        <v>https://docs.wto.org/imrd/directdoc.asp?DDFDocuments/u/G/TBTN24/JAM122.DOCX</v>
      </c>
      <c r="R87" s="6" t="str">
        <f>HYPERLINK("https://docs.wto.org/imrd/directdoc.asp?DDFDocuments/v/G/TBTN24/JAM122.DOCX", "https://docs.wto.org/imrd/directdoc.asp?DDFDocuments/v/G/TBTN24/JAM122.DOCX")</f>
        <v>https://docs.wto.org/imrd/directdoc.asp?DDFDocuments/v/G/TBTN24/JAM122.DOCX</v>
      </c>
    </row>
    <row r="88" spans="1:18" ht="30">
      <c r="A88" s="8" t="s">
        <v>1041</v>
      </c>
      <c r="B88" s="7">
        <v>45303</v>
      </c>
      <c r="C88" s="6" t="str">
        <f>HYPERLINK("https://eping.wto.org/en/Search?viewData= G/TBT/N/RWA/988"," G/TBT/N/RWA/988")</f>
        <v xml:space="preserve"> G/TBT/N/RWA/988</v>
      </c>
      <c r="D88" s="6" t="s">
        <v>471</v>
      </c>
      <c r="E88" s="8" t="s">
        <v>479</v>
      </c>
      <c r="F88" s="8" t="s">
        <v>480</v>
      </c>
      <c r="G88" s="8" t="s">
        <v>481</v>
      </c>
      <c r="H88" s="6" t="s">
        <v>21</v>
      </c>
      <c r="I88" s="6" t="s">
        <v>482</v>
      </c>
      <c r="J88" s="6" t="s">
        <v>483</v>
      </c>
      <c r="K88" s="6" t="s">
        <v>21</v>
      </c>
      <c r="L88" s="6"/>
      <c r="M88" s="7">
        <v>45363</v>
      </c>
      <c r="N88" s="6" t="s">
        <v>25</v>
      </c>
      <c r="O88" s="8" t="s">
        <v>484</v>
      </c>
      <c r="P88" s="6" t="str">
        <f>HYPERLINK("https://docs.wto.org/imrd/directdoc.asp?DDFDocuments/t/G/TBTN24/RWA988.DOCX", "https://docs.wto.org/imrd/directdoc.asp?DDFDocuments/t/G/TBTN24/RWA988.DOCX")</f>
        <v>https://docs.wto.org/imrd/directdoc.asp?DDFDocuments/t/G/TBTN24/RWA988.DOCX</v>
      </c>
      <c r="Q88" s="6" t="str">
        <f>HYPERLINK("https://docs.wto.org/imrd/directdoc.asp?DDFDocuments/u/G/TBTN24/RWA988.DOCX", "https://docs.wto.org/imrd/directdoc.asp?DDFDocuments/u/G/TBTN24/RWA988.DOCX")</f>
        <v>https://docs.wto.org/imrd/directdoc.asp?DDFDocuments/u/G/TBTN24/RWA988.DOCX</v>
      </c>
      <c r="R88" s="6" t="str">
        <f>HYPERLINK("https://docs.wto.org/imrd/directdoc.asp?DDFDocuments/v/G/TBTN24/RWA988.DOCX", "https://docs.wto.org/imrd/directdoc.asp?DDFDocuments/v/G/TBTN24/RWA988.DOCX")</f>
        <v>https://docs.wto.org/imrd/directdoc.asp?DDFDocuments/v/G/TBTN24/RWA988.DOCX</v>
      </c>
    </row>
    <row r="89" spans="1:18" ht="45">
      <c r="A89" s="8" t="s">
        <v>1099</v>
      </c>
      <c r="B89" s="7">
        <v>45296</v>
      </c>
      <c r="C89" s="6" t="str">
        <f>HYPERLINK("https://eping.wto.org/en/Search?viewData= G/TBT/N/CHL/671"," G/TBT/N/CHL/671")</f>
        <v xml:space="preserve"> G/TBT/N/CHL/671</v>
      </c>
      <c r="D89" s="6" t="s">
        <v>863</v>
      </c>
      <c r="E89" s="8" t="s">
        <v>864</v>
      </c>
      <c r="F89" s="8" t="s">
        <v>865</v>
      </c>
      <c r="G89" s="8" t="s">
        <v>866</v>
      </c>
      <c r="H89" s="6" t="s">
        <v>21</v>
      </c>
      <c r="I89" s="6" t="s">
        <v>327</v>
      </c>
      <c r="J89" s="6" t="s">
        <v>867</v>
      </c>
      <c r="K89" s="6" t="s">
        <v>21</v>
      </c>
      <c r="L89" s="6"/>
      <c r="M89" s="7">
        <v>45356</v>
      </c>
      <c r="N89" s="6" t="s">
        <v>25</v>
      </c>
      <c r="O89" s="8" t="s">
        <v>868</v>
      </c>
      <c r="P89" s="6" t="str">
        <f>HYPERLINK("https://docs.wto.org/imrd/directdoc.asp?DDFDocuments/t/G/TBTN24/CHL671.DOCX", "https://docs.wto.org/imrd/directdoc.asp?DDFDocuments/t/G/TBTN24/CHL671.DOCX")</f>
        <v>https://docs.wto.org/imrd/directdoc.asp?DDFDocuments/t/G/TBTN24/CHL671.DOCX</v>
      </c>
      <c r="Q89" s="6" t="str">
        <f>HYPERLINK("https://docs.wto.org/imrd/directdoc.asp?DDFDocuments/u/G/TBTN24/CHL671.DOCX", "https://docs.wto.org/imrd/directdoc.asp?DDFDocuments/u/G/TBTN24/CHL671.DOCX")</f>
        <v>https://docs.wto.org/imrd/directdoc.asp?DDFDocuments/u/G/TBTN24/CHL671.DOCX</v>
      </c>
      <c r="R89" s="6" t="str">
        <f>HYPERLINK("https://docs.wto.org/imrd/directdoc.asp?DDFDocuments/v/G/TBTN24/CHL671.DOCX", "https://docs.wto.org/imrd/directdoc.asp?DDFDocuments/v/G/TBTN24/CHL671.DOCX")</f>
        <v>https://docs.wto.org/imrd/directdoc.asp?DDFDocuments/v/G/TBTN24/CHL671.DOCX</v>
      </c>
    </row>
    <row r="90" spans="1:18" ht="105">
      <c r="A90" s="8" t="s">
        <v>981</v>
      </c>
      <c r="B90" s="7">
        <v>45321</v>
      </c>
      <c r="C90" s="6" t="str">
        <f>HYPERLINK("https://eping.wto.org/en/Search?viewData= G/TBT/N/USA/2093"," G/TBT/N/USA/2093")</f>
        <v xml:space="preserve"> G/TBT/N/USA/2093</v>
      </c>
      <c r="D90" s="6" t="s">
        <v>27</v>
      </c>
      <c r="E90" s="8" t="s">
        <v>76</v>
      </c>
      <c r="F90" s="8" t="s">
        <v>77</v>
      </c>
      <c r="G90" s="8" t="s">
        <v>78</v>
      </c>
      <c r="H90" s="6" t="s">
        <v>79</v>
      </c>
      <c r="I90" s="6" t="s">
        <v>80</v>
      </c>
      <c r="J90" s="6" t="s">
        <v>81</v>
      </c>
      <c r="K90" s="6" t="s">
        <v>21</v>
      </c>
      <c r="L90" s="6"/>
      <c r="M90" s="7">
        <v>45362</v>
      </c>
      <c r="N90" s="6" t="s">
        <v>25</v>
      </c>
      <c r="O90" s="8" t="s">
        <v>82</v>
      </c>
      <c r="P90" s="6" t="str">
        <f>HYPERLINK("https://docs.wto.org/imrd/directdoc.asp?DDFDocuments/t/G/TBTN24/USA2093.DOCX", "https://docs.wto.org/imrd/directdoc.asp?DDFDocuments/t/G/TBTN24/USA2093.DOCX")</f>
        <v>https://docs.wto.org/imrd/directdoc.asp?DDFDocuments/t/G/TBTN24/USA2093.DOCX</v>
      </c>
      <c r="Q90" s="6"/>
      <c r="R90" s="6"/>
    </row>
    <row r="91" spans="1:18" ht="60">
      <c r="A91" s="8" t="s">
        <v>1015</v>
      </c>
      <c r="B91" s="7">
        <v>45310</v>
      </c>
      <c r="C91" s="6" t="str">
        <f>HYPERLINK("https://eping.wto.org/en/Search?viewData= G/TBT/N/TZA/1094"," G/TBT/N/TZA/1094")</f>
        <v xml:space="preserve"> G/TBT/N/TZA/1094</v>
      </c>
      <c r="D91" s="6" t="s">
        <v>63</v>
      </c>
      <c r="E91" s="8" t="s">
        <v>298</v>
      </c>
      <c r="F91" s="8" t="s">
        <v>299</v>
      </c>
      <c r="G91" s="8" t="s">
        <v>300</v>
      </c>
      <c r="H91" s="6" t="s">
        <v>301</v>
      </c>
      <c r="I91" s="6" t="s">
        <v>68</v>
      </c>
      <c r="J91" s="6" t="s">
        <v>296</v>
      </c>
      <c r="K91" s="6" t="s">
        <v>47</v>
      </c>
      <c r="L91" s="6"/>
      <c r="M91" s="7">
        <v>45370</v>
      </c>
      <c r="N91" s="6" t="s">
        <v>25</v>
      </c>
      <c r="O91" s="8" t="s">
        <v>302</v>
      </c>
      <c r="P91" s="6" t="str">
        <f>HYPERLINK("https://docs.wto.org/imrd/directdoc.asp?DDFDocuments/t/G/TBTN24/TZA1094.DOCX", "https://docs.wto.org/imrd/directdoc.asp?DDFDocuments/t/G/TBTN24/TZA1094.DOCX")</f>
        <v>https://docs.wto.org/imrd/directdoc.asp?DDFDocuments/t/G/TBTN24/TZA1094.DOCX</v>
      </c>
      <c r="Q91" s="6" t="str">
        <f>HYPERLINK("https://docs.wto.org/imrd/directdoc.asp?DDFDocuments/u/G/TBTN24/TZA1094.DOCX", "https://docs.wto.org/imrd/directdoc.asp?DDFDocuments/u/G/TBTN24/TZA1094.DOCX")</f>
        <v>https://docs.wto.org/imrd/directdoc.asp?DDFDocuments/u/G/TBTN24/TZA1094.DOCX</v>
      </c>
      <c r="R91" s="6" t="str">
        <f>HYPERLINK("https://docs.wto.org/imrd/directdoc.asp?DDFDocuments/v/G/TBTN24/TZA1094.DOCX", "https://docs.wto.org/imrd/directdoc.asp?DDFDocuments/v/G/TBTN24/TZA1094.DOCX")</f>
        <v>https://docs.wto.org/imrd/directdoc.asp?DDFDocuments/v/G/TBTN24/TZA1094.DOCX</v>
      </c>
    </row>
    <row r="92" spans="1:18" ht="60">
      <c r="A92" s="8" t="s">
        <v>1015</v>
      </c>
      <c r="B92" s="7">
        <v>45310</v>
      </c>
      <c r="C92" s="6" t="str">
        <f>HYPERLINK("https://eping.wto.org/en/Search?viewData= G/TBT/N/TZA/1095"," G/TBT/N/TZA/1095")</f>
        <v xml:space="preserve"> G/TBT/N/TZA/1095</v>
      </c>
      <c r="D92" s="6" t="s">
        <v>63</v>
      </c>
      <c r="E92" s="8" t="s">
        <v>306</v>
      </c>
      <c r="F92" s="8" t="s">
        <v>307</v>
      </c>
      <c r="G92" s="8" t="s">
        <v>300</v>
      </c>
      <c r="H92" s="6" t="s">
        <v>301</v>
      </c>
      <c r="I92" s="6" t="s">
        <v>68</v>
      </c>
      <c r="J92" s="6" t="s">
        <v>296</v>
      </c>
      <c r="K92" s="6" t="s">
        <v>47</v>
      </c>
      <c r="L92" s="6"/>
      <c r="M92" s="7">
        <v>45370</v>
      </c>
      <c r="N92" s="6" t="s">
        <v>25</v>
      </c>
      <c r="O92" s="8" t="s">
        <v>308</v>
      </c>
      <c r="P92" s="6" t="str">
        <f>HYPERLINK("https://docs.wto.org/imrd/directdoc.asp?DDFDocuments/t/G/TBTN24/TZA1095.DOCX", "https://docs.wto.org/imrd/directdoc.asp?DDFDocuments/t/G/TBTN24/TZA1095.DOCX")</f>
        <v>https://docs.wto.org/imrd/directdoc.asp?DDFDocuments/t/G/TBTN24/TZA1095.DOCX</v>
      </c>
      <c r="Q92" s="6" t="str">
        <f>HYPERLINK("https://docs.wto.org/imrd/directdoc.asp?DDFDocuments/u/G/TBTN24/TZA1095.DOCX", "https://docs.wto.org/imrd/directdoc.asp?DDFDocuments/u/G/TBTN24/TZA1095.DOCX")</f>
        <v>https://docs.wto.org/imrd/directdoc.asp?DDFDocuments/u/G/TBTN24/TZA1095.DOCX</v>
      </c>
      <c r="R92" s="6" t="str">
        <f>HYPERLINK("https://docs.wto.org/imrd/directdoc.asp?DDFDocuments/v/G/TBTN24/TZA1095.DOCX", "https://docs.wto.org/imrd/directdoc.asp?DDFDocuments/v/G/TBTN24/TZA1095.DOCX")</f>
        <v>https://docs.wto.org/imrd/directdoc.asp?DDFDocuments/v/G/TBTN24/TZA1095.DOCX</v>
      </c>
    </row>
    <row r="93" spans="1:18" ht="60">
      <c r="A93" s="8" t="s">
        <v>1018</v>
      </c>
      <c r="B93" s="7">
        <v>45310</v>
      </c>
      <c r="C93" s="6" t="str">
        <f>HYPERLINK("https://eping.wto.org/en/Search?viewData= G/TBT/N/TZA/1091"," G/TBT/N/TZA/1091")</f>
        <v xml:space="preserve"> G/TBT/N/TZA/1091</v>
      </c>
      <c r="D93" s="6" t="s">
        <v>63</v>
      </c>
      <c r="E93" s="8" t="s">
        <v>309</v>
      </c>
      <c r="F93" s="8" t="s">
        <v>310</v>
      </c>
      <c r="G93" s="8" t="s">
        <v>311</v>
      </c>
      <c r="H93" s="6" t="s">
        <v>21</v>
      </c>
      <c r="I93" s="6" t="s">
        <v>68</v>
      </c>
      <c r="J93" s="6" t="s">
        <v>312</v>
      </c>
      <c r="K93" s="6" t="s">
        <v>47</v>
      </c>
      <c r="L93" s="6"/>
      <c r="M93" s="7">
        <v>45370</v>
      </c>
      <c r="N93" s="6" t="s">
        <v>25</v>
      </c>
      <c r="O93" s="8" t="s">
        <v>313</v>
      </c>
      <c r="P93" s="6" t="str">
        <f>HYPERLINK("https://docs.wto.org/imrd/directdoc.asp?DDFDocuments/t/G/TBTN24/TZA1091.DOCX", "https://docs.wto.org/imrd/directdoc.asp?DDFDocuments/t/G/TBTN24/TZA1091.DOCX")</f>
        <v>https://docs.wto.org/imrd/directdoc.asp?DDFDocuments/t/G/TBTN24/TZA1091.DOCX</v>
      </c>
      <c r="Q93" s="6" t="str">
        <f>HYPERLINK("https://docs.wto.org/imrd/directdoc.asp?DDFDocuments/u/G/TBTN24/TZA1091.DOCX", "https://docs.wto.org/imrd/directdoc.asp?DDFDocuments/u/G/TBTN24/TZA1091.DOCX")</f>
        <v>https://docs.wto.org/imrd/directdoc.asp?DDFDocuments/u/G/TBTN24/TZA1091.DOCX</v>
      </c>
      <c r="R93" s="6" t="str">
        <f>HYPERLINK("https://docs.wto.org/imrd/directdoc.asp?DDFDocuments/v/G/TBTN24/TZA1091.DOCX", "https://docs.wto.org/imrd/directdoc.asp?DDFDocuments/v/G/TBTN24/TZA1091.DOCX")</f>
        <v>https://docs.wto.org/imrd/directdoc.asp?DDFDocuments/v/G/TBTN24/TZA1091.DOCX</v>
      </c>
    </row>
    <row r="94" spans="1:18" ht="30">
      <c r="A94" s="8" t="s">
        <v>1018</v>
      </c>
      <c r="B94" s="7">
        <v>45310</v>
      </c>
      <c r="C94" s="6" t="str">
        <f>HYPERLINK("https://eping.wto.org/en/Search?viewData= G/TBT/N/TZA/1092"," G/TBT/N/TZA/1092")</f>
        <v xml:space="preserve"> G/TBT/N/TZA/1092</v>
      </c>
      <c r="D94" s="6" t="s">
        <v>63</v>
      </c>
      <c r="E94" s="8" t="s">
        <v>314</v>
      </c>
      <c r="F94" s="8" t="s">
        <v>315</v>
      </c>
      <c r="G94" s="8" t="s">
        <v>311</v>
      </c>
      <c r="H94" s="6" t="s">
        <v>21</v>
      </c>
      <c r="I94" s="6" t="s">
        <v>68</v>
      </c>
      <c r="J94" s="6" t="s">
        <v>316</v>
      </c>
      <c r="K94" s="6" t="s">
        <v>47</v>
      </c>
      <c r="L94" s="6"/>
      <c r="M94" s="7">
        <v>45370</v>
      </c>
      <c r="N94" s="6" t="s">
        <v>25</v>
      </c>
      <c r="O94" s="8" t="s">
        <v>317</v>
      </c>
      <c r="P94" s="6" t="str">
        <f>HYPERLINK("https://docs.wto.org/imrd/directdoc.asp?DDFDocuments/t/G/TBTN24/TZA1092.DOCX", "https://docs.wto.org/imrd/directdoc.asp?DDFDocuments/t/G/TBTN24/TZA1092.DOCX")</f>
        <v>https://docs.wto.org/imrd/directdoc.asp?DDFDocuments/t/G/TBTN24/TZA1092.DOCX</v>
      </c>
      <c r="Q94" s="6" t="str">
        <f>HYPERLINK("https://docs.wto.org/imrd/directdoc.asp?DDFDocuments/u/G/TBTN24/TZA1092.DOCX", "https://docs.wto.org/imrd/directdoc.asp?DDFDocuments/u/G/TBTN24/TZA1092.DOCX")</f>
        <v>https://docs.wto.org/imrd/directdoc.asp?DDFDocuments/u/G/TBTN24/TZA1092.DOCX</v>
      </c>
      <c r="R94" s="6" t="str">
        <f>HYPERLINK("https://docs.wto.org/imrd/directdoc.asp?DDFDocuments/v/G/TBTN24/TZA1092.DOCX", "https://docs.wto.org/imrd/directdoc.asp?DDFDocuments/v/G/TBTN24/TZA1092.DOCX")</f>
        <v>https://docs.wto.org/imrd/directdoc.asp?DDFDocuments/v/G/TBTN24/TZA1092.DOCX</v>
      </c>
    </row>
    <row r="95" spans="1:18" ht="45">
      <c r="A95" s="8" t="s">
        <v>1014</v>
      </c>
      <c r="B95" s="7">
        <v>45310</v>
      </c>
      <c r="C95" s="6" t="str">
        <f>HYPERLINK("https://eping.wto.org/en/Search?viewData= G/TBT/N/TZA/1096"," G/TBT/N/TZA/1096")</f>
        <v xml:space="preserve"> G/TBT/N/TZA/1096</v>
      </c>
      <c r="D95" s="6" t="s">
        <v>63</v>
      </c>
      <c r="E95" s="8" t="s">
        <v>292</v>
      </c>
      <c r="F95" s="8" t="s">
        <v>293</v>
      </c>
      <c r="G95" s="8" t="s">
        <v>294</v>
      </c>
      <c r="H95" s="6" t="s">
        <v>295</v>
      </c>
      <c r="I95" s="6" t="s">
        <v>68</v>
      </c>
      <c r="J95" s="6" t="s">
        <v>296</v>
      </c>
      <c r="K95" s="6" t="s">
        <v>47</v>
      </c>
      <c r="L95" s="6"/>
      <c r="M95" s="7">
        <v>45370</v>
      </c>
      <c r="N95" s="6" t="s">
        <v>25</v>
      </c>
      <c r="O95" s="8" t="s">
        <v>297</v>
      </c>
      <c r="P95" s="6" t="str">
        <f>HYPERLINK("https://docs.wto.org/imrd/directdoc.asp?DDFDocuments/t/G/TBTN24/TZA1096.DOCX", "https://docs.wto.org/imrd/directdoc.asp?DDFDocuments/t/G/TBTN24/TZA1096.DOCX")</f>
        <v>https://docs.wto.org/imrd/directdoc.asp?DDFDocuments/t/G/TBTN24/TZA1096.DOCX</v>
      </c>
      <c r="Q95" s="6" t="str">
        <f>HYPERLINK("https://docs.wto.org/imrd/directdoc.asp?DDFDocuments/u/G/TBTN24/TZA1096.DOCX", "https://docs.wto.org/imrd/directdoc.asp?DDFDocuments/u/G/TBTN24/TZA1096.DOCX")</f>
        <v>https://docs.wto.org/imrd/directdoc.asp?DDFDocuments/u/G/TBTN24/TZA1096.DOCX</v>
      </c>
      <c r="R95" s="6" t="str">
        <f>HYPERLINK("https://docs.wto.org/imrd/directdoc.asp?DDFDocuments/v/G/TBTN24/TZA1096.DOCX", "https://docs.wto.org/imrd/directdoc.asp?DDFDocuments/v/G/TBTN24/TZA1096.DOCX")</f>
        <v>https://docs.wto.org/imrd/directdoc.asp?DDFDocuments/v/G/TBTN24/TZA1096.DOCX</v>
      </c>
    </row>
    <row r="96" spans="1:18" ht="45">
      <c r="A96" s="8" t="s">
        <v>1014</v>
      </c>
      <c r="B96" s="7">
        <v>45310</v>
      </c>
      <c r="C96" s="6" t="str">
        <f>HYPERLINK("https://eping.wto.org/en/Search?viewData= G/TBT/N/TZA/1093"," G/TBT/N/TZA/1093")</f>
        <v xml:space="preserve"> G/TBT/N/TZA/1093</v>
      </c>
      <c r="D96" s="6" t="s">
        <v>63</v>
      </c>
      <c r="E96" s="8" t="s">
        <v>303</v>
      </c>
      <c r="F96" s="8" t="s">
        <v>304</v>
      </c>
      <c r="G96" s="8" t="s">
        <v>294</v>
      </c>
      <c r="H96" s="6" t="s">
        <v>295</v>
      </c>
      <c r="I96" s="6" t="s">
        <v>68</v>
      </c>
      <c r="J96" s="6" t="s">
        <v>296</v>
      </c>
      <c r="K96" s="6" t="s">
        <v>47</v>
      </c>
      <c r="L96" s="6"/>
      <c r="M96" s="7">
        <v>45370</v>
      </c>
      <c r="N96" s="6" t="s">
        <v>25</v>
      </c>
      <c r="O96" s="8" t="s">
        <v>305</v>
      </c>
      <c r="P96" s="6" t="str">
        <f>HYPERLINK("https://docs.wto.org/imrd/directdoc.asp?DDFDocuments/t/G/TBTN24/TZA1093.DOCX", "https://docs.wto.org/imrd/directdoc.asp?DDFDocuments/t/G/TBTN24/TZA1093.DOCX")</f>
        <v>https://docs.wto.org/imrd/directdoc.asp?DDFDocuments/t/G/TBTN24/TZA1093.DOCX</v>
      </c>
      <c r="Q96" s="6" t="str">
        <f>HYPERLINK("https://docs.wto.org/imrd/directdoc.asp?DDFDocuments/u/G/TBTN24/TZA1093.DOCX", "https://docs.wto.org/imrd/directdoc.asp?DDFDocuments/u/G/TBTN24/TZA1093.DOCX")</f>
        <v>https://docs.wto.org/imrd/directdoc.asp?DDFDocuments/u/G/TBTN24/TZA1093.DOCX</v>
      </c>
      <c r="R96" s="6" t="str">
        <f>HYPERLINK("https://docs.wto.org/imrd/directdoc.asp?DDFDocuments/v/G/TBTN24/TZA1093.DOCX", "https://docs.wto.org/imrd/directdoc.asp?DDFDocuments/v/G/TBTN24/TZA1093.DOCX")</f>
        <v>https://docs.wto.org/imrd/directdoc.asp?DDFDocuments/v/G/TBTN24/TZA1093.DOCX</v>
      </c>
    </row>
    <row r="97" spans="1:18" ht="30">
      <c r="A97" s="8" t="s">
        <v>1045</v>
      </c>
      <c r="B97" s="7">
        <v>45303</v>
      </c>
      <c r="C97" s="6" t="str">
        <f>HYPERLINK("https://eping.wto.org/en/Search?viewData= G/TBT/N/RWA/992"," G/TBT/N/RWA/992")</f>
        <v xml:space="preserve"> G/TBT/N/RWA/992</v>
      </c>
      <c r="D97" s="6" t="s">
        <v>471</v>
      </c>
      <c r="E97" s="8" t="s">
        <v>506</v>
      </c>
      <c r="F97" s="8" t="s">
        <v>507</v>
      </c>
      <c r="G97" s="8" t="s">
        <v>508</v>
      </c>
      <c r="H97" s="6" t="s">
        <v>21</v>
      </c>
      <c r="I97" s="6" t="s">
        <v>509</v>
      </c>
      <c r="J97" s="6" t="s">
        <v>483</v>
      </c>
      <c r="K97" s="6" t="s">
        <v>21</v>
      </c>
      <c r="L97" s="6"/>
      <c r="M97" s="7">
        <v>45363</v>
      </c>
      <c r="N97" s="6" t="s">
        <v>25</v>
      </c>
      <c r="O97" s="8" t="s">
        <v>510</v>
      </c>
      <c r="P97" s="6" t="str">
        <f>HYPERLINK("https://docs.wto.org/imrd/directdoc.asp?DDFDocuments/t/G/TBTN24/RWA992.DOCX", "https://docs.wto.org/imrd/directdoc.asp?DDFDocuments/t/G/TBTN24/RWA992.DOCX")</f>
        <v>https://docs.wto.org/imrd/directdoc.asp?DDFDocuments/t/G/TBTN24/RWA992.DOCX</v>
      </c>
      <c r="Q97" s="6" t="str">
        <f>HYPERLINK("https://docs.wto.org/imrd/directdoc.asp?DDFDocuments/u/G/TBTN24/RWA992.DOCX", "https://docs.wto.org/imrd/directdoc.asp?DDFDocuments/u/G/TBTN24/RWA992.DOCX")</f>
        <v>https://docs.wto.org/imrd/directdoc.asp?DDFDocuments/u/G/TBTN24/RWA992.DOCX</v>
      </c>
      <c r="R97" s="6" t="str">
        <f>HYPERLINK("https://docs.wto.org/imrd/directdoc.asp?DDFDocuments/v/G/TBTN24/RWA992.DOCX", "https://docs.wto.org/imrd/directdoc.asp?DDFDocuments/v/G/TBTN24/RWA992.DOCX")</f>
        <v>https://docs.wto.org/imrd/directdoc.asp?DDFDocuments/v/G/TBTN24/RWA992.DOCX</v>
      </c>
    </row>
    <row r="98" spans="1:18" ht="30">
      <c r="A98" s="8" t="s">
        <v>1045</v>
      </c>
      <c r="B98" s="7">
        <v>45303</v>
      </c>
      <c r="C98" s="6" t="str">
        <f>HYPERLINK("https://eping.wto.org/en/Search?viewData= G/TBT/N/RWA/996"," G/TBT/N/RWA/996")</f>
        <v xml:space="preserve"> G/TBT/N/RWA/996</v>
      </c>
      <c r="D98" s="6" t="s">
        <v>471</v>
      </c>
      <c r="E98" s="8" t="s">
        <v>511</v>
      </c>
      <c r="F98" s="8" t="s">
        <v>512</v>
      </c>
      <c r="G98" s="8" t="s">
        <v>508</v>
      </c>
      <c r="H98" s="6" t="s">
        <v>21</v>
      </c>
      <c r="I98" s="6" t="s">
        <v>509</v>
      </c>
      <c r="J98" s="6" t="s">
        <v>483</v>
      </c>
      <c r="K98" s="6" t="s">
        <v>47</v>
      </c>
      <c r="L98" s="6"/>
      <c r="M98" s="7">
        <v>45363</v>
      </c>
      <c r="N98" s="6" t="s">
        <v>25</v>
      </c>
      <c r="O98" s="8" t="s">
        <v>513</v>
      </c>
      <c r="P98" s="6" t="str">
        <f>HYPERLINK("https://docs.wto.org/imrd/directdoc.asp?DDFDocuments/t/G/TBTN24/RWA996.DOCX", "https://docs.wto.org/imrd/directdoc.asp?DDFDocuments/t/G/TBTN24/RWA996.DOCX")</f>
        <v>https://docs.wto.org/imrd/directdoc.asp?DDFDocuments/t/G/TBTN24/RWA996.DOCX</v>
      </c>
      <c r="Q98" s="6" t="str">
        <f>HYPERLINK("https://docs.wto.org/imrd/directdoc.asp?DDFDocuments/u/G/TBTN24/RWA996.DOCX", "https://docs.wto.org/imrd/directdoc.asp?DDFDocuments/u/G/TBTN24/RWA996.DOCX")</f>
        <v>https://docs.wto.org/imrd/directdoc.asp?DDFDocuments/u/G/TBTN24/RWA996.DOCX</v>
      </c>
      <c r="R98" s="6" t="str">
        <f>HYPERLINK("https://docs.wto.org/imrd/directdoc.asp?DDFDocuments/v/G/TBTN24/RWA996.DOCX", "https://docs.wto.org/imrd/directdoc.asp?DDFDocuments/v/G/TBTN24/RWA996.DOCX")</f>
        <v>https://docs.wto.org/imrd/directdoc.asp?DDFDocuments/v/G/TBTN24/RWA996.DOCX</v>
      </c>
    </row>
    <row r="99" spans="1:18" ht="30">
      <c r="A99" s="8" t="s">
        <v>1045</v>
      </c>
      <c r="B99" s="7">
        <v>45303</v>
      </c>
      <c r="C99" s="6" t="str">
        <f>HYPERLINK("https://eping.wto.org/en/Search?viewData= G/TBT/N/RWA/991"," G/TBT/N/RWA/991")</f>
        <v xml:space="preserve"> G/TBT/N/RWA/991</v>
      </c>
      <c r="D99" s="6" t="s">
        <v>471</v>
      </c>
      <c r="E99" s="8" t="s">
        <v>527</v>
      </c>
      <c r="F99" s="8" t="s">
        <v>528</v>
      </c>
      <c r="G99" s="8" t="s">
        <v>508</v>
      </c>
      <c r="H99" s="6" t="s">
        <v>529</v>
      </c>
      <c r="I99" s="6" t="s">
        <v>509</v>
      </c>
      <c r="J99" s="6" t="s">
        <v>483</v>
      </c>
      <c r="K99" s="6" t="s">
        <v>21</v>
      </c>
      <c r="L99" s="6"/>
      <c r="M99" s="7">
        <v>45363</v>
      </c>
      <c r="N99" s="6" t="s">
        <v>25</v>
      </c>
      <c r="O99" s="8" t="s">
        <v>530</v>
      </c>
      <c r="P99" s="6" t="str">
        <f>HYPERLINK("https://docs.wto.org/imrd/directdoc.asp?DDFDocuments/t/G/TBTN24/RWA991.DOCX", "https://docs.wto.org/imrd/directdoc.asp?DDFDocuments/t/G/TBTN24/RWA991.DOCX")</f>
        <v>https://docs.wto.org/imrd/directdoc.asp?DDFDocuments/t/G/TBTN24/RWA991.DOCX</v>
      </c>
      <c r="Q99" s="6" t="str">
        <f>HYPERLINK("https://docs.wto.org/imrd/directdoc.asp?DDFDocuments/u/G/TBTN24/RWA991.DOCX", "https://docs.wto.org/imrd/directdoc.asp?DDFDocuments/u/G/TBTN24/RWA991.DOCX")</f>
        <v>https://docs.wto.org/imrd/directdoc.asp?DDFDocuments/u/G/TBTN24/RWA991.DOCX</v>
      </c>
      <c r="R99" s="6" t="str">
        <f>HYPERLINK("https://docs.wto.org/imrd/directdoc.asp?DDFDocuments/v/G/TBTN24/RWA991.DOCX", "https://docs.wto.org/imrd/directdoc.asp?DDFDocuments/v/G/TBTN24/RWA991.DOCX")</f>
        <v>https://docs.wto.org/imrd/directdoc.asp?DDFDocuments/v/G/TBTN24/RWA991.DOCX</v>
      </c>
    </row>
    <row r="100" spans="1:18" ht="60">
      <c r="A100" s="8" t="s">
        <v>1045</v>
      </c>
      <c r="B100" s="7">
        <v>45300</v>
      </c>
      <c r="C100" s="6" t="str">
        <f>HYPERLINK("https://eping.wto.org/en/Search?viewData= G/TBT/N/TPKM/536"," G/TBT/N/TPKM/536")</f>
        <v xml:space="preserve"> G/TBT/N/TPKM/536</v>
      </c>
      <c r="D100" s="6" t="s">
        <v>209</v>
      </c>
      <c r="E100" s="8" t="s">
        <v>606</v>
      </c>
      <c r="F100" s="8" t="s">
        <v>607</v>
      </c>
      <c r="G100" s="8" t="s">
        <v>508</v>
      </c>
      <c r="H100" s="6" t="s">
        <v>21</v>
      </c>
      <c r="I100" s="6" t="s">
        <v>509</v>
      </c>
      <c r="J100" s="6" t="s">
        <v>23</v>
      </c>
      <c r="K100" s="6" t="s">
        <v>21</v>
      </c>
      <c r="L100" s="6"/>
      <c r="M100" s="7">
        <v>45360</v>
      </c>
      <c r="N100" s="6" t="s">
        <v>25</v>
      </c>
      <c r="O100" s="8" t="s">
        <v>608</v>
      </c>
      <c r="P100" s="6" t="str">
        <f>HYPERLINK("https://docs.wto.org/imrd/directdoc.asp?DDFDocuments/t/G/TBTN24/TPKM536.DOCX", "https://docs.wto.org/imrd/directdoc.asp?DDFDocuments/t/G/TBTN24/TPKM536.DOCX")</f>
        <v>https://docs.wto.org/imrd/directdoc.asp?DDFDocuments/t/G/TBTN24/TPKM536.DOCX</v>
      </c>
      <c r="Q100" s="6"/>
      <c r="R100" s="6" t="str">
        <f>HYPERLINK("https://docs.wto.org/imrd/directdoc.asp?DDFDocuments/v/G/TBTN24/TPKM536.DOCX", "https://docs.wto.org/imrd/directdoc.asp?DDFDocuments/v/G/TBTN24/TPKM536.DOCX")</f>
        <v>https://docs.wto.org/imrd/directdoc.asp?DDFDocuments/v/G/TBTN24/TPKM536.DOCX</v>
      </c>
    </row>
    <row r="101" spans="1:18" ht="90">
      <c r="A101" s="8" t="s">
        <v>997</v>
      </c>
      <c r="B101" s="7">
        <v>45317</v>
      </c>
      <c r="C101" s="6" t="str">
        <f>HYPERLINK("https://eping.wto.org/en/Search?viewData= G/TBT/N/ISR/1310"," G/TBT/N/ISR/1310")</f>
        <v xml:space="preserve"> G/TBT/N/ISR/1310</v>
      </c>
      <c r="D101" s="6" t="s">
        <v>34</v>
      </c>
      <c r="E101" s="8" t="s">
        <v>142</v>
      </c>
      <c r="F101" s="8" t="s">
        <v>143</v>
      </c>
      <c r="G101" s="8" t="s">
        <v>144</v>
      </c>
      <c r="H101" s="6" t="s">
        <v>145</v>
      </c>
      <c r="I101" s="6" t="s">
        <v>146</v>
      </c>
      <c r="J101" s="6" t="s">
        <v>147</v>
      </c>
      <c r="K101" s="6" t="s">
        <v>21</v>
      </c>
      <c r="L101" s="6"/>
      <c r="M101" s="7">
        <v>45377</v>
      </c>
      <c r="N101" s="6" t="s">
        <v>25</v>
      </c>
      <c r="O101" s="8" t="s">
        <v>148</v>
      </c>
      <c r="P101" s="6" t="str">
        <f>HYPERLINK("https://docs.wto.org/imrd/directdoc.asp?DDFDocuments/t/G/TBTN24/ISR1310.DOCX", "https://docs.wto.org/imrd/directdoc.asp?DDFDocuments/t/G/TBTN24/ISR1310.DOCX")</f>
        <v>https://docs.wto.org/imrd/directdoc.asp?DDFDocuments/t/G/TBTN24/ISR1310.DOCX</v>
      </c>
      <c r="Q101" s="6"/>
      <c r="R101" s="6"/>
    </row>
    <row r="102" spans="1:18" ht="105">
      <c r="A102" s="8" t="s">
        <v>991</v>
      </c>
      <c r="B102" s="7">
        <v>45317</v>
      </c>
      <c r="C102" s="6" t="str">
        <f>HYPERLINK("https://eping.wto.org/en/Search?viewData= G/TBT/N/ISR/1311"," G/TBT/N/ISR/1311")</f>
        <v xml:space="preserve"> G/TBT/N/ISR/1311</v>
      </c>
      <c r="D102" s="6" t="s">
        <v>34</v>
      </c>
      <c r="E102" s="8" t="s">
        <v>154</v>
      </c>
      <c r="F102" s="8" t="s">
        <v>155</v>
      </c>
      <c r="G102" s="8" t="s">
        <v>144</v>
      </c>
      <c r="H102" s="6" t="s">
        <v>145</v>
      </c>
      <c r="I102" s="6" t="s">
        <v>146</v>
      </c>
      <c r="J102" s="6" t="s">
        <v>147</v>
      </c>
      <c r="K102" s="6" t="s">
        <v>21</v>
      </c>
      <c r="L102" s="6"/>
      <c r="M102" s="7">
        <v>45377</v>
      </c>
      <c r="N102" s="6" t="s">
        <v>25</v>
      </c>
      <c r="O102" s="8" t="s">
        <v>156</v>
      </c>
      <c r="P102" s="6" t="str">
        <f>HYPERLINK("https://docs.wto.org/imrd/directdoc.asp?DDFDocuments/t/G/TBTN24/ISR1311.DOCX", "https://docs.wto.org/imrd/directdoc.asp?DDFDocuments/t/G/TBTN24/ISR1311.DOCX")</f>
        <v>https://docs.wto.org/imrd/directdoc.asp?DDFDocuments/t/G/TBTN24/ISR1311.DOCX</v>
      </c>
      <c r="Q102" s="6"/>
      <c r="R102" s="6"/>
    </row>
    <row r="103" spans="1:18" ht="45">
      <c r="A103" s="8" t="s">
        <v>1100</v>
      </c>
      <c r="B103" s="7">
        <v>45296</v>
      </c>
      <c r="C103" s="6" t="str">
        <f>HYPERLINK("https://eping.wto.org/en/Search?viewData= G/TBT/N/CHN/1786"," G/TBT/N/CHN/1786")</f>
        <v xml:space="preserve"> G/TBT/N/CHN/1786</v>
      </c>
      <c r="D103" s="6" t="s">
        <v>662</v>
      </c>
      <c r="E103" s="8" t="s">
        <v>875</v>
      </c>
      <c r="F103" s="8" t="s">
        <v>875</v>
      </c>
      <c r="G103" s="8" t="s">
        <v>876</v>
      </c>
      <c r="H103" s="6" t="s">
        <v>877</v>
      </c>
      <c r="I103" s="6" t="s">
        <v>878</v>
      </c>
      <c r="J103" s="6" t="s">
        <v>879</v>
      </c>
      <c r="K103" s="6" t="s">
        <v>21</v>
      </c>
      <c r="L103" s="6"/>
      <c r="M103" s="7">
        <v>45356</v>
      </c>
      <c r="N103" s="6" t="s">
        <v>25</v>
      </c>
      <c r="O103" s="8" t="s">
        <v>880</v>
      </c>
      <c r="P103" s="6" t="str">
        <f>HYPERLINK("https://docs.wto.org/imrd/directdoc.asp?DDFDocuments/t/G/TBTN24/CHN1786.DOCX", "https://docs.wto.org/imrd/directdoc.asp?DDFDocuments/t/G/TBTN24/CHN1786.DOCX")</f>
        <v>https://docs.wto.org/imrd/directdoc.asp?DDFDocuments/t/G/TBTN24/CHN1786.DOCX</v>
      </c>
      <c r="Q103" s="6" t="str">
        <f>HYPERLINK("https://docs.wto.org/imrd/directdoc.asp?DDFDocuments/u/G/TBTN24/CHN1786.DOCX", "https://docs.wto.org/imrd/directdoc.asp?DDFDocuments/u/G/TBTN24/CHN1786.DOCX")</f>
        <v>https://docs.wto.org/imrd/directdoc.asp?DDFDocuments/u/G/TBTN24/CHN1786.DOCX</v>
      </c>
      <c r="R103" s="6" t="str">
        <f>HYPERLINK("https://docs.wto.org/imrd/directdoc.asp?DDFDocuments/v/G/TBTN24/CHN1786.DOCX", "https://docs.wto.org/imrd/directdoc.asp?DDFDocuments/v/G/TBTN24/CHN1786.DOCX")</f>
        <v>https://docs.wto.org/imrd/directdoc.asp?DDFDocuments/v/G/TBTN24/CHN1786.DOCX</v>
      </c>
    </row>
    <row r="104" spans="1:18" ht="75">
      <c r="A104" s="8" t="s">
        <v>1105</v>
      </c>
      <c r="B104" s="7">
        <v>45295</v>
      </c>
      <c r="C104" s="6" t="str">
        <f>HYPERLINK("https://eping.wto.org/en/Search?viewData= G/TBT/N/KOR/1189"," G/TBT/N/KOR/1189")</f>
        <v xml:space="preserve"> G/TBT/N/KOR/1189</v>
      </c>
      <c r="D104" s="6" t="s">
        <v>136</v>
      </c>
      <c r="E104" s="8" t="s">
        <v>922</v>
      </c>
      <c r="F104" s="8" t="s">
        <v>923</v>
      </c>
      <c r="G104" s="8" t="s">
        <v>924</v>
      </c>
      <c r="H104" s="6" t="s">
        <v>21</v>
      </c>
      <c r="I104" s="6" t="s">
        <v>238</v>
      </c>
      <c r="J104" s="6" t="s">
        <v>23</v>
      </c>
      <c r="K104" s="6" t="s">
        <v>24</v>
      </c>
      <c r="L104" s="6"/>
      <c r="M104" s="7">
        <v>45315</v>
      </c>
      <c r="N104" s="6" t="s">
        <v>25</v>
      </c>
      <c r="O104" s="8" t="s">
        <v>925</v>
      </c>
      <c r="P104" s="6" t="str">
        <f>HYPERLINK("https://docs.wto.org/imrd/directdoc.asp?DDFDocuments/t/G/TBTN24/KOR1189.DOCX", "https://docs.wto.org/imrd/directdoc.asp?DDFDocuments/t/G/TBTN24/KOR1189.DOCX")</f>
        <v>https://docs.wto.org/imrd/directdoc.asp?DDFDocuments/t/G/TBTN24/KOR1189.DOCX</v>
      </c>
      <c r="Q104" s="6"/>
      <c r="R104" s="6" t="str">
        <f>HYPERLINK("https://docs.wto.org/imrd/directdoc.asp?DDFDocuments/v/G/TBTN24/KOR1189.DOCX", "https://docs.wto.org/imrd/directdoc.asp?DDFDocuments/v/G/TBTN24/KOR1189.DOCX")</f>
        <v>https://docs.wto.org/imrd/directdoc.asp?DDFDocuments/v/G/TBTN24/KOR1189.DOCX</v>
      </c>
    </row>
    <row r="105" spans="1:18" ht="75">
      <c r="A105" s="8" t="s">
        <v>1121</v>
      </c>
      <c r="B105" s="7">
        <v>45301</v>
      </c>
      <c r="C105" s="6" t="str">
        <f>HYPERLINK("https://eping.wto.org/en/Search?viewData= G/TBT/N/BDI/446, G/TBT/N/KEN/1551, G/TBT/N/RWA/981, G/TBT/N/TZA/1082, G/TBT/N/UGA/1896"," G/TBT/N/BDI/446, G/TBT/N/KEN/1551, G/TBT/N/RWA/981, G/TBT/N/TZA/1082, G/TBT/N/UGA/1896")</f>
        <v xml:space="preserve"> G/TBT/N/BDI/446, G/TBT/N/KEN/1551, G/TBT/N/RWA/981, G/TBT/N/TZA/1082, G/TBT/N/UGA/1896</v>
      </c>
      <c r="D105" s="6" t="s">
        <v>471</v>
      </c>
      <c r="E105" s="8" t="s">
        <v>579</v>
      </c>
      <c r="F105" s="8" t="s">
        <v>580</v>
      </c>
      <c r="G105" s="8" t="s">
        <v>581</v>
      </c>
      <c r="H105" s="6" t="s">
        <v>582</v>
      </c>
      <c r="I105" s="6" t="s">
        <v>572</v>
      </c>
      <c r="J105" s="6" t="s">
        <v>583</v>
      </c>
      <c r="K105" s="6" t="s">
        <v>47</v>
      </c>
      <c r="L105" s="6"/>
      <c r="M105" s="7">
        <v>45361</v>
      </c>
      <c r="N105" s="6" t="s">
        <v>25</v>
      </c>
      <c r="O105" s="8" t="s">
        <v>584</v>
      </c>
      <c r="P105" s="6" t="str">
        <f>HYPERLINK("https://docs.wto.org/imrd/directdoc.asp?DDFDocuments/t/G/TBTN24/BDI446.DOCX", "https://docs.wto.org/imrd/directdoc.asp?DDFDocuments/t/G/TBTN24/BDI446.DOCX")</f>
        <v>https://docs.wto.org/imrd/directdoc.asp?DDFDocuments/t/G/TBTN24/BDI446.DOCX</v>
      </c>
      <c r="Q105" s="6"/>
      <c r="R105" s="6" t="str">
        <f>HYPERLINK("https://docs.wto.org/imrd/directdoc.asp?DDFDocuments/v/G/TBTN24/BDI446.DOCX", "https://docs.wto.org/imrd/directdoc.asp?DDFDocuments/v/G/TBTN24/BDI446.DOCX")</f>
        <v>https://docs.wto.org/imrd/directdoc.asp?DDFDocuments/v/G/TBTN24/BDI446.DOCX</v>
      </c>
    </row>
    <row r="106" spans="1:18" ht="75">
      <c r="A106" s="8" t="s">
        <v>1121</v>
      </c>
      <c r="B106" s="7">
        <v>45301</v>
      </c>
      <c r="C106" s="6" t="str">
        <f>HYPERLINK("https://eping.wto.org/en/Search?viewData= G/TBT/N/BDI/446, G/TBT/N/KEN/1551, G/TBT/N/RWA/981, G/TBT/N/TZA/1082, G/TBT/N/UGA/1896"," G/TBT/N/BDI/446, G/TBT/N/KEN/1551, G/TBT/N/RWA/981, G/TBT/N/TZA/1082, G/TBT/N/UGA/1896")</f>
        <v xml:space="preserve"> G/TBT/N/BDI/446, G/TBT/N/KEN/1551, G/TBT/N/RWA/981, G/TBT/N/TZA/1082, G/TBT/N/UGA/1896</v>
      </c>
      <c r="D106" s="6" t="s">
        <v>221</v>
      </c>
      <c r="E106" s="8" t="s">
        <v>579</v>
      </c>
      <c r="F106" s="8" t="s">
        <v>580</v>
      </c>
      <c r="G106" s="8" t="s">
        <v>581</v>
      </c>
      <c r="H106" s="6" t="s">
        <v>582</v>
      </c>
      <c r="I106" s="6" t="s">
        <v>572</v>
      </c>
      <c r="J106" s="6" t="s">
        <v>583</v>
      </c>
      <c r="K106" s="6" t="s">
        <v>47</v>
      </c>
      <c r="L106" s="6"/>
      <c r="M106" s="7">
        <v>45361</v>
      </c>
      <c r="N106" s="6" t="s">
        <v>25</v>
      </c>
      <c r="O106" s="8" t="s">
        <v>584</v>
      </c>
      <c r="P106" s="6" t="str">
        <f>HYPERLINK("https://docs.wto.org/imrd/directdoc.asp?DDFDocuments/t/G/TBTN24/BDI446.DOCX", "https://docs.wto.org/imrd/directdoc.asp?DDFDocuments/t/G/TBTN24/BDI446.DOCX")</f>
        <v>https://docs.wto.org/imrd/directdoc.asp?DDFDocuments/t/G/TBTN24/BDI446.DOCX</v>
      </c>
      <c r="Q106" s="6"/>
      <c r="R106" s="6" t="str">
        <f>HYPERLINK("https://docs.wto.org/imrd/directdoc.asp?DDFDocuments/v/G/TBTN24/BDI446.DOCX", "https://docs.wto.org/imrd/directdoc.asp?DDFDocuments/v/G/TBTN24/BDI446.DOCX")</f>
        <v>https://docs.wto.org/imrd/directdoc.asp?DDFDocuments/v/G/TBTN24/BDI446.DOCX</v>
      </c>
    </row>
    <row r="107" spans="1:18" ht="75">
      <c r="A107" s="8" t="s">
        <v>1121</v>
      </c>
      <c r="B107" s="7">
        <v>45301</v>
      </c>
      <c r="C107" s="6" t="str">
        <f>HYPERLINK("https://eping.wto.org/en/Search?viewData= G/TBT/N/BDI/446, G/TBT/N/KEN/1551, G/TBT/N/RWA/981, G/TBT/N/TZA/1082, G/TBT/N/UGA/1896"," G/TBT/N/BDI/446, G/TBT/N/KEN/1551, G/TBT/N/RWA/981, G/TBT/N/TZA/1082, G/TBT/N/UGA/1896")</f>
        <v xml:space="preserve"> G/TBT/N/BDI/446, G/TBT/N/KEN/1551, G/TBT/N/RWA/981, G/TBT/N/TZA/1082, G/TBT/N/UGA/1896</v>
      </c>
      <c r="D107" s="6" t="s">
        <v>63</v>
      </c>
      <c r="E107" s="8" t="s">
        <v>579</v>
      </c>
      <c r="F107" s="8" t="s">
        <v>580</v>
      </c>
      <c r="G107" s="8" t="s">
        <v>581</v>
      </c>
      <c r="H107" s="6" t="s">
        <v>596</v>
      </c>
      <c r="I107" s="6" t="s">
        <v>572</v>
      </c>
      <c r="J107" s="6" t="s">
        <v>605</v>
      </c>
      <c r="K107" s="6" t="s">
        <v>47</v>
      </c>
      <c r="L107" s="6"/>
      <c r="M107" s="7">
        <v>45361</v>
      </c>
      <c r="N107" s="6" t="s">
        <v>25</v>
      </c>
      <c r="O107" s="8" t="s">
        <v>584</v>
      </c>
      <c r="P107" s="6" t="str">
        <f>HYPERLINK("https://docs.wto.org/imrd/directdoc.asp?DDFDocuments/t/G/TBTN24/BDI446.DOCX", "https://docs.wto.org/imrd/directdoc.asp?DDFDocuments/t/G/TBTN24/BDI446.DOCX")</f>
        <v>https://docs.wto.org/imrd/directdoc.asp?DDFDocuments/t/G/TBTN24/BDI446.DOCX</v>
      </c>
      <c r="Q107" s="6"/>
      <c r="R107" s="6" t="str">
        <f>HYPERLINK("https://docs.wto.org/imrd/directdoc.asp?DDFDocuments/v/G/TBTN24/BDI446.DOCX", "https://docs.wto.org/imrd/directdoc.asp?DDFDocuments/v/G/TBTN24/BDI446.DOCX")</f>
        <v>https://docs.wto.org/imrd/directdoc.asp?DDFDocuments/v/G/TBTN24/BDI446.DOCX</v>
      </c>
    </row>
    <row r="108" spans="1:18" ht="75">
      <c r="A108" s="8" t="s">
        <v>1056</v>
      </c>
      <c r="B108" s="7">
        <v>45301</v>
      </c>
      <c r="C108" s="6" t="str">
        <f>HYPERLINK("https://eping.wto.org/en/Search?viewData= G/TBT/N/BDI/446, G/TBT/N/KEN/1551, G/TBT/N/RWA/981, G/TBT/N/TZA/1082, G/TBT/N/UGA/1896"," G/TBT/N/BDI/446, G/TBT/N/KEN/1551, G/TBT/N/RWA/981, G/TBT/N/TZA/1082, G/TBT/N/UGA/1896")</f>
        <v xml:space="preserve"> G/TBT/N/BDI/446, G/TBT/N/KEN/1551, G/TBT/N/RWA/981, G/TBT/N/TZA/1082, G/TBT/N/UGA/1896</v>
      </c>
      <c r="D108" s="6" t="s">
        <v>514</v>
      </c>
      <c r="E108" s="8" t="s">
        <v>579</v>
      </c>
      <c r="F108" s="8" t="s">
        <v>580</v>
      </c>
      <c r="G108" s="8" t="s">
        <v>581</v>
      </c>
      <c r="H108" s="6" t="s">
        <v>596</v>
      </c>
      <c r="I108" s="6" t="s">
        <v>572</v>
      </c>
      <c r="J108" s="6" t="s">
        <v>583</v>
      </c>
      <c r="K108" s="6" t="s">
        <v>47</v>
      </c>
      <c r="L108" s="6"/>
      <c r="M108" s="7">
        <v>45361</v>
      </c>
      <c r="N108" s="6" t="s">
        <v>25</v>
      </c>
      <c r="O108" s="8" t="s">
        <v>584</v>
      </c>
      <c r="P108" s="6" t="str">
        <f>HYPERLINK("https://docs.wto.org/imrd/directdoc.asp?DDFDocuments/t/G/TBTN24/BDI446.DOCX", "https://docs.wto.org/imrd/directdoc.asp?DDFDocuments/t/G/TBTN24/BDI446.DOCX")</f>
        <v>https://docs.wto.org/imrd/directdoc.asp?DDFDocuments/t/G/TBTN24/BDI446.DOCX</v>
      </c>
      <c r="Q108" s="6"/>
      <c r="R108" s="6" t="str">
        <f>HYPERLINK("https://docs.wto.org/imrd/directdoc.asp?DDFDocuments/v/G/TBTN24/BDI446.DOCX", "https://docs.wto.org/imrd/directdoc.asp?DDFDocuments/v/G/TBTN24/BDI446.DOCX")</f>
        <v>https://docs.wto.org/imrd/directdoc.asp?DDFDocuments/v/G/TBTN24/BDI446.DOCX</v>
      </c>
    </row>
    <row r="109" spans="1:18" ht="75">
      <c r="A109" s="8" t="s">
        <v>1056</v>
      </c>
      <c r="B109" s="7">
        <v>45301</v>
      </c>
      <c r="C109" s="6" t="str">
        <f>HYPERLINK("https://eping.wto.org/en/Search?viewData= G/TBT/N/BDI/446, G/TBT/N/KEN/1551, G/TBT/N/RWA/981, G/TBT/N/TZA/1082, G/TBT/N/UGA/1896"," G/TBT/N/BDI/446, G/TBT/N/KEN/1551, G/TBT/N/RWA/981, G/TBT/N/TZA/1082, G/TBT/N/UGA/1896")</f>
        <v xml:space="preserve"> G/TBT/N/BDI/446, G/TBT/N/KEN/1551, G/TBT/N/RWA/981, G/TBT/N/TZA/1082, G/TBT/N/UGA/1896</v>
      </c>
      <c r="D109" s="6" t="s">
        <v>108</v>
      </c>
      <c r="E109" s="8" t="s">
        <v>579</v>
      </c>
      <c r="F109" s="8" t="s">
        <v>580</v>
      </c>
      <c r="G109" s="8" t="s">
        <v>581</v>
      </c>
      <c r="H109" s="6" t="s">
        <v>582</v>
      </c>
      <c r="I109" s="6" t="s">
        <v>572</v>
      </c>
      <c r="J109" s="6" t="s">
        <v>583</v>
      </c>
      <c r="K109" s="6" t="s">
        <v>47</v>
      </c>
      <c r="L109" s="6"/>
      <c r="M109" s="7">
        <v>45361</v>
      </c>
      <c r="N109" s="6" t="s">
        <v>25</v>
      </c>
      <c r="O109" s="8" t="s">
        <v>584</v>
      </c>
      <c r="P109" s="6" t="str">
        <f>HYPERLINK("https://docs.wto.org/imrd/directdoc.asp?DDFDocuments/t/G/TBTN24/BDI446.DOCX", "https://docs.wto.org/imrd/directdoc.asp?DDFDocuments/t/G/TBTN24/BDI446.DOCX")</f>
        <v>https://docs.wto.org/imrd/directdoc.asp?DDFDocuments/t/G/TBTN24/BDI446.DOCX</v>
      </c>
      <c r="Q109" s="6"/>
      <c r="R109" s="6" t="str">
        <f>HYPERLINK("https://docs.wto.org/imrd/directdoc.asp?DDFDocuments/v/G/TBTN24/BDI446.DOCX", "https://docs.wto.org/imrd/directdoc.asp?DDFDocuments/v/G/TBTN24/BDI446.DOCX")</f>
        <v>https://docs.wto.org/imrd/directdoc.asp?DDFDocuments/v/G/TBTN24/BDI446.DOCX</v>
      </c>
    </row>
    <row r="110" spans="1:18" ht="30">
      <c r="A110" s="8" t="s">
        <v>1051</v>
      </c>
      <c r="B110" s="7">
        <v>45301</v>
      </c>
      <c r="C110" s="6" t="str">
        <f>HYPERLINK("https://eping.wto.org/en/Search?viewData= G/TBT/N/BDI/448, G/TBT/N/KEN/1553, G/TBT/N/RWA/983, G/TBT/N/TZA/1084, G/TBT/N/UGA/1898"," G/TBT/N/BDI/448, G/TBT/N/KEN/1553, G/TBT/N/RWA/983, G/TBT/N/TZA/1084, G/TBT/N/UGA/1898")</f>
        <v xml:space="preserve"> G/TBT/N/BDI/448, G/TBT/N/KEN/1553, G/TBT/N/RWA/983, G/TBT/N/TZA/1084, G/TBT/N/UGA/1898</v>
      </c>
      <c r="D110" s="6" t="s">
        <v>63</v>
      </c>
      <c r="E110" s="8" t="s">
        <v>585</v>
      </c>
      <c r="F110" s="8" t="s">
        <v>586</v>
      </c>
      <c r="G110" s="8" t="s">
        <v>587</v>
      </c>
      <c r="H110" s="6" t="s">
        <v>21</v>
      </c>
      <c r="I110" s="6" t="s">
        <v>572</v>
      </c>
      <c r="J110" s="6" t="s">
        <v>588</v>
      </c>
      <c r="K110" s="6" t="s">
        <v>47</v>
      </c>
      <c r="L110" s="6"/>
      <c r="M110" s="7">
        <v>45361</v>
      </c>
      <c r="N110" s="6" t="s">
        <v>25</v>
      </c>
      <c r="O110" s="8" t="s">
        <v>589</v>
      </c>
      <c r="P110" s="6" t="str">
        <f>HYPERLINK("https://docs.wto.org/imrd/directdoc.asp?DDFDocuments/t/G/TBTN24/BDI448.DOCX", "https://docs.wto.org/imrd/directdoc.asp?DDFDocuments/t/G/TBTN24/BDI448.DOCX")</f>
        <v>https://docs.wto.org/imrd/directdoc.asp?DDFDocuments/t/G/TBTN24/BDI448.DOCX</v>
      </c>
      <c r="Q110" s="6"/>
      <c r="R110" s="6" t="str">
        <f>HYPERLINK("https://docs.wto.org/imrd/directdoc.asp?DDFDocuments/v/G/TBTN24/BDI448.DOCX", "https://docs.wto.org/imrd/directdoc.asp?DDFDocuments/v/G/TBTN24/BDI448.DOCX")</f>
        <v>https://docs.wto.org/imrd/directdoc.asp?DDFDocuments/v/G/TBTN24/BDI448.DOCX</v>
      </c>
    </row>
    <row r="111" spans="1:18" ht="30">
      <c r="A111" s="8" t="s">
        <v>1051</v>
      </c>
      <c r="B111" s="7">
        <v>45301</v>
      </c>
      <c r="C111" s="6" t="str">
        <f>HYPERLINK("https://eping.wto.org/en/Search?viewData= G/TBT/N/BDI/448, G/TBT/N/KEN/1553, G/TBT/N/RWA/983, G/TBT/N/TZA/1084, G/TBT/N/UGA/1898"," G/TBT/N/BDI/448, G/TBT/N/KEN/1553, G/TBT/N/RWA/983, G/TBT/N/TZA/1084, G/TBT/N/UGA/1898")</f>
        <v xml:space="preserve"> G/TBT/N/BDI/448, G/TBT/N/KEN/1553, G/TBT/N/RWA/983, G/TBT/N/TZA/1084, G/TBT/N/UGA/1898</v>
      </c>
      <c r="D111" s="6" t="s">
        <v>514</v>
      </c>
      <c r="E111" s="8" t="s">
        <v>585</v>
      </c>
      <c r="F111" s="8" t="s">
        <v>586</v>
      </c>
      <c r="G111" s="8" t="s">
        <v>587</v>
      </c>
      <c r="H111" s="6" t="s">
        <v>21</v>
      </c>
      <c r="I111" s="6" t="s">
        <v>572</v>
      </c>
      <c r="J111" s="6" t="s">
        <v>588</v>
      </c>
      <c r="K111" s="6" t="s">
        <v>47</v>
      </c>
      <c r="L111" s="6"/>
      <c r="M111" s="7">
        <v>45361</v>
      </c>
      <c r="N111" s="6" t="s">
        <v>25</v>
      </c>
      <c r="O111" s="8" t="s">
        <v>589</v>
      </c>
      <c r="P111" s="6" t="str">
        <f>HYPERLINK("https://docs.wto.org/imrd/directdoc.asp?DDFDocuments/t/G/TBTN24/BDI448.DOCX", "https://docs.wto.org/imrd/directdoc.asp?DDFDocuments/t/G/TBTN24/BDI448.DOCX")</f>
        <v>https://docs.wto.org/imrd/directdoc.asp?DDFDocuments/t/G/TBTN24/BDI448.DOCX</v>
      </c>
      <c r="Q111" s="6"/>
      <c r="R111" s="6" t="str">
        <f>HYPERLINK("https://docs.wto.org/imrd/directdoc.asp?DDFDocuments/v/G/TBTN24/BDI448.DOCX", "https://docs.wto.org/imrd/directdoc.asp?DDFDocuments/v/G/TBTN24/BDI448.DOCX")</f>
        <v>https://docs.wto.org/imrd/directdoc.asp?DDFDocuments/v/G/TBTN24/BDI448.DOCX</v>
      </c>
    </row>
    <row r="112" spans="1:18" ht="30">
      <c r="A112" s="8" t="s">
        <v>1051</v>
      </c>
      <c r="B112" s="7">
        <v>45301</v>
      </c>
      <c r="C112" s="6" t="str">
        <f>HYPERLINK("https://eping.wto.org/en/Search?viewData= G/TBT/N/BDI/448, G/TBT/N/KEN/1553, G/TBT/N/RWA/983, G/TBT/N/TZA/1084, G/TBT/N/UGA/1898"," G/TBT/N/BDI/448, G/TBT/N/KEN/1553, G/TBT/N/RWA/983, G/TBT/N/TZA/1084, G/TBT/N/UGA/1898")</f>
        <v xml:space="preserve"> G/TBT/N/BDI/448, G/TBT/N/KEN/1553, G/TBT/N/RWA/983, G/TBT/N/TZA/1084, G/TBT/N/UGA/1898</v>
      </c>
      <c r="D112" s="6" t="s">
        <v>471</v>
      </c>
      <c r="E112" s="8" t="s">
        <v>585</v>
      </c>
      <c r="F112" s="8" t="s">
        <v>586</v>
      </c>
      <c r="G112" s="8" t="s">
        <v>587</v>
      </c>
      <c r="H112" s="6" t="s">
        <v>21</v>
      </c>
      <c r="I112" s="6" t="s">
        <v>572</v>
      </c>
      <c r="J112" s="6" t="s">
        <v>597</v>
      </c>
      <c r="K112" s="6" t="s">
        <v>47</v>
      </c>
      <c r="L112" s="6"/>
      <c r="M112" s="7">
        <v>45361</v>
      </c>
      <c r="N112" s="6" t="s">
        <v>25</v>
      </c>
      <c r="O112" s="8" t="s">
        <v>589</v>
      </c>
      <c r="P112" s="6" t="str">
        <f>HYPERLINK("https://docs.wto.org/imrd/directdoc.asp?DDFDocuments/t/G/TBTN24/BDI448.DOCX", "https://docs.wto.org/imrd/directdoc.asp?DDFDocuments/t/G/TBTN24/BDI448.DOCX")</f>
        <v>https://docs.wto.org/imrd/directdoc.asp?DDFDocuments/t/G/TBTN24/BDI448.DOCX</v>
      </c>
      <c r="Q112" s="6"/>
      <c r="R112" s="6" t="str">
        <f>HYPERLINK("https://docs.wto.org/imrd/directdoc.asp?DDFDocuments/v/G/TBTN24/BDI448.DOCX", "https://docs.wto.org/imrd/directdoc.asp?DDFDocuments/v/G/TBTN24/BDI448.DOCX")</f>
        <v>https://docs.wto.org/imrd/directdoc.asp?DDFDocuments/v/G/TBTN24/BDI448.DOCX</v>
      </c>
    </row>
    <row r="113" spans="1:18" ht="30">
      <c r="A113" s="8" t="s">
        <v>1051</v>
      </c>
      <c r="B113" s="7">
        <v>45301</v>
      </c>
      <c r="C113" s="6" t="str">
        <f>HYPERLINK("https://eping.wto.org/en/Search?viewData= G/TBT/N/BDI/448, G/TBT/N/KEN/1553, G/TBT/N/RWA/983, G/TBT/N/TZA/1084, G/TBT/N/UGA/1898"," G/TBT/N/BDI/448, G/TBT/N/KEN/1553, G/TBT/N/RWA/983, G/TBT/N/TZA/1084, G/TBT/N/UGA/1898")</f>
        <v xml:space="preserve"> G/TBT/N/BDI/448, G/TBT/N/KEN/1553, G/TBT/N/RWA/983, G/TBT/N/TZA/1084, G/TBT/N/UGA/1898</v>
      </c>
      <c r="D113" s="6" t="s">
        <v>108</v>
      </c>
      <c r="E113" s="8" t="s">
        <v>585</v>
      </c>
      <c r="F113" s="8" t="s">
        <v>586</v>
      </c>
      <c r="G113" s="8" t="s">
        <v>587</v>
      </c>
      <c r="H113" s="6" t="s">
        <v>21</v>
      </c>
      <c r="I113" s="6" t="s">
        <v>572</v>
      </c>
      <c r="J113" s="6" t="s">
        <v>597</v>
      </c>
      <c r="K113" s="6" t="s">
        <v>47</v>
      </c>
      <c r="L113" s="6"/>
      <c r="M113" s="7">
        <v>45361</v>
      </c>
      <c r="N113" s="6" t="s">
        <v>25</v>
      </c>
      <c r="O113" s="8" t="s">
        <v>589</v>
      </c>
      <c r="P113" s="6" t="str">
        <f>HYPERLINK("https://docs.wto.org/imrd/directdoc.asp?DDFDocuments/t/G/TBTN24/BDI448.DOCX", "https://docs.wto.org/imrd/directdoc.asp?DDFDocuments/t/G/TBTN24/BDI448.DOCX")</f>
        <v>https://docs.wto.org/imrd/directdoc.asp?DDFDocuments/t/G/TBTN24/BDI448.DOCX</v>
      </c>
      <c r="Q113" s="6"/>
      <c r="R113" s="6" t="str">
        <f>HYPERLINK("https://docs.wto.org/imrd/directdoc.asp?DDFDocuments/v/G/TBTN24/BDI448.DOCX", "https://docs.wto.org/imrd/directdoc.asp?DDFDocuments/v/G/TBTN24/BDI448.DOCX")</f>
        <v>https://docs.wto.org/imrd/directdoc.asp?DDFDocuments/v/G/TBTN24/BDI448.DOCX</v>
      </c>
    </row>
    <row r="114" spans="1:18" ht="30">
      <c r="A114" s="8" t="s">
        <v>1051</v>
      </c>
      <c r="B114" s="7">
        <v>45301</v>
      </c>
      <c r="C114" s="6" t="str">
        <f>HYPERLINK("https://eping.wto.org/en/Search?viewData= G/TBT/N/BDI/448, G/TBT/N/KEN/1553, G/TBT/N/RWA/983, G/TBT/N/TZA/1084, G/TBT/N/UGA/1898"," G/TBT/N/BDI/448, G/TBT/N/KEN/1553, G/TBT/N/RWA/983, G/TBT/N/TZA/1084, G/TBT/N/UGA/1898")</f>
        <v xml:space="preserve"> G/TBT/N/BDI/448, G/TBT/N/KEN/1553, G/TBT/N/RWA/983, G/TBT/N/TZA/1084, G/TBT/N/UGA/1898</v>
      </c>
      <c r="D114" s="6" t="s">
        <v>221</v>
      </c>
      <c r="E114" s="8" t="s">
        <v>585</v>
      </c>
      <c r="F114" s="8" t="s">
        <v>586</v>
      </c>
      <c r="G114" s="8" t="s">
        <v>587</v>
      </c>
      <c r="H114" s="6" t="s">
        <v>21</v>
      </c>
      <c r="I114" s="6" t="s">
        <v>572</v>
      </c>
      <c r="J114" s="6" t="s">
        <v>597</v>
      </c>
      <c r="K114" s="6" t="s">
        <v>47</v>
      </c>
      <c r="L114" s="6"/>
      <c r="M114" s="7">
        <v>45361</v>
      </c>
      <c r="N114" s="6" t="s">
        <v>25</v>
      </c>
      <c r="O114" s="8" t="s">
        <v>589</v>
      </c>
      <c r="P114" s="6" t="str">
        <f>HYPERLINK("https://docs.wto.org/imrd/directdoc.asp?DDFDocuments/t/G/TBTN24/BDI448.DOCX", "https://docs.wto.org/imrd/directdoc.asp?DDFDocuments/t/G/TBTN24/BDI448.DOCX")</f>
        <v>https://docs.wto.org/imrd/directdoc.asp?DDFDocuments/t/G/TBTN24/BDI448.DOCX</v>
      </c>
      <c r="Q114" s="6"/>
      <c r="R114" s="6" t="str">
        <f>HYPERLINK("https://docs.wto.org/imrd/directdoc.asp?DDFDocuments/v/G/TBTN24/BDI448.DOCX", "https://docs.wto.org/imrd/directdoc.asp?DDFDocuments/v/G/TBTN24/BDI448.DOCX")</f>
        <v>https://docs.wto.org/imrd/directdoc.asp?DDFDocuments/v/G/TBTN24/BDI448.DOCX</v>
      </c>
    </row>
    <row r="115" spans="1:18" ht="105">
      <c r="A115" s="8" t="s">
        <v>1122</v>
      </c>
      <c r="B115" s="7">
        <v>45296</v>
      </c>
      <c r="C115" s="6" t="str">
        <f>HYPERLINK("https://eping.wto.org/en/Search?viewData= G/TBT/N/CHN/1792"," G/TBT/N/CHN/1792")</f>
        <v xml:space="preserve"> G/TBT/N/CHN/1792</v>
      </c>
      <c r="D115" s="6" t="s">
        <v>662</v>
      </c>
      <c r="E115" s="8" t="s">
        <v>835</v>
      </c>
      <c r="F115" s="8" t="s">
        <v>836</v>
      </c>
      <c r="G115" s="8" t="s">
        <v>837</v>
      </c>
      <c r="H115" s="6" t="s">
        <v>838</v>
      </c>
      <c r="I115" s="6" t="s">
        <v>839</v>
      </c>
      <c r="J115" s="6" t="s">
        <v>23</v>
      </c>
      <c r="K115" s="6" t="s">
        <v>21</v>
      </c>
      <c r="L115" s="6"/>
      <c r="M115" s="7" t="s">
        <v>21</v>
      </c>
      <c r="N115" s="6" t="s">
        <v>25</v>
      </c>
      <c r="O115" s="8" t="s">
        <v>840</v>
      </c>
      <c r="P115" s="6" t="str">
        <f>HYPERLINK("https://docs.wto.org/imrd/directdoc.asp?DDFDocuments/t/G/TBTN24/CHN1792.DOCX", "https://docs.wto.org/imrd/directdoc.asp?DDFDocuments/t/G/TBTN24/CHN1792.DOCX")</f>
        <v>https://docs.wto.org/imrd/directdoc.asp?DDFDocuments/t/G/TBTN24/CHN1792.DOCX</v>
      </c>
      <c r="Q115" s="6" t="str">
        <f>HYPERLINK("https://docs.wto.org/imrd/directdoc.asp?DDFDocuments/u/G/TBTN24/CHN1792.DOCX", "https://docs.wto.org/imrd/directdoc.asp?DDFDocuments/u/G/TBTN24/CHN1792.DOCX")</f>
        <v>https://docs.wto.org/imrd/directdoc.asp?DDFDocuments/u/G/TBTN24/CHN1792.DOCX</v>
      </c>
      <c r="R115" s="6" t="str">
        <f>HYPERLINK("https://docs.wto.org/imrd/directdoc.asp?DDFDocuments/v/G/TBTN24/CHN1792.DOCX", "https://docs.wto.org/imrd/directdoc.asp?DDFDocuments/v/G/TBTN24/CHN1792.DOCX")</f>
        <v>https://docs.wto.org/imrd/directdoc.asp?DDFDocuments/v/G/TBTN24/CHN1792.DOCX</v>
      </c>
    </row>
    <row r="116" spans="1:18" ht="90">
      <c r="A116" s="8" t="s">
        <v>1085</v>
      </c>
      <c r="B116" s="7">
        <v>45296</v>
      </c>
      <c r="C116" s="6" t="str">
        <f>HYPERLINK("https://eping.wto.org/en/Search?viewData= G/TBT/N/CHN/1789"," G/TBT/N/CHN/1789")</f>
        <v xml:space="preserve"> G/TBT/N/CHN/1789</v>
      </c>
      <c r="D116" s="6" t="s">
        <v>662</v>
      </c>
      <c r="E116" s="8" t="s">
        <v>663</v>
      </c>
      <c r="F116" s="8" t="s">
        <v>664</v>
      </c>
      <c r="G116" s="8" t="s">
        <v>665</v>
      </c>
      <c r="H116" s="6" t="s">
        <v>666</v>
      </c>
      <c r="I116" s="6" t="s">
        <v>667</v>
      </c>
      <c r="J116" s="6" t="s">
        <v>23</v>
      </c>
      <c r="K116" s="6" t="s">
        <v>21</v>
      </c>
      <c r="L116" s="6"/>
      <c r="M116" s="7" t="s">
        <v>21</v>
      </c>
      <c r="N116" s="6" t="s">
        <v>25</v>
      </c>
      <c r="O116" s="8" t="s">
        <v>668</v>
      </c>
      <c r="P116" s="6" t="str">
        <f>HYPERLINK("https://docs.wto.org/imrd/directdoc.asp?DDFDocuments/t/G/TBTN24/CHN1789.DOCX", "https://docs.wto.org/imrd/directdoc.asp?DDFDocuments/t/G/TBTN24/CHN1789.DOCX")</f>
        <v>https://docs.wto.org/imrd/directdoc.asp?DDFDocuments/t/G/TBTN24/CHN1789.DOCX</v>
      </c>
      <c r="Q116" s="6" t="str">
        <f>HYPERLINK("https://docs.wto.org/imrd/directdoc.asp?DDFDocuments/u/G/TBTN24/CHN1789.DOCX", "https://docs.wto.org/imrd/directdoc.asp?DDFDocuments/u/G/TBTN24/CHN1789.DOCX")</f>
        <v>https://docs.wto.org/imrd/directdoc.asp?DDFDocuments/u/G/TBTN24/CHN1789.DOCX</v>
      </c>
      <c r="R116" s="6" t="str">
        <f>HYPERLINK("https://docs.wto.org/imrd/directdoc.asp?DDFDocuments/v/G/TBTN24/CHN1789.DOCX", "https://docs.wto.org/imrd/directdoc.asp?DDFDocuments/v/G/TBTN24/CHN1789.DOCX")</f>
        <v>https://docs.wto.org/imrd/directdoc.asp?DDFDocuments/v/G/TBTN24/CHN1789.DOCX</v>
      </c>
    </row>
    <row r="117" spans="1:18" ht="75">
      <c r="A117" s="8" t="s">
        <v>1019</v>
      </c>
      <c r="B117" s="7">
        <v>45310</v>
      </c>
      <c r="C117" s="6" t="str">
        <f>HYPERLINK("https://eping.wto.org/en/Search?viewData= G/TBT/N/ISR/1306"," G/TBT/N/ISR/1306")</f>
        <v xml:space="preserve"> G/TBT/N/ISR/1306</v>
      </c>
      <c r="D117" s="6" t="s">
        <v>34</v>
      </c>
      <c r="E117" s="8" t="s">
        <v>318</v>
      </c>
      <c r="F117" s="8" t="s">
        <v>319</v>
      </c>
      <c r="G117" s="8" t="s">
        <v>320</v>
      </c>
      <c r="H117" s="6" t="s">
        <v>321</v>
      </c>
      <c r="I117" s="6" t="s">
        <v>322</v>
      </c>
      <c r="J117" s="6" t="s">
        <v>23</v>
      </c>
      <c r="K117" s="6" t="s">
        <v>21</v>
      </c>
      <c r="L117" s="6"/>
      <c r="M117" s="7">
        <v>45370</v>
      </c>
      <c r="N117" s="6" t="s">
        <v>25</v>
      </c>
      <c r="O117" s="8" t="s">
        <v>323</v>
      </c>
      <c r="P117" s="6" t="str">
        <f>HYPERLINK("https://docs.wto.org/imrd/directdoc.asp?DDFDocuments/t/G/TBTN24/ISR1306.DOCX", "https://docs.wto.org/imrd/directdoc.asp?DDFDocuments/t/G/TBTN24/ISR1306.DOCX")</f>
        <v>https://docs.wto.org/imrd/directdoc.asp?DDFDocuments/t/G/TBTN24/ISR1306.DOCX</v>
      </c>
      <c r="Q117" s="6" t="str">
        <f>HYPERLINK("https://docs.wto.org/imrd/directdoc.asp?DDFDocuments/u/G/TBTN24/ISR1306.DOCX", "https://docs.wto.org/imrd/directdoc.asp?DDFDocuments/u/G/TBTN24/ISR1306.DOCX")</f>
        <v>https://docs.wto.org/imrd/directdoc.asp?DDFDocuments/u/G/TBTN24/ISR1306.DOCX</v>
      </c>
      <c r="R117" s="6" t="str">
        <f>HYPERLINK("https://docs.wto.org/imrd/directdoc.asp?DDFDocuments/v/G/TBTN24/ISR1306.DOCX", "https://docs.wto.org/imrd/directdoc.asp?DDFDocuments/v/G/TBTN24/ISR1306.DOCX")</f>
        <v>https://docs.wto.org/imrd/directdoc.asp?DDFDocuments/v/G/TBTN24/ISR1306.DOCX</v>
      </c>
    </row>
    <row r="118" spans="1:18" ht="105">
      <c r="A118" s="8" t="s">
        <v>1064</v>
      </c>
      <c r="B118" s="7">
        <v>45296</v>
      </c>
      <c r="C118" s="6" t="str">
        <f>HYPERLINK("https://eping.wto.org/en/Search?viewData= G/TBT/N/PHL/320"," G/TBT/N/PHL/320")</f>
        <v xml:space="preserve"> G/TBT/N/PHL/320</v>
      </c>
      <c r="D118" s="6" t="s">
        <v>102</v>
      </c>
      <c r="E118" s="8" t="s">
        <v>680</v>
      </c>
      <c r="F118" s="8" t="s">
        <v>681</v>
      </c>
      <c r="G118" s="8" t="s">
        <v>682</v>
      </c>
      <c r="H118" s="6" t="s">
        <v>21</v>
      </c>
      <c r="I118" s="6" t="s">
        <v>322</v>
      </c>
      <c r="J118" s="6" t="s">
        <v>23</v>
      </c>
      <c r="K118" s="6" t="s">
        <v>21</v>
      </c>
      <c r="L118" s="6"/>
      <c r="M118" s="7">
        <v>45306</v>
      </c>
      <c r="N118" s="6" t="s">
        <v>25</v>
      </c>
      <c r="O118" s="8" t="s">
        <v>683</v>
      </c>
      <c r="P118" s="6" t="str">
        <f>HYPERLINK("https://docs.wto.org/imrd/directdoc.asp?DDFDocuments/t/G/TBTN24/PHL320.DOCX", "https://docs.wto.org/imrd/directdoc.asp?DDFDocuments/t/G/TBTN24/PHL320.DOCX")</f>
        <v>https://docs.wto.org/imrd/directdoc.asp?DDFDocuments/t/G/TBTN24/PHL320.DOCX</v>
      </c>
      <c r="Q118" s="6" t="str">
        <f>HYPERLINK("https://docs.wto.org/imrd/directdoc.asp?DDFDocuments/u/G/TBTN24/PHL320.DOCX", "https://docs.wto.org/imrd/directdoc.asp?DDFDocuments/u/G/TBTN24/PHL320.DOCX")</f>
        <v>https://docs.wto.org/imrd/directdoc.asp?DDFDocuments/u/G/TBTN24/PHL320.DOCX</v>
      </c>
      <c r="R118" s="6" t="str">
        <f>HYPERLINK("https://docs.wto.org/imrd/directdoc.asp?DDFDocuments/v/G/TBTN24/PHL320.DOCX", "https://docs.wto.org/imrd/directdoc.asp?DDFDocuments/v/G/TBTN24/PHL320.DOCX")</f>
        <v>https://docs.wto.org/imrd/directdoc.asp?DDFDocuments/v/G/TBTN24/PHL320.DOCX</v>
      </c>
    </row>
    <row r="119" spans="1:18" ht="315">
      <c r="A119" s="8" t="s">
        <v>1114</v>
      </c>
      <c r="B119" s="7">
        <v>45296</v>
      </c>
      <c r="C119" s="6" t="str">
        <f>HYPERLINK("https://eping.wto.org/en/Search?viewData= G/TBT/N/UKR/280"," G/TBT/N/UKR/280")</f>
        <v xml:space="preserve"> G/TBT/N/UKR/280</v>
      </c>
      <c r="D119" s="6" t="s">
        <v>258</v>
      </c>
      <c r="E119" s="8" t="s">
        <v>881</v>
      </c>
      <c r="F119" s="8" t="s">
        <v>882</v>
      </c>
      <c r="G119" s="8" t="s">
        <v>883</v>
      </c>
      <c r="H119" s="6" t="s">
        <v>21</v>
      </c>
      <c r="I119" s="6" t="s">
        <v>884</v>
      </c>
      <c r="J119" s="6" t="s">
        <v>885</v>
      </c>
      <c r="K119" s="6" t="s">
        <v>21</v>
      </c>
      <c r="L119" s="6"/>
      <c r="M119" s="7">
        <v>45356</v>
      </c>
      <c r="N119" s="6" t="s">
        <v>25</v>
      </c>
      <c r="O119" s="8" t="s">
        <v>886</v>
      </c>
      <c r="P119" s="6" t="str">
        <f>HYPERLINK("https://docs.wto.org/imrd/directdoc.asp?DDFDocuments/t/G/TBTN24/UKR280.DOCX", "https://docs.wto.org/imrd/directdoc.asp?DDFDocuments/t/G/TBTN24/UKR280.DOCX")</f>
        <v>https://docs.wto.org/imrd/directdoc.asp?DDFDocuments/t/G/TBTN24/UKR280.DOCX</v>
      </c>
      <c r="Q119" s="6" t="str">
        <f>HYPERLINK("https://docs.wto.org/imrd/directdoc.asp?DDFDocuments/u/G/TBTN24/UKR280.DOCX", "https://docs.wto.org/imrd/directdoc.asp?DDFDocuments/u/G/TBTN24/UKR280.DOCX")</f>
        <v>https://docs.wto.org/imrd/directdoc.asp?DDFDocuments/u/G/TBTN24/UKR280.DOCX</v>
      </c>
      <c r="R119" s="6" t="str">
        <f>HYPERLINK("https://docs.wto.org/imrd/directdoc.asp?DDFDocuments/v/G/TBTN24/UKR280.DOCX", "https://docs.wto.org/imrd/directdoc.asp?DDFDocuments/v/G/TBTN24/UKR280.DOCX")</f>
        <v>https://docs.wto.org/imrd/directdoc.asp?DDFDocuments/v/G/TBTN24/UKR280.DOCX</v>
      </c>
    </row>
    <row r="120" spans="1:18" ht="120">
      <c r="A120" s="8" t="s">
        <v>1065</v>
      </c>
      <c r="B120" s="7">
        <v>45296</v>
      </c>
      <c r="C120" s="6" t="str">
        <f>HYPERLINK("https://eping.wto.org/en/Search?viewData= G/TBT/N/BRA/1517"," G/TBT/N/BRA/1517")</f>
        <v xml:space="preserve"> G/TBT/N/BRA/1517</v>
      </c>
      <c r="D120" s="6" t="s">
        <v>55</v>
      </c>
      <c r="E120" s="8" t="s">
        <v>695</v>
      </c>
      <c r="F120" s="8" t="s">
        <v>696</v>
      </c>
      <c r="G120" s="8" t="s">
        <v>697</v>
      </c>
      <c r="H120" s="6" t="s">
        <v>21</v>
      </c>
      <c r="I120" s="6" t="s">
        <v>698</v>
      </c>
      <c r="J120" s="6" t="s">
        <v>23</v>
      </c>
      <c r="K120" s="6" t="s">
        <v>21</v>
      </c>
      <c r="L120" s="6"/>
      <c r="M120" s="7">
        <v>45370</v>
      </c>
      <c r="N120" s="6" t="s">
        <v>25</v>
      </c>
      <c r="O120" s="8" t="s">
        <v>699</v>
      </c>
      <c r="P120" s="6" t="str">
        <f>HYPERLINK("https://docs.wto.org/imrd/directdoc.asp?DDFDocuments/t/G/TBTN24/BRA1517.DOCX", "https://docs.wto.org/imrd/directdoc.asp?DDFDocuments/t/G/TBTN24/BRA1517.DOCX")</f>
        <v>https://docs.wto.org/imrd/directdoc.asp?DDFDocuments/t/G/TBTN24/BRA1517.DOCX</v>
      </c>
      <c r="Q120" s="6"/>
      <c r="R120" s="6" t="str">
        <f>HYPERLINK("https://docs.wto.org/imrd/directdoc.asp?DDFDocuments/v/G/TBTN24/BRA1517.DOCX", "https://docs.wto.org/imrd/directdoc.asp?DDFDocuments/v/G/TBTN24/BRA1517.DOCX")</f>
        <v>https://docs.wto.org/imrd/directdoc.asp?DDFDocuments/v/G/TBTN24/BRA1517.DOCX</v>
      </c>
    </row>
    <row r="121" spans="1:18" ht="45">
      <c r="A121" s="8" t="s">
        <v>1077</v>
      </c>
      <c r="B121" s="7">
        <v>45296</v>
      </c>
      <c r="C121" s="6" t="str">
        <f>HYPERLINK("https://eping.wto.org/en/Search?viewData= G/TBT/N/KOR/1190"," G/TBT/N/KOR/1190")</f>
        <v xml:space="preserve"> G/TBT/N/KOR/1190</v>
      </c>
      <c r="D121" s="6" t="s">
        <v>136</v>
      </c>
      <c r="E121" s="8" t="s">
        <v>769</v>
      </c>
      <c r="F121" s="8" t="s">
        <v>770</v>
      </c>
      <c r="G121" s="8" t="s">
        <v>771</v>
      </c>
      <c r="H121" s="6" t="s">
        <v>21</v>
      </c>
      <c r="I121" s="6" t="s">
        <v>238</v>
      </c>
      <c r="J121" s="6" t="s">
        <v>201</v>
      </c>
      <c r="K121" s="6" t="s">
        <v>525</v>
      </c>
      <c r="L121" s="6"/>
      <c r="M121" s="7">
        <v>45356</v>
      </c>
      <c r="N121" s="6" t="s">
        <v>25</v>
      </c>
      <c r="O121" s="8" t="s">
        <v>772</v>
      </c>
      <c r="P121" s="6" t="str">
        <f>HYPERLINK("https://docs.wto.org/imrd/directdoc.asp?DDFDocuments/t/G/TBTN24/KOR1190.DOCX", "https://docs.wto.org/imrd/directdoc.asp?DDFDocuments/t/G/TBTN24/KOR1190.DOCX")</f>
        <v>https://docs.wto.org/imrd/directdoc.asp?DDFDocuments/t/G/TBTN24/KOR1190.DOCX</v>
      </c>
      <c r="Q121" s="6" t="str">
        <f>HYPERLINK("https://docs.wto.org/imrd/directdoc.asp?DDFDocuments/u/G/TBTN24/KOR1190.DOCX", "https://docs.wto.org/imrd/directdoc.asp?DDFDocuments/u/G/TBTN24/KOR1190.DOCX")</f>
        <v>https://docs.wto.org/imrd/directdoc.asp?DDFDocuments/u/G/TBTN24/KOR1190.DOCX</v>
      </c>
      <c r="R121" s="6" t="str">
        <f>HYPERLINK("https://docs.wto.org/imrd/directdoc.asp?DDFDocuments/v/G/TBTN24/KOR1190.DOCX", "https://docs.wto.org/imrd/directdoc.asp?DDFDocuments/v/G/TBTN24/KOR1190.DOCX")</f>
        <v>https://docs.wto.org/imrd/directdoc.asp?DDFDocuments/v/G/TBTN24/KOR1190.DOCX</v>
      </c>
    </row>
    <row r="122" spans="1:18" ht="105">
      <c r="A122" s="8" t="s">
        <v>1082</v>
      </c>
      <c r="B122" s="7">
        <v>45296</v>
      </c>
      <c r="C122" s="6" t="str">
        <f>HYPERLINK("https://eping.wto.org/en/Search?viewData= G/TBT/N/BRA/1518"," G/TBT/N/BRA/1518")</f>
        <v xml:space="preserve"> G/TBT/N/BRA/1518</v>
      </c>
      <c r="D122" s="6" t="s">
        <v>55</v>
      </c>
      <c r="E122" s="8" t="s">
        <v>645</v>
      </c>
      <c r="F122" s="8" t="s">
        <v>646</v>
      </c>
      <c r="G122" s="8" t="s">
        <v>647</v>
      </c>
      <c r="H122" s="6" t="s">
        <v>648</v>
      </c>
      <c r="I122" s="6" t="s">
        <v>21</v>
      </c>
      <c r="J122" s="6" t="s">
        <v>649</v>
      </c>
      <c r="K122" s="6" t="s">
        <v>21</v>
      </c>
      <c r="L122" s="6"/>
      <c r="M122" s="7" t="s">
        <v>21</v>
      </c>
      <c r="N122" s="6" t="s">
        <v>25</v>
      </c>
      <c r="O122" s="8" t="s">
        <v>650</v>
      </c>
      <c r="P122" s="6" t="str">
        <f>HYPERLINK("https://docs.wto.org/imrd/directdoc.asp?DDFDocuments/t/G/TBTN24/BRA1518.DOCX", "https://docs.wto.org/imrd/directdoc.asp?DDFDocuments/t/G/TBTN24/BRA1518.DOCX")</f>
        <v>https://docs.wto.org/imrd/directdoc.asp?DDFDocuments/t/G/TBTN24/BRA1518.DOCX</v>
      </c>
      <c r="Q122" s="6" t="str">
        <f>HYPERLINK("https://docs.wto.org/imrd/directdoc.asp?DDFDocuments/u/G/TBTN24/BRA1518.DOCX", "https://docs.wto.org/imrd/directdoc.asp?DDFDocuments/u/G/TBTN24/BRA1518.DOCX")</f>
        <v>https://docs.wto.org/imrd/directdoc.asp?DDFDocuments/u/G/TBTN24/BRA1518.DOCX</v>
      </c>
      <c r="R122" s="6" t="str">
        <f>HYPERLINK("https://docs.wto.org/imrd/directdoc.asp?DDFDocuments/v/G/TBTN24/BRA1518.DOCX", "https://docs.wto.org/imrd/directdoc.asp?DDFDocuments/v/G/TBTN24/BRA1518.DOCX")</f>
        <v>https://docs.wto.org/imrd/directdoc.asp?DDFDocuments/v/G/TBTN24/BRA1518.DOCX</v>
      </c>
    </row>
    <row r="123" spans="1:18" ht="75">
      <c r="A123" s="8" t="s">
        <v>979</v>
      </c>
      <c r="B123" s="7">
        <v>45321</v>
      </c>
      <c r="C123" s="6" t="str">
        <f>HYPERLINK("https://eping.wto.org/en/Search?viewData= G/TBT/N/TZA/1098"," G/TBT/N/TZA/1098")</f>
        <v xml:space="preserve"> G/TBT/N/TZA/1098</v>
      </c>
      <c r="D123" s="6" t="s">
        <v>63</v>
      </c>
      <c r="E123" s="8" t="s">
        <v>64</v>
      </c>
      <c r="F123" s="8" t="s">
        <v>65</v>
      </c>
      <c r="G123" s="8" t="s">
        <v>66</v>
      </c>
      <c r="H123" s="6" t="s">
        <v>67</v>
      </c>
      <c r="I123" s="6" t="s">
        <v>68</v>
      </c>
      <c r="J123" s="6" t="s">
        <v>69</v>
      </c>
      <c r="K123" s="6" t="s">
        <v>47</v>
      </c>
      <c r="L123" s="6"/>
      <c r="M123" s="7">
        <v>45381</v>
      </c>
      <c r="N123" s="6" t="s">
        <v>25</v>
      </c>
      <c r="O123" s="8" t="s">
        <v>70</v>
      </c>
      <c r="P123" s="6" t="str">
        <f>HYPERLINK("https://docs.wto.org/imrd/directdoc.asp?DDFDocuments/t/G/TBTN24/TZA1098.DOCX", "https://docs.wto.org/imrd/directdoc.asp?DDFDocuments/t/G/TBTN24/TZA1098.DOCX")</f>
        <v>https://docs.wto.org/imrd/directdoc.asp?DDFDocuments/t/G/TBTN24/TZA1098.DOCX</v>
      </c>
      <c r="Q123" s="6"/>
      <c r="R123" s="6"/>
    </row>
    <row r="124" spans="1:18" ht="60">
      <c r="A124" s="8" t="s">
        <v>1054</v>
      </c>
      <c r="B124" s="7">
        <v>45301</v>
      </c>
      <c r="C124" s="6" t="str">
        <f>HYPERLINK("https://eping.wto.org/en/Search?viewData= G/TBT/N/GBR/70"," G/TBT/N/GBR/70")</f>
        <v xml:space="preserve"> G/TBT/N/GBR/70</v>
      </c>
      <c r="D124" s="6" t="s">
        <v>182</v>
      </c>
      <c r="E124" s="8" t="s">
        <v>598</v>
      </c>
      <c r="F124" s="8" t="s">
        <v>599</v>
      </c>
      <c r="G124" s="8" t="s">
        <v>600</v>
      </c>
      <c r="H124" s="6" t="s">
        <v>21</v>
      </c>
      <c r="I124" s="6" t="s">
        <v>601</v>
      </c>
      <c r="J124" s="6" t="s">
        <v>602</v>
      </c>
      <c r="K124" s="6" t="s">
        <v>21</v>
      </c>
      <c r="L124" s="6"/>
      <c r="M124" s="7">
        <v>45361</v>
      </c>
      <c r="N124" s="6" t="s">
        <v>25</v>
      </c>
      <c r="O124" s="8" t="s">
        <v>603</v>
      </c>
      <c r="P124" s="6" t="str">
        <f>HYPERLINK("https://docs.wto.org/imrd/directdoc.asp?DDFDocuments/t/G/TBTN24/GBR70.DOCX", "https://docs.wto.org/imrd/directdoc.asp?DDFDocuments/t/G/TBTN24/GBR70.DOCX")</f>
        <v>https://docs.wto.org/imrd/directdoc.asp?DDFDocuments/t/G/TBTN24/GBR70.DOCX</v>
      </c>
      <c r="Q124" s="6"/>
      <c r="R124" s="6" t="str">
        <f>HYPERLINK("https://docs.wto.org/imrd/directdoc.asp?DDFDocuments/v/G/TBTN24/GBR70.DOCX", "https://docs.wto.org/imrd/directdoc.asp?DDFDocuments/v/G/TBTN24/GBR70.DOCX")</f>
        <v>https://docs.wto.org/imrd/directdoc.asp?DDFDocuments/v/G/TBTN24/GBR70.DOCX</v>
      </c>
    </row>
    <row r="125" spans="1:18" ht="195">
      <c r="A125" s="8" t="s">
        <v>1039</v>
      </c>
      <c r="B125" s="7">
        <v>45306</v>
      </c>
      <c r="C125" s="6" t="str">
        <f>HYPERLINK("https://eping.wto.org/en/Search?viewData= G/TBT/N/UKR/282"," G/TBT/N/UKR/282")</f>
        <v xml:space="preserve"> G/TBT/N/UKR/282</v>
      </c>
      <c r="D125" s="6" t="s">
        <v>258</v>
      </c>
      <c r="E125" s="8" t="s">
        <v>462</v>
      </c>
      <c r="F125" s="8" t="s">
        <v>463</v>
      </c>
      <c r="G125" s="8" t="s">
        <v>464</v>
      </c>
      <c r="H125" s="6" t="s">
        <v>21</v>
      </c>
      <c r="I125" s="6" t="s">
        <v>238</v>
      </c>
      <c r="J125" s="6" t="s">
        <v>465</v>
      </c>
      <c r="K125" s="6" t="s">
        <v>24</v>
      </c>
      <c r="L125" s="6"/>
      <c r="M125" s="7">
        <v>45366</v>
      </c>
      <c r="N125" s="6" t="s">
        <v>25</v>
      </c>
      <c r="O125" s="8" t="s">
        <v>466</v>
      </c>
      <c r="P125" s="6" t="str">
        <f>HYPERLINK("https://docs.wto.org/imrd/directdoc.asp?DDFDocuments/t/G/TBTN24/UKR282.DOCX", "https://docs.wto.org/imrd/directdoc.asp?DDFDocuments/t/G/TBTN24/UKR282.DOCX")</f>
        <v>https://docs.wto.org/imrd/directdoc.asp?DDFDocuments/t/G/TBTN24/UKR282.DOCX</v>
      </c>
      <c r="Q125" s="6"/>
      <c r="R125" s="6" t="str">
        <f>HYPERLINK("https://docs.wto.org/imrd/directdoc.asp?DDFDocuments/v/G/TBTN24/UKR282.DOCX", "https://docs.wto.org/imrd/directdoc.asp?DDFDocuments/v/G/TBTN24/UKR282.DOCX")</f>
        <v>https://docs.wto.org/imrd/directdoc.asp?DDFDocuments/v/G/TBTN24/UKR282.DOCX</v>
      </c>
    </row>
    <row r="126" spans="1:18" ht="409.5">
      <c r="A126" s="8" t="s">
        <v>974</v>
      </c>
      <c r="B126" s="7">
        <v>45322</v>
      </c>
      <c r="C126" s="6" t="str">
        <f>HYPERLINK("https://eping.wto.org/en/Search?viewData= G/TBT/N/EU/1044"," G/TBT/N/EU/1044")</f>
        <v xml:space="preserve"> G/TBT/N/EU/1044</v>
      </c>
      <c r="D126" s="6" t="s">
        <v>17</v>
      </c>
      <c r="E126" s="8" t="s">
        <v>18</v>
      </c>
      <c r="F126" s="8" t="s">
        <v>19</v>
      </c>
      <c r="G126" s="8" t="s">
        <v>20</v>
      </c>
      <c r="H126" s="6" t="s">
        <v>21</v>
      </c>
      <c r="I126" s="6" t="s">
        <v>22</v>
      </c>
      <c r="J126" s="6" t="s">
        <v>23</v>
      </c>
      <c r="K126" s="6" t="s">
        <v>24</v>
      </c>
      <c r="L126" s="6"/>
      <c r="M126" s="7">
        <v>45342</v>
      </c>
      <c r="N126" s="6" t="s">
        <v>25</v>
      </c>
      <c r="O126" s="8" t="s">
        <v>26</v>
      </c>
      <c r="P126" s="6" t="str">
        <f>HYPERLINK("https://docs.wto.org/imrd/directdoc.asp?DDFDocuments/t/G/TBTN24/EU1044.DOCX", "https://docs.wto.org/imrd/directdoc.asp?DDFDocuments/t/G/TBTN24/EU1044.DOCX")</f>
        <v>https://docs.wto.org/imrd/directdoc.asp?DDFDocuments/t/G/TBTN24/EU1044.DOCX</v>
      </c>
      <c r="Q126" s="6"/>
      <c r="R126" s="6"/>
    </row>
    <row r="127" spans="1:18" ht="75">
      <c r="A127" s="8" t="s">
        <v>1118</v>
      </c>
      <c r="B127" s="7">
        <v>45295</v>
      </c>
      <c r="C127" s="6" t="str">
        <f>HYPERLINK("https://eping.wto.org/en/Search?viewData= G/TBT/N/RUS/155"," G/TBT/N/RUS/155")</f>
        <v xml:space="preserve"> G/TBT/N/RUS/155</v>
      </c>
      <c r="D127" s="6" t="s">
        <v>968</v>
      </c>
      <c r="E127" s="8" t="s">
        <v>969</v>
      </c>
      <c r="F127" s="8" t="s">
        <v>970</v>
      </c>
      <c r="G127" s="8" t="s">
        <v>971</v>
      </c>
      <c r="H127" s="6" t="s">
        <v>972</v>
      </c>
      <c r="I127" s="6" t="s">
        <v>238</v>
      </c>
      <c r="J127" s="6" t="s">
        <v>61</v>
      </c>
      <c r="K127" s="6" t="s">
        <v>24</v>
      </c>
      <c r="L127" s="6"/>
      <c r="M127" s="7">
        <v>45309</v>
      </c>
      <c r="N127" s="6" t="s">
        <v>25</v>
      </c>
      <c r="O127" s="8" t="s">
        <v>973</v>
      </c>
      <c r="P127" s="6" t="str">
        <f>HYPERLINK("https://docs.wto.org/imrd/directdoc.asp?DDFDocuments/t/G/TBTN24/RUS155.DOCX", "https://docs.wto.org/imrd/directdoc.asp?DDFDocuments/t/G/TBTN24/RUS155.DOCX")</f>
        <v>https://docs.wto.org/imrd/directdoc.asp?DDFDocuments/t/G/TBTN24/RUS155.DOCX</v>
      </c>
      <c r="Q127" s="6" t="str">
        <f>HYPERLINK("https://docs.wto.org/imrd/directdoc.asp?DDFDocuments/u/G/TBTN24/RUS155.DOCX", "https://docs.wto.org/imrd/directdoc.asp?DDFDocuments/u/G/TBTN24/RUS155.DOCX")</f>
        <v>https://docs.wto.org/imrd/directdoc.asp?DDFDocuments/u/G/TBTN24/RUS155.DOCX</v>
      </c>
      <c r="R127" s="6" t="str">
        <f>HYPERLINK("https://docs.wto.org/imrd/directdoc.asp?DDFDocuments/v/G/TBTN24/RUS155.DOCX", "https://docs.wto.org/imrd/directdoc.asp?DDFDocuments/v/G/TBTN24/RUS155.DOCX")</f>
        <v>https://docs.wto.org/imrd/directdoc.asp?DDFDocuments/v/G/TBTN24/RUS155.DOCX</v>
      </c>
    </row>
    <row r="128" spans="1:18" ht="45">
      <c r="A128" s="8" t="s">
        <v>1006</v>
      </c>
      <c r="B128" s="7">
        <v>45313</v>
      </c>
      <c r="C128" s="6" t="str">
        <f>HYPERLINK("https://eping.wto.org/en/Search?viewData= G/TBT/N/UGA/1906"," G/TBT/N/UGA/1906")</f>
        <v xml:space="preserve"> G/TBT/N/UGA/1906</v>
      </c>
      <c r="D128" s="6" t="s">
        <v>221</v>
      </c>
      <c r="E128" s="8" t="s">
        <v>241</v>
      </c>
      <c r="F128" s="8" t="s">
        <v>242</v>
      </c>
      <c r="G128" s="8" t="s">
        <v>243</v>
      </c>
      <c r="H128" s="6" t="s">
        <v>244</v>
      </c>
      <c r="I128" s="6" t="s">
        <v>245</v>
      </c>
      <c r="J128" s="6" t="s">
        <v>246</v>
      </c>
      <c r="K128" s="6" t="s">
        <v>228</v>
      </c>
      <c r="L128" s="6"/>
      <c r="M128" s="7">
        <v>45373</v>
      </c>
      <c r="N128" s="6" t="s">
        <v>25</v>
      </c>
      <c r="O128" s="8" t="s">
        <v>247</v>
      </c>
      <c r="P128" s="6" t="str">
        <f>HYPERLINK("https://docs.wto.org/imrd/directdoc.asp?DDFDocuments/t/G/TBTN24/UGA1906.DOCX", "https://docs.wto.org/imrd/directdoc.asp?DDFDocuments/t/G/TBTN24/UGA1906.DOCX")</f>
        <v>https://docs.wto.org/imrd/directdoc.asp?DDFDocuments/t/G/TBTN24/UGA1906.DOCX</v>
      </c>
      <c r="Q128" s="6"/>
      <c r="R128" s="6" t="str">
        <f>HYPERLINK("https://docs.wto.org/imrd/directdoc.asp?DDFDocuments/v/G/TBTN24/UGA1906.DOCX", "https://docs.wto.org/imrd/directdoc.asp?DDFDocuments/v/G/TBTN24/UGA1906.DOCX")</f>
        <v>https://docs.wto.org/imrd/directdoc.asp?DDFDocuments/v/G/TBTN24/UGA1906.DOCX</v>
      </c>
    </row>
    <row r="129" spans="1:18" ht="105">
      <c r="A129" s="8" t="s">
        <v>1103</v>
      </c>
      <c r="B129" s="7">
        <v>45296</v>
      </c>
      <c r="C129" s="6" t="str">
        <f>HYPERLINK("https://eping.wto.org/en/Search?viewData= G/TBT/N/VNM/286"," G/TBT/N/VNM/286")</f>
        <v xml:space="preserve"> G/TBT/N/VNM/286</v>
      </c>
      <c r="D129" s="6" t="s">
        <v>203</v>
      </c>
      <c r="E129" s="8" t="s">
        <v>903</v>
      </c>
      <c r="F129" s="8" t="s">
        <v>904</v>
      </c>
      <c r="G129" s="8" t="s">
        <v>905</v>
      </c>
      <c r="H129" s="6" t="s">
        <v>21</v>
      </c>
      <c r="I129" s="6" t="s">
        <v>906</v>
      </c>
      <c r="J129" s="6" t="s">
        <v>736</v>
      </c>
      <c r="K129" s="6" t="s">
        <v>21</v>
      </c>
      <c r="L129" s="6"/>
      <c r="M129" s="7">
        <v>45326</v>
      </c>
      <c r="N129" s="6" t="s">
        <v>25</v>
      </c>
      <c r="O129" s="8" t="s">
        <v>907</v>
      </c>
      <c r="P129" s="6" t="str">
        <f>HYPERLINK("https://docs.wto.org/imrd/directdoc.asp?DDFDocuments/t/G/TBTN24/VNM286.DOCX", "https://docs.wto.org/imrd/directdoc.asp?DDFDocuments/t/G/TBTN24/VNM286.DOCX")</f>
        <v>https://docs.wto.org/imrd/directdoc.asp?DDFDocuments/t/G/TBTN24/VNM286.DOCX</v>
      </c>
      <c r="Q129" s="6"/>
      <c r="R129" s="6" t="str">
        <f>HYPERLINK("https://docs.wto.org/imrd/directdoc.asp?DDFDocuments/v/G/TBTN24/VNM286.DOCX", "https://docs.wto.org/imrd/directdoc.asp?DDFDocuments/v/G/TBTN24/VNM286.DOCX")</f>
        <v>https://docs.wto.org/imrd/directdoc.asp?DDFDocuments/v/G/TBTN24/VNM286.DOCX</v>
      </c>
    </row>
    <row r="130" spans="1:18" ht="285">
      <c r="A130" s="8" t="s">
        <v>1107</v>
      </c>
      <c r="B130" s="7">
        <v>45295</v>
      </c>
      <c r="C130" s="6" t="str">
        <f>HYPERLINK("https://eping.wto.org/en/Search?viewData= G/TBT/N/USA/2082"," G/TBT/N/USA/2082")</f>
        <v xml:space="preserve"> G/TBT/N/USA/2082</v>
      </c>
      <c r="D130" s="6" t="s">
        <v>27</v>
      </c>
      <c r="E130" s="8" t="s">
        <v>932</v>
      </c>
      <c r="F130" s="8" t="s">
        <v>933</v>
      </c>
      <c r="G130" s="8" t="s">
        <v>934</v>
      </c>
      <c r="H130" s="6" t="s">
        <v>21</v>
      </c>
      <c r="I130" s="6" t="s">
        <v>935</v>
      </c>
      <c r="J130" s="6" t="s">
        <v>360</v>
      </c>
      <c r="K130" s="6" t="s">
        <v>21</v>
      </c>
      <c r="L130" s="6"/>
      <c r="M130" s="7">
        <v>45307</v>
      </c>
      <c r="N130" s="6" t="s">
        <v>25</v>
      </c>
      <c r="O130" s="8" t="s">
        <v>936</v>
      </c>
      <c r="P130" s="6" t="str">
        <f>HYPERLINK("https://docs.wto.org/imrd/directdoc.asp?DDFDocuments/t/G/TBTN24/USA2082.DOCX", "https://docs.wto.org/imrd/directdoc.asp?DDFDocuments/t/G/TBTN24/USA2082.DOCX")</f>
        <v>https://docs.wto.org/imrd/directdoc.asp?DDFDocuments/t/G/TBTN24/USA2082.DOCX</v>
      </c>
      <c r="Q130" s="6" t="str">
        <f>HYPERLINK("https://docs.wto.org/imrd/directdoc.asp?DDFDocuments/u/G/TBTN24/USA2082.DOCX", "https://docs.wto.org/imrd/directdoc.asp?DDFDocuments/u/G/TBTN24/USA2082.DOCX")</f>
        <v>https://docs.wto.org/imrd/directdoc.asp?DDFDocuments/u/G/TBTN24/USA2082.DOCX</v>
      </c>
      <c r="R130" s="6" t="str">
        <f>HYPERLINK("https://docs.wto.org/imrd/directdoc.asp?DDFDocuments/v/G/TBTN24/USA2082.DOCX", "https://docs.wto.org/imrd/directdoc.asp?DDFDocuments/v/G/TBTN24/USA2082.DOCX")</f>
        <v>https://docs.wto.org/imrd/directdoc.asp?DDFDocuments/v/G/TBTN24/USA2082.DOCX</v>
      </c>
    </row>
    <row r="131" spans="1:18" ht="135">
      <c r="A131" s="8" t="s">
        <v>1017</v>
      </c>
      <c r="B131" s="7">
        <v>45313</v>
      </c>
      <c r="C131" s="6" t="str">
        <f>HYPERLINK("https://eping.wto.org/en/Search?viewData= G/TBT/N/UKR/284"," G/TBT/N/UKR/284")</f>
        <v xml:space="preserve"> G/TBT/N/UKR/284</v>
      </c>
      <c r="D131" s="6" t="s">
        <v>258</v>
      </c>
      <c r="E131" s="8" t="s">
        <v>259</v>
      </c>
      <c r="F131" s="8" t="s">
        <v>260</v>
      </c>
      <c r="G131" s="8" t="s">
        <v>261</v>
      </c>
      <c r="H131" s="6" t="s">
        <v>21</v>
      </c>
      <c r="I131" s="6" t="s">
        <v>21</v>
      </c>
      <c r="J131" s="6" t="s">
        <v>262</v>
      </c>
      <c r="K131" s="6" t="s">
        <v>21</v>
      </c>
      <c r="L131" s="6"/>
      <c r="M131" s="7">
        <v>45373</v>
      </c>
      <c r="N131" s="6" t="s">
        <v>25</v>
      </c>
      <c r="O131" s="8" t="s">
        <v>263</v>
      </c>
      <c r="P131" s="6" t="str">
        <f>HYPERLINK("https://docs.wto.org/imrd/directdoc.asp?DDFDocuments/t/G/TBTN24/UKR284.DOCX", "https://docs.wto.org/imrd/directdoc.asp?DDFDocuments/t/G/TBTN24/UKR284.DOCX")</f>
        <v>https://docs.wto.org/imrd/directdoc.asp?DDFDocuments/t/G/TBTN24/UKR284.DOCX</v>
      </c>
      <c r="Q131" s="6"/>
      <c r="R131" s="6" t="str">
        <f>HYPERLINK("https://docs.wto.org/imrd/directdoc.asp?DDFDocuments/v/G/TBTN24/UKR284.DOCX", "https://docs.wto.org/imrd/directdoc.asp?DDFDocuments/v/G/TBTN24/UKR284.DOCX")</f>
        <v>https://docs.wto.org/imrd/directdoc.asp?DDFDocuments/v/G/TBTN24/UKR284.DOCX</v>
      </c>
    </row>
    <row r="132" spans="1:18" ht="30">
      <c r="A132" s="8" t="s">
        <v>1040</v>
      </c>
      <c r="B132" s="7">
        <v>45303</v>
      </c>
      <c r="C132" s="6" t="str">
        <f>HYPERLINK("https://eping.wto.org/en/Search?viewData= G/TBT/N/BDI/454, G/TBT/N/KEN/1559, G/TBT/N/RWA/990, G/TBT/N/TZA/1090, G/TBT/N/UGA/1904"," G/TBT/N/BDI/454, G/TBT/N/KEN/1559, G/TBT/N/RWA/990, G/TBT/N/TZA/1090, G/TBT/N/UGA/1904")</f>
        <v xml:space="preserve"> G/TBT/N/BDI/454, G/TBT/N/KEN/1559, G/TBT/N/RWA/990, G/TBT/N/TZA/1090, G/TBT/N/UGA/1904</v>
      </c>
      <c r="D132" s="6" t="s">
        <v>471</v>
      </c>
      <c r="E132" s="8" t="s">
        <v>472</v>
      </c>
      <c r="F132" s="8" t="s">
        <v>473</v>
      </c>
      <c r="G132" s="8" t="s">
        <v>474</v>
      </c>
      <c r="H132" s="6" t="s">
        <v>21</v>
      </c>
      <c r="I132" s="6" t="s">
        <v>475</v>
      </c>
      <c r="J132" s="6" t="s">
        <v>476</v>
      </c>
      <c r="K132" s="6" t="s">
        <v>477</v>
      </c>
      <c r="L132" s="6"/>
      <c r="M132" s="7">
        <v>45363</v>
      </c>
      <c r="N132" s="6" t="s">
        <v>25</v>
      </c>
      <c r="O132" s="8" t="s">
        <v>478</v>
      </c>
      <c r="P132" s="6" t="str">
        <f>HYPERLINK("https://docs.wto.org/imrd/directdoc.asp?DDFDocuments/t/G/TBTN24/BDI454.DOCX", "https://docs.wto.org/imrd/directdoc.asp?DDFDocuments/t/G/TBTN24/BDI454.DOCX")</f>
        <v>https://docs.wto.org/imrd/directdoc.asp?DDFDocuments/t/G/TBTN24/BDI454.DOCX</v>
      </c>
      <c r="Q132" s="6"/>
      <c r="R132" s="6" t="str">
        <f>HYPERLINK("https://docs.wto.org/imrd/directdoc.asp?DDFDocuments/v/G/TBTN24/BDI454.DOCX", "https://docs.wto.org/imrd/directdoc.asp?DDFDocuments/v/G/TBTN24/BDI454.DOCX")</f>
        <v>https://docs.wto.org/imrd/directdoc.asp?DDFDocuments/v/G/TBTN24/BDI454.DOCX</v>
      </c>
    </row>
    <row r="133" spans="1:18" ht="30">
      <c r="A133" s="8" t="s">
        <v>1040</v>
      </c>
      <c r="B133" s="7">
        <v>45303</v>
      </c>
      <c r="C133" s="6" t="str">
        <f>HYPERLINK("https://eping.wto.org/en/Search?viewData= G/TBT/N/BDI/454, G/TBT/N/KEN/1559, G/TBT/N/RWA/990, G/TBT/N/TZA/1090, G/TBT/N/UGA/1904"," G/TBT/N/BDI/454, G/TBT/N/KEN/1559, G/TBT/N/RWA/990, G/TBT/N/TZA/1090, G/TBT/N/UGA/1904")</f>
        <v xml:space="preserve"> G/TBT/N/BDI/454, G/TBT/N/KEN/1559, G/TBT/N/RWA/990, G/TBT/N/TZA/1090, G/TBT/N/UGA/1904</v>
      </c>
      <c r="D133" s="6" t="s">
        <v>108</v>
      </c>
      <c r="E133" s="8" t="s">
        <v>472</v>
      </c>
      <c r="F133" s="8" t="s">
        <v>473</v>
      </c>
      <c r="G133" s="8" t="s">
        <v>474</v>
      </c>
      <c r="H133" s="6" t="s">
        <v>21</v>
      </c>
      <c r="I133" s="6" t="s">
        <v>475</v>
      </c>
      <c r="J133" s="6" t="s">
        <v>490</v>
      </c>
      <c r="K133" s="6" t="s">
        <v>477</v>
      </c>
      <c r="L133" s="6"/>
      <c r="M133" s="7">
        <v>45363</v>
      </c>
      <c r="N133" s="6" t="s">
        <v>25</v>
      </c>
      <c r="O133" s="8" t="s">
        <v>478</v>
      </c>
      <c r="P133" s="6" t="str">
        <f>HYPERLINK("https://docs.wto.org/imrd/directdoc.asp?DDFDocuments/t/G/TBTN24/BDI454.DOCX", "https://docs.wto.org/imrd/directdoc.asp?DDFDocuments/t/G/TBTN24/BDI454.DOCX")</f>
        <v>https://docs.wto.org/imrd/directdoc.asp?DDFDocuments/t/G/TBTN24/BDI454.DOCX</v>
      </c>
      <c r="Q133" s="6"/>
      <c r="R133" s="6" t="str">
        <f>HYPERLINK("https://docs.wto.org/imrd/directdoc.asp?DDFDocuments/v/G/TBTN24/BDI454.DOCX", "https://docs.wto.org/imrd/directdoc.asp?DDFDocuments/v/G/TBTN24/BDI454.DOCX")</f>
        <v>https://docs.wto.org/imrd/directdoc.asp?DDFDocuments/v/G/TBTN24/BDI454.DOCX</v>
      </c>
    </row>
    <row r="134" spans="1:18" ht="30">
      <c r="A134" s="8" t="s">
        <v>1040</v>
      </c>
      <c r="B134" s="7">
        <v>45303</v>
      </c>
      <c r="C134" s="6" t="str">
        <f>HYPERLINK("https://eping.wto.org/en/Search?viewData= G/TBT/N/BDI/454, G/TBT/N/KEN/1559, G/TBT/N/RWA/990, G/TBT/N/TZA/1090, G/TBT/N/UGA/1904"," G/TBT/N/BDI/454, G/TBT/N/KEN/1559, G/TBT/N/RWA/990, G/TBT/N/TZA/1090, G/TBT/N/UGA/1904")</f>
        <v xml:space="preserve"> G/TBT/N/BDI/454, G/TBT/N/KEN/1559, G/TBT/N/RWA/990, G/TBT/N/TZA/1090, G/TBT/N/UGA/1904</v>
      </c>
      <c r="D134" s="6" t="s">
        <v>63</v>
      </c>
      <c r="E134" s="8" t="s">
        <v>472</v>
      </c>
      <c r="F134" s="8" t="s">
        <v>473</v>
      </c>
      <c r="G134" s="8" t="s">
        <v>474</v>
      </c>
      <c r="H134" s="6" t="s">
        <v>21</v>
      </c>
      <c r="I134" s="6" t="s">
        <v>475</v>
      </c>
      <c r="J134" s="6" t="s">
        <v>490</v>
      </c>
      <c r="K134" s="6" t="s">
        <v>477</v>
      </c>
      <c r="L134" s="6"/>
      <c r="M134" s="7">
        <v>45363</v>
      </c>
      <c r="N134" s="6" t="s">
        <v>25</v>
      </c>
      <c r="O134" s="8" t="s">
        <v>478</v>
      </c>
      <c r="P134" s="6" t="str">
        <f>HYPERLINK("https://docs.wto.org/imrd/directdoc.asp?DDFDocuments/t/G/TBTN24/BDI454.DOCX", "https://docs.wto.org/imrd/directdoc.asp?DDFDocuments/t/G/TBTN24/BDI454.DOCX")</f>
        <v>https://docs.wto.org/imrd/directdoc.asp?DDFDocuments/t/G/TBTN24/BDI454.DOCX</v>
      </c>
      <c r="Q134" s="6"/>
      <c r="R134" s="6" t="str">
        <f>HYPERLINK("https://docs.wto.org/imrd/directdoc.asp?DDFDocuments/v/G/TBTN24/BDI454.DOCX", "https://docs.wto.org/imrd/directdoc.asp?DDFDocuments/v/G/TBTN24/BDI454.DOCX")</f>
        <v>https://docs.wto.org/imrd/directdoc.asp?DDFDocuments/v/G/TBTN24/BDI454.DOCX</v>
      </c>
    </row>
    <row r="135" spans="1:18" ht="30">
      <c r="A135" s="8" t="s">
        <v>1040</v>
      </c>
      <c r="B135" s="7">
        <v>45303</v>
      </c>
      <c r="C135" s="6" t="str">
        <f>HYPERLINK("https://eping.wto.org/en/Search?viewData= G/TBT/N/BDI/454, G/TBT/N/KEN/1559, G/TBT/N/RWA/990, G/TBT/N/TZA/1090, G/TBT/N/UGA/1904"," G/TBT/N/BDI/454, G/TBT/N/KEN/1559, G/TBT/N/RWA/990, G/TBT/N/TZA/1090, G/TBT/N/UGA/1904")</f>
        <v xml:space="preserve"> G/TBT/N/BDI/454, G/TBT/N/KEN/1559, G/TBT/N/RWA/990, G/TBT/N/TZA/1090, G/TBT/N/UGA/1904</v>
      </c>
      <c r="D135" s="6" t="s">
        <v>514</v>
      </c>
      <c r="E135" s="8" t="s">
        <v>472</v>
      </c>
      <c r="F135" s="8" t="s">
        <v>473</v>
      </c>
      <c r="G135" s="8" t="s">
        <v>474</v>
      </c>
      <c r="H135" s="6" t="s">
        <v>21</v>
      </c>
      <c r="I135" s="6" t="s">
        <v>475</v>
      </c>
      <c r="J135" s="6" t="s">
        <v>476</v>
      </c>
      <c r="K135" s="6" t="s">
        <v>477</v>
      </c>
      <c r="L135" s="6"/>
      <c r="M135" s="7">
        <v>45363</v>
      </c>
      <c r="N135" s="6" t="s">
        <v>25</v>
      </c>
      <c r="O135" s="8" t="s">
        <v>478</v>
      </c>
      <c r="P135" s="6" t="str">
        <f>HYPERLINK("https://docs.wto.org/imrd/directdoc.asp?DDFDocuments/t/G/TBTN24/BDI454.DOCX", "https://docs.wto.org/imrd/directdoc.asp?DDFDocuments/t/G/TBTN24/BDI454.DOCX")</f>
        <v>https://docs.wto.org/imrd/directdoc.asp?DDFDocuments/t/G/TBTN24/BDI454.DOCX</v>
      </c>
      <c r="Q135" s="6"/>
      <c r="R135" s="6" t="str">
        <f>HYPERLINK("https://docs.wto.org/imrd/directdoc.asp?DDFDocuments/v/G/TBTN24/BDI454.DOCX", "https://docs.wto.org/imrd/directdoc.asp?DDFDocuments/v/G/TBTN24/BDI454.DOCX")</f>
        <v>https://docs.wto.org/imrd/directdoc.asp?DDFDocuments/v/G/TBTN24/BDI454.DOCX</v>
      </c>
    </row>
    <row r="136" spans="1:18" ht="30">
      <c r="A136" s="8" t="s">
        <v>1040</v>
      </c>
      <c r="B136" s="7">
        <v>45303</v>
      </c>
      <c r="C136" s="6" t="str">
        <f>HYPERLINK("https://eping.wto.org/en/Search?viewData= G/TBT/N/BDI/454, G/TBT/N/KEN/1559, G/TBT/N/RWA/990, G/TBT/N/TZA/1090, G/TBT/N/UGA/1904"," G/TBT/N/BDI/454, G/TBT/N/KEN/1559, G/TBT/N/RWA/990, G/TBT/N/TZA/1090, G/TBT/N/UGA/1904")</f>
        <v xml:space="preserve"> G/TBT/N/BDI/454, G/TBT/N/KEN/1559, G/TBT/N/RWA/990, G/TBT/N/TZA/1090, G/TBT/N/UGA/1904</v>
      </c>
      <c r="D136" s="6" t="s">
        <v>221</v>
      </c>
      <c r="E136" s="8" t="s">
        <v>472</v>
      </c>
      <c r="F136" s="8" t="s">
        <v>473</v>
      </c>
      <c r="G136" s="8" t="s">
        <v>474</v>
      </c>
      <c r="H136" s="6" t="s">
        <v>21</v>
      </c>
      <c r="I136" s="6" t="s">
        <v>475</v>
      </c>
      <c r="J136" s="6" t="s">
        <v>490</v>
      </c>
      <c r="K136" s="6" t="s">
        <v>477</v>
      </c>
      <c r="L136" s="6"/>
      <c r="M136" s="7">
        <v>45363</v>
      </c>
      <c r="N136" s="6" t="s">
        <v>25</v>
      </c>
      <c r="O136" s="8" t="s">
        <v>478</v>
      </c>
      <c r="P136" s="6" t="str">
        <f>HYPERLINK("https://docs.wto.org/imrd/directdoc.asp?DDFDocuments/t/G/TBTN24/BDI454.DOCX", "https://docs.wto.org/imrd/directdoc.asp?DDFDocuments/t/G/TBTN24/BDI454.DOCX")</f>
        <v>https://docs.wto.org/imrd/directdoc.asp?DDFDocuments/t/G/TBTN24/BDI454.DOCX</v>
      </c>
      <c r="Q136" s="6"/>
      <c r="R136" s="6" t="str">
        <f>HYPERLINK("https://docs.wto.org/imrd/directdoc.asp?DDFDocuments/v/G/TBTN24/BDI454.DOCX", "https://docs.wto.org/imrd/directdoc.asp?DDFDocuments/v/G/TBTN24/BDI454.DOCX")</f>
        <v>https://docs.wto.org/imrd/directdoc.asp?DDFDocuments/v/G/TBTN24/BDI454.DOCX</v>
      </c>
    </row>
    <row r="137" spans="1:18" ht="30">
      <c r="A137" s="8" t="s">
        <v>1040</v>
      </c>
      <c r="B137" s="7">
        <v>45302</v>
      </c>
      <c r="C137" s="6" t="str">
        <f>HYPERLINK("https://eping.wto.org/en/Search?viewData= G/TBT/N/BDI/450, G/TBT/N/KEN/1555, G/TBT/N/RWA/985, G/TBT/N/TZA/1086, G/TBT/N/UGA/1900"," G/TBT/N/BDI/450, G/TBT/N/KEN/1555, G/TBT/N/RWA/985, G/TBT/N/TZA/1086, G/TBT/N/UGA/1900")</f>
        <v xml:space="preserve"> G/TBT/N/BDI/450, G/TBT/N/KEN/1555, G/TBT/N/RWA/985, G/TBT/N/TZA/1086, G/TBT/N/UGA/1900</v>
      </c>
      <c r="D137" s="6" t="s">
        <v>471</v>
      </c>
      <c r="E137" s="8" t="s">
        <v>535</v>
      </c>
      <c r="F137" s="8" t="s">
        <v>536</v>
      </c>
      <c r="G137" s="8" t="s">
        <v>474</v>
      </c>
      <c r="H137" s="6" t="s">
        <v>537</v>
      </c>
      <c r="I137" s="6" t="s">
        <v>475</v>
      </c>
      <c r="J137" s="6" t="s">
        <v>538</v>
      </c>
      <c r="K137" s="6" t="s">
        <v>47</v>
      </c>
      <c r="L137" s="6"/>
      <c r="M137" s="7">
        <v>45362</v>
      </c>
      <c r="N137" s="6" t="s">
        <v>25</v>
      </c>
      <c r="O137" s="8" t="s">
        <v>539</v>
      </c>
      <c r="P137" s="6" t="str">
        <f>HYPERLINK("https://docs.wto.org/imrd/directdoc.asp?DDFDocuments/t/G/TBTN24/BDI450.DOCX", "https://docs.wto.org/imrd/directdoc.asp?DDFDocuments/t/G/TBTN24/BDI450.DOCX")</f>
        <v>https://docs.wto.org/imrd/directdoc.asp?DDFDocuments/t/G/TBTN24/BDI450.DOCX</v>
      </c>
      <c r="Q137" s="6"/>
      <c r="R137" s="6" t="str">
        <f>HYPERLINK("https://docs.wto.org/imrd/directdoc.asp?DDFDocuments/v/G/TBTN24/BDI450.DOCX", "https://docs.wto.org/imrd/directdoc.asp?DDFDocuments/v/G/TBTN24/BDI450.DOCX")</f>
        <v>https://docs.wto.org/imrd/directdoc.asp?DDFDocuments/v/G/TBTN24/BDI450.DOCX</v>
      </c>
    </row>
    <row r="138" spans="1:18" ht="30">
      <c r="A138" s="8" t="s">
        <v>1040</v>
      </c>
      <c r="B138" s="7">
        <v>45302</v>
      </c>
      <c r="C138" s="6" t="str">
        <f>HYPERLINK("https://eping.wto.org/en/Search?viewData= G/TBT/N/BDI/450, G/TBT/N/KEN/1555, G/TBT/N/RWA/985, G/TBT/N/TZA/1086, G/TBT/N/UGA/1900"," G/TBT/N/BDI/450, G/TBT/N/KEN/1555, G/TBT/N/RWA/985, G/TBT/N/TZA/1086, G/TBT/N/UGA/1900")</f>
        <v xml:space="preserve"> G/TBT/N/BDI/450, G/TBT/N/KEN/1555, G/TBT/N/RWA/985, G/TBT/N/TZA/1086, G/TBT/N/UGA/1900</v>
      </c>
      <c r="D138" s="6" t="s">
        <v>108</v>
      </c>
      <c r="E138" s="8" t="s">
        <v>535</v>
      </c>
      <c r="F138" s="8" t="s">
        <v>536</v>
      </c>
      <c r="G138" s="8" t="s">
        <v>474</v>
      </c>
      <c r="H138" s="6" t="s">
        <v>537</v>
      </c>
      <c r="I138" s="6" t="s">
        <v>475</v>
      </c>
      <c r="J138" s="6" t="s">
        <v>545</v>
      </c>
      <c r="K138" s="6" t="s">
        <v>47</v>
      </c>
      <c r="L138" s="6"/>
      <c r="M138" s="7">
        <v>45362</v>
      </c>
      <c r="N138" s="6" t="s">
        <v>25</v>
      </c>
      <c r="O138" s="8" t="s">
        <v>539</v>
      </c>
      <c r="P138" s="6" t="str">
        <f>HYPERLINK("https://docs.wto.org/imrd/directdoc.asp?DDFDocuments/t/G/TBTN24/BDI450.DOCX", "https://docs.wto.org/imrd/directdoc.asp?DDFDocuments/t/G/TBTN24/BDI450.DOCX")</f>
        <v>https://docs.wto.org/imrd/directdoc.asp?DDFDocuments/t/G/TBTN24/BDI450.DOCX</v>
      </c>
      <c r="Q138" s="6"/>
      <c r="R138" s="6" t="str">
        <f>HYPERLINK("https://docs.wto.org/imrd/directdoc.asp?DDFDocuments/v/G/TBTN24/BDI450.DOCX", "https://docs.wto.org/imrd/directdoc.asp?DDFDocuments/v/G/TBTN24/BDI450.DOCX")</f>
        <v>https://docs.wto.org/imrd/directdoc.asp?DDFDocuments/v/G/TBTN24/BDI450.DOCX</v>
      </c>
    </row>
    <row r="139" spans="1:18" ht="30">
      <c r="A139" s="8" t="s">
        <v>1040</v>
      </c>
      <c r="B139" s="7">
        <v>45302</v>
      </c>
      <c r="C139" s="6" t="str">
        <f>HYPERLINK("https://eping.wto.org/en/Search?viewData= G/TBT/N/BDI/452, G/TBT/N/KEN/1557, G/TBT/N/RWA/987, G/TBT/N/TZA/1088, G/TBT/N/UGA/1902"," G/TBT/N/BDI/452, G/TBT/N/KEN/1557, G/TBT/N/RWA/987, G/TBT/N/TZA/1088, G/TBT/N/UGA/1902")</f>
        <v xml:space="preserve"> G/TBT/N/BDI/452, G/TBT/N/KEN/1557, G/TBT/N/RWA/987, G/TBT/N/TZA/1088, G/TBT/N/UGA/1902</v>
      </c>
      <c r="D139" s="6" t="s">
        <v>471</v>
      </c>
      <c r="E139" s="8" t="s">
        <v>546</v>
      </c>
      <c r="F139" s="8" t="s">
        <v>547</v>
      </c>
      <c r="G139" s="8" t="s">
        <v>474</v>
      </c>
      <c r="H139" s="6" t="s">
        <v>548</v>
      </c>
      <c r="I139" s="6" t="s">
        <v>475</v>
      </c>
      <c r="J139" s="6" t="s">
        <v>476</v>
      </c>
      <c r="K139" s="6" t="s">
        <v>47</v>
      </c>
      <c r="L139" s="6"/>
      <c r="M139" s="7">
        <v>45362</v>
      </c>
      <c r="N139" s="6" t="s">
        <v>25</v>
      </c>
      <c r="O139" s="8" t="s">
        <v>549</v>
      </c>
      <c r="P139" s="6" t="str">
        <f>HYPERLINK("https://docs.wto.org/imrd/directdoc.asp?DDFDocuments/t/G/TBTN24/BDI452.DOCX", "https://docs.wto.org/imrd/directdoc.asp?DDFDocuments/t/G/TBTN24/BDI452.DOCX")</f>
        <v>https://docs.wto.org/imrd/directdoc.asp?DDFDocuments/t/G/TBTN24/BDI452.DOCX</v>
      </c>
      <c r="Q139" s="6"/>
      <c r="R139" s="6" t="str">
        <f>HYPERLINK("https://docs.wto.org/imrd/directdoc.asp?DDFDocuments/v/G/TBTN24/BDI452.DOCX", "https://docs.wto.org/imrd/directdoc.asp?DDFDocuments/v/G/TBTN24/BDI452.DOCX")</f>
        <v>https://docs.wto.org/imrd/directdoc.asp?DDFDocuments/v/G/TBTN24/BDI452.DOCX</v>
      </c>
    </row>
    <row r="140" spans="1:18" ht="45">
      <c r="A140" s="8" t="s">
        <v>1040</v>
      </c>
      <c r="B140" s="7">
        <v>45302</v>
      </c>
      <c r="C140" s="6" t="str">
        <f>HYPERLINK("https://eping.wto.org/en/Search?viewData= G/TBT/N/BDI/451, G/TBT/N/KEN/1556, G/TBT/N/RWA/986, G/TBT/N/TZA/1087, G/TBT/N/UGA/1901"," G/TBT/N/BDI/451, G/TBT/N/KEN/1556, G/TBT/N/RWA/986, G/TBT/N/TZA/1087, G/TBT/N/UGA/1901")</f>
        <v xml:space="preserve"> G/TBT/N/BDI/451, G/TBT/N/KEN/1556, G/TBT/N/RWA/986, G/TBT/N/TZA/1087, G/TBT/N/UGA/1901</v>
      </c>
      <c r="D140" s="6" t="s">
        <v>221</v>
      </c>
      <c r="E140" s="8" t="s">
        <v>550</v>
      </c>
      <c r="F140" s="8" t="s">
        <v>551</v>
      </c>
      <c r="G140" s="8" t="s">
        <v>474</v>
      </c>
      <c r="H140" s="6" t="s">
        <v>548</v>
      </c>
      <c r="I140" s="6" t="s">
        <v>475</v>
      </c>
      <c r="J140" s="6" t="s">
        <v>490</v>
      </c>
      <c r="K140" s="6" t="s">
        <v>47</v>
      </c>
      <c r="L140" s="6"/>
      <c r="M140" s="7">
        <v>45362</v>
      </c>
      <c r="N140" s="6" t="s">
        <v>25</v>
      </c>
      <c r="O140" s="8" t="s">
        <v>552</v>
      </c>
      <c r="P140" s="6" t="str">
        <f>HYPERLINK("https://docs.wto.org/imrd/directdoc.asp?DDFDocuments/t/G/TBTN24/BDI451.DOCX", "https://docs.wto.org/imrd/directdoc.asp?DDFDocuments/t/G/TBTN24/BDI451.DOCX")</f>
        <v>https://docs.wto.org/imrd/directdoc.asp?DDFDocuments/t/G/TBTN24/BDI451.DOCX</v>
      </c>
      <c r="Q140" s="6"/>
      <c r="R140" s="6" t="str">
        <f>HYPERLINK("https://docs.wto.org/imrd/directdoc.asp?DDFDocuments/v/G/TBTN24/BDI451.DOCX", "https://docs.wto.org/imrd/directdoc.asp?DDFDocuments/v/G/TBTN24/BDI451.DOCX")</f>
        <v>https://docs.wto.org/imrd/directdoc.asp?DDFDocuments/v/G/TBTN24/BDI451.DOCX</v>
      </c>
    </row>
    <row r="141" spans="1:18" ht="45">
      <c r="A141" s="8" t="s">
        <v>1040</v>
      </c>
      <c r="B141" s="7">
        <v>45302</v>
      </c>
      <c r="C141" s="6" t="str">
        <f>HYPERLINK("https://eping.wto.org/en/Search?viewData= G/TBT/N/BDI/451, G/TBT/N/KEN/1556, G/TBT/N/RWA/986, G/TBT/N/TZA/1087, G/TBT/N/UGA/1901"," G/TBT/N/BDI/451, G/TBT/N/KEN/1556, G/TBT/N/RWA/986, G/TBT/N/TZA/1087, G/TBT/N/UGA/1901")</f>
        <v xml:space="preserve"> G/TBT/N/BDI/451, G/TBT/N/KEN/1556, G/TBT/N/RWA/986, G/TBT/N/TZA/1087, G/TBT/N/UGA/1901</v>
      </c>
      <c r="D141" s="6" t="s">
        <v>108</v>
      </c>
      <c r="E141" s="8" t="s">
        <v>550</v>
      </c>
      <c r="F141" s="8" t="s">
        <v>551</v>
      </c>
      <c r="G141" s="8" t="s">
        <v>474</v>
      </c>
      <c r="H141" s="6" t="s">
        <v>548</v>
      </c>
      <c r="I141" s="6" t="s">
        <v>475</v>
      </c>
      <c r="J141" s="6" t="s">
        <v>490</v>
      </c>
      <c r="K141" s="6" t="s">
        <v>47</v>
      </c>
      <c r="L141" s="6"/>
      <c r="M141" s="7">
        <v>45362</v>
      </c>
      <c r="N141" s="6" t="s">
        <v>25</v>
      </c>
      <c r="O141" s="8" t="s">
        <v>552</v>
      </c>
      <c r="P141" s="6" t="str">
        <f>HYPERLINK("https://docs.wto.org/imrd/directdoc.asp?DDFDocuments/t/G/TBTN24/BDI451.DOCX", "https://docs.wto.org/imrd/directdoc.asp?DDFDocuments/t/G/TBTN24/BDI451.DOCX")</f>
        <v>https://docs.wto.org/imrd/directdoc.asp?DDFDocuments/t/G/TBTN24/BDI451.DOCX</v>
      </c>
      <c r="Q141" s="6"/>
      <c r="R141" s="6" t="str">
        <f>HYPERLINK("https://docs.wto.org/imrd/directdoc.asp?DDFDocuments/v/G/TBTN24/BDI451.DOCX", "https://docs.wto.org/imrd/directdoc.asp?DDFDocuments/v/G/TBTN24/BDI451.DOCX")</f>
        <v>https://docs.wto.org/imrd/directdoc.asp?DDFDocuments/v/G/TBTN24/BDI451.DOCX</v>
      </c>
    </row>
    <row r="142" spans="1:18" ht="45">
      <c r="A142" s="8" t="s">
        <v>1040</v>
      </c>
      <c r="B142" s="7">
        <v>45302</v>
      </c>
      <c r="C142" s="6" t="str">
        <f>HYPERLINK("https://eping.wto.org/en/Search?viewData= G/TBT/N/BDI/451, G/TBT/N/KEN/1556, G/TBT/N/RWA/986, G/TBT/N/TZA/1087, G/TBT/N/UGA/1901"," G/TBT/N/BDI/451, G/TBT/N/KEN/1556, G/TBT/N/RWA/986, G/TBT/N/TZA/1087, G/TBT/N/UGA/1901")</f>
        <v xml:space="preserve"> G/TBT/N/BDI/451, G/TBT/N/KEN/1556, G/TBT/N/RWA/986, G/TBT/N/TZA/1087, G/TBT/N/UGA/1901</v>
      </c>
      <c r="D142" s="6" t="s">
        <v>514</v>
      </c>
      <c r="E142" s="8" t="s">
        <v>550</v>
      </c>
      <c r="F142" s="8" t="s">
        <v>551</v>
      </c>
      <c r="G142" s="8" t="s">
        <v>474</v>
      </c>
      <c r="H142" s="6" t="s">
        <v>548</v>
      </c>
      <c r="I142" s="6" t="s">
        <v>475</v>
      </c>
      <c r="J142" s="6" t="s">
        <v>476</v>
      </c>
      <c r="K142" s="6" t="s">
        <v>47</v>
      </c>
      <c r="L142" s="6"/>
      <c r="M142" s="7">
        <v>45362</v>
      </c>
      <c r="N142" s="6" t="s">
        <v>25</v>
      </c>
      <c r="O142" s="8" t="s">
        <v>552</v>
      </c>
      <c r="P142" s="6" t="str">
        <f>HYPERLINK("https://docs.wto.org/imrd/directdoc.asp?DDFDocuments/t/G/TBTN24/BDI451.DOCX", "https://docs.wto.org/imrd/directdoc.asp?DDFDocuments/t/G/TBTN24/BDI451.DOCX")</f>
        <v>https://docs.wto.org/imrd/directdoc.asp?DDFDocuments/t/G/TBTN24/BDI451.DOCX</v>
      </c>
      <c r="Q142" s="6"/>
      <c r="R142" s="6" t="str">
        <f>HYPERLINK("https://docs.wto.org/imrd/directdoc.asp?DDFDocuments/v/G/TBTN24/BDI451.DOCX", "https://docs.wto.org/imrd/directdoc.asp?DDFDocuments/v/G/TBTN24/BDI451.DOCX")</f>
        <v>https://docs.wto.org/imrd/directdoc.asp?DDFDocuments/v/G/TBTN24/BDI451.DOCX</v>
      </c>
    </row>
    <row r="143" spans="1:18" ht="30">
      <c r="A143" s="8" t="s">
        <v>1040</v>
      </c>
      <c r="B143" s="7">
        <v>45302</v>
      </c>
      <c r="C143" s="6" t="str">
        <f>HYPERLINK("https://eping.wto.org/en/Search?viewData= G/TBT/N/BDI/452, G/TBT/N/KEN/1557, G/TBT/N/RWA/987, G/TBT/N/TZA/1088, G/TBT/N/UGA/1902"," G/TBT/N/BDI/452, G/TBT/N/KEN/1557, G/TBT/N/RWA/987, G/TBT/N/TZA/1088, G/TBT/N/UGA/1902")</f>
        <v xml:space="preserve"> G/TBT/N/BDI/452, G/TBT/N/KEN/1557, G/TBT/N/RWA/987, G/TBT/N/TZA/1088, G/TBT/N/UGA/1902</v>
      </c>
      <c r="D143" s="6" t="s">
        <v>108</v>
      </c>
      <c r="E143" s="8" t="s">
        <v>546</v>
      </c>
      <c r="F143" s="8" t="s">
        <v>547</v>
      </c>
      <c r="G143" s="8" t="s">
        <v>474</v>
      </c>
      <c r="H143" s="6" t="s">
        <v>548</v>
      </c>
      <c r="I143" s="6" t="s">
        <v>475</v>
      </c>
      <c r="J143" s="6" t="s">
        <v>490</v>
      </c>
      <c r="K143" s="6" t="s">
        <v>47</v>
      </c>
      <c r="L143" s="6"/>
      <c r="M143" s="7">
        <v>45362</v>
      </c>
      <c r="N143" s="6" t="s">
        <v>25</v>
      </c>
      <c r="O143" s="8" t="s">
        <v>549</v>
      </c>
      <c r="P143" s="6" t="str">
        <f>HYPERLINK("https://docs.wto.org/imrd/directdoc.asp?DDFDocuments/t/G/TBTN24/BDI452.DOCX", "https://docs.wto.org/imrd/directdoc.asp?DDFDocuments/t/G/TBTN24/BDI452.DOCX")</f>
        <v>https://docs.wto.org/imrd/directdoc.asp?DDFDocuments/t/G/TBTN24/BDI452.DOCX</v>
      </c>
      <c r="Q143" s="6"/>
      <c r="R143" s="6" t="str">
        <f>HYPERLINK("https://docs.wto.org/imrd/directdoc.asp?DDFDocuments/v/G/TBTN24/BDI452.DOCX", "https://docs.wto.org/imrd/directdoc.asp?DDFDocuments/v/G/TBTN24/BDI452.DOCX")</f>
        <v>https://docs.wto.org/imrd/directdoc.asp?DDFDocuments/v/G/TBTN24/BDI452.DOCX</v>
      </c>
    </row>
    <row r="144" spans="1:18" ht="30">
      <c r="A144" s="8" t="s">
        <v>1040</v>
      </c>
      <c r="B144" s="7">
        <v>45302</v>
      </c>
      <c r="C144" s="6" t="str">
        <f>HYPERLINK("https://eping.wto.org/en/Search?viewData= G/TBT/N/BDI/450, G/TBT/N/KEN/1555, G/TBT/N/RWA/985, G/TBT/N/TZA/1086, G/TBT/N/UGA/1900"," G/TBT/N/BDI/450, G/TBT/N/KEN/1555, G/TBT/N/RWA/985, G/TBT/N/TZA/1086, G/TBT/N/UGA/1900")</f>
        <v xml:space="preserve"> G/TBT/N/BDI/450, G/TBT/N/KEN/1555, G/TBT/N/RWA/985, G/TBT/N/TZA/1086, G/TBT/N/UGA/1900</v>
      </c>
      <c r="D144" s="6" t="s">
        <v>63</v>
      </c>
      <c r="E144" s="8" t="s">
        <v>535</v>
      </c>
      <c r="F144" s="8" t="s">
        <v>536</v>
      </c>
      <c r="G144" s="8" t="s">
        <v>474</v>
      </c>
      <c r="H144" s="6" t="s">
        <v>537</v>
      </c>
      <c r="I144" s="6" t="s">
        <v>475</v>
      </c>
      <c r="J144" s="6" t="s">
        <v>545</v>
      </c>
      <c r="K144" s="6" t="s">
        <v>47</v>
      </c>
      <c r="L144" s="6"/>
      <c r="M144" s="7">
        <v>45362</v>
      </c>
      <c r="N144" s="6" t="s">
        <v>25</v>
      </c>
      <c r="O144" s="8" t="s">
        <v>539</v>
      </c>
      <c r="P144" s="6" t="str">
        <f>HYPERLINK("https://docs.wto.org/imrd/directdoc.asp?DDFDocuments/t/G/TBTN24/BDI450.DOCX", "https://docs.wto.org/imrd/directdoc.asp?DDFDocuments/t/G/TBTN24/BDI450.DOCX")</f>
        <v>https://docs.wto.org/imrd/directdoc.asp?DDFDocuments/t/G/TBTN24/BDI450.DOCX</v>
      </c>
      <c r="Q144" s="6"/>
      <c r="R144" s="6" t="str">
        <f>HYPERLINK("https://docs.wto.org/imrd/directdoc.asp?DDFDocuments/v/G/TBTN24/BDI450.DOCX", "https://docs.wto.org/imrd/directdoc.asp?DDFDocuments/v/G/TBTN24/BDI450.DOCX")</f>
        <v>https://docs.wto.org/imrd/directdoc.asp?DDFDocuments/v/G/TBTN24/BDI450.DOCX</v>
      </c>
    </row>
    <row r="145" spans="1:18" ht="30">
      <c r="A145" s="8" t="s">
        <v>1040</v>
      </c>
      <c r="B145" s="7">
        <v>45302</v>
      </c>
      <c r="C145" s="6" t="str">
        <f>HYPERLINK("https://eping.wto.org/en/Search?viewData= G/TBT/N/BDI/452, G/TBT/N/KEN/1557, G/TBT/N/RWA/987, G/TBT/N/TZA/1088, G/TBT/N/UGA/1902"," G/TBT/N/BDI/452, G/TBT/N/KEN/1557, G/TBT/N/RWA/987, G/TBT/N/TZA/1088, G/TBT/N/UGA/1902")</f>
        <v xml:space="preserve"> G/TBT/N/BDI/452, G/TBT/N/KEN/1557, G/TBT/N/RWA/987, G/TBT/N/TZA/1088, G/TBT/N/UGA/1902</v>
      </c>
      <c r="D145" s="6" t="s">
        <v>221</v>
      </c>
      <c r="E145" s="8" t="s">
        <v>546</v>
      </c>
      <c r="F145" s="8" t="s">
        <v>547</v>
      </c>
      <c r="G145" s="8" t="s">
        <v>474</v>
      </c>
      <c r="H145" s="6" t="s">
        <v>548</v>
      </c>
      <c r="I145" s="6" t="s">
        <v>475</v>
      </c>
      <c r="J145" s="6" t="s">
        <v>490</v>
      </c>
      <c r="K145" s="6" t="s">
        <v>47</v>
      </c>
      <c r="L145" s="6"/>
      <c r="M145" s="7">
        <v>45362</v>
      </c>
      <c r="N145" s="6" t="s">
        <v>25</v>
      </c>
      <c r="O145" s="8" t="s">
        <v>549</v>
      </c>
      <c r="P145" s="6" t="str">
        <f>HYPERLINK("https://docs.wto.org/imrd/directdoc.asp?DDFDocuments/t/G/TBTN24/BDI452.DOCX", "https://docs.wto.org/imrd/directdoc.asp?DDFDocuments/t/G/TBTN24/BDI452.DOCX")</f>
        <v>https://docs.wto.org/imrd/directdoc.asp?DDFDocuments/t/G/TBTN24/BDI452.DOCX</v>
      </c>
      <c r="Q145" s="6"/>
      <c r="R145" s="6" t="str">
        <f>HYPERLINK("https://docs.wto.org/imrd/directdoc.asp?DDFDocuments/v/G/TBTN24/BDI452.DOCX", "https://docs.wto.org/imrd/directdoc.asp?DDFDocuments/v/G/TBTN24/BDI452.DOCX")</f>
        <v>https://docs.wto.org/imrd/directdoc.asp?DDFDocuments/v/G/TBTN24/BDI452.DOCX</v>
      </c>
    </row>
    <row r="146" spans="1:18" ht="45">
      <c r="A146" s="8" t="s">
        <v>1040</v>
      </c>
      <c r="B146" s="7">
        <v>45302</v>
      </c>
      <c r="C146" s="6" t="str">
        <f>HYPERLINK("https://eping.wto.org/en/Search?viewData= G/TBT/N/BDI/451, G/TBT/N/KEN/1556, G/TBT/N/RWA/986, G/TBT/N/TZA/1087, G/TBT/N/UGA/1901"," G/TBT/N/BDI/451, G/TBT/N/KEN/1556, G/TBT/N/RWA/986, G/TBT/N/TZA/1087, G/TBT/N/UGA/1901")</f>
        <v xml:space="preserve"> G/TBT/N/BDI/451, G/TBT/N/KEN/1556, G/TBT/N/RWA/986, G/TBT/N/TZA/1087, G/TBT/N/UGA/1901</v>
      </c>
      <c r="D146" s="6" t="s">
        <v>471</v>
      </c>
      <c r="E146" s="8" t="s">
        <v>550</v>
      </c>
      <c r="F146" s="8" t="s">
        <v>551</v>
      </c>
      <c r="G146" s="8" t="s">
        <v>474</v>
      </c>
      <c r="H146" s="6" t="s">
        <v>548</v>
      </c>
      <c r="I146" s="6" t="s">
        <v>475</v>
      </c>
      <c r="J146" s="6" t="s">
        <v>476</v>
      </c>
      <c r="K146" s="6" t="s">
        <v>47</v>
      </c>
      <c r="L146" s="6"/>
      <c r="M146" s="7">
        <v>45362</v>
      </c>
      <c r="N146" s="6" t="s">
        <v>25</v>
      </c>
      <c r="O146" s="8" t="s">
        <v>552</v>
      </c>
      <c r="P146" s="6" t="str">
        <f>HYPERLINK("https://docs.wto.org/imrd/directdoc.asp?DDFDocuments/t/G/TBTN24/BDI451.DOCX", "https://docs.wto.org/imrd/directdoc.asp?DDFDocuments/t/G/TBTN24/BDI451.DOCX")</f>
        <v>https://docs.wto.org/imrd/directdoc.asp?DDFDocuments/t/G/TBTN24/BDI451.DOCX</v>
      </c>
      <c r="Q146" s="6"/>
      <c r="R146" s="6" t="str">
        <f>HYPERLINK("https://docs.wto.org/imrd/directdoc.asp?DDFDocuments/v/G/TBTN24/BDI451.DOCX", "https://docs.wto.org/imrd/directdoc.asp?DDFDocuments/v/G/TBTN24/BDI451.DOCX")</f>
        <v>https://docs.wto.org/imrd/directdoc.asp?DDFDocuments/v/G/TBTN24/BDI451.DOCX</v>
      </c>
    </row>
    <row r="147" spans="1:18" ht="30">
      <c r="A147" s="8" t="s">
        <v>1040</v>
      </c>
      <c r="B147" s="7">
        <v>45302</v>
      </c>
      <c r="C147" s="6" t="str">
        <f>HYPERLINK("https://eping.wto.org/en/Search?viewData= G/TBT/N/BDI/450, G/TBT/N/KEN/1555, G/TBT/N/RWA/985, G/TBT/N/TZA/1086, G/TBT/N/UGA/1900"," G/TBT/N/BDI/450, G/TBT/N/KEN/1555, G/TBT/N/RWA/985, G/TBT/N/TZA/1086, G/TBT/N/UGA/1900")</f>
        <v xml:space="preserve"> G/TBT/N/BDI/450, G/TBT/N/KEN/1555, G/TBT/N/RWA/985, G/TBT/N/TZA/1086, G/TBT/N/UGA/1900</v>
      </c>
      <c r="D147" s="6" t="s">
        <v>514</v>
      </c>
      <c r="E147" s="8" t="s">
        <v>535</v>
      </c>
      <c r="F147" s="8" t="s">
        <v>536</v>
      </c>
      <c r="G147" s="8" t="s">
        <v>474</v>
      </c>
      <c r="H147" s="6" t="s">
        <v>537</v>
      </c>
      <c r="I147" s="6" t="s">
        <v>475</v>
      </c>
      <c r="J147" s="6" t="s">
        <v>538</v>
      </c>
      <c r="K147" s="6" t="s">
        <v>47</v>
      </c>
      <c r="L147" s="6"/>
      <c r="M147" s="7">
        <v>45362</v>
      </c>
      <c r="N147" s="6" t="s">
        <v>25</v>
      </c>
      <c r="O147" s="8" t="s">
        <v>539</v>
      </c>
      <c r="P147" s="6" t="str">
        <f>HYPERLINK("https://docs.wto.org/imrd/directdoc.asp?DDFDocuments/t/G/TBTN24/BDI450.DOCX", "https://docs.wto.org/imrd/directdoc.asp?DDFDocuments/t/G/TBTN24/BDI450.DOCX")</f>
        <v>https://docs.wto.org/imrd/directdoc.asp?DDFDocuments/t/G/TBTN24/BDI450.DOCX</v>
      </c>
      <c r="Q147" s="6"/>
      <c r="R147" s="6" t="str">
        <f>HYPERLINK("https://docs.wto.org/imrd/directdoc.asp?DDFDocuments/v/G/TBTN24/BDI450.DOCX", "https://docs.wto.org/imrd/directdoc.asp?DDFDocuments/v/G/TBTN24/BDI450.DOCX")</f>
        <v>https://docs.wto.org/imrd/directdoc.asp?DDFDocuments/v/G/TBTN24/BDI450.DOCX</v>
      </c>
    </row>
    <row r="148" spans="1:18" ht="30">
      <c r="A148" s="8" t="s">
        <v>1040</v>
      </c>
      <c r="B148" s="7">
        <v>45302</v>
      </c>
      <c r="C148" s="6" t="str">
        <f>HYPERLINK("https://eping.wto.org/en/Search?viewData= G/TBT/N/BDI/450, G/TBT/N/KEN/1555, G/TBT/N/RWA/985, G/TBT/N/TZA/1086, G/TBT/N/UGA/1900"," G/TBT/N/BDI/450, G/TBT/N/KEN/1555, G/TBT/N/RWA/985, G/TBT/N/TZA/1086, G/TBT/N/UGA/1900")</f>
        <v xml:space="preserve"> G/TBT/N/BDI/450, G/TBT/N/KEN/1555, G/TBT/N/RWA/985, G/TBT/N/TZA/1086, G/TBT/N/UGA/1900</v>
      </c>
      <c r="D148" s="6" t="s">
        <v>221</v>
      </c>
      <c r="E148" s="8" t="s">
        <v>535</v>
      </c>
      <c r="F148" s="8" t="s">
        <v>536</v>
      </c>
      <c r="G148" s="8" t="s">
        <v>474</v>
      </c>
      <c r="H148" s="6" t="s">
        <v>537</v>
      </c>
      <c r="I148" s="6" t="s">
        <v>475</v>
      </c>
      <c r="J148" s="6" t="s">
        <v>545</v>
      </c>
      <c r="K148" s="6" t="s">
        <v>47</v>
      </c>
      <c r="L148" s="6"/>
      <c r="M148" s="7">
        <v>45362</v>
      </c>
      <c r="N148" s="6" t="s">
        <v>25</v>
      </c>
      <c r="O148" s="8" t="s">
        <v>539</v>
      </c>
      <c r="P148" s="6" t="str">
        <f>HYPERLINK("https://docs.wto.org/imrd/directdoc.asp?DDFDocuments/t/G/TBTN24/BDI450.DOCX", "https://docs.wto.org/imrd/directdoc.asp?DDFDocuments/t/G/TBTN24/BDI450.DOCX")</f>
        <v>https://docs.wto.org/imrd/directdoc.asp?DDFDocuments/t/G/TBTN24/BDI450.DOCX</v>
      </c>
      <c r="Q148" s="6"/>
      <c r="R148" s="6" t="str">
        <f>HYPERLINK("https://docs.wto.org/imrd/directdoc.asp?DDFDocuments/v/G/TBTN24/BDI450.DOCX", "https://docs.wto.org/imrd/directdoc.asp?DDFDocuments/v/G/TBTN24/BDI450.DOCX")</f>
        <v>https://docs.wto.org/imrd/directdoc.asp?DDFDocuments/v/G/TBTN24/BDI450.DOCX</v>
      </c>
    </row>
    <row r="149" spans="1:18" ht="30">
      <c r="A149" s="8" t="s">
        <v>1040</v>
      </c>
      <c r="B149" s="7">
        <v>45302</v>
      </c>
      <c r="C149" s="6" t="str">
        <f>HYPERLINK("https://eping.wto.org/en/Search?viewData= G/TBT/N/BDI/452, G/TBT/N/KEN/1557, G/TBT/N/RWA/987, G/TBT/N/TZA/1088, G/TBT/N/UGA/1902"," G/TBT/N/BDI/452, G/TBT/N/KEN/1557, G/TBT/N/RWA/987, G/TBT/N/TZA/1088, G/TBT/N/UGA/1902")</f>
        <v xml:space="preserve"> G/TBT/N/BDI/452, G/TBT/N/KEN/1557, G/TBT/N/RWA/987, G/TBT/N/TZA/1088, G/TBT/N/UGA/1902</v>
      </c>
      <c r="D149" s="6" t="s">
        <v>514</v>
      </c>
      <c r="E149" s="8" t="s">
        <v>546</v>
      </c>
      <c r="F149" s="8" t="s">
        <v>547</v>
      </c>
      <c r="G149" s="8" t="s">
        <v>474</v>
      </c>
      <c r="H149" s="6" t="s">
        <v>548</v>
      </c>
      <c r="I149" s="6" t="s">
        <v>475</v>
      </c>
      <c r="J149" s="6" t="s">
        <v>476</v>
      </c>
      <c r="K149" s="6" t="s">
        <v>47</v>
      </c>
      <c r="L149" s="6"/>
      <c r="M149" s="7">
        <v>45362</v>
      </c>
      <c r="N149" s="6" t="s">
        <v>25</v>
      </c>
      <c r="O149" s="8" t="s">
        <v>549</v>
      </c>
      <c r="P149" s="6" t="str">
        <f>HYPERLINK("https://docs.wto.org/imrd/directdoc.asp?DDFDocuments/t/G/TBTN24/BDI452.DOCX", "https://docs.wto.org/imrd/directdoc.asp?DDFDocuments/t/G/TBTN24/BDI452.DOCX")</f>
        <v>https://docs.wto.org/imrd/directdoc.asp?DDFDocuments/t/G/TBTN24/BDI452.DOCX</v>
      </c>
      <c r="Q149" s="6"/>
      <c r="R149" s="6" t="str">
        <f>HYPERLINK("https://docs.wto.org/imrd/directdoc.asp?DDFDocuments/v/G/TBTN24/BDI452.DOCX", "https://docs.wto.org/imrd/directdoc.asp?DDFDocuments/v/G/TBTN24/BDI452.DOCX")</f>
        <v>https://docs.wto.org/imrd/directdoc.asp?DDFDocuments/v/G/TBTN24/BDI452.DOCX</v>
      </c>
    </row>
    <row r="150" spans="1:18" ht="45">
      <c r="A150" s="8" t="s">
        <v>1040</v>
      </c>
      <c r="B150" s="7">
        <v>45302</v>
      </c>
      <c r="C150" s="6" t="str">
        <f>HYPERLINK("https://eping.wto.org/en/Search?viewData= G/TBT/N/BDI/451, G/TBT/N/KEN/1556, G/TBT/N/RWA/986, G/TBT/N/TZA/1087, G/TBT/N/UGA/1901"," G/TBT/N/BDI/451, G/TBT/N/KEN/1556, G/TBT/N/RWA/986, G/TBT/N/TZA/1087, G/TBT/N/UGA/1901")</f>
        <v xml:space="preserve"> G/TBT/N/BDI/451, G/TBT/N/KEN/1556, G/TBT/N/RWA/986, G/TBT/N/TZA/1087, G/TBT/N/UGA/1901</v>
      </c>
      <c r="D150" s="6" t="s">
        <v>63</v>
      </c>
      <c r="E150" s="8" t="s">
        <v>550</v>
      </c>
      <c r="F150" s="8" t="s">
        <v>551</v>
      </c>
      <c r="G150" s="8" t="s">
        <v>474</v>
      </c>
      <c r="H150" s="6" t="s">
        <v>548</v>
      </c>
      <c r="I150" s="6" t="s">
        <v>475</v>
      </c>
      <c r="J150" s="6" t="s">
        <v>490</v>
      </c>
      <c r="K150" s="6" t="s">
        <v>47</v>
      </c>
      <c r="L150" s="6"/>
      <c r="M150" s="7">
        <v>45362</v>
      </c>
      <c r="N150" s="6" t="s">
        <v>25</v>
      </c>
      <c r="O150" s="8" t="s">
        <v>552</v>
      </c>
      <c r="P150" s="6" t="str">
        <f>HYPERLINK("https://docs.wto.org/imrd/directdoc.asp?DDFDocuments/t/G/TBTN24/BDI451.DOCX", "https://docs.wto.org/imrd/directdoc.asp?DDFDocuments/t/G/TBTN24/BDI451.DOCX")</f>
        <v>https://docs.wto.org/imrd/directdoc.asp?DDFDocuments/t/G/TBTN24/BDI451.DOCX</v>
      </c>
      <c r="Q150" s="6"/>
      <c r="R150" s="6" t="str">
        <f>HYPERLINK("https://docs.wto.org/imrd/directdoc.asp?DDFDocuments/v/G/TBTN24/BDI451.DOCX", "https://docs.wto.org/imrd/directdoc.asp?DDFDocuments/v/G/TBTN24/BDI451.DOCX")</f>
        <v>https://docs.wto.org/imrd/directdoc.asp?DDFDocuments/v/G/TBTN24/BDI451.DOCX</v>
      </c>
    </row>
    <row r="151" spans="1:18" ht="30">
      <c r="A151" s="8" t="s">
        <v>1040</v>
      </c>
      <c r="B151" s="7">
        <v>45302</v>
      </c>
      <c r="C151" s="6" t="str">
        <f>HYPERLINK("https://eping.wto.org/en/Search?viewData= G/TBT/N/BDI/452, G/TBT/N/KEN/1557, G/TBT/N/RWA/987, G/TBT/N/TZA/1088, G/TBT/N/UGA/1902"," G/TBT/N/BDI/452, G/TBT/N/KEN/1557, G/TBT/N/RWA/987, G/TBT/N/TZA/1088, G/TBT/N/UGA/1902")</f>
        <v xml:space="preserve"> G/TBT/N/BDI/452, G/TBT/N/KEN/1557, G/TBT/N/RWA/987, G/TBT/N/TZA/1088, G/TBT/N/UGA/1902</v>
      </c>
      <c r="D151" s="6" t="s">
        <v>63</v>
      </c>
      <c r="E151" s="8" t="s">
        <v>546</v>
      </c>
      <c r="F151" s="8" t="s">
        <v>547</v>
      </c>
      <c r="G151" s="8" t="s">
        <v>474</v>
      </c>
      <c r="H151" s="6" t="s">
        <v>548</v>
      </c>
      <c r="I151" s="6" t="s">
        <v>475</v>
      </c>
      <c r="J151" s="6" t="s">
        <v>490</v>
      </c>
      <c r="K151" s="6" t="s">
        <v>47</v>
      </c>
      <c r="L151" s="6"/>
      <c r="M151" s="7">
        <v>45362</v>
      </c>
      <c r="N151" s="6" t="s">
        <v>25</v>
      </c>
      <c r="O151" s="8" t="s">
        <v>549</v>
      </c>
      <c r="P151" s="6" t="str">
        <f>HYPERLINK("https://docs.wto.org/imrd/directdoc.asp?DDFDocuments/t/G/TBTN24/BDI452.DOCX", "https://docs.wto.org/imrd/directdoc.asp?DDFDocuments/t/G/TBTN24/BDI452.DOCX")</f>
        <v>https://docs.wto.org/imrd/directdoc.asp?DDFDocuments/t/G/TBTN24/BDI452.DOCX</v>
      </c>
      <c r="Q151" s="6"/>
      <c r="R151" s="6" t="str">
        <f>HYPERLINK("https://docs.wto.org/imrd/directdoc.asp?DDFDocuments/v/G/TBTN24/BDI452.DOCX", "https://docs.wto.org/imrd/directdoc.asp?DDFDocuments/v/G/TBTN24/BDI452.DOCX")</f>
        <v>https://docs.wto.org/imrd/directdoc.asp?DDFDocuments/v/G/TBTN24/BDI452.DOCX</v>
      </c>
    </row>
    <row r="152" spans="1:18" ht="30">
      <c r="A152" s="8" t="s">
        <v>1013</v>
      </c>
      <c r="B152" s="7">
        <v>45310</v>
      </c>
      <c r="C152" s="6" t="str">
        <f>HYPERLINK("https://eping.wto.org/en/Search?viewData= G/TBT/N/KEN/1569"," G/TBT/N/KEN/1569")</f>
        <v xml:space="preserve"> G/TBT/N/KEN/1569</v>
      </c>
      <c r="D152" s="6" t="s">
        <v>108</v>
      </c>
      <c r="E152" s="8" t="s">
        <v>286</v>
      </c>
      <c r="F152" s="8" t="s">
        <v>287</v>
      </c>
      <c r="G152" s="8" t="s">
        <v>288</v>
      </c>
      <c r="H152" s="6" t="s">
        <v>21</v>
      </c>
      <c r="I152" s="6" t="s">
        <v>289</v>
      </c>
      <c r="J152" s="6" t="s">
        <v>290</v>
      </c>
      <c r="K152" s="6" t="s">
        <v>47</v>
      </c>
      <c r="L152" s="6"/>
      <c r="M152" s="7">
        <v>45370</v>
      </c>
      <c r="N152" s="6" t="s">
        <v>25</v>
      </c>
      <c r="O152" s="8" t="s">
        <v>291</v>
      </c>
      <c r="P152" s="6" t="str">
        <f>HYPERLINK("https://docs.wto.org/imrd/directdoc.asp?DDFDocuments/t/G/TBTN24/KEN1569.DOCX", "https://docs.wto.org/imrd/directdoc.asp?DDFDocuments/t/G/TBTN24/KEN1569.DOCX")</f>
        <v>https://docs.wto.org/imrd/directdoc.asp?DDFDocuments/t/G/TBTN24/KEN1569.DOCX</v>
      </c>
      <c r="Q152" s="6" t="str">
        <f>HYPERLINK("https://docs.wto.org/imrd/directdoc.asp?DDFDocuments/u/G/TBTN24/KEN1569.DOCX", "https://docs.wto.org/imrd/directdoc.asp?DDFDocuments/u/G/TBTN24/KEN1569.DOCX")</f>
        <v>https://docs.wto.org/imrd/directdoc.asp?DDFDocuments/u/G/TBTN24/KEN1569.DOCX</v>
      </c>
      <c r="R152" s="6" t="str">
        <f>HYPERLINK("https://docs.wto.org/imrd/directdoc.asp?DDFDocuments/v/G/TBTN24/KEN1569.DOCX", "https://docs.wto.org/imrd/directdoc.asp?DDFDocuments/v/G/TBTN24/KEN1569.DOCX")</f>
        <v>https://docs.wto.org/imrd/directdoc.asp?DDFDocuments/v/G/TBTN24/KEN1569.DOCX</v>
      </c>
    </row>
    <row r="153" spans="1:18" ht="30">
      <c r="A153" s="8" t="s">
        <v>1013</v>
      </c>
      <c r="B153" s="7">
        <v>45306</v>
      </c>
      <c r="C153" s="6" t="str">
        <f>HYPERLINK("https://eping.wto.org/en/Search?viewData= G/TBT/N/KEN/1566"," G/TBT/N/KEN/1566")</f>
        <v xml:space="preserve"> G/TBT/N/KEN/1566</v>
      </c>
      <c r="D153" s="6" t="s">
        <v>108</v>
      </c>
      <c r="E153" s="8" t="s">
        <v>395</v>
      </c>
      <c r="F153" s="8" t="s">
        <v>396</v>
      </c>
      <c r="G153" s="8" t="s">
        <v>288</v>
      </c>
      <c r="H153" s="6" t="s">
        <v>397</v>
      </c>
      <c r="I153" s="6" t="s">
        <v>289</v>
      </c>
      <c r="J153" s="6" t="s">
        <v>113</v>
      </c>
      <c r="K153" s="6" t="s">
        <v>47</v>
      </c>
      <c r="L153" s="6"/>
      <c r="M153" s="7">
        <v>45366</v>
      </c>
      <c r="N153" s="6" t="s">
        <v>25</v>
      </c>
      <c r="O153" s="8" t="s">
        <v>398</v>
      </c>
      <c r="P153" s="6" t="str">
        <f>HYPERLINK("https://docs.wto.org/imrd/directdoc.asp?DDFDocuments/t/G/TBTN24/KEN1566.DOCX", "https://docs.wto.org/imrd/directdoc.asp?DDFDocuments/t/G/TBTN24/KEN1566.DOCX")</f>
        <v>https://docs.wto.org/imrd/directdoc.asp?DDFDocuments/t/G/TBTN24/KEN1566.DOCX</v>
      </c>
      <c r="Q153" s="6" t="str">
        <f>HYPERLINK("https://docs.wto.org/imrd/directdoc.asp?DDFDocuments/u/G/TBTN24/KEN1566.DOCX", "https://docs.wto.org/imrd/directdoc.asp?DDFDocuments/u/G/TBTN24/KEN1566.DOCX")</f>
        <v>https://docs.wto.org/imrd/directdoc.asp?DDFDocuments/u/G/TBTN24/KEN1566.DOCX</v>
      </c>
      <c r="R153" s="6" t="str">
        <f>HYPERLINK("https://docs.wto.org/imrd/directdoc.asp?DDFDocuments/v/G/TBTN24/KEN1566.DOCX", "https://docs.wto.org/imrd/directdoc.asp?DDFDocuments/v/G/TBTN24/KEN1566.DOCX")</f>
        <v>https://docs.wto.org/imrd/directdoc.asp?DDFDocuments/v/G/TBTN24/KEN1566.DOCX</v>
      </c>
    </row>
    <row r="154" spans="1:18" ht="45">
      <c r="A154" s="8" t="s">
        <v>1033</v>
      </c>
      <c r="B154" s="7">
        <v>45306</v>
      </c>
      <c r="C154" s="6" t="str">
        <f>HYPERLINK("https://eping.wto.org/en/Search?viewData= G/TBT/N/KEN/1561"," G/TBT/N/KEN/1561")</f>
        <v xml:space="preserve"> G/TBT/N/KEN/1561</v>
      </c>
      <c r="D154" s="6" t="s">
        <v>108</v>
      </c>
      <c r="E154" s="8" t="s">
        <v>416</v>
      </c>
      <c r="F154" s="8" t="s">
        <v>417</v>
      </c>
      <c r="G154" s="8" t="s">
        <v>418</v>
      </c>
      <c r="H154" s="6" t="s">
        <v>21</v>
      </c>
      <c r="I154" s="6" t="s">
        <v>419</v>
      </c>
      <c r="J154" s="6" t="s">
        <v>420</v>
      </c>
      <c r="K154" s="6" t="s">
        <v>47</v>
      </c>
      <c r="L154" s="6"/>
      <c r="M154" s="7">
        <v>45366</v>
      </c>
      <c r="N154" s="6" t="s">
        <v>25</v>
      </c>
      <c r="O154" s="8" t="s">
        <v>421</v>
      </c>
      <c r="P154" s="6" t="str">
        <f>HYPERLINK("https://docs.wto.org/imrd/directdoc.asp?DDFDocuments/t/G/TBTN24/KEN1561.DOCX", "https://docs.wto.org/imrd/directdoc.asp?DDFDocuments/t/G/TBTN24/KEN1561.DOCX")</f>
        <v>https://docs.wto.org/imrd/directdoc.asp?DDFDocuments/t/G/TBTN24/KEN1561.DOCX</v>
      </c>
      <c r="Q154" s="6" t="str">
        <f>HYPERLINK("https://docs.wto.org/imrd/directdoc.asp?DDFDocuments/u/G/TBTN24/KEN1561.DOCX", "https://docs.wto.org/imrd/directdoc.asp?DDFDocuments/u/G/TBTN24/KEN1561.DOCX")</f>
        <v>https://docs.wto.org/imrd/directdoc.asp?DDFDocuments/u/G/TBTN24/KEN1561.DOCX</v>
      </c>
      <c r="R154" s="6" t="str">
        <f>HYPERLINK("https://docs.wto.org/imrd/directdoc.asp?DDFDocuments/v/G/TBTN24/KEN1561.DOCX", "https://docs.wto.org/imrd/directdoc.asp?DDFDocuments/v/G/TBTN24/KEN1561.DOCX")</f>
        <v>https://docs.wto.org/imrd/directdoc.asp?DDFDocuments/v/G/TBTN24/KEN1561.DOCX</v>
      </c>
    </row>
    <row r="155" spans="1:18" ht="60">
      <c r="A155" s="8" t="s">
        <v>980</v>
      </c>
      <c r="B155" s="7">
        <v>45321</v>
      </c>
      <c r="C155" s="6" t="str">
        <f>HYPERLINK("https://eping.wto.org/en/Search?viewData= G/TBT/N/TUR/209"," G/TBT/N/TUR/209")</f>
        <v xml:space="preserve"> G/TBT/N/TUR/209</v>
      </c>
      <c r="D155" s="6" t="s">
        <v>71</v>
      </c>
      <c r="E155" s="8" t="s">
        <v>72</v>
      </c>
      <c r="F155" s="8" t="s">
        <v>73</v>
      </c>
      <c r="G155" s="8" t="s">
        <v>74</v>
      </c>
      <c r="H155" s="6" t="s">
        <v>21</v>
      </c>
      <c r="I155" s="6" t="s">
        <v>21</v>
      </c>
      <c r="J155" s="6" t="s">
        <v>61</v>
      </c>
      <c r="K155" s="6" t="s">
        <v>21</v>
      </c>
      <c r="L155" s="6"/>
      <c r="M155" s="7">
        <v>45348</v>
      </c>
      <c r="N155" s="6" t="s">
        <v>25</v>
      </c>
      <c r="O155" s="8" t="s">
        <v>75</v>
      </c>
      <c r="P155" s="6" t="str">
        <f>HYPERLINK("https://docs.wto.org/imrd/directdoc.asp?DDFDocuments/t/G/TBTN24/TUR209.DOCX", "https://docs.wto.org/imrd/directdoc.asp?DDFDocuments/t/G/TBTN24/TUR209.DOCX")</f>
        <v>https://docs.wto.org/imrd/directdoc.asp?DDFDocuments/t/G/TBTN24/TUR209.DOCX</v>
      </c>
      <c r="Q155" s="6"/>
      <c r="R155" s="6"/>
    </row>
    <row r="156" spans="1:18" ht="135">
      <c r="A156" s="8" t="s">
        <v>999</v>
      </c>
      <c r="B156" s="7">
        <v>45317</v>
      </c>
      <c r="C156" s="6" t="str">
        <f>HYPERLINK("https://eping.wto.org/en/Search?viewData= G/TBT/N/JPN/795"," G/TBT/N/JPN/795")</f>
        <v xml:space="preserve"> G/TBT/N/JPN/795</v>
      </c>
      <c r="D156" s="6" t="s">
        <v>49</v>
      </c>
      <c r="E156" s="8" t="s">
        <v>193</v>
      </c>
      <c r="F156" s="8" t="s">
        <v>194</v>
      </c>
      <c r="G156" s="8" t="s">
        <v>195</v>
      </c>
      <c r="H156" s="6" t="s">
        <v>196</v>
      </c>
      <c r="I156" s="6" t="s">
        <v>21</v>
      </c>
      <c r="J156" s="6" t="s">
        <v>23</v>
      </c>
      <c r="K156" s="6" t="s">
        <v>24</v>
      </c>
      <c r="L156" s="6"/>
      <c r="M156" s="7">
        <v>45347</v>
      </c>
      <c r="N156" s="6" t="s">
        <v>25</v>
      </c>
      <c r="O156" s="8" t="s">
        <v>197</v>
      </c>
      <c r="P156" s="6" t="str">
        <f>HYPERLINK("https://docs.wto.org/imrd/directdoc.asp?DDFDocuments/t/G/TBTN24/JPN795.DOCX", "https://docs.wto.org/imrd/directdoc.asp?DDFDocuments/t/G/TBTN24/JPN795.DOCX")</f>
        <v>https://docs.wto.org/imrd/directdoc.asp?DDFDocuments/t/G/TBTN24/JPN795.DOCX</v>
      </c>
      <c r="Q156" s="6"/>
      <c r="R156" s="6" t="str">
        <f>HYPERLINK("https://docs.wto.org/imrd/directdoc.asp?DDFDocuments/v/G/TBTN24/JPN795.DOCX", "https://docs.wto.org/imrd/directdoc.asp?DDFDocuments/v/G/TBTN24/JPN795.DOCX")</f>
        <v>https://docs.wto.org/imrd/directdoc.asp?DDFDocuments/v/G/TBTN24/JPN795.DOCX</v>
      </c>
    </row>
    <row r="157" spans="1:18" ht="150">
      <c r="A157" s="8" t="s">
        <v>1102</v>
      </c>
      <c r="B157" s="7">
        <v>45296</v>
      </c>
      <c r="C157" s="6" t="str">
        <f>HYPERLINK("https://eping.wto.org/en/Search?viewData= G/TBT/N/VNM/273"," G/TBT/N/VNM/273")</f>
        <v xml:space="preserve"> G/TBT/N/VNM/273</v>
      </c>
      <c r="D157" s="6" t="s">
        <v>203</v>
      </c>
      <c r="E157" s="8" t="s">
        <v>898</v>
      </c>
      <c r="F157" s="8" t="s">
        <v>899</v>
      </c>
      <c r="G157" s="8" t="s">
        <v>900</v>
      </c>
      <c r="H157" s="6" t="s">
        <v>21</v>
      </c>
      <c r="I157" s="6" t="s">
        <v>901</v>
      </c>
      <c r="J157" s="6" t="s">
        <v>660</v>
      </c>
      <c r="K157" s="6" t="s">
        <v>21</v>
      </c>
      <c r="L157" s="6"/>
      <c r="M157" s="7">
        <v>45326</v>
      </c>
      <c r="N157" s="6" t="s">
        <v>25</v>
      </c>
      <c r="O157" s="8" t="s">
        <v>902</v>
      </c>
      <c r="P157" s="6" t="str">
        <f>HYPERLINK("https://docs.wto.org/imrd/directdoc.asp?DDFDocuments/t/G/TBTN24/VNM273.DOCX", "https://docs.wto.org/imrd/directdoc.asp?DDFDocuments/t/G/TBTN24/VNM273.DOCX")</f>
        <v>https://docs.wto.org/imrd/directdoc.asp?DDFDocuments/t/G/TBTN24/VNM273.DOCX</v>
      </c>
      <c r="Q157" s="6"/>
      <c r="R157" s="6" t="str">
        <f>HYPERLINK("https://docs.wto.org/imrd/directdoc.asp?DDFDocuments/v/G/TBTN24/VNM273.DOCX", "https://docs.wto.org/imrd/directdoc.asp?DDFDocuments/v/G/TBTN24/VNM273.DOCX")</f>
        <v>https://docs.wto.org/imrd/directdoc.asp?DDFDocuments/v/G/TBTN24/VNM273.DOCX</v>
      </c>
    </row>
    <row r="158" spans="1:18" ht="90">
      <c r="A158" s="8" t="s">
        <v>1069</v>
      </c>
      <c r="B158" s="7">
        <v>45296</v>
      </c>
      <c r="C158" s="6" t="str">
        <f>HYPERLINK("https://eping.wto.org/en/Search?viewData= G/TBT/N/VNM/277"," G/TBT/N/VNM/277")</f>
        <v xml:space="preserve"> G/TBT/N/VNM/277</v>
      </c>
      <c r="D158" s="6" t="s">
        <v>203</v>
      </c>
      <c r="E158" s="8" t="s">
        <v>723</v>
      </c>
      <c r="F158" s="8" t="s">
        <v>724</v>
      </c>
      <c r="G158" s="8" t="s">
        <v>725</v>
      </c>
      <c r="H158" s="6" t="s">
        <v>21</v>
      </c>
      <c r="I158" s="6" t="s">
        <v>726</v>
      </c>
      <c r="J158" s="6" t="s">
        <v>393</v>
      </c>
      <c r="K158" s="6" t="s">
        <v>21</v>
      </c>
      <c r="L158" s="6"/>
      <c r="M158" s="7">
        <v>45326</v>
      </c>
      <c r="N158" s="6" t="s">
        <v>25</v>
      </c>
      <c r="O158" s="8" t="s">
        <v>727</v>
      </c>
      <c r="P158" s="6" t="str">
        <f>HYPERLINK("https://docs.wto.org/imrd/directdoc.asp?DDFDocuments/t/G/TBTN24/VNM277.DOCX", "https://docs.wto.org/imrd/directdoc.asp?DDFDocuments/t/G/TBTN24/VNM277.DOCX")</f>
        <v>https://docs.wto.org/imrd/directdoc.asp?DDFDocuments/t/G/TBTN24/VNM277.DOCX</v>
      </c>
      <c r="Q158" s="6"/>
      <c r="R158" s="6" t="str">
        <f>HYPERLINK("https://docs.wto.org/imrd/directdoc.asp?DDFDocuments/v/G/TBTN24/VNM277.DOCX", "https://docs.wto.org/imrd/directdoc.asp?DDFDocuments/v/G/TBTN24/VNM277.DOCX")</f>
        <v>https://docs.wto.org/imrd/directdoc.asp?DDFDocuments/v/G/TBTN24/VNM277.DOCX</v>
      </c>
    </row>
    <row r="159" spans="1:18" ht="90">
      <c r="A159" s="8" t="s">
        <v>1071</v>
      </c>
      <c r="B159" s="7">
        <v>45296</v>
      </c>
      <c r="C159" s="6" t="str">
        <f>HYPERLINK("https://eping.wto.org/en/Search?viewData= G/TBT/N/VNM/282"," G/TBT/N/VNM/282")</f>
        <v xml:space="preserve"> G/TBT/N/VNM/282</v>
      </c>
      <c r="D159" s="6" t="s">
        <v>203</v>
      </c>
      <c r="E159" s="8" t="s">
        <v>732</v>
      </c>
      <c r="F159" s="8" t="s">
        <v>733</v>
      </c>
      <c r="G159" s="8" t="s">
        <v>734</v>
      </c>
      <c r="H159" s="6" t="s">
        <v>21</v>
      </c>
      <c r="I159" s="6" t="s">
        <v>735</v>
      </c>
      <c r="J159" s="6" t="s">
        <v>736</v>
      </c>
      <c r="K159" s="6" t="s">
        <v>21</v>
      </c>
      <c r="L159" s="6"/>
      <c r="M159" s="7">
        <v>45326</v>
      </c>
      <c r="N159" s="6" t="s">
        <v>25</v>
      </c>
      <c r="O159" s="8" t="s">
        <v>737</v>
      </c>
      <c r="P159" s="6" t="str">
        <f>HYPERLINK("https://docs.wto.org/imrd/directdoc.asp?DDFDocuments/t/G/TBTN24/VNM282.DOCX", "https://docs.wto.org/imrd/directdoc.asp?DDFDocuments/t/G/TBTN24/VNM282.DOCX")</f>
        <v>https://docs.wto.org/imrd/directdoc.asp?DDFDocuments/t/G/TBTN24/VNM282.DOCX</v>
      </c>
      <c r="Q159" s="6" t="str">
        <f>HYPERLINK("https://docs.wto.org/imrd/directdoc.asp?DDFDocuments/u/G/TBTN24/VNM282.DOCX", "https://docs.wto.org/imrd/directdoc.asp?DDFDocuments/u/G/TBTN24/VNM282.DOCX")</f>
        <v>https://docs.wto.org/imrd/directdoc.asp?DDFDocuments/u/G/TBTN24/VNM282.DOCX</v>
      </c>
      <c r="R159" s="6" t="str">
        <f>HYPERLINK("https://docs.wto.org/imrd/directdoc.asp?DDFDocuments/v/G/TBTN24/VNM282.DOCX", "https://docs.wto.org/imrd/directdoc.asp?DDFDocuments/v/G/TBTN24/VNM282.DOCX")</f>
        <v>https://docs.wto.org/imrd/directdoc.asp?DDFDocuments/v/G/TBTN24/VNM282.DOCX</v>
      </c>
    </row>
    <row r="160" spans="1:18" ht="60">
      <c r="A160" s="8" t="s">
        <v>1027</v>
      </c>
      <c r="B160" s="7">
        <v>45306</v>
      </c>
      <c r="C160" s="6" t="str">
        <f>HYPERLINK("https://eping.wto.org/en/Search?viewData= G/TBT/N/KEN/1564"," G/TBT/N/KEN/1564")</f>
        <v xml:space="preserve"> G/TBT/N/KEN/1564</v>
      </c>
      <c r="D160" s="6" t="s">
        <v>108</v>
      </c>
      <c r="E160" s="8" t="s">
        <v>399</v>
      </c>
      <c r="F160" s="8" t="s">
        <v>400</v>
      </c>
      <c r="G160" s="8" t="s">
        <v>401</v>
      </c>
      <c r="H160" s="6" t="s">
        <v>402</v>
      </c>
      <c r="I160" s="6" t="s">
        <v>403</v>
      </c>
      <c r="J160" s="6" t="s">
        <v>113</v>
      </c>
      <c r="K160" s="6" t="s">
        <v>47</v>
      </c>
      <c r="L160" s="6"/>
      <c r="M160" s="7">
        <v>45366</v>
      </c>
      <c r="N160" s="6" t="s">
        <v>25</v>
      </c>
      <c r="O160" s="8" t="s">
        <v>404</v>
      </c>
      <c r="P160" s="6" t="str">
        <f>HYPERLINK("https://docs.wto.org/imrd/directdoc.asp?DDFDocuments/t/G/TBTN24/KEN1564.DOCX", "https://docs.wto.org/imrd/directdoc.asp?DDFDocuments/t/G/TBTN24/KEN1564.DOCX")</f>
        <v>https://docs.wto.org/imrd/directdoc.asp?DDFDocuments/t/G/TBTN24/KEN1564.DOCX</v>
      </c>
      <c r="Q160" s="6" t="str">
        <f>HYPERLINK("https://docs.wto.org/imrd/directdoc.asp?DDFDocuments/u/G/TBTN24/KEN1564.DOCX", "https://docs.wto.org/imrd/directdoc.asp?DDFDocuments/u/G/TBTN24/KEN1564.DOCX")</f>
        <v>https://docs.wto.org/imrd/directdoc.asp?DDFDocuments/u/G/TBTN24/KEN1564.DOCX</v>
      </c>
      <c r="R160" s="6" t="str">
        <f>HYPERLINK("https://docs.wto.org/imrd/directdoc.asp?DDFDocuments/v/G/TBTN24/KEN1564.DOCX", "https://docs.wto.org/imrd/directdoc.asp?DDFDocuments/v/G/TBTN24/KEN1564.DOCX")</f>
        <v>https://docs.wto.org/imrd/directdoc.asp?DDFDocuments/v/G/TBTN24/KEN1564.DOCX</v>
      </c>
    </row>
    <row r="161" spans="1:18" ht="60">
      <c r="A161" s="8" t="s">
        <v>1027</v>
      </c>
      <c r="B161" s="7">
        <v>45306</v>
      </c>
      <c r="C161" s="6" t="str">
        <f>HYPERLINK("https://eping.wto.org/en/Search?viewData= G/TBT/N/KEN/1563"," G/TBT/N/KEN/1563")</f>
        <v xml:space="preserve"> G/TBT/N/KEN/1563</v>
      </c>
      <c r="D161" s="6" t="s">
        <v>108</v>
      </c>
      <c r="E161" s="8" t="s">
        <v>422</v>
      </c>
      <c r="F161" s="8" t="s">
        <v>423</v>
      </c>
      <c r="G161" s="8" t="s">
        <v>401</v>
      </c>
      <c r="H161" s="6" t="s">
        <v>424</v>
      </c>
      <c r="I161" s="6" t="s">
        <v>403</v>
      </c>
      <c r="J161" s="6" t="s">
        <v>113</v>
      </c>
      <c r="K161" s="6" t="s">
        <v>47</v>
      </c>
      <c r="L161" s="6"/>
      <c r="M161" s="7">
        <v>45366</v>
      </c>
      <c r="N161" s="6" t="s">
        <v>25</v>
      </c>
      <c r="O161" s="8" t="s">
        <v>425</v>
      </c>
      <c r="P161" s="6" t="str">
        <f>HYPERLINK("https://docs.wto.org/imrd/directdoc.asp?DDFDocuments/t/G/TBTN24/KEN1563.DOCX", "https://docs.wto.org/imrd/directdoc.asp?DDFDocuments/t/G/TBTN24/KEN1563.DOCX")</f>
        <v>https://docs.wto.org/imrd/directdoc.asp?DDFDocuments/t/G/TBTN24/KEN1563.DOCX</v>
      </c>
      <c r="Q161" s="6" t="str">
        <f>HYPERLINK("https://docs.wto.org/imrd/directdoc.asp?DDFDocuments/u/G/TBTN24/KEN1563.DOCX", "https://docs.wto.org/imrd/directdoc.asp?DDFDocuments/u/G/TBTN24/KEN1563.DOCX")</f>
        <v>https://docs.wto.org/imrd/directdoc.asp?DDFDocuments/u/G/TBTN24/KEN1563.DOCX</v>
      </c>
      <c r="R161" s="6" t="str">
        <f>HYPERLINK("https://docs.wto.org/imrd/directdoc.asp?DDFDocuments/v/G/TBTN24/KEN1563.DOCX", "https://docs.wto.org/imrd/directdoc.asp?DDFDocuments/v/G/TBTN24/KEN1563.DOCX")</f>
        <v>https://docs.wto.org/imrd/directdoc.asp?DDFDocuments/v/G/TBTN24/KEN1563.DOCX</v>
      </c>
    </row>
    <row r="162" spans="1:18" ht="30">
      <c r="A162" s="8" t="s">
        <v>1027</v>
      </c>
      <c r="B162" s="7">
        <v>45306</v>
      </c>
      <c r="C162" s="6" t="str">
        <f>HYPERLINK("https://eping.wto.org/en/Search?viewData= G/TBT/N/KEN/1565"," G/TBT/N/KEN/1565")</f>
        <v xml:space="preserve"> G/TBT/N/KEN/1565</v>
      </c>
      <c r="D162" s="6" t="s">
        <v>108</v>
      </c>
      <c r="E162" s="8" t="s">
        <v>432</v>
      </c>
      <c r="F162" s="8" t="s">
        <v>433</v>
      </c>
      <c r="G162" s="8" t="s">
        <v>401</v>
      </c>
      <c r="H162" s="6" t="s">
        <v>434</v>
      </c>
      <c r="I162" s="6" t="s">
        <v>403</v>
      </c>
      <c r="J162" s="6" t="s">
        <v>113</v>
      </c>
      <c r="K162" s="6" t="s">
        <v>47</v>
      </c>
      <c r="L162" s="6"/>
      <c r="M162" s="7">
        <v>45366</v>
      </c>
      <c r="N162" s="6" t="s">
        <v>25</v>
      </c>
      <c r="O162" s="8" t="s">
        <v>435</v>
      </c>
      <c r="P162" s="6" t="str">
        <f>HYPERLINK("https://docs.wto.org/imrd/directdoc.asp?DDFDocuments/t/G/TBTN24/KEN1565.DOCX", "https://docs.wto.org/imrd/directdoc.asp?DDFDocuments/t/G/TBTN24/KEN1565.DOCX")</f>
        <v>https://docs.wto.org/imrd/directdoc.asp?DDFDocuments/t/G/TBTN24/KEN1565.DOCX</v>
      </c>
      <c r="Q162" s="6" t="str">
        <f>HYPERLINK("https://docs.wto.org/imrd/directdoc.asp?DDFDocuments/u/G/TBTN24/KEN1565.DOCX", "https://docs.wto.org/imrd/directdoc.asp?DDFDocuments/u/G/TBTN24/KEN1565.DOCX")</f>
        <v>https://docs.wto.org/imrd/directdoc.asp?DDFDocuments/u/G/TBTN24/KEN1565.DOCX</v>
      </c>
      <c r="R162" s="6" t="str">
        <f>HYPERLINK("https://docs.wto.org/imrd/directdoc.asp?DDFDocuments/v/G/TBTN24/KEN1565.DOCX", "https://docs.wto.org/imrd/directdoc.asp?DDFDocuments/v/G/TBTN24/KEN1565.DOCX")</f>
        <v>https://docs.wto.org/imrd/directdoc.asp?DDFDocuments/v/G/TBTN24/KEN1565.DOCX</v>
      </c>
    </row>
    <row r="163" spans="1:18" ht="60">
      <c r="A163" s="8" t="s">
        <v>1027</v>
      </c>
      <c r="B163" s="7">
        <v>45306</v>
      </c>
      <c r="C163" s="6" t="str">
        <f>HYPERLINK("https://eping.wto.org/en/Search?viewData= G/TBT/N/KEN/1560"," G/TBT/N/KEN/1560")</f>
        <v xml:space="preserve"> G/TBT/N/KEN/1560</v>
      </c>
      <c r="D163" s="6" t="s">
        <v>108</v>
      </c>
      <c r="E163" s="8" t="s">
        <v>440</v>
      </c>
      <c r="F163" s="8" t="s">
        <v>441</v>
      </c>
      <c r="G163" s="8" t="s">
        <v>401</v>
      </c>
      <c r="H163" s="6" t="s">
        <v>442</v>
      </c>
      <c r="I163" s="6" t="s">
        <v>403</v>
      </c>
      <c r="J163" s="6" t="s">
        <v>443</v>
      </c>
      <c r="K163" s="6" t="s">
        <v>47</v>
      </c>
      <c r="L163" s="6"/>
      <c r="M163" s="7">
        <v>45366</v>
      </c>
      <c r="N163" s="6" t="s">
        <v>25</v>
      </c>
      <c r="O163" s="8" t="s">
        <v>444</v>
      </c>
      <c r="P163" s="6" t="str">
        <f>HYPERLINK("https://docs.wto.org/imrd/directdoc.asp?DDFDocuments/t/G/TBTN24/KEN1560.DOCX", "https://docs.wto.org/imrd/directdoc.asp?DDFDocuments/t/G/TBTN24/KEN1560.DOCX")</f>
        <v>https://docs.wto.org/imrd/directdoc.asp?DDFDocuments/t/G/TBTN24/KEN1560.DOCX</v>
      </c>
      <c r="Q163" s="6" t="str">
        <f>HYPERLINK("https://docs.wto.org/imrd/directdoc.asp?DDFDocuments/u/G/TBTN24/KEN1560.DOCX", "https://docs.wto.org/imrd/directdoc.asp?DDFDocuments/u/G/TBTN24/KEN1560.DOCX")</f>
        <v>https://docs.wto.org/imrd/directdoc.asp?DDFDocuments/u/G/TBTN24/KEN1560.DOCX</v>
      </c>
      <c r="R163" s="6" t="str">
        <f>HYPERLINK("https://docs.wto.org/imrd/directdoc.asp?DDFDocuments/v/G/TBTN24/KEN1560.DOCX", "https://docs.wto.org/imrd/directdoc.asp?DDFDocuments/v/G/TBTN24/KEN1560.DOCX")</f>
        <v>https://docs.wto.org/imrd/directdoc.asp?DDFDocuments/v/G/TBTN24/KEN1560.DOCX</v>
      </c>
    </row>
    <row r="164" spans="1:18" ht="30">
      <c r="A164" s="8" t="s">
        <v>1027</v>
      </c>
      <c r="B164" s="7">
        <v>45306</v>
      </c>
      <c r="C164" s="6" t="str">
        <f>HYPERLINK("https://eping.wto.org/en/Search?viewData= G/TBT/N/KEN/1562"," G/TBT/N/KEN/1562")</f>
        <v xml:space="preserve"> G/TBT/N/KEN/1562</v>
      </c>
      <c r="D164" s="6" t="s">
        <v>108</v>
      </c>
      <c r="E164" s="8" t="s">
        <v>467</v>
      </c>
      <c r="F164" s="8" t="s">
        <v>468</v>
      </c>
      <c r="G164" s="8" t="s">
        <v>401</v>
      </c>
      <c r="H164" s="6" t="s">
        <v>469</v>
      </c>
      <c r="I164" s="6" t="s">
        <v>403</v>
      </c>
      <c r="J164" s="6" t="s">
        <v>113</v>
      </c>
      <c r="K164" s="6" t="s">
        <v>47</v>
      </c>
      <c r="L164" s="6"/>
      <c r="M164" s="7">
        <v>45366</v>
      </c>
      <c r="N164" s="6" t="s">
        <v>25</v>
      </c>
      <c r="O164" s="8" t="s">
        <v>470</v>
      </c>
      <c r="P164" s="6" t="str">
        <f>HYPERLINK("https://docs.wto.org/imrd/directdoc.asp?DDFDocuments/t/G/TBTN24/KEN1562.DOCX", "https://docs.wto.org/imrd/directdoc.asp?DDFDocuments/t/G/TBTN24/KEN1562.DOCX")</f>
        <v>https://docs.wto.org/imrd/directdoc.asp?DDFDocuments/t/G/TBTN24/KEN1562.DOCX</v>
      </c>
      <c r="Q164" s="6" t="str">
        <f>HYPERLINK("https://docs.wto.org/imrd/directdoc.asp?DDFDocuments/u/G/TBTN24/KEN1562.DOCX", "https://docs.wto.org/imrd/directdoc.asp?DDFDocuments/u/G/TBTN24/KEN1562.DOCX")</f>
        <v>https://docs.wto.org/imrd/directdoc.asp?DDFDocuments/u/G/TBTN24/KEN1562.DOCX</v>
      </c>
      <c r="R164" s="6" t="str">
        <f>HYPERLINK("https://docs.wto.org/imrd/directdoc.asp?DDFDocuments/v/G/TBTN24/KEN1562.DOCX", "https://docs.wto.org/imrd/directdoc.asp?DDFDocuments/v/G/TBTN24/KEN1562.DOCX")</f>
        <v>https://docs.wto.org/imrd/directdoc.asp?DDFDocuments/v/G/TBTN24/KEN1562.DOCX</v>
      </c>
    </row>
    <row r="165" spans="1:18" ht="195">
      <c r="A165" s="8" t="s">
        <v>1034</v>
      </c>
      <c r="B165" s="7">
        <v>45306</v>
      </c>
      <c r="C165" s="6" t="str">
        <f>HYPERLINK("https://eping.wto.org/en/Search?viewData= G/TBT/N/USA/2088"," G/TBT/N/USA/2088")</f>
        <v xml:space="preserve"> G/TBT/N/USA/2088</v>
      </c>
      <c r="D165" s="6" t="s">
        <v>27</v>
      </c>
      <c r="E165" s="8" t="s">
        <v>426</v>
      </c>
      <c r="F165" s="8" t="s">
        <v>427</v>
      </c>
      <c r="G165" s="8" t="s">
        <v>428</v>
      </c>
      <c r="H165" s="6" t="s">
        <v>21</v>
      </c>
      <c r="I165" s="6" t="s">
        <v>429</v>
      </c>
      <c r="J165" s="6" t="s">
        <v>430</v>
      </c>
      <c r="K165" s="6" t="s">
        <v>21</v>
      </c>
      <c r="L165" s="6"/>
      <c r="M165" s="7" t="s">
        <v>21</v>
      </c>
      <c r="N165" s="6" t="s">
        <v>25</v>
      </c>
      <c r="O165" s="8" t="s">
        <v>431</v>
      </c>
      <c r="P165" s="6" t="str">
        <f>HYPERLINK("https://docs.wto.org/imrd/directdoc.asp?DDFDocuments/t/G/TBTN24/USA2088.DOCX", "https://docs.wto.org/imrd/directdoc.asp?DDFDocuments/t/G/TBTN24/USA2088.DOCX")</f>
        <v>https://docs.wto.org/imrd/directdoc.asp?DDFDocuments/t/G/TBTN24/USA2088.DOCX</v>
      </c>
      <c r="Q165" s="6" t="str">
        <f>HYPERLINK("https://docs.wto.org/imrd/directdoc.asp?DDFDocuments/u/G/TBTN24/USA2088.DOCX", "https://docs.wto.org/imrd/directdoc.asp?DDFDocuments/u/G/TBTN24/USA2088.DOCX")</f>
        <v>https://docs.wto.org/imrd/directdoc.asp?DDFDocuments/u/G/TBTN24/USA2088.DOCX</v>
      </c>
      <c r="R165" s="6" t="str">
        <f>HYPERLINK("https://docs.wto.org/imrd/directdoc.asp?DDFDocuments/v/G/TBTN24/USA2088.DOCX", "https://docs.wto.org/imrd/directdoc.asp?DDFDocuments/v/G/TBTN24/USA2088.DOCX")</f>
        <v>https://docs.wto.org/imrd/directdoc.asp?DDFDocuments/v/G/TBTN24/USA2088.DOCX</v>
      </c>
    </row>
    <row r="166" spans="1:18" ht="45">
      <c r="A166" s="8" t="s">
        <v>1059</v>
      </c>
      <c r="B166" s="7">
        <v>45296</v>
      </c>
      <c r="C166" s="6" t="str">
        <f>HYPERLINK("https://eping.wto.org/en/Search?viewData= G/TBT/N/BDI/439, G/TBT/N/KEN/1544, G/TBT/N/RWA/974, G/TBT/N/TZA/1075, G/TBT/N/UGA/1889"," G/TBT/N/BDI/439, G/TBT/N/KEN/1544, G/TBT/N/RWA/974, G/TBT/N/TZA/1075, G/TBT/N/UGA/1889")</f>
        <v xml:space="preserve"> G/TBT/N/BDI/439, G/TBT/N/KEN/1544, G/TBT/N/RWA/974, G/TBT/N/TZA/1075, G/TBT/N/UGA/1889</v>
      </c>
      <c r="D166" s="6" t="s">
        <v>471</v>
      </c>
      <c r="E166" s="8" t="s">
        <v>614</v>
      </c>
      <c r="F166" s="8" t="s">
        <v>615</v>
      </c>
      <c r="G166" s="8" t="s">
        <v>616</v>
      </c>
      <c r="H166" s="6" t="s">
        <v>617</v>
      </c>
      <c r="I166" s="6" t="s">
        <v>618</v>
      </c>
      <c r="J166" s="6" t="s">
        <v>619</v>
      </c>
      <c r="K166" s="6" t="s">
        <v>21</v>
      </c>
      <c r="L166" s="6"/>
      <c r="M166" s="7">
        <v>45356</v>
      </c>
      <c r="N166" s="6" t="s">
        <v>25</v>
      </c>
      <c r="O166" s="8" t="s">
        <v>620</v>
      </c>
      <c r="P166" s="6" t="str">
        <f>HYPERLINK("https://docs.wto.org/imrd/directdoc.asp?DDFDocuments/t/G/TBTN24/BDI439.DOCX", "https://docs.wto.org/imrd/directdoc.asp?DDFDocuments/t/G/TBTN24/BDI439.DOCX")</f>
        <v>https://docs.wto.org/imrd/directdoc.asp?DDFDocuments/t/G/TBTN24/BDI439.DOCX</v>
      </c>
      <c r="Q166" s="6" t="str">
        <f>HYPERLINK("https://docs.wto.org/imrd/directdoc.asp?DDFDocuments/u/G/TBTN24/BDI439.DOCX", "https://docs.wto.org/imrd/directdoc.asp?DDFDocuments/u/G/TBTN24/BDI439.DOCX")</f>
        <v>https://docs.wto.org/imrd/directdoc.asp?DDFDocuments/u/G/TBTN24/BDI439.DOCX</v>
      </c>
      <c r="R166" s="6" t="str">
        <f>HYPERLINK("https://docs.wto.org/imrd/directdoc.asp?DDFDocuments/v/G/TBTN24/BDI439.DOCX", "https://docs.wto.org/imrd/directdoc.asp?DDFDocuments/v/G/TBTN24/BDI439.DOCX")</f>
        <v>https://docs.wto.org/imrd/directdoc.asp?DDFDocuments/v/G/TBTN24/BDI439.DOCX</v>
      </c>
    </row>
    <row r="167" spans="1:18" ht="45">
      <c r="A167" s="8" t="s">
        <v>1059</v>
      </c>
      <c r="B167" s="7">
        <v>45296</v>
      </c>
      <c r="C167" s="6" t="str">
        <f>HYPERLINK("https://eping.wto.org/en/Search?viewData= G/TBT/N/BDI/439, G/TBT/N/KEN/1544, G/TBT/N/RWA/974, G/TBT/N/TZA/1075, G/TBT/N/UGA/1889"," G/TBT/N/BDI/439, G/TBT/N/KEN/1544, G/TBT/N/RWA/974, G/TBT/N/TZA/1075, G/TBT/N/UGA/1889")</f>
        <v xml:space="preserve"> G/TBT/N/BDI/439, G/TBT/N/KEN/1544, G/TBT/N/RWA/974, G/TBT/N/TZA/1075, G/TBT/N/UGA/1889</v>
      </c>
      <c r="D167" s="6" t="s">
        <v>221</v>
      </c>
      <c r="E167" s="8" t="s">
        <v>614</v>
      </c>
      <c r="F167" s="8" t="s">
        <v>615</v>
      </c>
      <c r="G167" s="8" t="s">
        <v>616</v>
      </c>
      <c r="H167" s="6" t="s">
        <v>617</v>
      </c>
      <c r="I167" s="6" t="s">
        <v>618</v>
      </c>
      <c r="J167" s="6" t="s">
        <v>619</v>
      </c>
      <c r="K167" s="6" t="s">
        <v>21</v>
      </c>
      <c r="L167" s="6"/>
      <c r="M167" s="7">
        <v>45356</v>
      </c>
      <c r="N167" s="6" t="s">
        <v>25</v>
      </c>
      <c r="O167" s="8" t="s">
        <v>620</v>
      </c>
      <c r="P167" s="6" t="str">
        <f>HYPERLINK("https://docs.wto.org/imrd/directdoc.asp?DDFDocuments/t/G/TBTN24/BDI439.DOCX", "https://docs.wto.org/imrd/directdoc.asp?DDFDocuments/t/G/TBTN24/BDI439.DOCX")</f>
        <v>https://docs.wto.org/imrd/directdoc.asp?DDFDocuments/t/G/TBTN24/BDI439.DOCX</v>
      </c>
      <c r="Q167" s="6" t="str">
        <f>HYPERLINK("https://docs.wto.org/imrd/directdoc.asp?DDFDocuments/u/G/TBTN24/BDI439.DOCX", "https://docs.wto.org/imrd/directdoc.asp?DDFDocuments/u/G/TBTN24/BDI439.DOCX")</f>
        <v>https://docs.wto.org/imrd/directdoc.asp?DDFDocuments/u/G/TBTN24/BDI439.DOCX</v>
      </c>
      <c r="R167" s="6" t="str">
        <f>HYPERLINK("https://docs.wto.org/imrd/directdoc.asp?DDFDocuments/v/G/TBTN24/BDI439.DOCX", "https://docs.wto.org/imrd/directdoc.asp?DDFDocuments/v/G/TBTN24/BDI439.DOCX")</f>
        <v>https://docs.wto.org/imrd/directdoc.asp?DDFDocuments/v/G/TBTN24/BDI439.DOCX</v>
      </c>
    </row>
    <row r="168" spans="1:18" ht="45">
      <c r="A168" s="8" t="s">
        <v>1059</v>
      </c>
      <c r="B168" s="7">
        <v>45296</v>
      </c>
      <c r="C168" s="6" t="str">
        <f>HYPERLINK("https://eping.wto.org/en/Search?viewData= G/TBT/N/BDI/438, G/TBT/N/KEN/1543, G/TBT/N/RWA/973, G/TBT/N/TZA/1074, G/TBT/N/UGA/1888"," G/TBT/N/BDI/438, G/TBT/N/KEN/1543, G/TBT/N/RWA/973, G/TBT/N/TZA/1074, G/TBT/N/UGA/1888")</f>
        <v xml:space="preserve"> G/TBT/N/BDI/438, G/TBT/N/KEN/1543, G/TBT/N/RWA/973, G/TBT/N/TZA/1074, G/TBT/N/UGA/1888</v>
      </c>
      <c r="D168" s="6" t="s">
        <v>63</v>
      </c>
      <c r="E168" s="8" t="s">
        <v>641</v>
      </c>
      <c r="F168" s="8" t="s">
        <v>642</v>
      </c>
      <c r="G168" s="8" t="s">
        <v>616</v>
      </c>
      <c r="H168" s="6" t="s">
        <v>617</v>
      </c>
      <c r="I168" s="6" t="s">
        <v>618</v>
      </c>
      <c r="J168" s="6" t="s">
        <v>643</v>
      </c>
      <c r="K168" s="6" t="s">
        <v>21</v>
      </c>
      <c r="L168" s="6"/>
      <c r="M168" s="7">
        <v>45356</v>
      </c>
      <c r="N168" s="6" t="s">
        <v>25</v>
      </c>
      <c r="O168" s="8" t="s">
        <v>644</v>
      </c>
      <c r="P168" s="6" t="str">
        <f>HYPERLINK("https://docs.wto.org/imrd/directdoc.asp?DDFDocuments/t/G/TBTN24/BDI438.DOCX", "https://docs.wto.org/imrd/directdoc.asp?DDFDocuments/t/G/TBTN24/BDI438.DOCX")</f>
        <v>https://docs.wto.org/imrd/directdoc.asp?DDFDocuments/t/G/TBTN24/BDI438.DOCX</v>
      </c>
      <c r="Q168" s="6" t="str">
        <f>HYPERLINK("https://docs.wto.org/imrd/directdoc.asp?DDFDocuments/u/G/TBTN24/BDI438.DOCX", "https://docs.wto.org/imrd/directdoc.asp?DDFDocuments/u/G/TBTN24/BDI438.DOCX")</f>
        <v>https://docs.wto.org/imrd/directdoc.asp?DDFDocuments/u/G/TBTN24/BDI438.DOCX</v>
      </c>
      <c r="R168" s="6" t="str">
        <f>HYPERLINK("https://docs.wto.org/imrd/directdoc.asp?DDFDocuments/v/G/TBTN24/BDI438.DOCX", "https://docs.wto.org/imrd/directdoc.asp?DDFDocuments/v/G/TBTN24/BDI438.DOCX")</f>
        <v>https://docs.wto.org/imrd/directdoc.asp?DDFDocuments/v/G/TBTN24/BDI438.DOCX</v>
      </c>
    </row>
    <row r="169" spans="1:18" ht="45">
      <c r="A169" s="8" t="s">
        <v>1059</v>
      </c>
      <c r="B169" s="7">
        <v>45296</v>
      </c>
      <c r="C169" s="6" t="str">
        <f>HYPERLINK("https://eping.wto.org/en/Search?viewData= G/TBT/N/BDI/439, G/TBT/N/KEN/1544, G/TBT/N/RWA/974, G/TBT/N/TZA/1075, G/TBT/N/UGA/1889"," G/TBT/N/BDI/439, G/TBT/N/KEN/1544, G/TBT/N/RWA/974, G/TBT/N/TZA/1075, G/TBT/N/UGA/1889")</f>
        <v xml:space="preserve"> G/TBT/N/BDI/439, G/TBT/N/KEN/1544, G/TBT/N/RWA/974, G/TBT/N/TZA/1075, G/TBT/N/UGA/1889</v>
      </c>
      <c r="D169" s="6" t="s">
        <v>63</v>
      </c>
      <c r="E169" s="8" t="s">
        <v>614</v>
      </c>
      <c r="F169" s="8" t="s">
        <v>615</v>
      </c>
      <c r="G169" s="8" t="s">
        <v>616</v>
      </c>
      <c r="H169" s="6" t="s">
        <v>617</v>
      </c>
      <c r="I169" s="6" t="s">
        <v>618</v>
      </c>
      <c r="J169" s="6" t="s">
        <v>686</v>
      </c>
      <c r="K169" s="6" t="s">
        <v>21</v>
      </c>
      <c r="L169" s="6"/>
      <c r="M169" s="7">
        <v>45356</v>
      </c>
      <c r="N169" s="6" t="s">
        <v>25</v>
      </c>
      <c r="O169" s="8" t="s">
        <v>620</v>
      </c>
      <c r="P169" s="6" t="str">
        <f>HYPERLINK("https://docs.wto.org/imrd/directdoc.asp?DDFDocuments/t/G/TBTN24/BDI439.DOCX", "https://docs.wto.org/imrd/directdoc.asp?DDFDocuments/t/G/TBTN24/BDI439.DOCX")</f>
        <v>https://docs.wto.org/imrd/directdoc.asp?DDFDocuments/t/G/TBTN24/BDI439.DOCX</v>
      </c>
      <c r="Q169" s="6" t="str">
        <f>HYPERLINK("https://docs.wto.org/imrd/directdoc.asp?DDFDocuments/u/G/TBTN24/BDI439.DOCX", "https://docs.wto.org/imrd/directdoc.asp?DDFDocuments/u/G/TBTN24/BDI439.DOCX")</f>
        <v>https://docs.wto.org/imrd/directdoc.asp?DDFDocuments/u/G/TBTN24/BDI439.DOCX</v>
      </c>
      <c r="R169" s="6" t="str">
        <f>HYPERLINK("https://docs.wto.org/imrd/directdoc.asp?DDFDocuments/v/G/TBTN24/BDI439.DOCX", "https://docs.wto.org/imrd/directdoc.asp?DDFDocuments/v/G/TBTN24/BDI439.DOCX")</f>
        <v>https://docs.wto.org/imrd/directdoc.asp?DDFDocuments/v/G/TBTN24/BDI439.DOCX</v>
      </c>
    </row>
    <row r="170" spans="1:18" ht="45">
      <c r="A170" s="8" t="s">
        <v>1059</v>
      </c>
      <c r="B170" s="7">
        <v>45296</v>
      </c>
      <c r="C170" s="6" t="str">
        <f>HYPERLINK("https://eping.wto.org/en/Search?viewData= G/TBT/N/BDI/443, G/TBT/N/KEN/1548, G/TBT/N/RWA/978, G/TBT/N/TZA/1079, G/TBT/N/UGA/1893"," G/TBT/N/BDI/443, G/TBT/N/KEN/1548, G/TBT/N/RWA/978, G/TBT/N/TZA/1079, G/TBT/N/UGA/1893")</f>
        <v xml:space="preserve"> G/TBT/N/BDI/443, G/TBT/N/KEN/1548, G/TBT/N/RWA/978, G/TBT/N/TZA/1079, G/TBT/N/UGA/1893</v>
      </c>
      <c r="D170" s="6" t="s">
        <v>514</v>
      </c>
      <c r="E170" s="8" t="s">
        <v>687</v>
      </c>
      <c r="F170" s="8" t="s">
        <v>688</v>
      </c>
      <c r="G170" s="8" t="s">
        <v>616</v>
      </c>
      <c r="H170" s="6" t="s">
        <v>617</v>
      </c>
      <c r="I170" s="6" t="s">
        <v>618</v>
      </c>
      <c r="J170" s="6" t="s">
        <v>640</v>
      </c>
      <c r="K170" s="6" t="s">
        <v>21</v>
      </c>
      <c r="L170" s="6"/>
      <c r="M170" s="7">
        <v>45356</v>
      </c>
      <c r="N170" s="6" t="s">
        <v>25</v>
      </c>
      <c r="O170" s="8" t="s">
        <v>689</v>
      </c>
      <c r="P170" s="6" t="str">
        <f>HYPERLINK("https://docs.wto.org/imrd/directdoc.asp?DDFDocuments/t/G/TBTN24/BDI443.DOCX", "https://docs.wto.org/imrd/directdoc.asp?DDFDocuments/t/G/TBTN24/BDI443.DOCX")</f>
        <v>https://docs.wto.org/imrd/directdoc.asp?DDFDocuments/t/G/TBTN24/BDI443.DOCX</v>
      </c>
      <c r="Q170" s="6"/>
      <c r="R170" s="6" t="str">
        <f>HYPERLINK("https://docs.wto.org/imrd/directdoc.asp?DDFDocuments/v/G/TBTN24/BDI443.DOCX", "https://docs.wto.org/imrd/directdoc.asp?DDFDocuments/v/G/TBTN24/BDI443.DOCX")</f>
        <v>https://docs.wto.org/imrd/directdoc.asp?DDFDocuments/v/G/TBTN24/BDI443.DOCX</v>
      </c>
    </row>
    <row r="171" spans="1:18" ht="45">
      <c r="A171" s="8" t="s">
        <v>1059</v>
      </c>
      <c r="B171" s="7">
        <v>45296</v>
      </c>
      <c r="C171" s="6" t="str">
        <f>HYPERLINK("https://eping.wto.org/en/Search?viewData= G/TBT/N/BDI/438, G/TBT/N/KEN/1543, G/TBT/N/RWA/973, G/TBT/N/TZA/1074, G/TBT/N/UGA/1888"," G/TBT/N/BDI/438, G/TBT/N/KEN/1543, G/TBT/N/RWA/973, G/TBT/N/TZA/1074, G/TBT/N/UGA/1888")</f>
        <v xml:space="preserve"> G/TBT/N/BDI/438, G/TBT/N/KEN/1543, G/TBT/N/RWA/973, G/TBT/N/TZA/1074, G/TBT/N/UGA/1888</v>
      </c>
      <c r="D171" s="6" t="s">
        <v>514</v>
      </c>
      <c r="E171" s="8" t="s">
        <v>641</v>
      </c>
      <c r="F171" s="8" t="s">
        <v>642</v>
      </c>
      <c r="G171" s="8" t="s">
        <v>616</v>
      </c>
      <c r="H171" s="6" t="s">
        <v>617</v>
      </c>
      <c r="I171" s="6" t="s">
        <v>618</v>
      </c>
      <c r="J171" s="6" t="s">
        <v>643</v>
      </c>
      <c r="K171" s="6" t="s">
        <v>21</v>
      </c>
      <c r="L171" s="6"/>
      <c r="M171" s="7">
        <v>45356</v>
      </c>
      <c r="N171" s="6" t="s">
        <v>25</v>
      </c>
      <c r="O171" s="8" t="s">
        <v>644</v>
      </c>
      <c r="P171" s="6" t="str">
        <f>HYPERLINK("https://docs.wto.org/imrd/directdoc.asp?DDFDocuments/t/G/TBTN24/BDI438.DOCX", "https://docs.wto.org/imrd/directdoc.asp?DDFDocuments/t/G/TBTN24/BDI438.DOCX")</f>
        <v>https://docs.wto.org/imrd/directdoc.asp?DDFDocuments/t/G/TBTN24/BDI438.DOCX</v>
      </c>
      <c r="Q171" s="6" t="str">
        <f>HYPERLINK("https://docs.wto.org/imrd/directdoc.asp?DDFDocuments/u/G/TBTN24/BDI438.DOCX", "https://docs.wto.org/imrd/directdoc.asp?DDFDocuments/u/G/TBTN24/BDI438.DOCX")</f>
        <v>https://docs.wto.org/imrd/directdoc.asp?DDFDocuments/u/G/TBTN24/BDI438.DOCX</v>
      </c>
      <c r="R171" s="6" t="str">
        <f>HYPERLINK("https://docs.wto.org/imrd/directdoc.asp?DDFDocuments/v/G/TBTN24/BDI438.DOCX", "https://docs.wto.org/imrd/directdoc.asp?DDFDocuments/v/G/TBTN24/BDI438.DOCX")</f>
        <v>https://docs.wto.org/imrd/directdoc.asp?DDFDocuments/v/G/TBTN24/BDI438.DOCX</v>
      </c>
    </row>
    <row r="172" spans="1:18" ht="45">
      <c r="A172" s="8" t="s">
        <v>1059</v>
      </c>
      <c r="B172" s="7">
        <v>45296</v>
      </c>
      <c r="C172" s="6" t="str">
        <f>HYPERLINK("https://eping.wto.org/en/Search?viewData= G/TBT/N/BDI/441, G/TBT/N/KEN/1546, G/TBT/N/RWA/976, G/TBT/N/TZA/1077, G/TBT/N/UGA/1891"," G/TBT/N/BDI/441, G/TBT/N/KEN/1546, G/TBT/N/RWA/976, G/TBT/N/TZA/1077, G/TBT/N/UGA/1891")</f>
        <v xml:space="preserve"> G/TBT/N/BDI/441, G/TBT/N/KEN/1546, G/TBT/N/RWA/976, G/TBT/N/TZA/1077, G/TBT/N/UGA/1891</v>
      </c>
      <c r="D172" s="6" t="s">
        <v>63</v>
      </c>
      <c r="E172" s="8" t="s">
        <v>707</v>
      </c>
      <c r="F172" s="8" t="s">
        <v>708</v>
      </c>
      <c r="G172" s="8" t="s">
        <v>616</v>
      </c>
      <c r="H172" s="6" t="s">
        <v>617</v>
      </c>
      <c r="I172" s="6" t="s">
        <v>618</v>
      </c>
      <c r="J172" s="6" t="s">
        <v>709</v>
      </c>
      <c r="K172" s="6" t="s">
        <v>21</v>
      </c>
      <c r="L172" s="6"/>
      <c r="M172" s="7">
        <v>45356</v>
      </c>
      <c r="N172" s="6" t="s">
        <v>25</v>
      </c>
      <c r="O172" s="8" t="s">
        <v>710</v>
      </c>
      <c r="P172" s="6" t="str">
        <f>HYPERLINK("https://docs.wto.org/imrd/directdoc.asp?DDFDocuments/t/G/TBTN24/BDI441.DOCX", "https://docs.wto.org/imrd/directdoc.asp?DDFDocuments/t/G/TBTN24/BDI441.DOCX")</f>
        <v>https://docs.wto.org/imrd/directdoc.asp?DDFDocuments/t/G/TBTN24/BDI441.DOCX</v>
      </c>
      <c r="Q172" s="6" t="str">
        <f>HYPERLINK("https://docs.wto.org/imrd/directdoc.asp?DDFDocuments/u/G/TBTN24/BDI441.DOCX", "https://docs.wto.org/imrd/directdoc.asp?DDFDocuments/u/G/TBTN24/BDI441.DOCX")</f>
        <v>https://docs.wto.org/imrd/directdoc.asp?DDFDocuments/u/G/TBTN24/BDI441.DOCX</v>
      </c>
      <c r="R172" s="6" t="str">
        <f>HYPERLINK("https://docs.wto.org/imrd/directdoc.asp?DDFDocuments/v/G/TBTN24/BDI441.DOCX", "https://docs.wto.org/imrd/directdoc.asp?DDFDocuments/v/G/TBTN24/BDI441.DOCX")</f>
        <v>https://docs.wto.org/imrd/directdoc.asp?DDFDocuments/v/G/TBTN24/BDI441.DOCX</v>
      </c>
    </row>
    <row r="173" spans="1:18" ht="45">
      <c r="A173" s="8" t="s">
        <v>1059</v>
      </c>
      <c r="B173" s="7">
        <v>45296</v>
      </c>
      <c r="C173" s="6" t="str">
        <f>HYPERLINK("https://eping.wto.org/en/Search?viewData= G/TBT/N/BDI/441, G/TBT/N/KEN/1546, G/TBT/N/RWA/976, G/TBT/N/TZA/1077, G/TBT/N/UGA/1891"," G/TBT/N/BDI/441, G/TBT/N/KEN/1546, G/TBT/N/RWA/976, G/TBT/N/TZA/1077, G/TBT/N/UGA/1891")</f>
        <v xml:space="preserve"> G/TBT/N/BDI/441, G/TBT/N/KEN/1546, G/TBT/N/RWA/976, G/TBT/N/TZA/1077, G/TBT/N/UGA/1891</v>
      </c>
      <c r="D173" s="6" t="s">
        <v>108</v>
      </c>
      <c r="E173" s="8" t="s">
        <v>707</v>
      </c>
      <c r="F173" s="8" t="s">
        <v>708</v>
      </c>
      <c r="G173" s="8" t="s">
        <v>616</v>
      </c>
      <c r="H173" s="6" t="s">
        <v>617</v>
      </c>
      <c r="I173" s="6" t="s">
        <v>618</v>
      </c>
      <c r="J173" s="6" t="s">
        <v>711</v>
      </c>
      <c r="K173" s="6" t="s">
        <v>21</v>
      </c>
      <c r="L173" s="6"/>
      <c r="M173" s="7">
        <v>45356</v>
      </c>
      <c r="N173" s="6" t="s">
        <v>25</v>
      </c>
      <c r="O173" s="8" t="s">
        <v>710</v>
      </c>
      <c r="P173" s="6" t="str">
        <f>HYPERLINK("https://docs.wto.org/imrd/directdoc.asp?DDFDocuments/t/G/TBTN24/BDI441.DOCX", "https://docs.wto.org/imrd/directdoc.asp?DDFDocuments/t/G/TBTN24/BDI441.DOCX")</f>
        <v>https://docs.wto.org/imrd/directdoc.asp?DDFDocuments/t/G/TBTN24/BDI441.DOCX</v>
      </c>
      <c r="Q173" s="6" t="str">
        <f>HYPERLINK("https://docs.wto.org/imrd/directdoc.asp?DDFDocuments/u/G/TBTN24/BDI441.DOCX", "https://docs.wto.org/imrd/directdoc.asp?DDFDocuments/u/G/TBTN24/BDI441.DOCX")</f>
        <v>https://docs.wto.org/imrd/directdoc.asp?DDFDocuments/u/G/TBTN24/BDI441.DOCX</v>
      </c>
      <c r="R173" s="6" t="str">
        <f>HYPERLINK("https://docs.wto.org/imrd/directdoc.asp?DDFDocuments/v/G/TBTN24/BDI441.DOCX", "https://docs.wto.org/imrd/directdoc.asp?DDFDocuments/v/G/TBTN24/BDI441.DOCX")</f>
        <v>https://docs.wto.org/imrd/directdoc.asp?DDFDocuments/v/G/TBTN24/BDI441.DOCX</v>
      </c>
    </row>
    <row r="174" spans="1:18" ht="45">
      <c r="A174" s="8" t="s">
        <v>1059</v>
      </c>
      <c r="B174" s="7">
        <v>45296</v>
      </c>
      <c r="C174" s="6" t="str">
        <f>HYPERLINK("https://eping.wto.org/en/Search?viewData= G/TBT/N/BDI/439, G/TBT/N/KEN/1544, G/TBT/N/RWA/974, G/TBT/N/TZA/1075, G/TBT/N/UGA/1889"," G/TBT/N/BDI/439, G/TBT/N/KEN/1544, G/TBT/N/RWA/974, G/TBT/N/TZA/1075, G/TBT/N/UGA/1889")</f>
        <v xml:space="preserve"> G/TBT/N/BDI/439, G/TBT/N/KEN/1544, G/TBT/N/RWA/974, G/TBT/N/TZA/1075, G/TBT/N/UGA/1889</v>
      </c>
      <c r="D174" s="6" t="s">
        <v>514</v>
      </c>
      <c r="E174" s="8" t="s">
        <v>614</v>
      </c>
      <c r="F174" s="8" t="s">
        <v>615</v>
      </c>
      <c r="G174" s="8" t="s">
        <v>616</v>
      </c>
      <c r="H174" s="6" t="s">
        <v>617</v>
      </c>
      <c r="I174" s="6" t="s">
        <v>618</v>
      </c>
      <c r="J174" s="6" t="s">
        <v>686</v>
      </c>
      <c r="K174" s="6" t="s">
        <v>21</v>
      </c>
      <c r="L174" s="6"/>
      <c r="M174" s="7">
        <v>45356</v>
      </c>
      <c r="N174" s="6" t="s">
        <v>25</v>
      </c>
      <c r="O174" s="8" t="s">
        <v>620</v>
      </c>
      <c r="P174" s="6" t="str">
        <f>HYPERLINK("https://docs.wto.org/imrd/directdoc.asp?DDFDocuments/t/G/TBTN24/BDI439.DOCX", "https://docs.wto.org/imrd/directdoc.asp?DDFDocuments/t/G/TBTN24/BDI439.DOCX")</f>
        <v>https://docs.wto.org/imrd/directdoc.asp?DDFDocuments/t/G/TBTN24/BDI439.DOCX</v>
      </c>
      <c r="Q174" s="6" t="str">
        <f>HYPERLINK("https://docs.wto.org/imrd/directdoc.asp?DDFDocuments/u/G/TBTN24/BDI439.DOCX", "https://docs.wto.org/imrd/directdoc.asp?DDFDocuments/u/G/TBTN24/BDI439.DOCX")</f>
        <v>https://docs.wto.org/imrd/directdoc.asp?DDFDocuments/u/G/TBTN24/BDI439.DOCX</v>
      </c>
      <c r="R174" s="6" t="str">
        <f>HYPERLINK("https://docs.wto.org/imrd/directdoc.asp?DDFDocuments/v/G/TBTN24/BDI439.DOCX", "https://docs.wto.org/imrd/directdoc.asp?DDFDocuments/v/G/TBTN24/BDI439.DOCX")</f>
        <v>https://docs.wto.org/imrd/directdoc.asp?DDFDocuments/v/G/TBTN24/BDI439.DOCX</v>
      </c>
    </row>
    <row r="175" spans="1:18" ht="45">
      <c r="A175" s="8" t="s">
        <v>1059</v>
      </c>
      <c r="B175" s="7">
        <v>45296</v>
      </c>
      <c r="C175" s="6" t="str">
        <f>HYPERLINK("https://eping.wto.org/en/Search?viewData= G/TBT/N/BDI/443, G/TBT/N/KEN/1548, G/TBT/N/RWA/978, G/TBT/N/TZA/1079, G/TBT/N/UGA/1893"," G/TBT/N/BDI/443, G/TBT/N/KEN/1548, G/TBT/N/RWA/978, G/TBT/N/TZA/1079, G/TBT/N/UGA/1893")</f>
        <v xml:space="preserve"> G/TBT/N/BDI/443, G/TBT/N/KEN/1548, G/TBT/N/RWA/978, G/TBT/N/TZA/1079, G/TBT/N/UGA/1893</v>
      </c>
      <c r="D175" s="6" t="s">
        <v>108</v>
      </c>
      <c r="E175" s="8" t="s">
        <v>687</v>
      </c>
      <c r="F175" s="8" t="s">
        <v>688</v>
      </c>
      <c r="G175" s="8" t="s">
        <v>616</v>
      </c>
      <c r="H175" s="6" t="s">
        <v>617</v>
      </c>
      <c r="I175" s="6" t="s">
        <v>618</v>
      </c>
      <c r="J175" s="6" t="s">
        <v>626</v>
      </c>
      <c r="K175" s="6" t="s">
        <v>21</v>
      </c>
      <c r="L175" s="6"/>
      <c r="M175" s="7">
        <v>45356</v>
      </c>
      <c r="N175" s="6" t="s">
        <v>25</v>
      </c>
      <c r="O175" s="8" t="s">
        <v>689</v>
      </c>
      <c r="P175" s="6" t="str">
        <f>HYPERLINK("https://docs.wto.org/imrd/directdoc.asp?DDFDocuments/t/G/TBTN24/BDI443.DOCX", "https://docs.wto.org/imrd/directdoc.asp?DDFDocuments/t/G/TBTN24/BDI443.DOCX")</f>
        <v>https://docs.wto.org/imrd/directdoc.asp?DDFDocuments/t/G/TBTN24/BDI443.DOCX</v>
      </c>
      <c r="Q175" s="6"/>
      <c r="R175" s="6" t="str">
        <f>HYPERLINK("https://docs.wto.org/imrd/directdoc.asp?DDFDocuments/v/G/TBTN24/BDI443.DOCX", "https://docs.wto.org/imrd/directdoc.asp?DDFDocuments/v/G/TBTN24/BDI443.DOCX")</f>
        <v>https://docs.wto.org/imrd/directdoc.asp?DDFDocuments/v/G/TBTN24/BDI443.DOCX</v>
      </c>
    </row>
    <row r="176" spans="1:18" ht="45">
      <c r="A176" s="8" t="s">
        <v>1059</v>
      </c>
      <c r="B176" s="7">
        <v>45296</v>
      </c>
      <c r="C176" s="6" t="str">
        <f>HYPERLINK("https://eping.wto.org/en/Search?viewData= G/TBT/N/BDI/438, G/TBT/N/KEN/1543, G/TBT/N/RWA/973, G/TBT/N/TZA/1074, G/TBT/N/UGA/1888"," G/TBT/N/BDI/438, G/TBT/N/KEN/1543, G/TBT/N/RWA/973, G/TBT/N/TZA/1074, G/TBT/N/UGA/1888")</f>
        <v xml:space="preserve"> G/TBT/N/BDI/438, G/TBT/N/KEN/1543, G/TBT/N/RWA/973, G/TBT/N/TZA/1074, G/TBT/N/UGA/1888</v>
      </c>
      <c r="D176" s="6" t="s">
        <v>221</v>
      </c>
      <c r="E176" s="8" t="s">
        <v>641</v>
      </c>
      <c r="F176" s="8" t="s">
        <v>642</v>
      </c>
      <c r="G176" s="8" t="s">
        <v>616</v>
      </c>
      <c r="H176" s="6" t="s">
        <v>617</v>
      </c>
      <c r="I176" s="6" t="s">
        <v>618</v>
      </c>
      <c r="J176" s="6" t="s">
        <v>643</v>
      </c>
      <c r="K176" s="6" t="s">
        <v>21</v>
      </c>
      <c r="L176" s="6"/>
      <c r="M176" s="7">
        <v>45356</v>
      </c>
      <c r="N176" s="6" t="s">
        <v>25</v>
      </c>
      <c r="O176" s="8" t="s">
        <v>644</v>
      </c>
      <c r="P176" s="6" t="str">
        <f>HYPERLINK("https://docs.wto.org/imrd/directdoc.asp?DDFDocuments/t/G/TBTN24/BDI438.DOCX", "https://docs.wto.org/imrd/directdoc.asp?DDFDocuments/t/G/TBTN24/BDI438.DOCX")</f>
        <v>https://docs.wto.org/imrd/directdoc.asp?DDFDocuments/t/G/TBTN24/BDI438.DOCX</v>
      </c>
      <c r="Q176" s="6" t="str">
        <f>HYPERLINK("https://docs.wto.org/imrd/directdoc.asp?DDFDocuments/u/G/TBTN24/BDI438.DOCX", "https://docs.wto.org/imrd/directdoc.asp?DDFDocuments/u/G/TBTN24/BDI438.DOCX")</f>
        <v>https://docs.wto.org/imrd/directdoc.asp?DDFDocuments/u/G/TBTN24/BDI438.DOCX</v>
      </c>
      <c r="R176" s="6" t="str">
        <f>HYPERLINK("https://docs.wto.org/imrd/directdoc.asp?DDFDocuments/v/G/TBTN24/BDI438.DOCX", "https://docs.wto.org/imrd/directdoc.asp?DDFDocuments/v/G/TBTN24/BDI438.DOCX")</f>
        <v>https://docs.wto.org/imrd/directdoc.asp?DDFDocuments/v/G/TBTN24/BDI438.DOCX</v>
      </c>
    </row>
    <row r="177" spans="1:18" ht="45">
      <c r="A177" s="8" t="s">
        <v>1059</v>
      </c>
      <c r="B177" s="7">
        <v>45296</v>
      </c>
      <c r="C177" s="6" t="str">
        <f>HYPERLINK("https://eping.wto.org/en/Search?viewData= G/TBT/N/BDI/443, G/TBT/N/KEN/1548, G/TBT/N/RWA/978, G/TBT/N/TZA/1079, G/TBT/N/UGA/1893"," G/TBT/N/BDI/443, G/TBT/N/KEN/1548, G/TBT/N/RWA/978, G/TBT/N/TZA/1079, G/TBT/N/UGA/1893")</f>
        <v xml:space="preserve"> G/TBT/N/BDI/443, G/TBT/N/KEN/1548, G/TBT/N/RWA/978, G/TBT/N/TZA/1079, G/TBT/N/UGA/1893</v>
      </c>
      <c r="D177" s="6" t="s">
        <v>63</v>
      </c>
      <c r="E177" s="8" t="s">
        <v>687</v>
      </c>
      <c r="F177" s="8" t="s">
        <v>688</v>
      </c>
      <c r="G177" s="8" t="s">
        <v>616</v>
      </c>
      <c r="H177" s="6" t="s">
        <v>617</v>
      </c>
      <c r="I177" s="6" t="s">
        <v>618</v>
      </c>
      <c r="J177" s="6" t="s">
        <v>640</v>
      </c>
      <c r="K177" s="6" t="s">
        <v>21</v>
      </c>
      <c r="L177" s="6"/>
      <c r="M177" s="7">
        <v>45356</v>
      </c>
      <c r="N177" s="6" t="s">
        <v>25</v>
      </c>
      <c r="O177" s="8" t="s">
        <v>689</v>
      </c>
      <c r="P177" s="6" t="str">
        <f>HYPERLINK("https://docs.wto.org/imrd/directdoc.asp?DDFDocuments/t/G/TBTN24/BDI443.DOCX", "https://docs.wto.org/imrd/directdoc.asp?DDFDocuments/t/G/TBTN24/BDI443.DOCX")</f>
        <v>https://docs.wto.org/imrd/directdoc.asp?DDFDocuments/t/G/TBTN24/BDI443.DOCX</v>
      </c>
      <c r="Q177" s="6"/>
      <c r="R177" s="6" t="str">
        <f>HYPERLINK("https://docs.wto.org/imrd/directdoc.asp?DDFDocuments/v/G/TBTN24/BDI443.DOCX", "https://docs.wto.org/imrd/directdoc.asp?DDFDocuments/v/G/TBTN24/BDI443.DOCX")</f>
        <v>https://docs.wto.org/imrd/directdoc.asp?DDFDocuments/v/G/TBTN24/BDI443.DOCX</v>
      </c>
    </row>
    <row r="178" spans="1:18" ht="45">
      <c r="A178" s="8" t="s">
        <v>1059</v>
      </c>
      <c r="B178" s="7">
        <v>45296</v>
      </c>
      <c r="C178" s="6" t="str">
        <f>HYPERLINK("https://eping.wto.org/en/Search?viewData= G/TBT/N/BDI/441, G/TBT/N/KEN/1546, G/TBT/N/RWA/976, G/TBT/N/TZA/1077, G/TBT/N/UGA/1891"," G/TBT/N/BDI/441, G/TBT/N/KEN/1546, G/TBT/N/RWA/976, G/TBT/N/TZA/1077, G/TBT/N/UGA/1891")</f>
        <v xml:space="preserve"> G/TBT/N/BDI/441, G/TBT/N/KEN/1546, G/TBT/N/RWA/976, G/TBT/N/TZA/1077, G/TBT/N/UGA/1891</v>
      </c>
      <c r="D178" s="6" t="s">
        <v>471</v>
      </c>
      <c r="E178" s="8" t="s">
        <v>707</v>
      </c>
      <c r="F178" s="8" t="s">
        <v>708</v>
      </c>
      <c r="G178" s="8" t="s">
        <v>616</v>
      </c>
      <c r="H178" s="6" t="s">
        <v>617</v>
      </c>
      <c r="I178" s="6" t="s">
        <v>618</v>
      </c>
      <c r="J178" s="6" t="s">
        <v>711</v>
      </c>
      <c r="K178" s="6" t="s">
        <v>21</v>
      </c>
      <c r="L178" s="6"/>
      <c r="M178" s="7">
        <v>45356</v>
      </c>
      <c r="N178" s="6" t="s">
        <v>25</v>
      </c>
      <c r="O178" s="8" t="s">
        <v>710</v>
      </c>
      <c r="P178" s="6" t="str">
        <f>HYPERLINK("https://docs.wto.org/imrd/directdoc.asp?DDFDocuments/t/G/TBTN24/BDI441.DOCX", "https://docs.wto.org/imrd/directdoc.asp?DDFDocuments/t/G/TBTN24/BDI441.DOCX")</f>
        <v>https://docs.wto.org/imrd/directdoc.asp?DDFDocuments/t/G/TBTN24/BDI441.DOCX</v>
      </c>
      <c r="Q178" s="6" t="str">
        <f>HYPERLINK("https://docs.wto.org/imrd/directdoc.asp?DDFDocuments/u/G/TBTN24/BDI441.DOCX", "https://docs.wto.org/imrd/directdoc.asp?DDFDocuments/u/G/TBTN24/BDI441.DOCX")</f>
        <v>https://docs.wto.org/imrd/directdoc.asp?DDFDocuments/u/G/TBTN24/BDI441.DOCX</v>
      </c>
      <c r="R178" s="6" t="str">
        <f>HYPERLINK("https://docs.wto.org/imrd/directdoc.asp?DDFDocuments/v/G/TBTN24/BDI441.DOCX", "https://docs.wto.org/imrd/directdoc.asp?DDFDocuments/v/G/TBTN24/BDI441.DOCX")</f>
        <v>https://docs.wto.org/imrd/directdoc.asp?DDFDocuments/v/G/TBTN24/BDI441.DOCX</v>
      </c>
    </row>
    <row r="179" spans="1:18" ht="45">
      <c r="A179" s="8" t="s">
        <v>1059</v>
      </c>
      <c r="B179" s="7">
        <v>45296</v>
      </c>
      <c r="C179" s="6" t="str">
        <f>HYPERLINK("https://eping.wto.org/en/Search?viewData= G/TBT/N/BDI/438, G/TBT/N/KEN/1543, G/TBT/N/RWA/973, G/TBT/N/TZA/1074, G/TBT/N/UGA/1888"," G/TBT/N/BDI/438, G/TBT/N/KEN/1543, G/TBT/N/RWA/973, G/TBT/N/TZA/1074, G/TBT/N/UGA/1888")</f>
        <v xml:space="preserve"> G/TBT/N/BDI/438, G/TBT/N/KEN/1543, G/TBT/N/RWA/973, G/TBT/N/TZA/1074, G/TBT/N/UGA/1888</v>
      </c>
      <c r="D179" s="6" t="s">
        <v>471</v>
      </c>
      <c r="E179" s="8" t="s">
        <v>641</v>
      </c>
      <c r="F179" s="8" t="s">
        <v>642</v>
      </c>
      <c r="G179" s="8" t="s">
        <v>616</v>
      </c>
      <c r="H179" s="6" t="s">
        <v>617</v>
      </c>
      <c r="I179" s="6" t="s">
        <v>618</v>
      </c>
      <c r="J179" s="6" t="s">
        <v>643</v>
      </c>
      <c r="K179" s="6" t="s">
        <v>21</v>
      </c>
      <c r="L179" s="6"/>
      <c r="M179" s="7">
        <v>45356</v>
      </c>
      <c r="N179" s="6" t="s">
        <v>25</v>
      </c>
      <c r="O179" s="8" t="s">
        <v>644</v>
      </c>
      <c r="P179" s="6" t="str">
        <f>HYPERLINK("https://docs.wto.org/imrd/directdoc.asp?DDFDocuments/t/G/TBTN24/BDI438.DOCX", "https://docs.wto.org/imrd/directdoc.asp?DDFDocuments/t/G/TBTN24/BDI438.DOCX")</f>
        <v>https://docs.wto.org/imrd/directdoc.asp?DDFDocuments/t/G/TBTN24/BDI438.DOCX</v>
      </c>
      <c r="Q179" s="6" t="str">
        <f>HYPERLINK("https://docs.wto.org/imrd/directdoc.asp?DDFDocuments/u/G/TBTN24/BDI438.DOCX", "https://docs.wto.org/imrd/directdoc.asp?DDFDocuments/u/G/TBTN24/BDI438.DOCX")</f>
        <v>https://docs.wto.org/imrd/directdoc.asp?DDFDocuments/u/G/TBTN24/BDI438.DOCX</v>
      </c>
      <c r="R179" s="6" t="str">
        <f>HYPERLINK("https://docs.wto.org/imrd/directdoc.asp?DDFDocuments/v/G/TBTN24/BDI438.DOCX", "https://docs.wto.org/imrd/directdoc.asp?DDFDocuments/v/G/TBTN24/BDI438.DOCX")</f>
        <v>https://docs.wto.org/imrd/directdoc.asp?DDFDocuments/v/G/TBTN24/BDI438.DOCX</v>
      </c>
    </row>
    <row r="180" spans="1:18" ht="45">
      <c r="A180" s="8" t="s">
        <v>1059</v>
      </c>
      <c r="B180" s="7">
        <v>45296</v>
      </c>
      <c r="C180" s="6" t="str">
        <f>HYPERLINK("https://eping.wto.org/en/Search?viewData= G/TBT/N/BDI/441, G/TBT/N/KEN/1546, G/TBT/N/RWA/976, G/TBT/N/TZA/1077, G/TBT/N/UGA/1891"," G/TBT/N/BDI/441, G/TBT/N/KEN/1546, G/TBT/N/RWA/976, G/TBT/N/TZA/1077, G/TBT/N/UGA/1891")</f>
        <v xml:space="preserve"> G/TBT/N/BDI/441, G/TBT/N/KEN/1546, G/TBT/N/RWA/976, G/TBT/N/TZA/1077, G/TBT/N/UGA/1891</v>
      </c>
      <c r="D180" s="6" t="s">
        <v>514</v>
      </c>
      <c r="E180" s="8" t="s">
        <v>707</v>
      </c>
      <c r="F180" s="8" t="s">
        <v>708</v>
      </c>
      <c r="G180" s="8" t="s">
        <v>616</v>
      </c>
      <c r="H180" s="6" t="s">
        <v>617</v>
      </c>
      <c r="I180" s="6" t="s">
        <v>618</v>
      </c>
      <c r="J180" s="6" t="s">
        <v>709</v>
      </c>
      <c r="K180" s="6" t="s">
        <v>21</v>
      </c>
      <c r="L180" s="6"/>
      <c r="M180" s="7">
        <v>45356</v>
      </c>
      <c r="N180" s="6" t="s">
        <v>25</v>
      </c>
      <c r="O180" s="8" t="s">
        <v>710</v>
      </c>
      <c r="P180" s="6" t="str">
        <f>HYPERLINK("https://docs.wto.org/imrd/directdoc.asp?DDFDocuments/t/G/TBTN24/BDI441.DOCX", "https://docs.wto.org/imrd/directdoc.asp?DDFDocuments/t/G/TBTN24/BDI441.DOCX")</f>
        <v>https://docs.wto.org/imrd/directdoc.asp?DDFDocuments/t/G/TBTN24/BDI441.DOCX</v>
      </c>
      <c r="Q180" s="6" t="str">
        <f>HYPERLINK("https://docs.wto.org/imrd/directdoc.asp?DDFDocuments/u/G/TBTN24/BDI441.DOCX", "https://docs.wto.org/imrd/directdoc.asp?DDFDocuments/u/G/TBTN24/BDI441.DOCX")</f>
        <v>https://docs.wto.org/imrd/directdoc.asp?DDFDocuments/u/G/TBTN24/BDI441.DOCX</v>
      </c>
      <c r="R180" s="6" t="str">
        <f>HYPERLINK("https://docs.wto.org/imrd/directdoc.asp?DDFDocuments/v/G/TBTN24/BDI441.DOCX", "https://docs.wto.org/imrd/directdoc.asp?DDFDocuments/v/G/TBTN24/BDI441.DOCX")</f>
        <v>https://docs.wto.org/imrd/directdoc.asp?DDFDocuments/v/G/TBTN24/BDI441.DOCX</v>
      </c>
    </row>
    <row r="181" spans="1:18" ht="45">
      <c r="A181" s="8" t="s">
        <v>1059</v>
      </c>
      <c r="B181" s="7">
        <v>45296</v>
      </c>
      <c r="C181" s="6" t="str">
        <f>HYPERLINK("https://eping.wto.org/en/Search?viewData= G/TBT/N/BDI/443, G/TBT/N/KEN/1548, G/TBT/N/RWA/978, G/TBT/N/TZA/1079, G/TBT/N/UGA/1893"," G/TBT/N/BDI/443, G/TBT/N/KEN/1548, G/TBT/N/RWA/978, G/TBT/N/TZA/1079, G/TBT/N/UGA/1893")</f>
        <v xml:space="preserve"> G/TBT/N/BDI/443, G/TBT/N/KEN/1548, G/TBT/N/RWA/978, G/TBT/N/TZA/1079, G/TBT/N/UGA/1893</v>
      </c>
      <c r="D181" s="6" t="s">
        <v>471</v>
      </c>
      <c r="E181" s="8" t="s">
        <v>687</v>
      </c>
      <c r="F181" s="8" t="s">
        <v>688</v>
      </c>
      <c r="G181" s="8" t="s">
        <v>616</v>
      </c>
      <c r="H181" s="6" t="s">
        <v>617</v>
      </c>
      <c r="I181" s="6" t="s">
        <v>618</v>
      </c>
      <c r="J181" s="6" t="s">
        <v>626</v>
      </c>
      <c r="K181" s="6" t="s">
        <v>21</v>
      </c>
      <c r="L181" s="6"/>
      <c r="M181" s="7">
        <v>45356</v>
      </c>
      <c r="N181" s="6" t="s">
        <v>25</v>
      </c>
      <c r="O181" s="8" t="s">
        <v>689</v>
      </c>
      <c r="P181" s="6" t="str">
        <f>HYPERLINK("https://docs.wto.org/imrd/directdoc.asp?DDFDocuments/t/G/TBTN24/BDI443.DOCX", "https://docs.wto.org/imrd/directdoc.asp?DDFDocuments/t/G/TBTN24/BDI443.DOCX")</f>
        <v>https://docs.wto.org/imrd/directdoc.asp?DDFDocuments/t/G/TBTN24/BDI443.DOCX</v>
      </c>
      <c r="Q181" s="6"/>
      <c r="R181" s="6" t="str">
        <f>HYPERLINK("https://docs.wto.org/imrd/directdoc.asp?DDFDocuments/v/G/TBTN24/BDI443.DOCX", "https://docs.wto.org/imrd/directdoc.asp?DDFDocuments/v/G/TBTN24/BDI443.DOCX")</f>
        <v>https://docs.wto.org/imrd/directdoc.asp?DDFDocuments/v/G/TBTN24/BDI443.DOCX</v>
      </c>
    </row>
    <row r="182" spans="1:18" ht="45">
      <c r="A182" s="8" t="s">
        <v>1059</v>
      </c>
      <c r="B182" s="7">
        <v>45296</v>
      </c>
      <c r="C182" s="6" t="str">
        <f>HYPERLINK("https://eping.wto.org/en/Search?viewData= G/TBT/N/BDI/438, G/TBT/N/KEN/1543, G/TBT/N/RWA/973, G/TBT/N/TZA/1074, G/TBT/N/UGA/1888"," G/TBT/N/BDI/438, G/TBT/N/KEN/1543, G/TBT/N/RWA/973, G/TBT/N/TZA/1074, G/TBT/N/UGA/1888")</f>
        <v xml:space="preserve"> G/TBT/N/BDI/438, G/TBT/N/KEN/1543, G/TBT/N/RWA/973, G/TBT/N/TZA/1074, G/TBT/N/UGA/1888</v>
      </c>
      <c r="D182" s="6" t="s">
        <v>108</v>
      </c>
      <c r="E182" s="8" t="s">
        <v>641</v>
      </c>
      <c r="F182" s="8" t="s">
        <v>642</v>
      </c>
      <c r="G182" s="8" t="s">
        <v>616</v>
      </c>
      <c r="H182" s="6" t="s">
        <v>617</v>
      </c>
      <c r="I182" s="6" t="s">
        <v>618</v>
      </c>
      <c r="J182" s="6" t="s">
        <v>643</v>
      </c>
      <c r="K182" s="6" t="s">
        <v>21</v>
      </c>
      <c r="L182" s="6"/>
      <c r="M182" s="7">
        <v>45356</v>
      </c>
      <c r="N182" s="6" t="s">
        <v>25</v>
      </c>
      <c r="O182" s="8" t="s">
        <v>644</v>
      </c>
      <c r="P182" s="6" t="str">
        <f>HYPERLINK("https://docs.wto.org/imrd/directdoc.asp?DDFDocuments/t/G/TBTN24/BDI438.DOCX", "https://docs.wto.org/imrd/directdoc.asp?DDFDocuments/t/G/TBTN24/BDI438.DOCX")</f>
        <v>https://docs.wto.org/imrd/directdoc.asp?DDFDocuments/t/G/TBTN24/BDI438.DOCX</v>
      </c>
      <c r="Q182" s="6" t="str">
        <f>HYPERLINK("https://docs.wto.org/imrd/directdoc.asp?DDFDocuments/u/G/TBTN24/BDI438.DOCX", "https://docs.wto.org/imrd/directdoc.asp?DDFDocuments/u/G/TBTN24/BDI438.DOCX")</f>
        <v>https://docs.wto.org/imrd/directdoc.asp?DDFDocuments/u/G/TBTN24/BDI438.DOCX</v>
      </c>
      <c r="R182" s="6" t="str">
        <f>HYPERLINK("https://docs.wto.org/imrd/directdoc.asp?DDFDocuments/v/G/TBTN24/BDI438.DOCX", "https://docs.wto.org/imrd/directdoc.asp?DDFDocuments/v/G/TBTN24/BDI438.DOCX")</f>
        <v>https://docs.wto.org/imrd/directdoc.asp?DDFDocuments/v/G/TBTN24/BDI438.DOCX</v>
      </c>
    </row>
    <row r="183" spans="1:18" ht="45">
      <c r="A183" s="8" t="s">
        <v>1059</v>
      </c>
      <c r="B183" s="7">
        <v>45296</v>
      </c>
      <c r="C183" s="6" t="str">
        <f>HYPERLINK("https://eping.wto.org/en/Search?viewData= G/TBT/N/BDI/439, G/TBT/N/KEN/1544, G/TBT/N/RWA/974, G/TBT/N/TZA/1075, G/TBT/N/UGA/1889"," G/TBT/N/BDI/439, G/TBT/N/KEN/1544, G/TBT/N/RWA/974, G/TBT/N/TZA/1075, G/TBT/N/UGA/1889")</f>
        <v xml:space="preserve"> G/TBT/N/BDI/439, G/TBT/N/KEN/1544, G/TBT/N/RWA/974, G/TBT/N/TZA/1075, G/TBT/N/UGA/1889</v>
      </c>
      <c r="D183" s="6" t="s">
        <v>108</v>
      </c>
      <c r="E183" s="8" t="s">
        <v>614</v>
      </c>
      <c r="F183" s="8" t="s">
        <v>615</v>
      </c>
      <c r="G183" s="8" t="s">
        <v>616</v>
      </c>
      <c r="H183" s="6" t="s">
        <v>617</v>
      </c>
      <c r="I183" s="6" t="s">
        <v>618</v>
      </c>
      <c r="J183" s="6" t="s">
        <v>619</v>
      </c>
      <c r="K183" s="6" t="s">
        <v>21</v>
      </c>
      <c r="L183" s="6"/>
      <c r="M183" s="7">
        <v>45356</v>
      </c>
      <c r="N183" s="6" t="s">
        <v>25</v>
      </c>
      <c r="O183" s="8" t="s">
        <v>620</v>
      </c>
      <c r="P183" s="6" t="str">
        <f>HYPERLINK("https://docs.wto.org/imrd/directdoc.asp?DDFDocuments/t/G/TBTN24/BDI439.DOCX", "https://docs.wto.org/imrd/directdoc.asp?DDFDocuments/t/G/TBTN24/BDI439.DOCX")</f>
        <v>https://docs.wto.org/imrd/directdoc.asp?DDFDocuments/t/G/TBTN24/BDI439.DOCX</v>
      </c>
      <c r="Q183" s="6" t="str">
        <f>HYPERLINK("https://docs.wto.org/imrd/directdoc.asp?DDFDocuments/u/G/TBTN24/BDI439.DOCX", "https://docs.wto.org/imrd/directdoc.asp?DDFDocuments/u/G/TBTN24/BDI439.DOCX")</f>
        <v>https://docs.wto.org/imrd/directdoc.asp?DDFDocuments/u/G/TBTN24/BDI439.DOCX</v>
      </c>
      <c r="R183" s="6" t="str">
        <f>HYPERLINK("https://docs.wto.org/imrd/directdoc.asp?DDFDocuments/v/G/TBTN24/BDI439.DOCX", "https://docs.wto.org/imrd/directdoc.asp?DDFDocuments/v/G/TBTN24/BDI439.DOCX")</f>
        <v>https://docs.wto.org/imrd/directdoc.asp?DDFDocuments/v/G/TBTN24/BDI439.DOCX</v>
      </c>
    </row>
    <row r="184" spans="1:18" ht="45">
      <c r="A184" s="8" t="s">
        <v>1059</v>
      </c>
      <c r="B184" s="7">
        <v>45296</v>
      </c>
      <c r="C184" s="6" t="str">
        <f>HYPERLINK("https://eping.wto.org/en/Search?viewData= G/TBT/N/BDI/443, G/TBT/N/KEN/1548, G/TBT/N/RWA/978, G/TBT/N/TZA/1079, G/TBT/N/UGA/1893"," G/TBT/N/BDI/443, G/TBT/N/KEN/1548, G/TBT/N/RWA/978, G/TBT/N/TZA/1079, G/TBT/N/UGA/1893")</f>
        <v xml:space="preserve"> G/TBT/N/BDI/443, G/TBT/N/KEN/1548, G/TBT/N/RWA/978, G/TBT/N/TZA/1079, G/TBT/N/UGA/1893</v>
      </c>
      <c r="D184" s="6" t="s">
        <v>221</v>
      </c>
      <c r="E184" s="8" t="s">
        <v>687</v>
      </c>
      <c r="F184" s="8" t="s">
        <v>688</v>
      </c>
      <c r="G184" s="8" t="s">
        <v>616</v>
      </c>
      <c r="H184" s="6" t="s">
        <v>617</v>
      </c>
      <c r="I184" s="6" t="s">
        <v>618</v>
      </c>
      <c r="J184" s="6" t="s">
        <v>626</v>
      </c>
      <c r="K184" s="6" t="s">
        <v>21</v>
      </c>
      <c r="L184" s="6"/>
      <c r="M184" s="7">
        <v>45356</v>
      </c>
      <c r="N184" s="6" t="s">
        <v>25</v>
      </c>
      <c r="O184" s="8" t="s">
        <v>689</v>
      </c>
      <c r="P184" s="6" t="str">
        <f>HYPERLINK("https://docs.wto.org/imrd/directdoc.asp?DDFDocuments/t/G/TBTN24/BDI443.DOCX", "https://docs.wto.org/imrd/directdoc.asp?DDFDocuments/t/G/TBTN24/BDI443.DOCX")</f>
        <v>https://docs.wto.org/imrd/directdoc.asp?DDFDocuments/t/G/TBTN24/BDI443.DOCX</v>
      </c>
      <c r="Q184" s="6"/>
      <c r="R184" s="6" t="str">
        <f>HYPERLINK("https://docs.wto.org/imrd/directdoc.asp?DDFDocuments/v/G/TBTN24/BDI443.DOCX", "https://docs.wto.org/imrd/directdoc.asp?DDFDocuments/v/G/TBTN24/BDI443.DOCX")</f>
        <v>https://docs.wto.org/imrd/directdoc.asp?DDFDocuments/v/G/TBTN24/BDI443.DOCX</v>
      </c>
    </row>
    <row r="185" spans="1:18" ht="45">
      <c r="A185" s="8" t="s">
        <v>1059</v>
      </c>
      <c r="B185" s="7">
        <v>45296</v>
      </c>
      <c r="C185" s="6" t="str">
        <f>HYPERLINK("https://eping.wto.org/en/Search?viewData= G/TBT/N/BDI/441, G/TBT/N/KEN/1546, G/TBT/N/RWA/976, G/TBT/N/TZA/1077, G/TBT/N/UGA/1891"," G/TBT/N/BDI/441, G/TBT/N/KEN/1546, G/TBT/N/RWA/976, G/TBT/N/TZA/1077, G/TBT/N/UGA/1891")</f>
        <v xml:space="preserve"> G/TBT/N/BDI/441, G/TBT/N/KEN/1546, G/TBT/N/RWA/976, G/TBT/N/TZA/1077, G/TBT/N/UGA/1891</v>
      </c>
      <c r="D185" s="6" t="s">
        <v>221</v>
      </c>
      <c r="E185" s="8" t="s">
        <v>707</v>
      </c>
      <c r="F185" s="8" t="s">
        <v>708</v>
      </c>
      <c r="G185" s="8" t="s">
        <v>616</v>
      </c>
      <c r="H185" s="6" t="s">
        <v>617</v>
      </c>
      <c r="I185" s="6" t="s">
        <v>618</v>
      </c>
      <c r="J185" s="6" t="s">
        <v>711</v>
      </c>
      <c r="K185" s="6" t="s">
        <v>21</v>
      </c>
      <c r="L185" s="6"/>
      <c r="M185" s="7">
        <v>45356</v>
      </c>
      <c r="N185" s="6" t="s">
        <v>25</v>
      </c>
      <c r="O185" s="8" t="s">
        <v>710</v>
      </c>
      <c r="P185" s="6" t="str">
        <f>HYPERLINK("https://docs.wto.org/imrd/directdoc.asp?DDFDocuments/t/G/TBTN24/BDI441.DOCX", "https://docs.wto.org/imrd/directdoc.asp?DDFDocuments/t/G/TBTN24/BDI441.DOCX")</f>
        <v>https://docs.wto.org/imrd/directdoc.asp?DDFDocuments/t/G/TBTN24/BDI441.DOCX</v>
      </c>
      <c r="Q185" s="6" t="str">
        <f>HYPERLINK("https://docs.wto.org/imrd/directdoc.asp?DDFDocuments/u/G/TBTN24/BDI441.DOCX", "https://docs.wto.org/imrd/directdoc.asp?DDFDocuments/u/G/TBTN24/BDI441.DOCX")</f>
        <v>https://docs.wto.org/imrd/directdoc.asp?DDFDocuments/u/G/TBTN24/BDI441.DOCX</v>
      </c>
      <c r="R185" s="6" t="str">
        <f>HYPERLINK("https://docs.wto.org/imrd/directdoc.asp?DDFDocuments/v/G/TBTN24/BDI441.DOCX", "https://docs.wto.org/imrd/directdoc.asp?DDFDocuments/v/G/TBTN24/BDI441.DOCX")</f>
        <v>https://docs.wto.org/imrd/directdoc.asp?DDFDocuments/v/G/TBTN24/BDI441.DOCX</v>
      </c>
    </row>
    <row r="186" spans="1:18" ht="90">
      <c r="A186" s="8" t="s">
        <v>1083</v>
      </c>
      <c r="B186" s="7">
        <v>45296</v>
      </c>
      <c r="C186" s="6" t="str">
        <f>HYPERLINK("https://eping.wto.org/en/Search?viewData= G/TBT/N/KWT/664"," G/TBT/N/KWT/664")</f>
        <v xml:space="preserve"> G/TBT/N/KWT/664</v>
      </c>
      <c r="D186" s="6" t="s">
        <v>337</v>
      </c>
      <c r="E186" s="8" t="s">
        <v>651</v>
      </c>
      <c r="F186" s="8" t="s">
        <v>652</v>
      </c>
      <c r="G186" s="8" t="s">
        <v>653</v>
      </c>
      <c r="H186" s="6" t="s">
        <v>21</v>
      </c>
      <c r="I186" s="6" t="s">
        <v>654</v>
      </c>
      <c r="J186" s="6" t="s">
        <v>23</v>
      </c>
      <c r="K186" s="6" t="s">
        <v>21</v>
      </c>
      <c r="L186" s="6"/>
      <c r="M186" s="7">
        <v>45356</v>
      </c>
      <c r="N186" s="6" t="s">
        <v>25</v>
      </c>
      <c r="O186" s="6"/>
      <c r="P186" s="6" t="str">
        <f>HYPERLINK("https://docs.wto.org/imrd/directdoc.asp?DDFDocuments/t/G/TBTN24/KWT664.DOCX", "https://docs.wto.org/imrd/directdoc.asp?DDFDocuments/t/G/TBTN24/KWT664.DOCX")</f>
        <v>https://docs.wto.org/imrd/directdoc.asp?DDFDocuments/t/G/TBTN24/KWT664.DOCX</v>
      </c>
      <c r="Q186" s="6" t="str">
        <f>HYPERLINK("https://docs.wto.org/imrd/directdoc.asp?DDFDocuments/u/G/TBTN24/KWT664.DOCX", "https://docs.wto.org/imrd/directdoc.asp?DDFDocuments/u/G/TBTN24/KWT664.DOCX")</f>
        <v>https://docs.wto.org/imrd/directdoc.asp?DDFDocuments/u/G/TBTN24/KWT664.DOCX</v>
      </c>
      <c r="R186" s="6" t="str">
        <f>HYPERLINK("https://docs.wto.org/imrd/directdoc.asp?DDFDocuments/v/G/TBTN24/KWT664.DOCX", "https://docs.wto.org/imrd/directdoc.asp?DDFDocuments/v/G/TBTN24/KWT664.DOCX")</f>
        <v>https://docs.wto.org/imrd/directdoc.asp?DDFDocuments/v/G/TBTN24/KWT664.DOCX</v>
      </c>
    </row>
    <row r="187" spans="1:18" ht="60">
      <c r="A187" s="8" t="s">
        <v>990</v>
      </c>
      <c r="B187" s="7">
        <v>45317</v>
      </c>
      <c r="C187" s="6" t="str">
        <f>HYPERLINK("https://eping.wto.org/en/Search?viewData= G/TBT/N/KOR/1194"," G/TBT/N/KOR/1194")</f>
        <v xml:space="preserve"> G/TBT/N/KOR/1194</v>
      </c>
      <c r="D187" s="6" t="s">
        <v>136</v>
      </c>
      <c r="E187" s="8" t="s">
        <v>137</v>
      </c>
      <c r="F187" s="8" t="s">
        <v>138</v>
      </c>
      <c r="G187" s="8" t="s">
        <v>139</v>
      </c>
      <c r="H187" s="6" t="s">
        <v>140</v>
      </c>
      <c r="I187" s="6" t="s">
        <v>21</v>
      </c>
      <c r="J187" s="6" t="s">
        <v>23</v>
      </c>
      <c r="K187" s="6" t="s">
        <v>21</v>
      </c>
      <c r="L187" s="6"/>
      <c r="M187" s="7">
        <v>45377</v>
      </c>
      <c r="N187" s="6" t="s">
        <v>25</v>
      </c>
      <c r="O187" s="8" t="s">
        <v>141</v>
      </c>
      <c r="P187" s="6" t="str">
        <f>HYPERLINK("https://docs.wto.org/imrd/directdoc.asp?DDFDocuments/t/G/TBTN24/KOR1194.DOCX", "https://docs.wto.org/imrd/directdoc.asp?DDFDocuments/t/G/TBTN24/KOR1194.DOCX")</f>
        <v>https://docs.wto.org/imrd/directdoc.asp?DDFDocuments/t/G/TBTN24/KOR1194.DOCX</v>
      </c>
      <c r="Q187" s="6"/>
      <c r="R187" s="6"/>
    </row>
    <row r="188" spans="1:18" ht="60">
      <c r="A188" s="8" t="s">
        <v>1048</v>
      </c>
      <c r="B188" s="7">
        <v>45302</v>
      </c>
      <c r="C188" s="6" t="str">
        <f>HYPERLINK("https://eping.wto.org/en/Search?viewData= G/TBT/N/SAU/1319"," G/TBT/N/SAU/1319")</f>
        <v xml:space="preserve"> G/TBT/N/SAU/1319</v>
      </c>
      <c r="D188" s="6" t="s">
        <v>95</v>
      </c>
      <c r="E188" s="8" t="s">
        <v>553</v>
      </c>
      <c r="F188" s="8" t="s">
        <v>554</v>
      </c>
      <c r="G188" s="8" t="s">
        <v>555</v>
      </c>
      <c r="H188" s="6" t="s">
        <v>21</v>
      </c>
      <c r="I188" s="6" t="s">
        <v>556</v>
      </c>
      <c r="J188" s="6" t="s">
        <v>23</v>
      </c>
      <c r="K188" s="6" t="s">
        <v>47</v>
      </c>
      <c r="L188" s="6"/>
      <c r="M188" s="7">
        <v>45362</v>
      </c>
      <c r="N188" s="6" t="s">
        <v>25</v>
      </c>
      <c r="O188" s="8" t="s">
        <v>557</v>
      </c>
      <c r="P188" s="6" t="str">
        <f>HYPERLINK("https://docs.wto.org/imrd/directdoc.asp?DDFDocuments/t/G/TBTN24/SAU1319.DOCX", "https://docs.wto.org/imrd/directdoc.asp?DDFDocuments/t/G/TBTN24/SAU1319.DOCX")</f>
        <v>https://docs.wto.org/imrd/directdoc.asp?DDFDocuments/t/G/TBTN24/SAU1319.DOCX</v>
      </c>
      <c r="Q188" s="6"/>
      <c r="R188" s="6" t="str">
        <f>HYPERLINK("https://docs.wto.org/imrd/directdoc.asp?DDFDocuments/v/G/TBTN24/SAU1319.DOCX", "https://docs.wto.org/imrd/directdoc.asp?DDFDocuments/v/G/TBTN24/SAU1319.DOCX")</f>
        <v>https://docs.wto.org/imrd/directdoc.asp?DDFDocuments/v/G/TBTN24/SAU1319.DOCX</v>
      </c>
    </row>
    <row r="189" spans="1:18" ht="75">
      <c r="A189" s="8" t="s">
        <v>1026</v>
      </c>
      <c r="B189" s="7">
        <v>45307</v>
      </c>
      <c r="C189" s="6" t="str">
        <f>HYPERLINK("https://eping.wto.org/en/Search?viewData= G/TBT/N/PHL/322"," G/TBT/N/PHL/322")</f>
        <v xml:space="preserve"> G/TBT/N/PHL/322</v>
      </c>
      <c r="D189" s="6" t="s">
        <v>102</v>
      </c>
      <c r="E189" s="8" t="s">
        <v>383</v>
      </c>
      <c r="F189" s="8" t="s">
        <v>384</v>
      </c>
      <c r="G189" s="8" t="s">
        <v>385</v>
      </c>
      <c r="H189" s="6" t="s">
        <v>21</v>
      </c>
      <c r="I189" s="6" t="s">
        <v>386</v>
      </c>
      <c r="J189" s="6" t="s">
        <v>61</v>
      </c>
      <c r="K189" s="6" t="s">
        <v>21</v>
      </c>
      <c r="L189" s="6"/>
      <c r="M189" s="7">
        <v>45366</v>
      </c>
      <c r="N189" s="6" t="s">
        <v>25</v>
      </c>
      <c r="O189" s="8" t="s">
        <v>387</v>
      </c>
      <c r="P189" s="6" t="str">
        <f>HYPERLINK("https://docs.wto.org/imrd/directdoc.asp?DDFDocuments/t/G/TBTN24/PHL322.DOCX", "https://docs.wto.org/imrd/directdoc.asp?DDFDocuments/t/G/TBTN24/PHL322.DOCX")</f>
        <v>https://docs.wto.org/imrd/directdoc.asp?DDFDocuments/t/G/TBTN24/PHL322.DOCX</v>
      </c>
      <c r="Q189" s="6"/>
      <c r="R189" s="6" t="str">
        <f>HYPERLINK("https://docs.wto.org/imrd/directdoc.asp?DDFDocuments/v/G/TBTN24/PHL322.DOCX", "https://docs.wto.org/imrd/directdoc.asp?DDFDocuments/v/G/TBTN24/PHL322.DOCX")</f>
        <v>https://docs.wto.org/imrd/directdoc.asp?DDFDocuments/v/G/TBTN24/PHL322.DOCX</v>
      </c>
    </row>
    <row r="190" spans="1:18" ht="195">
      <c r="A190" s="8" t="s">
        <v>1016</v>
      </c>
      <c r="B190" s="7">
        <v>45317</v>
      </c>
      <c r="C190" s="6" t="str">
        <f>HYPERLINK("https://eping.wto.org/en/Search?viewData= G/TBT/N/GBR/72"," G/TBT/N/GBR/72")</f>
        <v xml:space="preserve"> G/TBT/N/GBR/72</v>
      </c>
      <c r="D190" s="6" t="s">
        <v>182</v>
      </c>
      <c r="E190" s="8" t="s">
        <v>183</v>
      </c>
      <c r="F190" s="8" t="s">
        <v>184</v>
      </c>
      <c r="G190" s="8" t="s">
        <v>185</v>
      </c>
      <c r="H190" s="6" t="s">
        <v>21</v>
      </c>
      <c r="I190" s="6" t="s">
        <v>21</v>
      </c>
      <c r="J190" s="6" t="s">
        <v>186</v>
      </c>
      <c r="K190" s="6" t="s">
        <v>21</v>
      </c>
      <c r="L190" s="6"/>
      <c r="M190" s="7">
        <v>45377</v>
      </c>
      <c r="N190" s="6" t="s">
        <v>25</v>
      </c>
      <c r="O190" s="8" t="s">
        <v>187</v>
      </c>
      <c r="P190" s="6" t="str">
        <f>HYPERLINK("https://docs.wto.org/imrd/directdoc.asp?DDFDocuments/t/G/TBTN24/GBR72.DOCX", "https://docs.wto.org/imrd/directdoc.asp?DDFDocuments/t/G/TBTN24/GBR72.DOCX")</f>
        <v>https://docs.wto.org/imrd/directdoc.asp?DDFDocuments/t/G/TBTN24/GBR72.DOCX</v>
      </c>
      <c r="Q190" s="6"/>
      <c r="R190" s="6"/>
    </row>
    <row r="191" spans="1:18" ht="75">
      <c r="A191" s="8" t="s">
        <v>1068</v>
      </c>
      <c r="B191" s="7">
        <v>45296</v>
      </c>
      <c r="C191" s="6" t="str">
        <f>HYPERLINK("https://eping.wto.org/en/Search?viewData= G/TBT/N/CHN/1784"," G/TBT/N/CHN/1784")</f>
        <v xml:space="preserve"> G/TBT/N/CHN/1784</v>
      </c>
      <c r="D191" s="6" t="s">
        <v>662</v>
      </c>
      <c r="E191" s="8" t="s">
        <v>718</v>
      </c>
      <c r="F191" s="8" t="s">
        <v>719</v>
      </c>
      <c r="G191" s="8" t="s">
        <v>720</v>
      </c>
      <c r="H191" s="6" t="s">
        <v>721</v>
      </c>
      <c r="I191" s="6" t="s">
        <v>678</v>
      </c>
      <c r="J191" s="6" t="s">
        <v>23</v>
      </c>
      <c r="K191" s="6" t="s">
        <v>21</v>
      </c>
      <c r="L191" s="6"/>
      <c r="M191" s="7">
        <v>45356</v>
      </c>
      <c r="N191" s="6" t="s">
        <v>25</v>
      </c>
      <c r="O191" s="8" t="s">
        <v>722</v>
      </c>
      <c r="P191" s="6" t="str">
        <f>HYPERLINK("https://docs.wto.org/imrd/directdoc.asp?DDFDocuments/t/G/TBTN24/CHN1784.DOCX", "https://docs.wto.org/imrd/directdoc.asp?DDFDocuments/t/G/TBTN24/CHN1784.DOCX")</f>
        <v>https://docs.wto.org/imrd/directdoc.asp?DDFDocuments/t/G/TBTN24/CHN1784.DOCX</v>
      </c>
      <c r="Q191" s="6" t="str">
        <f>HYPERLINK("https://docs.wto.org/imrd/directdoc.asp?DDFDocuments/u/G/TBTN24/CHN1784.DOCX", "https://docs.wto.org/imrd/directdoc.asp?DDFDocuments/u/G/TBTN24/CHN1784.DOCX")</f>
        <v>https://docs.wto.org/imrd/directdoc.asp?DDFDocuments/u/G/TBTN24/CHN1784.DOCX</v>
      </c>
      <c r="R191" s="6" t="str">
        <f>HYPERLINK("https://docs.wto.org/imrd/directdoc.asp?DDFDocuments/v/G/TBTN24/CHN1784.DOCX", "https://docs.wto.org/imrd/directdoc.asp?DDFDocuments/v/G/TBTN24/CHN1784.DOCX")</f>
        <v>https://docs.wto.org/imrd/directdoc.asp?DDFDocuments/v/G/TBTN24/CHN1784.DOCX</v>
      </c>
    </row>
    <row r="192" spans="1:18" ht="45">
      <c r="A192" s="8" t="s">
        <v>1050</v>
      </c>
      <c r="B192" s="7">
        <v>45301</v>
      </c>
      <c r="C192" s="6" t="str">
        <f>HYPERLINK("https://eping.wto.org/en/Search?viewData= G/TBT/N/BDI/445, G/TBT/N/KEN/1550, G/TBT/N/RWA/980, G/TBT/N/TZA/1081, G/TBT/N/UGA/1895"," G/TBT/N/BDI/445, G/TBT/N/KEN/1550, G/TBT/N/RWA/980, G/TBT/N/TZA/1081, G/TBT/N/UGA/1895")</f>
        <v xml:space="preserve"> G/TBT/N/BDI/445, G/TBT/N/KEN/1550, G/TBT/N/RWA/980, G/TBT/N/TZA/1081, G/TBT/N/UGA/1895</v>
      </c>
      <c r="D192" s="6" t="s">
        <v>63</v>
      </c>
      <c r="E192" s="8" t="s">
        <v>568</v>
      </c>
      <c r="F192" s="8" t="s">
        <v>569</v>
      </c>
      <c r="G192" s="8" t="s">
        <v>570</v>
      </c>
      <c r="H192" s="6" t="s">
        <v>571</v>
      </c>
      <c r="I192" s="6" t="s">
        <v>572</v>
      </c>
      <c r="J192" s="6" t="s">
        <v>296</v>
      </c>
      <c r="K192" s="6" t="s">
        <v>47</v>
      </c>
      <c r="L192" s="6"/>
      <c r="M192" s="7">
        <v>45361</v>
      </c>
      <c r="N192" s="6" t="s">
        <v>25</v>
      </c>
      <c r="O192" s="8" t="s">
        <v>573</v>
      </c>
      <c r="P192" s="6" t="str">
        <f>HYPERLINK("https://docs.wto.org/imrd/directdoc.asp?DDFDocuments/t/G/TBTN24/BDI445.DOCX", "https://docs.wto.org/imrd/directdoc.asp?DDFDocuments/t/G/TBTN24/BDI445.DOCX")</f>
        <v>https://docs.wto.org/imrd/directdoc.asp?DDFDocuments/t/G/TBTN24/BDI445.DOCX</v>
      </c>
      <c r="Q192" s="6"/>
      <c r="R192" s="6" t="str">
        <f>HYPERLINK("https://docs.wto.org/imrd/directdoc.asp?DDFDocuments/v/G/TBTN24/BDI445.DOCX", "https://docs.wto.org/imrd/directdoc.asp?DDFDocuments/v/G/TBTN24/BDI445.DOCX")</f>
        <v>https://docs.wto.org/imrd/directdoc.asp?DDFDocuments/v/G/TBTN24/BDI445.DOCX</v>
      </c>
    </row>
    <row r="193" spans="1:18" ht="45">
      <c r="A193" s="8" t="s">
        <v>1050</v>
      </c>
      <c r="B193" s="7">
        <v>45301</v>
      </c>
      <c r="C193" s="6" t="str">
        <f>HYPERLINK("https://eping.wto.org/en/Search?viewData= G/TBT/N/BDI/445, G/TBT/N/KEN/1550, G/TBT/N/RWA/980, G/TBT/N/TZA/1081, G/TBT/N/UGA/1895"," G/TBT/N/BDI/445, G/TBT/N/KEN/1550, G/TBT/N/RWA/980, G/TBT/N/TZA/1081, G/TBT/N/UGA/1895")</f>
        <v xml:space="preserve"> G/TBT/N/BDI/445, G/TBT/N/KEN/1550, G/TBT/N/RWA/980, G/TBT/N/TZA/1081, G/TBT/N/UGA/1895</v>
      </c>
      <c r="D193" s="6" t="s">
        <v>108</v>
      </c>
      <c r="E193" s="8" t="s">
        <v>568</v>
      </c>
      <c r="F193" s="8" t="s">
        <v>569</v>
      </c>
      <c r="G193" s="8" t="s">
        <v>570</v>
      </c>
      <c r="H193" s="6" t="s">
        <v>571</v>
      </c>
      <c r="I193" s="6" t="s">
        <v>572</v>
      </c>
      <c r="J193" s="6" t="s">
        <v>566</v>
      </c>
      <c r="K193" s="6" t="s">
        <v>47</v>
      </c>
      <c r="L193" s="6"/>
      <c r="M193" s="7">
        <v>45361</v>
      </c>
      <c r="N193" s="6" t="s">
        <v>25</v>
      </c>
      <c r="O193" s="8" t="s">
        <v>573</v>
      </c>
      <c r="P193" s="6" t="str">
        <f>HYPERLINK("https://docs.wto.org/imrd/directdoc.asp?DDFDocuments/t/G/TBTN24/BDI445.DOCX", "https://docs.wto.org/imrd/directdoc.asp?DDFDocuments/t/G/TBTN24/BDI445.DOCX")</f>
        <v>https://docs.wto.org/imrd/directdoc.asp?DDFDocuments/t/G/TBTN24/BDI445.DOCX</v>
      </c>
      <c r="Q193" s="6"/>
      <c r="R193" s="6" t="str">
        <f>HYPERLINK("https://docs.wto.org/imrd/directdoc.asp?DDFDocuments/v/G/TBTN24/BDI445.DOCX", "https://docs.wto.org/imrd/directdoc.asp?DDFDocuments/v/G/TBTN24/BDI445.DOCX")</f>
        <v>https://docs.wto.org/imrd/directdoc.asp?DDFDocuments/v/G/TBTN24/BDI445.DOCX</v>
      </c>
    </row>
    <row r="194" spans="1:18" ht="45">
      <c r="A194" s="8" t="s">
        <v>1050</v>
      </c>
      <c r="B194" s="7">
        <v>45301</v>
      </c>
      <c r="C194" s="6" t="str">
        <f>HYPERLINK("https://eping.wto.org/en/Search?viewData= G/TBT/N/BDI/445, G/TBT/N/KEN/1550, G/TBT/N/RWA/980, G/TBT/N/TZA/1081, G/TBT/N/UGA/1895"," G/TBT/N/BDI/445, G/TBT/N/KEN/1550, G/TBT/N/RWA/980, G/TBT/N/TZA/1081, G/TBT/N/UGA/1895")</f>
        <v xml:space="preserve"> G/TBT/N/BDI/445, G/TBT/N/KEN/1550, G/TBT/N/RWA/980, G/TBT/N/TZA/1081, G/TBT/N/UGA/1895</v>
      </c>
      <c r="D194" s="6" t="s">
        <v>221</v>
      </c>
      <c r="E194" s="8" t="s">
        <v>568</v>
      </c>
      <c r="F194" s="8" t="s">
        <v>569</v>
      </c>
      <c r="G194" s="8" t="s">
        <v>570</v>
      </c>
      <c r="H194" s="6" t="s">
        <v>571</v>
      </c>
      <c r="I194" s="6" t="s">
        <v>572</v>
      </c>
      <c r="J194" s="6" t="s">
        <v>566</v>
      </c>
      <c r="K194" s="6" t="s">
        <v>47</v>
      </c>
      <c r="L194" s="6"/>
      <c r="M194" s="7">
        <v>45361</v>
      </c>
      <c r="N194" s="6" t="s">
        <v>25</v>
      </c>
      <c r="O194" s="8" t="s">
        <v>573</v>
      </c>
      <c r="P194" s="6" t="str">
        <f>HYPERLINK("https://docs.wto.org/imrd/directdoc.asp?DDFDocuments/t/G/TBTN24/BDI445.DOCX", "https://docs.wto.org/imrd/directdoc.asp?DDFDocuments/t/G/TBTN24/BDI445.DOCX")</f>
        <v>https://docs.wto.org/imrd/directdoc.asp?DDFDocuments/t/G/TBTN24/BDI445.DOCX</v>
      </c>
      <c r="Q194" s="6"/>
      <c r="R194" s="6" t="str">
        <f>HYPERLINK("https://docs.wto.org/imrd/directdoc.asp?DDFDocuments/v/G/TBTN24/BDI445.DOCX", "https://docs.wto.org/imrd/directdoc.asp?DDFDocuments/v/G/TBTN24/BDI445.DOCX")</f>
        <v>https://docs.wto.org/imrd/directdoc.asp?DDFDocuments/v/G/TBTN24/BDI445.DOCX</v>
      </c>
    </row>
    <row r="195" spans="1:18" ht="45">
      <c r="A195" s="8" t="s">
        <v>1050</v>
      </c>
      <c r="B195" s="7">
        <v>45301</v>
      </c>
      <c r="C195" s="6" t="str">
        <f>HYPERLINK("https://eping.wto.org/en/Search?viewData= G/TBT/N/BDI/445, G/TBT/N/KEN/1550, G/TBT/N/RWA/980, G/TBT/N/TZA/1081, G/TBT/N/UGA/1895"," G/TBT/N/BDI/445, G/TBT/N/KEN/1550, G/TBT/N/RWA/980, G/TBT/N/TZA/1081, G/TBT/N/UGA/1895")</f>
        <v xml:space="preserve"> G/TBT/N/BDI/445, G/TBT/N/KEN/1550, G/TBT/N/RWA/980, G/TBT/N/TZA/1081, G/TBT/N/UGA/1895</v>
      </c>
      <c r="D195" s="6" t="s">
        <v>514</v>
      </c>
      <c r="E195" s="8" t="s">
        <v>568</v>
      </c>
      <c r="F195" s="8" t="s">
        <v>569</v>
      </c>
      <c r="G195" s="8" t="s">
        <v>570</v>
      </c>
      <c r="H195" s="6" t="s">
        <v>571</v>
      </c>
      <c r="I195" s="6" t="s">
        <v>572</v>
      </c>
      <c r="J195" s="6" t="s">
        <v>296</v>
      </c>
      <c r="K195" s="6" t="s">
        <v>47</v>
      </c>
      <c r="L195" s="6"/>
      <c r="M195" s="7">
        <v>45361</v>
      </c>
      <c r="N195" s="6" t="s">
        <v>25</v>
      </c>
      <c r="O195" s="8" t="s">
        <v>573</v>
      </c>
      <c r="P195" s="6" t="str">
        <f>HYPERLINK("https://docs.wto.org/imrd/directdoc.asp?DDFDocuments/t/G/TBTN24/BDI445.DOCX", "https://docs.wto.org/imrd/directdoc.asp?DDFDocuments/t/G/TBTN24/BDI445.DOCX")</f>
        <v>https://docs.wto.org/imrd/directdoc.asp?DDFDocuments/t/G/TBTN24/BDI445.DOCX</v>
      </c>
      <c r="Q195" s="6"/>
      <c r="R195" s="6" t="str">
        <f>HYPERLINK("https://docs.wto.org/imrd/directdoc.asp?DDFDocuments/v/G/TBTN24/BDI445.DOCX", "https://docs.wto.org/imrd/directdoc.asp?DDFDocuments/v/G/TBTN24/BDI445.DOCX")</f>
        <v>https://docs.wto.org/imrd/directdoc.asp?DDFDocuments/v/G/TBTN24/BDI445.DOCX</v>
      </c>
    </row>
    <row r="196" spans="1:18" ht="45">
      <c r="A196" s="8" t="s">
        <v>1050</v>
      </c>
      <c r="B196" s="7">
        <v>45301</v>
      </c>
      <c r="C196" s="6" t="str">
        <f>HYPERLINK("https://eping.wto.org/en/Search?viewData= G/TBT/N/BDI/445, G/TBT/N/KEN/1550, G/TBT/N/RWA/980, G/TBT/N/TZA/1081, G/TBT/N/UGA/1895"," G/TBT/N/BDI/445, G/TBT/N/KEN/1550, G/TBT/N/RWA/980, G/TBT/N/TZA/1081, G/TBT/N/UGA/1895")</f>
        <v xml:space="preserve"> G/TBT/N/BDI/445, G/TBT/N/KEN/1550, G/TBT/N/RWA/980, G/TBT/N/TZA/1081, G/TBT/N/UGA/1895</v>
      </c>
      <c r="D196" s="6" t="s">
        <v>471</v>
      </c>
      <c r="E196" s="8" t="s">
        <v>568</v>
      </c>
      <c r="F196" s="8" t="s">
        <v>569</v>
      </c>
      <c r="G196" s="8" t="s">
        <v>570</v>
      </c>
      <c r="H196" s="6" t="s">
        <v>571</v>
      </c>
      <c r="I196" s="6" t="s">
        <v>572</v>
      </c>
      <c r="J196" s="6" t="s">
        <v>566</v>
      </c>
      <c r="K196" s="6" t="s">
        <v>47</v>
      </c>
      <c r="L196" s="6"/>
      <c r="M196" s="7">
        <v>45361</v>
      </c>
      <c r="N196" s="6" t="s">
        <v>25</v>
      </c>
      <c r="O196" s="8" t="s">
        <v>573</v>
      </c>
      <c r="P196" s="6" t="str">
        <f>HYPERLINK("https://docs.wto.org/imrd/directdoc.asp?DDFDocuments/t/G/TBTN24/BDI445.DOCX", "https://docs.wto.org/imrd/directdoc.asp?DDFDocuments/t/G/TBTN24/BDI445.DOCX")</f>
        <v>https://docs.wto.org/imrd/directdoc.asp?DDFDocuments/t/G/TBTN24/BDI445.DOCX</v>
      </c>
      <c r="Q196" s="6"/>
      <c r="R196" s="6" t="str">
        <f>HYPERLINK("https://docs.wto.org/imrd/directdoc.asp?DDFDocuments/v/G/TBTN24/BDI445.DOCX", "https://docs.wto.org/imrd/directdoc.asp?DDFDocuments/v/G/TBTN24/BDI445.DOCX")</f>
        <v>https://docs.wto.org/imrd/directdoc.asp?DDFDocuments/v/G/TBTN24/BDI445.DOCX</v>
      </c>
    </row>
    <row r="197" spans="1:18" ht="45">
      <c r="A197" s="8" t="s">
        <v>984</v>
      </c>
      <c r="B197" s="7">
        <v>45317</v>
      </c>
      <c r="C197" s="6" t="str">
        <f>HYPERLINK("https://eping.wto.org/en/Search?viewData= G/TBT/N/SAU/1321"," G/TBT/N/SAU/1321")</f>
        <v xml:space="preserve"> G/TBT/N/SAU/1321</v>
      </c>
      <c r="D197" s="6" t="s">
        <v>95</v>
      </c>
      <c r="E197" s="8" t="s">
        <v>96</v>
      </c>
      <c r="F197" s="8" t="s">
        <v>97</v>
      </c>
      <c r="G197" s="8" t="s">
        <v>98</v>
      </c>
      <c r="H197" s="6" t="s">
        <v>21</v>
      </c>
      <c r="I197" s="6" t="s">
        <v>99</v>
      </c>
      <c r="J197" s="6" t="s">
        <v>100</v>
      </c>
      <c r="K197" s="6" t="s">
        <v>21</v>
      </c>
      <c r="L197" s="6"/>
      <c r="M197" s="7">
        <v>45377</v>
      </c>
      <c r="N197" s="6" t="s">
        <v>25</v>
      </c>
      <c r="O197" s="8" t="s">
        <v>101</v>
      </c>
      <c r="P197" s="6" t="str">
        <f>HYPERLINK("https://docs.wto.org/imrd/directdoc.asp?DDFDocuments/t/G/TBTN24/SAU1321.DOCX", "https://docs.wto.org/imrd/directdoc.asp?DDFDocuments/t/G/TBTN24/SAU1321.DOCX")</f>
        <v>https://docs.wto.org/imrd/directdoc.asp?DDFDocuments/t/G/TBTN24/SAU1321.DOCX</v>
      </c>
      <c r="Q197" s="6"/>
      <c r="R197" s="6"/>
    </row>
    <row r="198" spans="1:18" ht="45">
      <c r="A198" s="8" t="s">
        <v>992</v>
      </c>
      <c r="B198" s="7">
        <v>45317</v>
      </c>
      <c r="C198" s="6" t="str">
        <f>HYPERLINK("https://eping.wto.org/en/Search?viewData= G/TBT/N/SAU/1322"," G/TBT/N/SAU/1322")</f>
        <v xml:space="preserve"> G/TBT/N/SAU/1322</v>
      </c>
      <c r="D198" s="6" t="s">
        <v>95</v>
      </c>
      <c r="E198" s="8" t="s">
        <v>149</v>
      </c>
      <c r="F198" s="8" t="s">
        <v>150</v>
      </c>
      <c r="G198" s="8" t="s">
        <v>151</v>
      </c>
      <c r="H198" s="6" t="s">
        <v>21</v>
      </c>
      <c r="I198" s="6" t="s">
        <v>152</v>
      </c>
      <c r="J198" s="6" t="s">
        <v>100</v>
      </c>
      <c r="K198" s="6" t="s">
        <v>21</v>
      </c>
      <c r="L198" s="6"/>
      <c r="M198" s="7">
        <v>45377</v>
      </c>
      <c r="N198" s="6" t="s">
        <v>25</v>
      </c>
      <c r="O198" s="8" t="s">
        <v>153</v>
      </c>
      <c r="P198" s="6" t="str">
        <f>HYPERLINK("https://docs.wto.org/imrd/directdoc.asp?DDFDocuments/t/G/TBTN24/SAU1322.DOCX", "https://docs.wto.org/imrd/directdoc.asp?DDFDocuments/t/G/TBTN24/SAU1322.DOCX")</f>
        <v>https://docs.wto.org/imrd/directdoc.asp?DDFDocuments/t/G/TBTN24/SAU1322.DOCX</v>
      </c>
      <c r="Q198" s="6"/>
      <c r="R198" s="6"/>
    </row>
    <row r="199" spans="1:18" ht="60">
      <c r="A199" s="8" t="s">
        <v>1008</v>
      </c>
      <c r="B199" s="7">
        <v>45313</v>
      </c>
      <c r="C199" s="6" t="str">
        <f>HYPERLINK("https://eping.wto.org/en/Search?viewData= G/TBT/N/EU/1043"," G/TBT/N/EU/1043")</f>
        <v xml:space="preserve"> G/TBT/N/EU/1043</v>
      </c>
      <c r="D199" s="6" t="s">
        <v>17</v>
      </c>
      <c r="E199" s="8" t="s">
        <v>253</v>
      </c>
      <c r="F199" s="8" t="s">
        <v>254</v>
      </c>
      <c r="G199" s="8" t="s">
        <v>255</v>
      </c>
      <c r="H199" s="6" t="s">
        <v>21</v>
      </c>
      <c r="I199" s="6" t="s">
        <v>256</v>
      </c>
      <c r="J199" s="6" t="s">
        <v>61</v>
      </c>
      <c r="K199" s="6" t="s">
        <v>21</v>
      </c>
      <c r="L199" s="6"/>
      <c r="M199" s="7">
        <v>45373</v>
      </c>
      <c r="N199" s="6" t="s">
        <v>25</v>
      </c>
      <c r="O199" s="8" t="s">
        <v>257</v>
      </c>
      <c r="P199" s="6" t="str">
        <f>HYPERLINK("https://docs.wto.org/imrd/directdoc.asp?DDFDocuments/t/G/TBTN24/EU1043.DOCX", "https://docs.wto.org/imrd/directdoc.asp?DDFDocuments/t/G/TBTN24/EU1043.DOCX")</f>
        <v>https://docs.wto.org/imrd/directdoc.asp?DDFDocuments/t/G/TBTN24/EU1043.DOCX</v>
      </c>
      <c r="Q199" s="6"/>
      <c r="R199" s="6" t="str">
        <f>HYPERLINK("https://docs.wto.org/imrd/directdoc.asp?DDFDocuments/v/G/TBTN24/EU1043.DOCX", "https://docs.wto.org/imrd/directdoc.asp?DDFDocuments/v/G/TBTN24/EU1043.DOCX")</f>
        <v>https://docs.wto.org/imrd/directdoc.asp?DDFDocuments/v/G/TBTN24/EU1043.DOCX</v>
      </c>
    </row>
    <row r="200" spans="1:18" ht="105">
      <c r="A200" s="8" t="s">
        <v>1096</v>
      </c>
      <c r="B200" s="7">
        <v>45296</v>
      </c>
      <c r="C200" s="6" t="str">
        <f>HYPERLINK("https://eping.wto.org/en/Search?viewData= G/TBT/N/CHN/1777"," G/TBT/N/CHN/1777")</f>
        <v xml:space="preserve"> G/TBT/N/CHN/1777</v>
      </c>
      <c r="D200" s="6" t="s">
        <v>662</v>
      </c>
      <c r="E200" s="8" t="s">
        <v>847</v>
      </c>
      <c r="F200" s="8" t="s">
        <v>848</v>
      </c>
      <c r="G200" s="8" t="s">
        <v>849</v>
      </c>
      <c r="H200" s="6" t="s">
        <v>850</v>
      </c>
      <c r="I200" s="6" t="s">
        <v>821</v>
      </c>
      <c r="J200" s="6" t="s">
        <v>851</v>
      </c>
      <c r="K200" s="6" t="s">
        <v>21</v>
      </c>
      <c r="L200" s="6"/>
      <c r="M200" s="7" t="s">
        <v>21</v>
      </c>
      <c r="N200" s="6" t="s">
        <v>25</v>
      </c>
      <c r="O200" s="8" t="s">
        <v>852</v>
      </c>
      <c r="P200" s="6" t="str">
        <f>HYPERLINK("https://docs.wto.org/imrd/directdoc.asp?DDFDocuments/t/G/TBTN24/CHN1777.DOCX", "https://docs.wto.org/imrd/directdoc.asp?DDFDocuments/t/G/TBTN24/CHN1777.DOCX")</f>
        <v>https://docs.wto.org/imrd/directdoc.asp?DDFDocuments/t/G/TBTN24/CHN1777.DOCX</v>
      </c>
      <c r="Q200" s="6" t="str">
        <f>HYPERLINK("https://docs.wto.org/imrd/directdoc.asp?DDFDocuments/u/G/TBTN24/CHN1777.DOCX", "https://docs.wto.org/imrd/directdoc.asp?DDFDocuments/u/G/TBTN24/CHN1777.DOCX")</f>
        <v>https://docs.wto.org/imrd/directdoc.asp?DDFDocuments/u/G/TBTN24/CHN1777.DOCX</v>
      </c>
      <c r="R200" s="6" t="str">
        <f>HYPERLINK("https://docs.wto.org/imrd/directdoc.asp?DDFDocuments/v/G/TBTN24/CHN1777.DOCX", "https://docs.wto.org/imrd/directdoc.asp?DDFDocuments/v/G/TBTN24/CHN1777.DOCX")</f>
        <v>https://docs.wto.org/imrd/directdoc.asp?DDFDocuments/v/G/TBTN24/CHN1777.DOCX</v>
      </c>
    </row>
    <row r="201" spans="1:18" ht="330">
      <c r="A201" s="8" t="s">
        <v>1111</v>
      </c>
      <c r="B201" s="7">
        <v>45295</v>
      </c>
      <c r="C201" s="6" t="str">
        <f>HYPERLINK("https://eping.wto.org/en/Search?viewData= G/TBT/N/USA/2083"," G/TBT/N/USA/2083")</f>
        <v xml:space="preserve"> G/TBT/N/USA/2083</v>
      </c>
      <c r="D201" s="6" t="s">
        <v>27</v>
      </c>
      <c r="E201" s="8" t="s">
        <v>953</v>
      </c>
      <c r="F201" s="8" t="s">
        <v>954</v>
      </c>
      <c r="G201" s="8" t="s">
        <v>955</v>
      </c>
      <c r="H201" s="6" t="s">
        <v>21</v>
      </c>
      <c r="I201" s="6" t="s">
        <v>956</v>
      </c>
      <c r="J201" s="6" t="s">
        <v>957</v>
      </c>
      <c r="K201" s="6" t="s">
        <v>21</v>
      </c>
      <c r="L201" s="6"/>
      <c r="M201" s="7">
        <v>45328</v>
      </c>
      <c r="N201" s="6" t="s">
        <v>25</v>
      </c>
      <c r="O201" s="8" t="s">
        <v>958</v>
      </c>
      <c r="P201" s="6" t="str">
        <f>HYPERLINK("https://docs.wto.org/imrd/directdoc.asp?DDFDocuments/t/G/TBTN24/USA2083.DOCX", "https://docs.wto.org/imrd/directdoc.asp?DDFDocuments/t/G/TBTN24/USA2083.DOCX")</f>
        <v>https://docs.wto.org/imrd/directdoc.asp?DDFDocuments/t/G/TBTN24/USA2083.DOCX</v>
      </c>
      <c r="Q201" s="6" t="str">
        <f>HYPERLINK("https://docs.wto.org/imrd/directdoc.asp?DDFDocuments/u/G/TBTN24/USA2083.DOCX", "https://docs.wto.org/imrd/directdoc.asp?DDFDocuments/u/G/TBTN24/USA2083.DOCX")</f>
        <v>https://docs.wto.org/imrd/directdoc.asp?DDFDocuments/u/G/TBTN24/USA2083.DOCX</v>
      </c>
      <c r="R201" s="6" t="str">
        <f>HYPERLINK("https://docs.wto.org/imrd/directdoc.asp?DDFDocuments/v/G/TBTN24/USA2083.DOCX", "https://docs.wto.org/imrd/directdoc.asp?DDFDocuments/v/G/TBTN24/USA2083.DOCX")</f>
        <v>https://docs.wto.org/imrd/directdoc.asp?DDFDocuments/v/G/TBTN24/USA2083.DOCX</v>
      </c>
    </row>
    <row r="202" spans="1:18" ht="90">
      <c r="A202" s="8" t="s">
        <v>985</v>
      </c>
      <c r="B202" s="7">
        <v>45317</v>
      </c>
      <c r="C202" s="6" t="str">
        <f>HYPERLINK("https://eping.wto.org/en/Search?viewData= G/TBT/N/PHL/323"," G/TBT/N/PHL/323")</f>
        <v xml:space="preserve"> G/TBT/N/PHL/323</v>
      </c>
      <c r="D202" s="6" t="s">
        <v>102</v>
      </c>
      <c r="E202" s="8" t="s">
        <v>103</v>
      </c>
      <c r="F202" s="8" t="s">
        <v>104</v>
      </c>
      <c r="G202" s="8" t="s">
        <v>105</v>
      </c>
      <c r="H202" s="6" t="s">
        <v>21</v>
      </c>
      <c r="I202" s="6" t="s">
        <v>106</v>
      </c>
      <c r="J202" s="6" t="s">
        <v>23</v>
      </c>
      <c r="K202" s="6" t="s">
        <v>24</v>
      </c>
      <c r="L202" s="6"/>
      <c r="M202" s="7">
        <v>45346</v>
      </c>
      <c r="N202" s="6" t="s">
        <v>25</v>
      </c>
      <c r="O202" s="8" t="s">
        <v>107</v>
      </c>
      <c r="P202" s="6" t="str">
        <f>HYPERLINK("https://docs.wto.org/imrd/directdoc.asp?DDFDocuments/t/G/TBTN24/PHL323.DOCX", "https://docs.wto.org/imrd/directdoc.asp?DDFDocuments/t/G/TBTN24/PHL323.DOCX")</f>
        <v>https://docs.wto.org/imrd/directdoc.asp?DDFDocuments/t/G/TBTN24/PHL323.DOCX</v>
      </c>
      <c r="Q202" s="6"/>
      <c r="R202" s="6"/>
    </row>
    <row r="203" spans="1:18" ht="135">
      <c r="A203" s="8" t="s">
        <v>1070</v>
      </c>
      <c r="B203" s="7">
        <v>45296</v>
      </c>
      <c r="C203" s="6" t="str">
        <f>HYPERLINK("https://eping.wto.org/en/Search?viewData= G/TBT/N/VNM/281"," G/TBT/N/VNM/281")</f>
        <v xml:space="preserve"> G/TBT/N/VNM/281</v>
      </c>
      <c r="D203" s="6" t="s">
        <v>203</v>
      </c>
      <c r="E203" s="8" t="s">
        <v>728</v>
      </c>
      <c r="F203" s="8" t="s">
        <v>729</v>
      </c>
      <c r="G203" s="8" t="s">
        <v>730</v>
      </c>
      <c r="H203" s="6" t="s">
        <v>21</v>
      </c>
      <c r="I203" s="6" t="s">
        <v>731</v>
      </c>
      <c r="J203" s="6" t="s">
        <v>393</v>
      </c>
      <c r="K203" s="6" t="s">
        <v>21</v>
      </c>
      <c r="L203" s="6"/>
      <c r="M203" s="7">
        <v>45326</v>
      </c>
      <c r="N203" s="6" t="s">
        <v>25</v>
      </c>
      <c r="O203" s="6"/>
      <c r="P203" s="6" t="str">
        <f>HYPERLINK("https://docs.wto.org/imrd/directdoc.asp?DDFDocuments/t/G/TBTN24/VNM281.DOCX", "https://docs.wto.org/imrd/directdoc.asp?DDFDocuments/t/G/TBTN24/VNM281.DOCX")</f>
        <v>https://docs.wto.org/imrd/directdoc.asp?DDFDocuments/t/G/TBTN24/VNM281.DOCX</v>
      </c>
      <c r="Q203" s="6" t="str">
        <f>HYPERLINK("https://docs.wto.org/imrd/directdoc.asp?DDFDocuments/u/G/TBTN24/VNM281.DOCX", "https://docs.wto.org/imrd/directdoc.asp?DDFDocuments/u/G/TBTN24/VNM281.DOCX")</f>
        <v>https://docs.wto.org/imrd/directdoc.asp?DDFDocuments/u/G/TBTN24/VNM281.DOCX</v>
      </c>
      <c r="R203" s="6" t="str">
        <f>HYPERLINK("https://docs.wto.org/imrd/directdoc.asp?DDFDocuments/v/G/TBTN24/VNM281.DOCX", "https://docs.wto.org/imrd/directdoc.asp?DDFDocuments/v/G/TBTN24/VNM281.DOCX")</f>
        <v>https://docs.wto.org/imrd/directdoc.asp?DDFDocuments/v/G/TBTN24/VNM281.DOCX</v>
      </c>
    </row>
    <row r="204" spans="1:18" ht="90">
      <c r="A204" s="8" t="s">
        <v>1070</v>
      </c>
      <c r="B204" s="7">
        <v>45296</v>
      </c>
      <c r="C204" s="6" t="str">
        <f>HYPERLINK("https://eping.wto.org/en/Search?viewData= G/TBT/N/VNM/280"," G/TBT/N/VNM/280")</f>
        <v xml:space="preserve"> G/TBT/N/VNM/280</v>
      </c>
      <c r="D204" s="6" t="s">
        <v>203</v>
      </c>
      <c r="E204" s="8" t="s">
        <v>766</v>
      </c>
      <c r="F204" s="8" t="s">
        <v>767</v>
      </c>
      <c r="G204" s="8" t="s">
        <v>730</v>
      </c>
      <c r="H204" s="6" t="s">
        <v>21</v>
      </c>
      <c r="I204" s="6" t="s">
        <v>731</v>
      </c>
      <c r="J204" s="6" t="s">
        <v>393</v>
      </c>
      <c r="K204" s="6" t="s">
        <v>21</v>
      </c>
      <c r="L204" s="6"/>
      <c r="M204" s="7">
        <v>45326</v>
      </c>
      <c r="N204" s="6" t="s">
        <v>25</v>
      </c>
      <c r="O204" s="8" t="s">
        <v>768</v>
      </c>
      <c r="P204" s="6" t="str">
        <f>HYPERLINK("https://docs.wto.org/imrd/directdoc.asp?DDFDocuments/t/G/TBTN24/VNM280.DOCX", "https://docs.wto.org/imrd/directdoc.asp?DDFDocuments/t/G/TBTN24/VNM280.DOCX")</f>
        <v>https://docs.wto.org/imrd/directdoc.asp?DDFDocuments/t/G/TBTN24/VNM280.DOCX</v>
      </c>
      <c r="Q204" s="6"/>
      <c r="R204" s="6" t="str">
        <f>HYPERLINK("https://docs.wto.org/imrd/directdoc.asp?DDFDocuments/v/G/TBTN24/VNM280.DOCX", "https://docs.wto.org/imrd/directdoc.asp?DDFDocuments/v/G/TBTN24/VNM280.DOCX")</f>
        <v>https://docs.wto.org/imrd/directdoc.asp?DDFDocuments/v/G/TBTN24/VNM280.DOCX</v>
      </c>
    </row>
    <row r="205" spans="1:18" ht="60">
      <c r="A205" s="8" t="s">
        <v>1076</v>
      </c>
      <c r="B205" s="7">
        <v>45296</v>
      </c>
      <c r="C205" s="6" t="str">
        <f>HYPERLINK("https://eping.wto.org/en/Search?viewData= G/TBT/N/CHN/1780"," G/TBT/N/CHN/1780")</f>
        <v xml:space="preserve"> G/TBT/N/CHN/1780</v>
      </c>
      <c r="D205" s="6" t="s">
        <v>662</v>
      </c>
      <c r="E205" s="8" t="s">
        <v>760</v>
      </c>
      <c r="F205" s="8" t="s">
        <v>761</v>
      </c>
      <c r="G205" s="8" t="s">
        <v>762</v>
      </c>
      <c r="H205" s="6" t="s">
        <v>763</v>
      </c>
      <c r="I205" s="6" t="s">
        <v>764</v>
      </c>
      <c r="J205" s="6" t="s">
        <v>23</v>
      </c>
      <c r="K205" s="6" t="s">
        <v>24</v>
      </c>
      <c r="L205" s="6"/>
      <c r="M205" s="7">
        <v>45356</v>
      </c>
      <c r="N205" s="6" t="s">
        <v>25</v>
      </c>
      <c r="O205" s="8" t="s">
        <v>765</v>
      </c>
      <c r="P205" s="6" t="str">
        <f>HYPERLINK("https://docs.wto.org/imrd/directdoc.asp?DDFDocuments/t/G/TBTN24/CHN1780.DOCX", "https://docs.wto.org/imrd/directdoc.asp?DDFDocuments/t/G/TBTN24/CHN1780.DOCX")</f>
        <v>https://docs.wto.org/imrd/directdoc.asp?DDFDocuments/t/G/TBTN24/CHN1780.DOCX</v>
      </c>
      <c r="Q205" s="6" t="str">
        <f>HYPERLINK("https://docs.wto.org/imrd/directdoc.asp?DDFDocuments/u/G/TBTN24/CHN1780.DOCX", "https://docs.wto.org/imrd/directdoc.asp?DDFDocuments/u/G/TBTN24/CHN1780.DOCX")</f>
        <v>https://docs.wto.org/imrd/directdoc.asp?DDFDocuments/u/G/TBTN24/CHN1780.DOCX</v>
      </c>
      <c r="R205" s="6" t="str">
        <f>HYPERLINK("https://docs.wto.org/imrd/directdoc.asp?DDFDocuments/v/G/TBTN24/CHN1780.DOCX", "https://docs.wto.org/imrd/directdoc.asp?DDFDocuments/v/G/TBTN24/CHN1780.DOCX")</f>
        <v>https://docs.wto.org/imrd/directdoc.asp?DDFDocuments/v/G/TBTN24/CHN1780.DOCX</v>
      </c>
    </row>
    <row r="206" spans="1:18" ht="45">
      <c r="A206" s="8" t="s">
        <v>1062</v>
      </c>
      <c r="B206" s="7">
        <v>45296</v>
      </c>
      <c r="C206" s="6" t="str">
        <f>HYPERLINK("https://eping.wto.org/en/Search?viewData= G/TBT/N/BDI/442, G/TBT/N/KEN/1547, G/TBT/N/RWA/977, G/TBT/N/TZA/1078, G/TBT/N/UGA/1892"," G/TBT/N/BDI/442, G/TBT/N/KEN/1547, G/TBT/N/RWA/977, G/TBT/N/TZA/1078, G/TBT/N/UGA/1892")</f>
        <v xml:space="preserve"> G/TBT/N/BDI/442, G/TBT/N/KEN/1547, G/TBT/N/RWA/977, G/TBT/N/TZA/1078, G/TBT/N/UGA/1892</v>
      </c>
      <c r="D206" s="6" t="s">
        <v>108</v>
      </c>
      <c r="E206" s="8" t="s">
        <v>635</v>
      </c>
      <c r="F206" s="8" t="s">
        <v>636</v>
      </c>
      <c r="G206" s="8" t="s">
        <v>637</v>
      </c>
      <c r="H206" s="6" t="s">
        <v>624</v>
      </c>
      <c r="I206" s="6" t="s">
        <v>638</v>
      </c>
      <c r="J206" s="6" t="s">
        <v>626</v>
      </c>
      <c r="K206" s="6" t="s">
        <v>21</v>
      </c>
      <c r="L206" s="6"/>
      <c r="M206" s="7">
        <v>45356</v>
      </c>
      <c r="N206" s="6" t="s">
        <v>25</v>
      </c>
      <c r="O206" s="8" t="s">
        <v>639</v>
      </c>
      <c r="P206" s="6" t="str">
        <f>HYPERLINK("https://docs.wto.org/imrd/directdoc.asp?DDFDocuments/t/G/TBTN24/BDI442.DOCX", "https://docs.wto.org/imrd/directdoc.asp?DDFDocuments/t/G/TBTN24/BDI442.DOCX")</f>
        <v>https://docs.wto.org/imrd/directdoc.asp?DDFDocuments/t/G/TBTN24/BDI442.DOCX</v>
      </c>
      <c r="Q206" s="6"/>
      <c r="R206" s="6"/>
    </row>
    <row r="207" spans="1:18" ht="45">
      <c r="A207" s="8" t="s">
        <v>1062</v>
      </c>
      <c r="B207" s="7">
        <v>45296</v>
      </c>
      <c r="C207" s="6" t="str">
        <f>HYPERLINK("https://eping.wto.org/en/Search?viewData= G/TBT/N/BDI/442, G/TBT/N/KEN/1547, G/TBT/N/RWA/977, G/TBT/N/TZA/1078, G/TBT/N/UGA/1892"," G/TBT/N/BDI/442, G/TBT/N/KEN/1547, G/TBT/N/RWA/977, G/TBT/N/TZA/1078, G/TBT/N/UGA/1892")</f>
        <v xml:space="preserve"> G/TBT/N/BDI/442, G/TBT/N/KEN/1547, G/TBT/N/RWA/977, G/TBT/N/TZA/1078, G/TBT/N/UGA/1892</v>
      </c>
      <c r="D207" s="6" t="s">
        <v>63</v>
      </c>
      <c r="E207" s="8" t="s">
        <v>635</v>
      </c>
      <c r="F207" s="8" t="s">
        <v>636</v>
      </c>
      <c r="G207" s="8" t="s">
        <v>637</v>
      </c>
      <c r="H207" s="6" t="s">
        <v>624</v>
      </c>
      <c r="I207" s="6" t="s">
        <v>638</v>
      </c>
      <c r="J207" s="6" t="s">
        <v>640</v>
      </c>
      <c r="K207" s="6" t="s">
        <v>21</v>
      </c>
      <c r="L207" s="6"/>
      <c r="M207" s="7">
        <v>45356</v>
      </c>
      <c r="N207" s="6" t="s">
        <v>25</v>
      </c>
      <c r="O207" s="8" t="s">
        <v>639</v>
      </c>
      <c r="P207" s="6" t="str">
        <f>HYPERLINK("https://docs.wto.org/imrd/directdoc.asp?DDFDocuments/t/G/TBTN24/BDI442.DOCX", "https://docs.wto.org/imrd/directdoc.asp?DDFDocuments/t/G/TBTN24/BDI442.DOCX")</f>
        <v>https://docs.wto.org/imrd/directdoc.asp?DDFDocuments/t/G/TBTN24/BDI442.DOCX</v>
      </c>
      <c r="Q207" s="6"/>
      <c r="R207" s="6"/>
    </row>
    <row r="208" spans="1:18" ht="45">
      <c r="A208" s="8" t="s">
        <v>1062</v>
      </c>
      <c r="B208" s="7">
        <v>45296</v>
      </c>
      <c r="C208" s="6" t="str">
        <f>HYPERLINK("https://eping.wto.org/en/Search?viewData= G/TBT/N/BDI/442, G/TBT/N/KEN/1547, G/TBT/N/RWA/977, G/TBT/N/TZA/1078, G/TBT/N/UGA/1892"," G/TBT/N/BDI/442, G/TBT/N/KEN/1547, G/TBT/N/RWA/977, G/TBT/N/TZA/1078, G/TBT/N/UGA/1892")</f>
        <v xml:space="preserve"> G/TBT/N/BDI/442, G/TBT/N/KEN/1547, G/TBT/N/RWA/977, G/TBT/N/TZA/1078, G/TBT/N/UGA/1892</v>
      </c>
      <c r="D208" s="6" t="s">
        <v>514</v>
      </c>
      <c r="E208" s="8" t="s">
        <v>635</v>
      </c>
      <c r="F208" s="8" t="s">
        <v>636</v>
      </c>
      <c r="G208" s="8" t="s">
        <v>637</v>
      </c>
      <c r="H208" s="6" t="s">
        <v>624</v>
      </c>
      <c r="I208" s="6" t="s">
        <v>638</v>
      </c>
      <c r="J208" s="6" t="s">
        <v>640</v>
      </c>
      <c r="K208" s="6" t="s">
        <v>21</v>
      </c>
      <c r="L208" s="6"/>
      <c r="M208" s="7">
        <v>45356</v>
      </c>
      <c r="N208" s="6" t="s">
        <v>25</v>
      </c>
      <c r="O208" s="8" t="s">
        <v>639</v>
      </c>
      <c r="P208" s="6" t="str">
        <f>HYPERLINK("https://docs.wto.org/imrd/directdoc.asp?DDFDocuments/t/G/TBTN24/BDI442.DOCX", "https://docs.wto.org/imrd/directdoc.asp?DDFDocuments/t/G/TBTN24/BDI442.DOCX")</f>
        <v>https://docs.wto.org/imrd/directdoc.asp?DDFDocuments/t/G/TBTN24/BDI442.DOCX</v>
      </c>
      <c r="Q208" s="6"/>
      <c r="R208" s="6"/>
    </row>
    <row r="209" spans="1:18" ht="45">
      <c r="A209" s="8" t="s">
        <v>1062</v>
      </c>
      <c r="B209" s="7">
        <v>45296</v>
      </c>
      <c r="C209" s="6" t="str">
        <f>HYPERLINK("https://eping.wto.org/en/Search?viewData= G/TBT/N/BDI/442, G/TBT/N/KEN/1547, G/TBT/N/RWA/977, G/TBT/N/TZA/1078, G/TBT/N/UGA/1892"," G/TBT/N/BDI/442, G/TBT/N/KEN/1547, G/TBT/N/RWA/977, G/TBT/N/TZA/1078, G/TBT/N/UGA/1892")</f>
        <v xml:space="preserve"> G/TBT/N/BDI/442, G/TBT/N/KEN/1547, G/TBT/N/RWA/977, G/TBT/N/TZA/1078, G/TBT/N/UGA/1892</v>
      </c>
      <c r="D209" s="6" t="s">
        <v>471</v>
      </c>
      <c r="E209" s="8" t="s">
        <v>635</v>
      </c>
      <c r="F209" s="8" t="s">
        <v>636</v>
      </c>
      <c r="G209" s="8" t="s">
        <v>637</v>
      </c>
      <c r="H209" s="6" t="s">
        <v>624</v>
      </c>
      <c r="I209" s="6" t="s">
        <v>638</v>
      </c>
      <c r="J209" s="6" t="s">
        <v>626</v>
      </c>
      <c r="K209" s="6" t="s">
        <v>21</v>
      </c>
      <c r="L209" s="6"/>
      <c r="M209" s="7">
        <v>45356</v>
      </c>
      <c r="N209" s="6" t="s">
        <v>25</v>
      </c>
      <c r="O209" s="8" t="s">
        <v>639</v>
      </c>
      <c r="P209" s="6" t="str">
        <f>HYPERLINK("https://docs.wto.org/imrd/directdoc.asp?DDFDocuments/t/G/TBTN24/BDI442.DOCX", "https://docs.wto.org/imrd/directdoc.asp?DDFDocuments/t/G/TBTN24/BDI442.DOCX")</f>
        <v>https://docs.wto.org/imrd/directdoc.asp?DDFDocuments/t/G/TBTN24/BDI442.DOCX</v>
      </c>
      <c r="Q209" s="6"/>
      <c r="R209" s="6"/>
    </row>
    <row r="210" spans="1:18" ht="45">
      <c r="A210" s="8" t="s">
        <v>1062</v>
      </c>
      <c r="B210" s="7">
        <v>45296</v>
      </c>
      <c r="C210" s="6" t="str">
        <f>HYPERLINK("https://eping.wto.org/en/Search?viewData= G/TBT/N/BDI/442, G/TBT/N/KEN/1547, G/TBT/N/RWA/977, G/TBT/N/TZA/1078, G/TBT/N/UGA/1892"," G/TBT/N/BDI/442, G/TBT/N/KEN/1547, G/TBT/N/RWA/977, G/TBT/N/TZA/1078, G/TBT/N/UGA/1892")</f>
        <v xml:space="preserve"> G/TBT/N/BDI/442, G/TBT/N/KEN/1547, G/TBT/N/RWA/977, G/TBT/N/TZA/1078, G/TBT/N/UGA/1892</v>
      </c>
      <c r="D210" s="6" t="s">
        <v>221</v>
      </c>
      <c r="E210" s="8" t="s">
        <v>635</v>
      </c>
      <c r="F210" s="8" t="s">
        <v>636</v>
      </c>
      <c r="G210" s="8" t="s">
        <v>637</v>
      </c>
      <c r="H210" s="6" t="s">
        <v>624</v>
      </c>
      <c r="I210" s="6" t="s">
        <v>638</v>
      </c>
      <c r="J210" s="6" t="s">
        <v>626</v>
      </c>
      <c r="K210" s="6" t="s">
        <v>21</v>
      </c>
      <c r="L210" s="6"/>
      <c r="M210" s="7">
        <v>45356</v>
      </c>
      <c r="N210" s="6" t="s">
        <v>25</v>
      </c>
      <c r="O210" s="8" t="s">
        <v>639</v>
      </c>
      <c r="P210" s="6" t="str">
        <f>HYPERLINK("https://docs.wto.org/imrd/directdoc.asp?DDFDocuments/t/G/TBTN24/BDI442.DOCX", "https://docs.wto.org/imrd/directdoc.asp?DDFDocuments/t/G/TBTN24/BDI442.DOCX")</f>
        <v>https://docs.wto.org/imrd/directdoc.asp?DDFDocuments/t/G/TBTN24/BDI442.DOCX</v>
      </c>
      <c r="Q210" s="6"/>
      <c r="R210" s="6"/>
    </row>
    <row r="211" spans="1:18" ht="45">
      <c r="A211" s="8" t="s">
        <v>1060</v>
      </c>
      <c r="B211" s="7">
        <v>45296</v>
      </c>
      <c r="C211" s="6" t="str">
        <f>HYPERLINK("https://eping.wto.org/en/Search?viewData= G/TBT/N/BDI/440, G/TBT/N/KEN/1545, G/TBT/N/RWA/975, G/TBT/N/TZA/1076, G/TBT/N/UGA/1890"," G/TBT/N/BDI/440, G/TBT/N/KEN/1545, G/TBT/N/RWA/975, G/TBT/N/TZA/1076, G/TBT/N/UGA/1890")</f>
        <v xml:space="preserve"> G/TBT/N/BDI/440, G/TBT/N/KEN/1545, G/TBT/N/RWA/975, G/TBT/N/TZA/1076, G/TBT/N/UGA/1890</v>
      </c>
      <c r="D211" s="6" t="s">
        <v>221</v>
      </c>
      <c r="E211" s="8" t="s">
        <v>621</v>
      </c>
      <c r="F211" s="8" t="s">
        <v>622</v>
      </c>
      <c r="G211" s="8" t="s">
        <v>623</v>
      </c>
      <c r="H211" s="6" t="s">
        <v>624</v>
      </c>
      <c r="I211" s="6" t="s">
        <v>625</v>
      </c>
      <c r="J211" s="6" t="s">
        <v>626</v>
      </c>
      <c r="K211" s="6" t="s">
        <v>21</v>
      </c>
      <c r="L211" s="6"/>
      <c r="M211" s="7">
        <v>45356</v>
      </c>
      <c r="N211" s="6" t="s">
        <v>25</v>
      </c>
      <c r="O211" s="8" t="s">
        <v>627</v>
      </c>
      <c r="P211" s="6" t="str">
        <f>HYPERLINK("https://docs.wto.org/imrd/directdoc.asp?DDFDocuments/t/G/TBTN24/BDI440.DOCX", "https://docs.wto.org/imrd/directdoc.asp?DDFDocuments/t/G/TBTN24/BDI440.DOCX")</f>
        <v>https://docs.wto.org/imrd/directdoc.asp?DDFDocuments/t/G/TBTN24/BDI440.DOCX</v>
      </c>
      <c r="Q211" s="6" t="str">
        <f>HYPERLINK("https://docs.wto.org/imrd/directdoc.asp?DDFDocuments/u/G/TBTN24/BDI440.DOCX", "https://docs.wto.org/imrd/directdoc.asp?DDFDocuments/u/G/TBTN24/BDI440.DOCX")</f>
        <v>https://docs.wto.org/imrd/directdoc.asp?DDFDocuments/u/G/TBTN24/BDI440.DOCX</v>
      </c>
      <c r="R211" s="6" t="str">
        <f>HYPERLINK("https://docs.wto.org/imrd/directdoc.asp?DDFDocuments/v/G/TBTN24/BDI440.DOCX", "https://docs.wto.org/imrd/directdoc.asp?DDFDocuments/v/G/TBTN24/BDI440.DOCX")</f>
        <v>https://docs.wto.org/imrd/directdoc.asp?DDFDocuments/v/G/TBTN24/BDI440.DOCX</v>
      </c>
    </row>
    <row r="212" spans="1:18" ht="45">
      <c r="A212" s="8" t="s">
        <v>1060</v>
      </c>
      <c r="B212" s="7">
        <v>45296</v>
      </c>
      <c r="C212" s="6" t="str">
        <f>HYPERLINK("https://eping.wto.org/en/Search?viewData= G/TBT/N/BDI/440, G/TBT/N/KEN/1545, G/TBT/N/RWA/975, G/TBT/N/TZA/1076, G/TBT/N/UGA/1890"," G/TBT/N/BDI/440, G/TBT/N/KEN/1545, G/TBT/N/RWA/975, G/TBT/N/TZA/1076, G/TBT/N/UGA/1890")</f>
        <v xml:space="preserve"> G/TBT/N/BDI/440, G/TBT/N/KEN/1545, G/TBT/N/RWA/975, G/TBT/N/TZA/1076, G/TBT/N/UGA/1890</v>
      </c>
      <c r="D212" s="6" t="s">
        <v>63</v>
      </c>
      <c r="E212" s="8" t="s">
        <v>621</v>
      </c>
      <c r="F212" s="8" t="s">
        <v>622</v>
      </c>
      <c r="G212" s="8" t="s">
        <v>623</v>
      </c>
      <c r="H212" s="6" t="s">
        <v>624</v>
      </c>
      <c r="I212" s="6" t="s">
        <v>625</v>
      </c>
      <c r="J212" s="6" t="s">
        <v>640</v>
      </c>
      <c r="K212" s="6" t="s">
        <v>21</v>
      </c>
      <c r="L212" s="6"/>
      <c r="M212" s="7">
        <v>45356</v>
      </c>
      <c r="N212" s="6" t="s">
        <v>25</v>
      </c>
      <c r="O212" s="8" t="s">
        <v>627</v>
      </c>
      <c r="P212" s="6" t="str">
        <f>HYPERLINK("https://docs.wto.org/imrd/directdoc.asp?DDFDocuments/t/G/TBTN24/BDI440.DOCX", "https://docs.wto.org/imrd/directdoc.asp?DDFDocuments/t/G/TBTN24/BDI440.DOCX")</f>
        <v>https://docs.wto.org/imrd/directdoc.asp?DDFDocuments/t/G/TBTN24/BDI440.DOCX</v>
      </c>
      <c r="Q212" s="6" t="str">
        <f>HYPERLINK("https://docs.wto.org/imrd/directdoc.asp?DDFDocuments/u/G/TBTN24/BDI440.DOCX", "https://docs.wto.org/imrd/directdoc.asp?DDFDocuments/u/G/TBTN24/BDI440.DOCX")</f>
        <v>https://docs.wto.org/imrd/directdoc.asp?DDFDocuments/u/G/TBTN24/BDI440.DOCX</v>
      </c>
      <c r="R212" s="6" t="str">
        <f>HYPERLINK("https://docs.wto.org/imrd/directdoc.asp?DDFDocuments/v/G/TBTN24/BDI440.DOCX", "https://docs.wto.org/imrd/directdoc.asp?DDFDocuments/v/G/TBTN24/BDI440.DOCX")</f>
        <v>https://docs.wto.org/imrd/directdoc.asp?DDFDocuments/v/G/TBTN24/BDI440.DOCX</v>
      </c>
    </row>
    <row r="213" spans="1:18" ht="45">
      <c r="A213" s="8" t="s">
        <v>1060</v>
      </c>
      <c r="B213" s="7">
        <v>45296</v>
      </c>
      <c r="C213" s="6" t="str">
        <f>HYPERLINK("https://eping.wto.org/en/Search?viewData= G/TBT/N/BDI/440, G/TBT/N/KEN/1545, G/TBT/N/RWA/975, G/TBT/N/TZA/1076, G/TBT/N/UGA/1890"," G/TBT/N/BDI/440, G/TBT/N/KEN/1545, G/TBT/N/RWA/975, G/TBT/N/TZA/1076, G/TBT/N/UGA/1890")</f>
        <v xml:space="preserve"> G/TBT/N/BDI/440, G/TBT/N/KEN/1545, G/TBT/N/RWA/975, G/TBT/N/TZA/1076, G/TBT/N/UGA/1890</v>
      </c>
      <c r="D213" s="6" t="s">
        <v>471</v>
      </c>
      <c r="E213" s="8" t="s">
        <v>621</v>
      </c>
      <c r="F213" s="8" t="s">
        <v>622</v>
      </c>
      <c r="G213" s="8" t="s">
        <v>623</v>
      </c>
      <c r="H213" s="6" t="s">
        <v>624</v>
      </c>
      <c r="I213" s="6" t="s">
        <v>625</v>
      </c>
      <c r="J213" s="6" t="s">
        <v>626</v>
      </c>
      <c r="K213" s="6" t="s">
        <v>21</v>
      </c>
      <c r="L213" s="6"/>
      <c r="M213" s="7">
        <v>45356</v>
      </c>
      <c r="N213" s="6" t="s">
        <v>25</v>
      </c>
      <c r="O213" s="8" t="s">
        <v>627</v>
      </c>
      <c r="P213" s="6" t="str">
        <f>HYPERLINK("https://docs.wto.org/imrd/directdoc.asp?DDFDocuments/t/G/TBTN24/BDI440.DOCX", "https://docs.wto.org/imrd/directdoc.asp?DDFDocuments/t/G/TBTN24/BDI440.DOCX")</f>
        <v>https://docs.wto.org/imrd/directdoc.asp?DDFDocuments/t/G/TBTN24/BDI440.DOCX</v>
      </c>
      <c r="Q213" s="6" t="str">
        <f>HYPERLINK("https://docs.wto.org/imrd/directdoc.asp?DDFDocuments/u/G/TBTN24/BDI440.DOCX", "https://docs.wto.org/imrd/directdoc.asp?DDFDocuments/u/G/TBTN24/BDI440.DOCX")</f>
        <v>https://docs.wto.org/imrd/directdoc.asp?DDFDocuments/u/G/TBTN24/BDI440.DOCX</v>
      </c>
      <c r="R213" s="6" t="str">
        <f>HYPERLINK("https://docs.wto.org/imrd/directdoc.asp?DDFDocuments/v/G/TBTN24/BDI440.DOCX", "https://docs.wto.org/imrd/directdoc.asp?DDFDocuments/v/G/TBTN24/BDI440.DOCX")</f>
        <v>https://docs.wto.org/imrd/directdoc.asp?DDFDocuments/v/G/TBTN24/BDI440.DOCX</v>
      </c>
    </row>
    <row r="214" spans="1:18" ht="45">
      <c r="A214" s="8" t="s">
        <v>1060</v>
      </c>
      <c r="B214" s="7">
        <v>45296</v>
      </c>
      <c r="C214" s="6" t="str">
        <f>HYPERLINK("https://eping.wto.org/en/Search?viewData= G/TBT/N/BDI/440, G/TBT/N/KEN/1545, G/TBT/N/RWA/975, G/TBT/N/TZA/1076, G/TBT/N/UGA/1890"," G/TBT/N/BDI/440, G/TBT/N/KEN/1545, G/TBT/N/RWA/975, G/TBT/N/TZA/1076, G/TBT/N/UGA/1890")</f>
        <v xml:space="preserve"> G/TBT/N/BDI/440, G/TBT/N/KEN/1545, G/TBT/N/RWA/975, G/TBT/N/TZA/1076, G/TBT/N/UGA/1890</v>
      </c>
      <c r="D214" s="6" t="s">
        <v>514</v>
      </c>
      <c r="E214" s="8" t="s">
        <v>621</v>
      </c>
      <c r="F214" s="8" t="s">
        <v>622</v>
      </c>
      <c r="G214" s="8" t="s">
        <v>623</v>
      </c>
      <c r="H214" s="6" t="s">
        <v>624</v>
      </c>
      <c r="I214" s="6" t="s">
        <v>625</v>
      </c>
      <c r="J214" s="6" t="s">
        <v>640</v>
      </c>
      <c r="K214" s="6" t="s">
        <v>21</v>
      </c>
      <c r="L214" s="6"/>
      <c r="M214" s="7">
        <v>45356</v>
      </c>
      <c r="N214" s="6" t="s">
        <v>25</v>
      </c>
      <c r="O214" s="8" t="s">
        <v>627</v>
      </c>
      <c r="P214" s="6" t="str">
        <f>HYPERLINK("https://docs.wto.org/imrd/directdoc.asp?DDFDocuments/t/G/TBTN24/BDI440.DOCX", "https://docs.wto.org/imrd/directdoc.asp?DDFDocuments/t/G/TBTN24/BDI440.DOCX")</f>
        <v>https://docs.wto.org/imrd/directdoc.asp?DDFDocuments/t/G/TBTN24/BDI440.DOCX</v>
      </c>
      <c r="Q214" s="6" t="str">
        <f>HYPERLINK("https://docs.wto.org/imrd/directdoc.asp?DDFDocuments/u/G/TBTN24/BDI440.DOCX", "https://docs.wto.org/imrd/directdoc.asp?DDFDocuments/u/G/TBTN24/BDI440.DOCX")</f>
        <v>https://docs.wto.org/imrd/directdoc.asp?DDFDocuments/u/G/TBTN24/BDI440.DOCX</v>
      </c>
      <c r="R214" s="6" t="str">
        <f>HYPERLINK("https://docs.wto.org/imrd/directdoc.asp?DDFDocuments/v/G/TBTN24/BDI440.DOCX", "https://docs.wto.org/imrd/directdoc.asp?DDFDocuments/v/G/TBTN24/BDI440.DOCX")</f>
        <v>https://docs.wto.org/imrd/directdoc.asp?DDFDocuments/v/G/TBTN24/BDI440.DOCX</v>
      </c>
    </row>
    <row r="215" spans="1:18" ht="45">
      <c r="A215" s="8" t="s">
        <v>1060</v>
      </c>
      <c r="B215" s="7">
        <v>45296</v>
      </c>
      <c r="C215" s="6" t="str">
        <f>HYPERLINK("https://eping.wto.org/en/Search?viewData= G/TBT/N/BDI/440, G/TBT/N/KEN/1545, G/TBT/N/RWA/975, G/TBT/N/TZA/1076, G/TBT/N/UGA/1890"," G/TBT/N/BDI/440, G/TBT/N/KEN/1545, G/TBT/N/RWA/975, G/TBT/N/TZA/1076, G/TBT/N/UGA/1890")</f>
        <v xml:space="preserve"> G/TBT/N/BDI/440, G/TBT/N/KEN/1545, G/TBT/N/RWA/975, G/TBT/N/TZA/1076, G/TBT/N/UGA/1890</v>
      </c>
      <c r="D215" s="6" t="s">
        <v>108</v>
      </c>
      <c r="E215" s="8" t="s">
        <v>621</v>
      </c>
      <c r="F215" s="8" t="s">
        <v>622</v>
      </c>
      <c r="G215" s="8" t="s">
        <v>623</v>
      </c>
      <c r="H215" s="6" t="s">
        <v>624</v>
      </c>
      <c r="I215" s="6" t="s">
        <v>625</v>
      </c>
      <c r="J215" s="6" t="s">
        <v>626</v>
      </c>
      <c r="K215" s="6" t="s">
        <v>21</v>
      </c>
      <c r="L215" s="6"/>
      <c r="M215" s="7">
        <v>45356</v>
      </c>
      <c r="N215" s="6" t="s">
        <v>25</v>
      </c>
      <c r="O215" s="8" t="s">
        <v>627</v>
      </c>
      <c r="P215" s="6" t="str">
        <f>HYPERLINK("https://docs.wto.org/imrd/directdoc.asp?DDFDocuments/t/G/TBTN24/BDI440.DOCX", "https://docs.wto.org/imrd/directdoc.asp?DDFDocuments/t/G/TBTN24/BDI440.DOCX")</f>
        <v>https://docs.wto.org/imrd/directdoc.asp?DDFDocuments/t/G/TBTN24/BDI440.DOCX</v>
      </c>
      <c r="Q215" s="6" t="str">
        <f>HYPERLINK("https://docs.wto.org/imrd/directdoc.asp?DDFDocuments/u/G/TBTN24/BDI440.DOCX", "https://docs.wto.org/imrd/directdoc.asp?DDFDocuments/u/G/TBTN24/BDI440.DOCX")</f>
        <v>https://docs.wto.org/imrd/directdoc.asp?DDFDocuments/u/G/TBTN24/BDI440.DOCX</v>
      </c>
      <c r="R215" s="6" t="str">
        <f>HYPERLINK("https://docs.wto.org/imrd/directdoc.asp?DDFDocuments/v/G/TBTN24/BDI440.DOCX", "https://docs.wto.org/imrd/directdoc.asp?DDFDocuments/v/G/TBTN24/BDI440.DOCX")</f>
        <v>https://docs.wto.org/imrd/directdoc.asp?DDFDocuments/v/G/TBTN24/BDI440.DOCX</v>
      </c>
    </row>
    <row r="216" spans="1:18" ht="45">
      <c r="A216" s="8" t="s">
        <v>998</v>
      </c>
      <c r="B216" s="7">
        <v>45317</v>
      </c>
      <c r="C216" s="6" t="str">
        <f>HYPERLINK("https://eping.wto.org/en/Search?viewData= G/TBT/N/SAU/1323"," G/TBT/N/SAU/1323")</f>
        <v xml:space="preserve"> G/TBT/N/SAU/1323</v>
      </c>
      <c r="D216" s="6" t="s">
        <v>95</v>
      </c>
      <c r="E216" s="8" t="s">
        <v>188</v>
      </c>
      <c r="F216" s="8" t="s">
        <v>189</v>
      </c>
      <c r="G216" s="8" t="s">
        <v>190</v>
      </c>
      <c r="H216" s="6" t="s">
        <v>21</v>
      </c>
      <c r="I216" s="6" t="s">
        <v>191</v>
      </c>
      <c r="J216" s="6" t="s">
        <v>100</v>
      </c>
      <c r="K216" s="6" t="s">
        <v>21</v>
      </c>
      <c r="L216" s="6"/>
      <c r="M216" s="7">
        <v>45377</v>
      </c>
      <c r="N216" s="6" t="s">
        <v>25</v>
      </c>
      <c r="O216" s="8" t="s">
        <v>192</v>
      </c>
      <c r="P216" s="6" t="str">
        <f>HYPERLINK("https://docs.wto.org/imrd/directdoc.asp?DDFDocuments/t/G/TBTN24/SAU1323.DOCX", "https://docs.wto.org/imrd/directdoc.asp?DDFDocuments/t/G/TBTN24/SAU1323.DOCX")</f>
        <v>https://docs.wto.org/imrd/directdoc.asp?DDFDocuments/t/G/TBTN24/SAU1323.DOCX</v>
      </c>
      <c r="Q216" s="6"/>
      <c r="R216" s="6"/>
    </row>
    <row r="217" spans="1:18" ht="75">
      <c r="A217" s="8" t="s">
        <v>1087</v>
      </c>
      <c r="B217" s="7">
        <v>45296</v>
      </c>
      <c r="C217" s="6" t="str">
        <f>HYPERLINK("https://eping.wto.org/en/Search?viewData= G/TBT/N/KWT/665"," G/TBT/N/KWT/665")</f>
        <v xml:space="preserve"> G/TBT/N/KWT/665</v>
      </c>
      <c r="D217" s="6" t="s">
        <v>337</v>
      </c>
      <c r="E217" s="8" t="s">
        <v>690</v>
      </c>
      <c r="F217" s="8" t="s">
        <v>691</v>
      </c>
      <c r="G217" s="8" t="s">
        <v>692</v>
      </c>
      <c r="H217" s="6" t="s">
        <v>21</v>
      </c>
      <c r="I217" s="6" t="s">
        <v>693</v>
      </c>
      <c r="J217" s="6" t="s">
        <v>23</v>
      </c>
      <c r="K217" s="6" t="s">
        <v>21</v>
      </c>
      <c r="L217" s="6"/>
      <c r="M217" s="7">
        <v>45356</v>
      </c>
      <c r="N217" s="6" t="s">
        <v>25</v>
      </c>
      <c r="O217" s="8" t="s">
        <v>694</v>
      </c>
      <c r="P217" s="6" t="str">
        <f>HYPERLINK("https://docs.wto.org/imrd/directdoc.asp?DDFDocuments/t/G/TBTN24/KWT665.DOCX", "https://docs.wto.org/imrd/directdoc.asp?DDFDocuments/t/G/TBTN24/KWT665.DOCX")</f>
        <v>https://docs.wto.org/imrd/directdoc.asp?DDFDocuments/t/G/TBTN24/KWT665.DOCX</v>
      </c>
      <c r="Q217" s="6" t="str">
        <f>HYPERLINK("https://docs.wto.org/imrd/directdoc.asp?DDFDocuments/u/G/TBTN24/KWT665.DOCX", "https://docs.wto.org/imrd/directdoc.asp?DDFDocuments/u/G/TBTN24/KWT665.DOCX")</f>
        <v>https://docs.wto.org/imrd/directdoc.asp?DDFDocuments/u/G/TBTN24/KWT665.DOCX</v>
      </c>
      <c r="R217" s="6" t="str">
        <f>HYPERLINK("https://docs.wto.org/imrd/directdoc.asp?DDFDocuments/v/G/TBTN24/KWT665.DOCX", "https://docs.wto.org/imrd/directdoc.asp?DDFDocuments/v/G/TBTN24/KWT665.DOCX")</f>
        <v>https://docs.wto.org/imrd/directdoc.asp?DDFDocuments/v/G/TBTN24/KWT665.DOCX</v>
      </c>
    </row>
    <row r="218" spans="1:18" ht="120">
      <c r="A218" s="8" t="s">
        <v>1084</v>
      </c>
      <c r="B218" s="7">
        <v>45296</v>
      </c>
      <c r="C218" s="6" t="str">
        <f>HYPERLINK("https://eping.wto.org/en/Search?viewData= G/TBT/N/VNM/276"," G/TBT/N/VNM/276")</f>
        <v xml:space="preserve"> G/TBT/N/VNM/276</v>
      </c>
      <c r="D218" s="6" t="s">
        <v>203</v>
      </c>
      <c r="E218" s="8" t="s">
        <v>655</v>
      </c>
      <c r="F218" s="8" t="s">
        <v>656</v>
      </c>
      <c r="G218" s="8" t="s">
        <v>657</v>
      </c>
      <c r="H218" s="6" t="s">
        <v>658</v>
      </c>
      <c r="I218" s="6" t="s">
        <v>659</v>
      </c>
      <c r="J218" s="6" t="s">
        <v>660</v>
      </c>
      <c r="K218" s="6" t="s">
        <v>21</v>
      </c>
      <c r="L218" s="6"/>
      <c r="M218" s="7">
        <v>45326</v>
      </c>
      <c r="N218" s="6" t="s">
        <v>25</v>
      </c>
      <c r="O218" s="8" t="s">
        <v>661</v>
      </c>
      <c r="P218" s="6" t="str">
        <f>HYPERLINK("https://docs.wto.org/imrd/directdoc.asp?DDFDocuments/t/G/TBTN24/VNM276.DOCX", "https://docs.wto.org/imrd/directdoc.asp?DDFDocuments/t/G/TBTN24/VNM276.DOCX")</f>
        <v>https://docs.wto.org/imrd/directdoc.asp?DDFDocuments/t/G/TBTN24/VNM276.DOCX</v>
      </c>
      <c r="Q218" s="6"/>
      <c r="R218" s="6" t="str">
        <f>HYPERLINK("https://docs.wto.org/imrd/directdoc.asp?DDFDocuments/v/G/TBTN24/VNM276.DOCX", "https://docs.wto.org/imrd/directdoc.asp?DDFDocuments/v/G/TBTN24/VNM276.DOCX")</f>
        <v>https://docs.wto.org/imrd/directdoc.asp?DDFDocuments/v/G/TBTN24/VNM276.DOCX</v>
      </c>
    </row>
    <row r="219" spans="1:18" ht="210">
      <c r="A219" s="8" t="s">
        <v>995</v>
      </c>
      <c r="B219" s="7">
        <v>45317</v>
      </c>
      <c r="C219" s="6" t="str">
        <f>HYPERLINK("https://eping.wto.org/en/Search?viewData= G/TBT/N/THA/723"," G/TBT/N/THA/723")</f>
        <v xml:space="preserve"> G/TBT/N/THA/723</v>
      </c>
      <c r="D219" s="6" t="s">
        <v>167</v>
      </c>
      <c r="E219" s="8" t="s">
        <v>174</v>
      </c>
      <c r="F219" s="8" t="s">
        <v>175</v>
      </c>
      <c r="G219" s="8" t="s">
        <v>176</v>
      </c>
      <c r="H219" s="6" t="s">
        <v>21</v>
      </c>
      <c r="I219" s="6" t="s">
        <v>177</v>
      </c>
      <c r="J219" s="6" t="s">
        <v>172</v>
      </c>
      <c r="K219" s="6" t="s">
        <v>47</v>
      </c>
      <c r="L219" s="6"/>
      <c r="M219" s="7">
        <v>45377</v>
      </c>
      <c r="N219" s="6" t="s">
        <v>25</v>
      </c>
      <c r="O219" s="8" t="s">
        <v>178</v>
      </c>
      <c r="P219" s="6" t="str">
        <f>HYPERLINK("https://docs.wto.org/imrd/directdoc.asp?DDFDocuments/t/G/TBTN24/THA723.DOCX", "https://docs.wto.org/imrd/directdoc.asp?DDFDocuments/t/G/TBTN24/THA723.DOCX")</f>
        <v>https://docs.wto.org/imrd/directdoc.asp?DDFDocuments/t/G/TBTN24/THA723.DOCX</v>
      </c>
      <c r="Q219" s="6"/>
      <c r="R219" s="6"/>
    </row>
    <row r="220" spans="1:18" ht="120">
      <c r="A220" s="8" t="s">
        <v>1079</v>
      </c>
      <c r="B220" s="7">
        <v>45296</v>
      </c>
      <c r="C220" s="6" t="str">
        <f>HYPERLINK("https://eping.wto.org/en/Search?viewData= G/TBT/N/VNM/288"," G/TBT/N/VNM/288")</f>
        <v xml:space="preserve"> G/TBT/N/VNM/288</v>
      </c>
      <c r="D220" s="6" t="s">
        <v>203</v>
      </c>
      <c r="E220" s="8" t="s">
        <v>782</v>
      </c>
      <c r="F220" s="8" t="s">
        <v>783</v>
      </c>
      <c r="G220" s="8" t="s">
        <v>784</v>
      </c>
      <c r="H220" s="6" t="s">
        <v>741</v>
      </c>
      <c r="I220" s="6" t="s">
        <v>742</v>
      </c>
      <c r="J220" s="6" t="s">
        <v>131</v>
      </c>
      <c r="K220" s="6" t="s">
        <v>21</v>
      </c>
      <c r="L220" s="6"/>
      <c r="M220" s="7">
        <v>45356</v>
      </c>
      <c r="N220" s="6" t="s">
        <v>25</v>
      </c>
      <c r="O220" s="8" t="s">
        <v>785</v>
      </c>
      <c r="P220" s="6" t="str">
        <f>HYPERLINK("https://docs.wto.org/imrd/directdoc.asp?DDFDocuments/t/G/TBTN24/VNM288.DOCX", "https://docs.wto.org/imrd/directdoc.asp?DDFDocuments/t/G/TBTN24/VNM288.DOCX")</f>
        <v>https://docs.wto.org/imrd/directdoc.asp?DDFDocuments/t/G/TBTN24/VNM288.DOCX</v>
      </c>
      <c r="Q220" s="6"/>
      <c r="R220" s="6" t="str">
        <f>HYPERLINK("https://docs.wto.org/imrd/directdoc.asp?DDFDocuments/v/G/TBTN24/VNM288.DOCX", "https://docs.wto.org/imrd/directdoc.asp?DDFDocuments/v/G/TBTN24/VNM288.DOCX")</f>
        <v>https://docs.wto.org/imrd/directdoc.asp?DDFDocuments/v/G/TBTN24/VNM288.DOCX</v>
      </c>
    </row>
    <row r="221" spans="1:18" ht="105">
      <c r="A221" s="8" t="s">
        <v>1095</v>
      </c>
      <c r="B221" s="7">
        <v>45296</v>
      </c>
      <c r="C221" s="6" t="str">
        <f>HYPERLINK("https://eping.wto.org/en/Search?viewData= G/TBT/N/ISR/1302"," G/TBT/N/ISR/1302")</f>
        <v xml:space="preserve"> G/TBT/N/ISR/1302</v>
      </c>
      <c r="D221" s="6" t="s">
        <v>34</v>
      </c>
      <c r="E221" s="8" t="s">
        <v>841</v>
      </c>
      <c r="F221" s="8" t="s">
        <v>842</v>
      </c>
      <c r="G221" s="8" t="s">
        <v>843</v>
      </c>
      <c r="H221" s="6" t="s">
        <v>844</v>
      </c>
      <c r="I221" s="6" t="s">
        <v>845</v>
      </c>
      <c r="J221" s="6" t="s">
        <v>23</v>
      </c>
      <c r="K221" s="6" t="s">
        <v>21</v>
      </c>
      <c r="L221" s="6"/>
      <c r="M221" s="7">
        <v>45356</v>
      </c>
      <c r="N221" s="6" t="s">
        <v>25</v>
      </c>
      <c r="O221" s="8" t="s">
        <v>846</v>
      </c>
      <c r="P221" s="6" t="str">
        <f>HYPERLINK("https://docs.wto.org/imrd/directdoc.asp?DDFDocuments/t/G/TBTN24/ISR1302.DOCX", "https://docs.wto.org/imrd/directdoc.asp?DDFDocuments/t/G/TBTN24/ISR1302.DOCX")</f>
        <v>https://docs.wto.org/imrd/directdoc.asp?DDFDocuments/t/G/TBTN24/ISR1302.DOCX</v>
      </c>
      <c r="Q221" s="6" t="str">
        <f>HYPERLINK("https://docs.wto.org/imrd/directdoc.asp?DDFDocuments/u/G/TBTN24/ISR1302.DOCX", "https://docs.wto.org/imrd/directdoc.asp?DDFDocuments/u/G/TBTN24/ISR1302.DOCX")</f>
        <v>https://docs.wto.org/imrd/directdoc.asp?DDFDocuments/u/G/TBTN24/ISR1302.DOCX</v>
      </c>
      <c r="R221" s="6" t="str">
        <f>HYPERLINK("https://docs.wto.org/imrd/directdoc.asp?DDFDocuments/v/G/TBTN24/ISR1302.DOCX", "https://docs.wto.org/imrd/directdoc.asp?DDFDocuments/v/G/TBTN24/ISR1302.DOCX")</f>
        <v>https://docs.wto.org/imrd/directdoc.asp?DDFDocuments/v/G/TBTN24/ISR1302.DOCX</v>
      </c>
    </row>
    <row r="222" spans="1:18" ht="45">
      <c r="A222" s="8" t="s">
        <v>1005</v>
      </c>
      <c r="B222" s="7">
        <v>45313</v>
      </c>
      <c r="C222" s="6" t="str">
        <f>HYPERLINK("https://eping.wto.org/en/Search?viewData= G/TBT/N/JPN/794"," G/TBT/N/JPN/794")</f>
        <v xml:space="preserve"> G/TBT/N/JPN/794</v>
      </c>
      <c r="D222" s="6" t="s">
        <v>49</v>
      </c>
      <c r="E222" s="8" t="s">
        <v>235</v>
      </c>
      <c r="F222" s="8" t="s">
        <v>236</v>
      </c>
      <c r="G222" s="8" t="s">
        <v>237</v>
      </c>
      <c r="H222" s="6" t="s">
        <v>21</v>
      </c>
      <c r="I222" s="6" t="s">
        <v>238</v>
      </c>
      <c r="J222" s="6" t="s">
        <v>239</v>
      </c>
      <c r="K222" s="6" t="s">
        <v>24</v>
      </c>
      <c r="L222" s="6"/>
      <c r="M222" s="7" t="s">
        <v>21</v>
      </c>
      <c r="N222" s="6" t="s">
        <v>25</v>
      </c>
      <c r="O222" s="8" t="s">
        <v>240</v>
      </c>
      <c r="P222" s="6" t="str">
        <f>HYPERLINK("https://docs.wto.org/imrd/directdoc.asp?DDFDocuments/t/G/TBTN24/JPN794.DOCX", "https://docs.wto.org/imrd/directdoc.asp?DDFDocuments/t/G/TBTN24/JPN794.DOCX")</f>
        <v>https://docs.wto.org/imrd/directdoc.asp?DDFDocuments/t/G/TBTN24/JPN794.DOCX</v>
      </c>
      <c r="Q222" s="6" t="str">
        <f>HYPERLINK("https://docs.wto.org/imrd/directdoc.asp?DDFDocuments/u/G/TBTN24/JPN794.DOCX", "https://docs.wto.org/imrd/directdoc.asp?DDFDocuments/u/G/TBTN24/JPN794.DOCX")</f>
        <v>https://docs.wto.org/imrd/directdoc.asp?DDFDocuments/u/G/TBTN24/JPN794.DOCX</v>
      </c>
      <c r="R222" s="6" t="str">
        <f>HYPERLINK("https://docs.wto.org/imrd/directdoc.asp?DDFDocuments/v/G/TBTN24/JPN794.DOCX", "https://docs.wto.org/imrd/directdoc.asp?DDFDocuments/v/G/TBTN24/JPN794.DOCX")</f>
        <v>https://docs.wto.org/imrd/directdoc.asp?DDFDocuments/v/G/TBTN24/JPN794.DOCX</v>
      </c>
    </row>
    <row r="223" spans="1:18" ht="45">
      <c r="A223" s="8" t="s">
        <v>1005</v>
      </c>
      <c r="B223" s="7">
        <v>45296</v>
      </c>
      <c r="C223" s="6" t="str">
        <f>HYPERLINK("https://eping.wto.org/en/Search?viewData= G/TBT/N/JPN/792"," G/TBT/N/JPN/792")</f>
        <v xml:space="preserve"> G/TBT/N/JPN/792</v>
      </c>
      <c r="D223" s="6" t="s">
        <v>49</v>
      </c>
      <c r="E223" s="8" t="s">
        <v>235</v>
      </c>
      <c r="F223" s="8" t="s">
        <v>633</v>
      </c>
      <c r="G223" s="8" t="s">
        <v>237</v>
      </c>
      <c r="H223" s="6" t="s">
        <v>21</v>
      </c>
      <c r="I223" s="6" t="s">
        <v>238</v>
      </c>
      <c r="J223" s="6" t="s">
        <v>61</v>
      </c>
      <c r="K223" s="6" t="s">
        <v>24</v>
      </c>
      <c r="L223" s="6"/>
      <c r="M223" s="7" t="s">
        <v>21</v>
      </c>
      <c r="N223" s="6" t="s">
        <v>25</v>
      </c>
      <c r="O223" s="8" t="s">
        <v>634</v>
      </c>
      <c r="P223" s="6" t="str">
        <f>HYPERLINK("https://docs.wto.org/imrd/directdoc.asp?DDFDocuments/t/G/TBTN24/JPN792.DOCX", "https://docs.wto.org/imrd/directdoc.asp?DDFDocuments/t/G/TBTN24/JPN792.DOCX")</f>
        <v>https://docs.wto.org/imrd/directdoc.asp?DDFDocuments/t/G/TBTN24/JPN792.DOCX</v>
      </c>
      <c r="Q223" s="6" t="str">
        <f>HYPERLINK("https://docs.wto.org/imrd/directdoc.asp?DDFDocuments/u/G/TBTN24/JPN792.DOCX", "https://docs.wto.org/imrd/directdoc.asp?DDFDocuments/u/G/TBTN24/JPN792.DOCX")</f>
        <v>https://docs.wto.org/imrd/directdoc.asp?DDFDocuments/u/G/TBTN24/JPN792.DOCX</v>
      </c>
      <c r="R223" s="6" t="str">
        <f>HYPERLINK("https://docs.wto.org/imrd/directdoc.asp?DDFDocuments/v/G/TBTN24/JPN792.DOCX", "https://docs.wto.org/imrd/directdoc.asp?DDFDocuments/v/G/TBTN24/JPN792.DOCX")</f>
        <v>https://docs.wto.org/imrd/directdoc.asp?DDFDocuments/v/G/TBTN24/JPN792.DOCX</v>
      </c>
    </row>
    <row r="224" spans="1:18" ht="105">
      <c r="A224" s="8" t="s">
        <v>1022</v>
      </c>
      <c r="B224" s="7">
        <v>45308</v>
      </c>
      <c r="C224" s="6" t="str">
        <f>HYPERLINK("https://eping.wto.org/en/Search?viewData= G/TBT/N/USA/2091"," G/TBT/N/USA/2091")</f>
        <v xml:space="preserve"> G/TBT/N/USA/2091</v>
      </c>
      <c r="D224" s="6" t="s">
        <v>27</v>
      </c>
      <c r="E224" s="8" t="s">
        <v>338</v>
      </c>
      <c r="F224" s="8" t="s">
        <v>339</v>
      </c>
      <c r="G224" s="8" t="s">
        <v>340</v>
      </c>
      <c r="H224" s="6" t="s">
        <v>21</v>
      </c>
      <c r="I224" s="6" t="s">
        <v>341</v>
      </c>
      <c r="J224" s="6" t="s">
        <v>342</v>
      </c>
      <c r="K224" s="6" t="s">
        <v>21</v>
      </c>
      <c r="L224" s="6"/>
      <c r="M224" s="7">
        <v>45369</v>
      </c>
      <c r="N224" s="6" t="s">
        <v>25</v>
      </c>
      <c r="O224" s="8" t="s">
        <v>343</v>
      </c>
      <c r="P224" s="6" t="str">
        <f>HYPERLINK("https://docs.wto.org/imrd/directdoc.asp?DDFDocuments/t/G/TBTN24/USA2091.DOCX", "https://docs.wto.org/imrd/directdoc.asp?DDFDocuments/t/G/TBTN24/USA2091.DOCX")</f>
        <v>https://docs.wto.org/imrd/directdoc.asp?DDFDocuments/t/G/TBTN24/USA2091.DOCX</v>
      </c>
      <c r="Q224" s="6"/>
      <c r="R224" s="6" t="str">
        <f>HYPERLINK("https://docs.wto.org/imrd/directdoc.asp?DDFDocuments/v/G/TBTN24/USA2091.DOCX", "https://docs.wto.org/imrd/directdoc.asp?DDFDocuments/v/G/TBTN24/USA2091.DOCX")</f>
        <v>https://docs.wto.org/imrd/directdoc.asp?DDFDocuments/v/G/TBTN24/USA2091.DOCX</v>
      </c>
    </row>
    <row r="225" spans="1:18" ht="75">
      <c r="A225" s="8" t="s">
        <v>1025</v>
      </c>
      <c r="B225" s="7">
        <v>45308</v>
      </c>
      <c r="C225" s="6" t="str">
        <f>HYPERLINK("https://eping.wto.org/en/Search?viewData= G/TBT/N/ISR/1303"," G/TBT/N/ISR/1303")</f>
        <v xml:space="preserve"> G/TBT/N/ISR/1303</v>
      </c>
      <c r="D225" s="6" t="s">
        <v>34</v>
      </c>
      <c r="E225" s="8" t="s">
        <v>376</v>
      </c>
      <c r="F225" s="8" t="s">
        <v>377</v>
      </c>
      <c r="G225" s="8" t="s">
        <v>378</v>
      </c>
      <c r="H225" s="6" t="s">
        <v>379</v>
      </c>
      <c r="I225" s="6" t="s">
        <v>380</v>
      </c>
      <c r="J225" s="6" t="s">
        <v>23</v>
      </c>
      <c r="K225" s="6" t="s">
        <v>21</v>
      </c>
      <c r="L225" s="6"/>
      <c r="M225" s="7">
        <v>45368</v>
      </c>
      <c r="N225" s="6" t="s">
        <v>25</v>
      </c>
      <c r="O225" s="8" t="s">
        <v>381</v>
      </c>
      <c r="P225" s="6" t="str">
        <f>HYPERLINK("https://docs.wto.org/imrd/directdoc.asp?DDFDocuments/t/G/TBTN24/ISR1303.DOCX", "https://docs.wto.org/imrd/directdoc.asp?DDFDocuments/t/G/TBTN24/ISR1303.DOCX")</f>
        <v>https://docs.wto.org/imrd/directdoc.asp?DDFDocuments/t/G/TBTN24/ISR1303.DOCX</v>
      </c>
      <c r="Q225" s="6" t="str">
        <f>HYPERLINK("https://docs.wto.org/imrd/directdoc.asp?DDFDocuments/u/G/TBTN24/ISR1303.DOCX", "https://docs.wto.org/imrd/directdoc.asp?DDFDocuments/u/G/TBTN24/ISR1303.DOCX")</f>
        <v>https://docs.wto.org/imrd/directdoc.asp?DDFDocuments/u/G/TBTN24/ISR1303.DOCX</v>
      </c>
      <c r="R225" s="6" t="str">
        <f>HYPERLINK("https://docs.wto.org/imrd/directdoc.asp?DDFDocuments/v/G/TBTN24/ISR1303.DOCX", "https://docs.wto.org/imrd/directdoc.asp?DDFDocuments/v/G/TBTN24/ISR1303.DOCX")</f>
        <v>https://docs.wto.org/imrd/directdoc.asp?DDFDocuments/v/G/TBTN24/ISR1303.DOCX</v>
      </c>
    </row>
    <row r="226" spans="1:18" ht="60">
      <c r="A226" s="8" t="s">
        <v>1115</v>
      </c>
      <c r="B226" s="7">
        <v>45296</v>
      </c>
      <c r="C226" s="6" t="str">
        <f>HYPERLINK("https://eping.wto.org/en/Search?viewData= G/TBT/N/KWT/663"," G/TBT/N/KWT/663")</f>
        <v xml:space="preserve"> G/TBT/N/KWT/663</v>
      </c>
      <c r="D226" s="6" t="s">
        <v>337</v>
      </c>
      <c r="E226" s="8" t="s">
        <v>890</v>
      </c>
      <c r="F226" s="8" t="s">
        <v>891</v>
      </c>
      <c r="G226" s="8" t="s">
        <v>892</v>
      </c>
      <c r="H226" s="6" t="s">
        <v>21</v>
      </c>
      <c r="I226" s="6" t="s">
        <v>781</v>
      </c>
      <c r="J226" s="6" t="s">
        <v>23</v>
      </c>
      <c r="K226" s="6" t="s">
        <v>21</v>
      </c>
      <c r="L226" s="6"/>
      <c r="M226" s="7">
        <v>45356</v>
      </c>
      <c r="N226" s="6" t="s">
        <v>25</v>
      </c>
      <c r="O226" s="6"/>
      <c r="P226" s="6" t="str">
        <f>HYPERLINK("https://docs.wto.org/imrd/directdoc.asp?DDFDocuments/t/G/TBTN24/KWT663.DOCX", "https://docs.wto.org/imrd/directdoc.asp?DDFDocuments/t/G/TBTN24/KWT663.DOCX")</f>
        <v>https://docs.wto.org/imrd/directdoc.asp?DDFDocuments/t/G/TBTN24/KWT663.DOCX</v>
      </c>
      <c r="Q226" s="6" t="str">
        <f>HYPERLINK("https://docs.wto.org/imrd/directdoc.asp?DDFDocuments/u/G/TBTN24/KWT663.DOCX", "https://docs.wto.org/imrd/directdoc.asp?DDFDocuments/u/G/TBTN24/KWT663.DOCX")</f>
        <v>https://docs.wto.org/imrd/directdoc.asp?DDFDocuments/u/G/TBTN24/KWT663.DOCX</v>
      </c>
      <c r="R226" s="6" t="str">
        <f>HYPERLINK("https://docs.wto.org/imrd/directdoc.asp?DDFDocuments/v/G/TBTN24/KWT663.DOCX", "https://docs.wto.org/imrd/directdoc.asp?DDFDocuments/v/G/TBTN24/KWT663.DOCX")</f>
        <v>https://docs.wto.org/imrd/directdoc.asp?DDFDocuments/v/G/TBTN24/KWT663.DOCX</v>
      </c>
    </row>
    <row r="227" spans="1:18" ht="60">
      <c r="A227" s="8" t="s">
        <v>1088</v>
      </c>
      <c r="B227" s="7">
        <v>45296</v>
      </c>
      <c r="C227" s="6" t="str">
        <f>HYPERLINK("https://eping.wto.org/en/Search?viewData= G/TBT/N/KWT/662"," G/TBT/N/KWT/662")</f>
        <v xml:space="preserve"> G/TBT/N/KWT/662</v>
      </c>
      <c r="D227" s="6" t="s">
        <v>337</v>
      </c>
      <c r="E227" s="8" t="s">
        <v>778</v>
      </c>
      <c r="F227" s="8" t="s">
        <v>779</v>
      </c>
      <c r="G227" s="8" t="s">
        <v>780</v>
      </c>
      <c r="H227" s="6" t="s">
        <v>21</v>
      </c>
      <c r="I227" s="6" t="s">
        <v>781</v>
      </c>
      <c r="J227" s="6" t="s">
        <v>23</v>
      </c>
      <c r="K227" s="6" t="s">
        <v>21</v>
      </c>
      <c r="L227" s="6"/>
      <c r="M227" s="7">
        <v>45356</v>
      </c>
      <c r="N227" s="6" t="s">
        <v>25</v>
      </c>
      <c r="O227" s="6"/>
      <c r="P227" s="6" t="str">
        <f>HYPERLINK("https://docs.wto.org/imrd/directdoc.asp?DDFDocuments/t/G/TBTN24/KWT662.DOCX", "https://docs.wto.org/imrd/directdoc.asp?DDFDocuments/t/G/TBTN24/KWT662.DOCX")</f>
        <v>https://docs.wto.org/imrd/directdoc.asp?DDFDocuments/t/G/TBTN24/KWT662.DOCX</v>
      </c>
      <c r="Q227" s="6"/>
      <c r="R227" s="6" t="str">
        <f>HYPERLINK("https://docs.wto.org/imrd/directdoc.asp?DDFDocuments/v/G/TBTN24/KWT662.DOCX", "https://docs.wto.org/imrd/directdoc.asp?DDFDocuments/v/G/TBTN24/KWT662.DOCX")</f>
        <v>https://docs.wto.org/imrd/directdoc.asp?DDFDocuments/v/G/TBTN24/KWT662.DOCX</v>
      </c>
    </row>
    <row r="228" spans="1:18" ht="60">
      <c r="A228" s="8" t="s">
        <v>1012</v>
      </c>
      <c r="B228" s="7">
        <v>45313</v>
      </c>
      <c r="C228" s="6" t="str">
        <f>HYPERLINK("https://eping.wto.org/en/Search?viewData= G/TBT/N/UGA/1910"," G/TBT/N/UGA/1910")</f>
        <v xml:space="preserve"> G/TBT/N/UGA/1910</v>
      </c>
      <c r="D228" s="6" t="s">
        <v>221</v>
      </c>
      <c r="E228" s="8" t="s">
        <v>280</v>
      </c>
      <c r="F228" s="8" t="s">
        <v>281</v>
      </c>
      <c r="G228" s="8" t="s">
        <v>282</v>
      </c>
      <c r="H228" s="6" t="s">
        <v>283</v>
      </c>
      <c r="I228" s="6" t="s">
        <v>68</v>
      </c>
      <c r="J228" s="6" t="s">
        <v>284</v>
      </c>
      <c r="K228" s="6" t="s">
        <v>228</v>
      </c>
      <c r="L228" s="6"/>
      <c r="M228" s="7">
        <v>45373</v>
      </c>
      <c r="N228" s="6" t="s">
        <v>25</v>
      </c>
      <c r="O228" s="8" t="s">
        <v>285</v>
      </c>
      <c r="P228" s="6" t="str">
        <f>HYPERLINK("https://docs.wto.org/imrd/directdoc.asp?DDFDocuments/t/G/TBTN24/UGA1910.DOCX", "https://docs.wto.org/imrd/directdoc.asp?DDFDocuments/t/G/TBTN24/UGA1910.DOCX")</f>
        <v>https://docs.wto.org/imrd/directdoc.asp?DDFDocuments/t/G/TBTN24/UGA1910.DOCX</v>
      </c>
      <c r="Q228" s="6"/>
      <c r="R228" s="6" t="str">
        <f>HYPERLINK("https://docs.wto.org/imrd/directdoc.asp?DDFDocuments/v/G/TBTN24/UGA1910.DOCX", "https://docs.wto.org/imrd/directdoc.asp?DDFDocuments/v/G/TBTN24/UGA1910.DOCX")</f>
        <v>https://docs.wto.org/imrd/directdoc.asp?DDFDocuments/v/G/TBTN24/UGA1910.DOCX</v>
      </c>
    </row>
    <row r="229" spans="1:18" ht="45">
      <c r="A229" s="8" t="s">
        <v>1104</v>
      </c>
      <c r="B229" s="7">
        <v>45295</v>
      </c>
      <c r="C229" s="6" t="str">
        <f>HYPERLINK("https://eping.wto.org/en/Search?viewData= G/TBT/N/BRA/1512"," G/TBT/N/BRA/1512")</f>
        <v xml:space="preserve"> G/TBT/N/BRA/1512</v>
      </c>
      <c r="D229" s="6" t="s">
        <v>55</v>
      </c>
      <c r="E229" s="8" t="s">
        <v>914</v>
      </c>
      <c r="F229" s="8" t="s">
        <v>915</v>
      </c>
      <c r="G229" s="8" t="s">
        <v>916</v>
      </c>
      <c r="H229" s="6" t="s">
        <v>21</v>
      </c>
      <c r="I229" s="6" t="s">
        <v>917</v>
      </c>
      <c r="J229" s="6" t="s">
        <v>23</v>
      </c>
      <c r="K229" s="6" t="s">
        <v>24</v>
      </c>
      <c r="L229" s="6"/>
      <c r="M229" s="7">
        <v>45334</v>
      </c>
      <c r="N229" s="6" t="s">
        <v>25</v>
      </c>
      <c r="O229" s="8" t="s">
        <v>918</v>
      </c>
      <c r="P229" s="6" t="str">
        <f>HYPERLINK("https://docs.wto.org/imrd/directdoc.asp?DDFDocuments/t/G/TBTN24/BRA1512.DOCX", "https://docs.wto.org/imrd/directdoc.asp?DDFDocuments/t/G/TBTN24/BRA1512.DOCX")</f>
        <v>https://docs.wto.org/imrd/directdoc.asp?DDFDocuments/t/G/TBTN24/BRA1512.DOCX</v>
      </c>
      <c r="Q229" s="6"/>
      <c r="R229" s="6" t="str">
        <f>HYPERLINK("https://docs.wto.org/imrd/directdoc.asp?DDFDocuments/v/G/TBTN24/BRA1512.DOCX", "https://docs.wto.org/imrd/directdoc.asp?DDFDocuments/v/G/TBTN24/BRA1512.DOCX")</f>
        <v>https://docs.wto.org/imrd/directdoc.asp?DDFDocuments/v/G/TBTN24/BRA1512.DOCX</v>
      </c>
    </row>
    <row r="230" spans="1:18" ht="75">
      <c r="A230" s="8" t="s">
        <v>1010</v>
      </c>
      <c r="B230" s="7">
        <v>45313</v>
      </c>
      <c r="C230" s="6" t="str">
        <f>HYPERLINK("https://eping.wto.org/en/Search?viewData= G/TBT/N/UGA/1909"," G/TBT/N/UGA/1909")</f>
        <v xml:space="preserve"> G/TBT/N/UGA/1909</v>
      </c>
      <c r="D230" s="6" t="s">
        <v>221</v>
      </c>
      <c r="E230" s="8" t="s">
        <v>270</v>
      </c>
      <c r="F230" s="8" t="s">
        <v>271</v>
      </c>
      <c r="G230" s="8" t="s">
        <v>272</v>
      </c>
      <c r="H230" s="6" t="s">
        <v>273</v>
      </c>
      <c r="I230" s="6" t="s">
        <v>226</v>
      </c>
      <c r="J230" s="6" t="s">
        <v>268</v>
      </c>
      <c r="K230" s="6" t="s">
        <v>228</v>
      </c>
      <c r="L230" s="6"/>
      <c r="M230" s="7">
        <v>45373</v>
      </c>
      <c r="N230" s="6" t="s">
        <v>25</v>
      </c>
      <c r="O230" s="8" t="s">
        <v>274</v>
      </c>
      <c r="P230" s="6" t="str">
        <f>HYPERLINK("https://docs.wto.org/imrd/directdoc.asp?DDFDocuments/t/G/TBTN24/UGA1909.DOCX", "https://docs.wto.org/imrd/directdoc.asp?DDFDocuments/t/G/TBTN24/UGA1909.DOCX")</f>
        <v>https://docs.wto.org/imrd/directdoc.asp?DDFDocuments/t/G/TBTN24/UGA1909.DOCX</v>
      </c>
      <c r="Q230" s="6"/>
      <c r="R230" s="6" t="str">
        <f>HYPERLINK("https://docs.wto.org/imrd/directdoc.asp?DDFDocuments/v/G/TBTN24/UGA1909.DOCX", "https://docs.wto.org/imrd/directdoc.asp?DDFDocuments/v/G/TBTN24/UGA1909.DOCX")</f>
        <v>https://docs.wto.org/imrd/directdoc.asp?DDFDocuments/v/G/TBTN24/UGA1909.DOCX</v>
      </c>
    </row>
    <row r="231" spans="1:18" ht="135">
      <c r="A231" s="8" t="s">
        <v>1073</v>
      </c>
      <c r="B231" s="7">
        <v>45296</v>
      </c>
      <c r="C231" s="6" t="str">
        <f>HYPERLINK("https://eping.wto.org/en/Search?viewData= G/TBT/N/VNM/284"," G/TBT/N/VNM/284")</f>
        <v xml:space="preserve"> G/TBT/N/VNM/284</v>
      </c>
      <c r="D231" s="6" t="s">
        <v>203</v>
      </c>
      <c r="E231" s="8" t="s">
        <v>744</v>
      </c>
      <c r="F231" s="8" t="s">
        <v>745</v>
      </c>
      <c r="G231" s="8" t="s">
        <v>746</v>
      </c>
      <c r="H231" s="6" t="s">
        <v>21</v>
      </c>
      <c r="I231" s="6" t="s">
        <v>747</v>
      </c>
      <c r="J231" s="6" t="s">
        <v>393</v>
      </c>
      <c r="K231" s="6" t="s">
        <v>21</v>
      </c>
      <c r="L231" s="6"/>
      <c r="M231" s="7">
        <v>45326</v>
      </c>
      <c r="N231" s="6" t="s">
        <v>25</v>
      </c>
      <c r="O231" s="8" t="s">
        <v>748</v>
      </c>
      <c r="P231" s="6" t="str">
        <f>HYPERLINK("https://docs.wto.org/imrd/directdoc.asp?DDFDocuments/t/G/TBTN24/VNM284.DOCX", "https://docs.wto.org/imrd/directdoc.asp?DDFDocuments/t/G/TBTN24/VNM284.DOCX")</f>
        <v>https://docs.wto.org/imrd/directdoc.asp?DDFDocuments/t/G/TBTN24/VNM284.DOCX</v>
      </c>
      <c r="Q231" s="6"/>
      <c r="R231" s="6" t="str">
        <f>HYPERLINK("https://docs.wto.org/imrd/directdoc.asp?DDFDocuments/v/G/TBTN24/VNM284.DOCX", "https://docs.wto.org/imrd/directdoc.asp?DDFDocuments/v/G/TBTN24/VNM284.DOCX")</f>
        <v>https://docs.wto.org/imrd/directdoc.asp?DDFDocuments/v/G/TBTN24/VNM284.DOCX</v>
      </c>
    </row>
    <row r="232" spans="1:18" ht="150">
      <c r="A232" s="8" t="s">
        <v>1073</v>
      </c>
      <c r="B232" s="7">
        <v>45296</v>
      </c>
      <c r="C232" s="6" t="str">
        <f>HYPERLINK("https://eping.wto.org/en/Search?viewData= G/TBT/N/VNM/283"," G/TBT/N/VNM/283")</f>
        <v xml:space="preserve"> G/TBT/N/VNM/283</v>
      </c>
      <c r="D232" s="6" t="s">
        <v>203</v>
      </c>
      <c r="E232" s="8" t="s">
        <v>810</v>
      </c>
      <c r="F232" s="8" t="s">
        <v>811</v>
      </c>
      <c r="G232" s="8" t="s">
        <v>746</v>
      </c>
      <c r="H232" s="6" t="s">
        <v>21</v>
      </c>
      <c r="I232" s="6" t="s">
        <v>747</v>
      </c>
      <c r="J232" s="6" t="s">
        <v>393</v>
      </c>
      <c r="K232" s="6" t="s">
        <v>21</v>
      </c>
      <c r="L232" s="6"/>
      <c r="M232" s="7">
        <v>45326</v>
      </c>
      <c r="N232" s="6" t="s">
        <v>25</v>
      </c>
      <c r="O232" s="8" t="s">
        <v>812</v>
      </c>
      <c r="P232" s="6" t="str">
        <f>HYPERLINK("https://docs.wto.org/imrd/directdoc.asp?DDFDocuments/t/G/TBTN24/VNM283.DOCX", "https://docs.wto.org/imrd/directdoc.asp?DDFDocuments/t/G/TBTN24/VNM283.DOCX")</f>
        <v>https://docs.wto.org/imrd/directdoc.asp?DDFDocuments/t/G/TBTN24/VNM283.DOCX</v>
      </c>
      <c r="Q232" s="6"/>
      <c r="R232" s="6" t="str">
        <f>HYPERLINK("https://docs.wto.org/imrd/directdoc.asp?DDFDocuments/v/G/TBTN24/VNM283.DOCX", "https://docs.wto.org/imrd/directdoc.asp?DDFDocuments/v/G/TBTN24/VNM283.DOCX")</f>
        <v>https://docs.wto.org/imrd/directdoc.asp?DDFDocuments/v/G/TBTN24/VNM283.DOCX</v>
      </c>
    </row>
    <row r="233" spans="1:18" ht="45">
      <c r="A233" s="8" t="s">
        <v>1032</v>
      </c>
      <c r="B233" s="7">
        <v>45306</v>
      </c>
      <c r="C233" s="6" t="str">
        <f>HYPERLINK("https://eping.wto.org/en/Search?viewData= G/TBT/N/JAM/121"," G/TBT/N/JAM/121")</f>
        <v xml:space="preserve"> G/TBT/N/JAM/121</v>
      </c>
      <c r="D233" s="6" t="s">
        <v>410</v>
      </c>
      <c r="E233" s="8" t="s">
        <v>411</v>
      </c>
      <c r="F233" s="8" t="s">
        <v>412</v>
      </c>
      <c r="G233" s="8" t="s">
        <v>413</v>
      </c>
      <c r="H233" s="6" t="s">
        <v>414</v>
      </c>
      <c r="I233" s="6" t="s">
        <v>415</v>
      </c>
      <c r="J233" s="6" t="s">
        <v>172</v>
      </c>
      <c r="K233" s="6" t="s">
        <v>21</v>
      </c>
      <c r="L233" s="6"/>
      <c r="M233" s="7">
        <v>45365</v>
      </c>
      <c r="N233" s="6" t="s">
        <v>25</v>
      </c>
      <c r="O233" s="6"/>
      <c r="P233" s="6" t="str">
        <f>HYPERLINK("https://docs.wto.org/imrd/directdoc.asp?DDFDocuments/t/G/TBTN24/JAM121.DOCX", "https://docs.wto.org/imrd/directdoc.asp?DDFDocuments/t/G/TBTN24/JAM121.DOCX")</f>
        <v>https://docs.wto.org/imrd/directdoc.asp?DDFDocuments/t/G/TBTN24/JAM121.DOCX</v>
      </c>
      <c r="Q233" s="6" t="str">
        <f>HYPERLINK("https://docs.wto.org/imrd/directdoc.asp?DDFDocuments/u/G/TBTN24/JAM121.DOCX", "https://docs.wto.org/imrd/directdoc.asp?DDFDocuments/u/G/TBTN24/JAM121.DOCX")</f>
        <v>https://docs.wto.org/imrd/directdoc.asp?DDFDocuments/u/G/TBTN24/JAM121.DOCX</v>
      </c>
      <c r="R233" s="6" t="str">
        <f>HYPERLINK("https://docs.wto.org/imrd/directdoc.asp?DDFDocuments/v/G/TBTN24/JAM121.DOCX", "https://docs.wto.org/imrd/directdoc.asp?DDFDocuments/v/G/TBTN24/JAM121.DOCX")</f>
        <v>https://docs.wto.org/imrd/directdoc.asp?DDFDocuments/v/G/TBTN24/JAM121.DOCX</v>
      </c>
    </row>
    <row r="234" spans="1:18" ht="105">
      <c r="A234" s="8" t="s">
        <v>982</v>
      </c>
      <c r="B234" s="7">
        <v>45321</v>
      </c>
      <c r="C234" s="6" t="str">
        <f>HYPERLINK("https://eping.wto.org/en/Search?viewData= G/TBT/N/CAN/712"," G/TBT/N/CAN/712")</f>
        <v xml:space="preserve"> G/TBT/N/CAN/712</v>
      </c>
      <c r="D234" s="6" t="s">
        <v>83</v>
      </c>
      <c r="E234" s="8" t="s">
        <v>84</v>
      </c>
      <c r="F234" s="8" t="s">
        <v>85</v>
      </c>
      <c r="G234" s="8" t="s">
        <v>86</v>
      </c>
      <c r="H234" s="6" t="s">
        <v>21</v>
      </c>
      <c r="I234" s="6" t="s">
        <v>21</v>
      </c>
      <c r="J234" s="6" t="s">
        <v>61</v>
      </c>
      <c r="K234" s="6" t="s">
        <v>21</v>
      </c>
      <c r="L234" s="6"/>
      <c r="M234" s="7">
        <v>45387</v>
      </c>
      <c r="N234" s="6" t="s">
        <v>25</v>
      </c>
      <c r="O234" s="8" t="s">
        <v>87</v>
      </c>
      <c r="P234" s="6" t="str">
        <f>HYPERLINK("https://docs.wto.org/imrd/directdoc.asp?DDFDocuments/t/G/TBTN24/CAN712.DOCX", "https://docs.wto.org/imrd/directdoc.asp?DDFDocuments/t/G/TBTN24/CAN712.DOCX")</f>
        <v>https://docs.wto.org/imrd/directdoc.asp?DDFDocuments/t/G/TBTN24/CAN712.DOCX</v>
      </c>
      <c r="Q234" s="6" t="str">
        <f>HYPERLINK("https://docs.wto.org/imrd/directdoc.asp?DDFDocuments/u/G/TBTN24/CAN712.DOCX", "https://docs.wto.org/imrd/directdoc.asp?DDFDocuments/u/G/TBTN24/CAN712.DOCX")</f>
        <v>https://docs.wto.org/imrd/directdoc.asp?DDFDocuments/u/G/TBTN24/CAN712.DOCX</v>
      </c>
      <c r="R234" s="6"/>
    </row>
    <row r="235" spans="1:18" ht="45">
      <c r="A235" s="8" t="s">
        <v>1009</v>
      </c>
      <c r="B235" s="7">
        <v>45313</v>
      </c>
      <c r="C235" s="6" t="str">
        <f>HYPERLINK("https://eping.wto.org/en/Search?viewData= G/TBT/N/UGA/1907"," G/TBT/N/UGA/1907")</f>
        <v xml:space="preserve"> G/TBT/N/UGA/1907</v>
      </c>
      <c r="D235" s="6" t="s">
        <v>221</v>
      </c>
      <c r="E235" s="8" t="s">
        <v>264</v>
      </c>
      <c r="F235" s="8" t="s">
        <v>265</v>
      </c>
      <c r="G235" s="8" t="s">
        <v>266</v>
      </c>
      <c r="H235" s="6" t="s">
        <v>267</v>
      </c>
      <c r="I235" s="6" t="s">
        <v>226</v>
      </c>
      <c r="J235" s="6" t="s">
        <v>268</v>
      </c>
      <c r="K235" s="6" t="s">
        <v>228</v>
      </c>
      <c r="L235" s="6"/>
      <c r="M235" s="7">
        <v>45373</v>
      </c>
      <c r="N235" s="6" t="s">
        <v>25</v>
      </c>
      <c r="O235" s="8" t="s">
        <v>269</v>
      </c>
      <c r="P235" s="6" t="str">
        <f>HYPERLINK("https://docs.wto.org/imrd/directdoc.asp?DDFDocuments/t/G/TBTN24/UGA1907.DOCX", "https://docs.wto.org/imrd/directdoc.asp?DDFDocuments/t/G/TBTN24/UGA1907.DOCX")</f>
        <v>https://docs.wto.org/imrd/directdoc.asp?DDFDocuments/t/G/TBTN24/UGA1907.DOCX</v>
      </c>
      <c r="Q235" s="6"/>
      <c r="R235" s="6" t="str">
        <f>HYPERLINK("https://docs.wto.org/imrd/directdoc.asp?DDFDocuments/v/G/TBTN24/UGA1907.DOCX", "https://docs.wto.org/imrd/directdoc.asp?DDFDocuments/v/G/TBTN24/UGA1907.DOCX")</f>
        <v>https://docs.wto.org/imrd/directdoc.asp?DDFDocuments/v/G/TBTN24/UGA1907.DOCX</v>
      </c>
    </row>
    <row r="236" spans="1:18" ht="90">
      <c r="A236" s="8" t="s">
        <v>1097</v>
      </c>
      <c r="B236" s="7">
        <v>45296</v>
      </c>
      <c r="C236" s="6" t="str">
        <f>HYPERLINK("https://eping.wto.org/en/Search?viewData= G/TBT/N/VNM/275"," G/TBT/N/VNM/275")</f>
        <v xml:space="preserve"> G/TBT/N/VNM/275</v>
      </c>
      <c r="D236" s="6" t="s">
        <v>203</v>
      </c>
      <c r="E236" s="8" t="s">
        <v>853</v>
      </c>
      <c r="F236" s="8" t="s">
        <v>854</v>
      </c>
      <c r="G236" s="8" t="s">
        <v>855</v>
      </c>
      <c r="H236" s="6" t="s">
        <v>21</v>
      </c>
      <c r="I236" s="6" t="s">
        <v>856</v>
      </c>
      <c r="J236" s="6" t="s">
        <v>660</v>
      </c>
      <c r="K236" s="6" t="s">
        <v>21</v>
      </c>
      <c r="L236" s="6"/>
      <c r="M236" s="7">
        <v>45326</v>
      </c>
      <c r="N236" s="6" t="s">
        <v>25</v>
      </c>
      <c r="O236" s="8" t="s">
        <v>857</v>
      </c>
      <c r="P236" s="6" t="str">
        <f>HYPERLINK("https://docs.wto.org/imrd/directdoc.asp?DDFDocuments/t/G/TBTN24/VNM275.DOCX", "https://docs.wto.org/imrd/directdoc.asp?DDFDocuments/t/G/TBTN24/VNM275.DOCX")</f>
        <v>https://docs.wto.org/imrd/directdoc.asp?DDFDocuments/t/G/TBTN24/VNM275.DOCX</v>
      </c>
      <c r="Q236" s="6"/>
      <c r="R236" s="6" t="str">
        <f>HYPERLINK("https://docs.wto.org/imrd/directdoc.asp?DDFDocuments/v/G/TBTN24/VNM275.DOCX", "https://docs.wto.org/imrd/directdoc.asp?DDFDocuments/v/G/TBTN24/VNM275.DOCX")</f>
        <v>https://docs.wto.org/imrd/directdoc.asp?DDFDocuments/v/G/TBTN24/VNM275.DOCX</v>
      </c>
    </row>
    <row r="237" spans="1:18" ht="270">
      <c r="A237" s="8" t="s">
        <v>1021</v>
      </c>
      <c r="B237" s="7">
        <v>45308</v>
      </c>
      <c r="C237"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37" s="6" t="s">
        <v>330</v>
      </c>
      <c r="E237" s="8" t="s">
        <v>331</v>
      </c>
      <c r="F237" s="8" t="s">
        <v>332</v>
      </c>
      <c r="G237" s="8" t="s">
        <v>333</v>
      </c>
      <c r="H237" s="6" t="s">
        <v>21</v>
      </c>
      <c r="I237" s="6" t="s">
        <v>334</v>
      </c>
      <c r="J237" s="6" t="s">
        <v>335</v>
      </c>
      <c r="K237" s="6" t="s">
        <v>21</v>
      </c>
      <c r="L237" s="6"/>
      <c r="M237" s="7">
        <v>45368</v>
      </c>
      <c r="N237" s="6" t="s">
        <v>25</v>
      </c>
      <c r="O237" s="8" t="s">
        <v>336</v>
      </c>
      <c r="P237" s="6" t="str">
        <f>HYPERLINK("https://docs.wto.org/imrd/directdoc.asp?DDFDocuments/t/G/TBTN24/ARE600.DOCX", "https://docs.wto.org/imrd/directdoc.asp?DDFDocuments/t/G/TBTN24/ARE600.DOCX")</f>
        <v>https://docs.wto.org/imrd/directdoc.asp?DDFDocuments/t/G/TBTN24/ARE600.DOCX</v>
      </c>
      <c r="Q237" s="6"/>
      <c r="R237" s="6" t="str">
        <f>HYPERLINK("https://docs.wto.org/imrd/directdoc.asp?DDFDocuments/v/G/TBTN24/ARE600.DOCX", "https://docs.wto.org/imrd/directdoc.asp?DDFDocuments/v/G/TBTN24/ARE600.DOCX")</f>
        <v>https://docs.wto.org/imrd/directdoc.asp?DDFDocuments/v/G/TBTN24/ARE600.DOCX</v>
      </c>
    </row>
    <row r="238" spans="1:18" ht="270">
      <c r="A238" s="8" t="s">
        <v>1021</v>
      </c>
      <c r="B238" s="7">
        <v>45308</v>
      </c>
      <c r="C238"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38" s="6" t="s">
        <v>337</v>
      </c>
      <c r="E238" s="8" t="s">
        <v>331</v>
      </c>
      <c r="F238" s="8" t="s">
        <v>332</v>
      </c>
      <c r="G238" s="8" t="s">
        <v>333</v>
      </c>
      <c r="H238" s="6" t="s">
        <v>21</v>
      </c>
      <c r="I238" s="6" t="s">
        <v>334</v>
      </c>
      <c r="J238" s="6" t="s">
        <v>335</v>
      </c>
      <c r="K238" s="6" t="s">
        <v>21</v>
      </c>
      <c r="L238" s="6"/>
      <c r="M238" s="7">
        <v>45368</v>
      </c>
      <c r="N238" s="6" t="s">
        <v>25</v>
      </c>
      <c r="O238" s="8" t="s">
        <v>336</v>
      </c>
      <c r="P238" s="6" t="str">
        <f>HYPERLINK("https://docs.wto.org/imrd/directdoc.asp?DDFDocuments/t/G/TBTN24/ARE600.DOCX", "https://docs.wto.org/imrd/directdoc.asp?DDFDocuments/t/G/TBTN24/ARE600.DOCX")</f>
        <v>https://docs.wto.org/imrd/directdoc.asp?DDFDocuments/t/G/TBTN24/ARE600.DOCX</v>
      </c>
      <c r="Q238" s="6"/>
      <c r="R238" s="6" t="str">
        <f>HYPERLINK("https://docs.wto.org/imrd/directdoc.asp?DDFDocuments/v/G/TBTN24/ARE600.DOCX", "https://docs.wto.org/imrd/directdoc.asp?DDFDocuments/v/G/TBTN24/ARE600.DOCX")</f>
        <v>https://docs.wto.org/imrd/directdoc.asp?DDFDocuments/v/G/TBTN24/ARE600.DOCX</v>
      </c>
    </row>
    <row r="239" spans="1:18" ht="270">
      <c r="A239" s="8" t="s">
        <v>1021</v>
      </c>
      <c r="B239" s="7">
        <v>45308</v>
      </c>
      <c r="C239"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39" s="6" t="s">
        <v>344</v>
      </c>
      <c r="E239" s="8" t="s">
        <v>331</v>
      </c>
      <c r="F239" s="8" t="s">
        <v>332</v>
      </c>
      <c r="G239" s="8" t="s">
        <v>333</v>
      </c>
      <c r="H239" s="6" t="s">
        <v>21</v>
      </c>
      <c r="I239" s="6" t="s">
        <v>334</v>
      </c>
      <c r="J239" s="6" t="s">
        <v>335</v>
      </c>
      <c r="K239" s="6" t="s">
        <v>21</v>
      </c>
      <c r="L239" s="6"/>
      <c r="M239" s="7">
        <v>45368</v>
      </c>
      <c r="N239" s="6" t="s">
        <v>25</v>
      </c>
      <c r="O239" s="8" t="s">
        <v>336</v>
      </c>
      <c r="P239" s="6" t="str">
        <f>HYPERLINK("https://docs.wto.org/imrd/directdoc.asp?DDFDocuments/t/G/TBTN24/ARE600.DOCX", "https://docs.wto.org/imrd/directdoc.asp?DDFDocuments/t/G/TBTN24/ARE600.DOCX")</f>
        <v>https://docs.wto.org/imrd/directdoc.asp?DDFDocuments/t/G/TBTN24/ARE600.DOCX</v>
      </c>
      <c r="Q239" s="6"/>
      <c r="R239" s="6" t="str">
        <f>HYPERLINK("https://docs.wto.org/imrd/directdoc.asp?DDFDocuments/v/G/TBTN24/ARE600.DOCX", "https://docs.wto.org/imrd/directdoc.asp?DDFDocuments/v/G/TBTN24/ARE600.DOCX")</f>
        <v>https://docs.wto.org/imrd/directdoc.asp?DDFDocuments/v/G/TBTN24/ARE600.DOCX</v>
      </c>
    </row>
    <row r="240" spans="1:18" ht="270">
      <c r="A240" s="8" t="s">
        <v>1021</v>
      </c>
      <c r="B240" s="7">
        <v>45308</v>
      </c>
      <c r="C240"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40" s="6" t="s">
        <v>345</v>
      </c>
      <c r="E240" s="8" t="s">
        <v>331</v>
      </c>
      <c r="F240" s="8" t="s">
        <v>332</v>
      </c>
      <c r="G240" s="8" t="s">
        <v>333</v>
      </c>
      <c r="H240" s="6" t="s">
        <v>21</v>
      </c>
      <c r="I240" s="6" t="s">
        <v>334</v>
      </c>
      <c r="J240" s="6" t="s">
        <v>346</v>
      </c>
      <c r="K240" s="6" t="s">
        <v>21</v>
      </c>
      <c r="L240" s="6"/>
      <c r="M240" s="7">
        <v>45368</v>
      </c>
      <c r="N240" s="6" t="s">
        <v>25</v>
      </c>
      <c r="O240" s="8" t="s">
        <v>336</v>
      </c>
      <c r="P240" s="6" t="str">
        <f>HYPERLINK("https://docs.wto.org/imrd/directdoc.asp?DDFDocuments/t/G/TBTN24/ARE600.DOCX", "https://docs.wto.org/imrd/directdoc.asp?DDFDocuments/t/G/TBTN24/ARE600.DOCX")</f>
        <v>https://docs.wto.org/imrd/directdoc.asp?DDFDocuments/t/G/TBTN24/ARE600.DOCX</v>
      </c>
      <c r="Q240" s="6"/>
      <c r="R240" s="6" t="str">
        <f>HYPERLINK("https://docs.wto.org/imrd/directdoc.asp?DDFDocuments/v/G/TBTN24/ARE600.DOCX", "https://docs.wto.org/imrd/directdoc.asp?DDFDocuments/v/G/TBTN24/ARE600.DOCX")</f>
        <v>https://docs.wto.org/imrd/directdoc.asp?DDFDocuments/v/G/TBTN24/ARE600.DOCX</v>
      </c>
    </row>
    <row r="241" spans="1:18" ht="270">
      <c r="A241" s="8" t="s">
        <v>1021</v>
      </c>
      <c r="B241" s="7">
        <v>45308</v>
      </c>
      <c r="C241"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41" s="6" t="s">
        <v>375</v>
      </c>
      <c r="E241" s="8" t="s">
        <v>331</v>
      </c>
      <c r="F241" s="8" t="s">
        <v>332</v>
      </c>
      <c r="G241" s="8" t="s">
        <v>333</v>
      </c>
      <c r="H241" s="6" t="s">
        <v>21</v>
      </c>
      <c r="I241" s="6" t="s">
        <v>334</v>
      </c>
      <c r="J241" s="6" t="s">
        <v>335</v>
      </c>
      <c r="K241" s="6" t="s">
        <v>21</v>
      </c>
      <c r="L241" s="6"/>
      <c r="M241" s="7">
        <v>45368</v>
      </c>
      <c r="N241" s="6" t="s">
        <v>25</v>
      </c>
      <c r="O241" s="8" t="s">
        <v>336</v>
      </c>
      <c r="P241" s="6" t="str">
        <f>HYPERLINK("https://docs.wto.org/imrd/directdoc.asp?DDFDocuments/t/G/TBTN24/ARE600.DOCX", "https://docs.wto.org/imrd/directdoc.asp?DDFDocuments/t/G/TBTN24/ARE600.DOCX")</f>
        <v>https://docs.wto.org/imrd/directdoc.asp?DDFDocuments/t/G/TBTN24/ARE600.DOCX</v>
      </c>
      <c r="Q241" s="6"/>
      <c r="R241" s="6" t="str">
        <f>HYPERLINK("https://docs.wto.org/imrd/directdoc.asp?DDFDocuments/v/G/TBTN24/ARE600.DOCX", "https://docs.wto.org/imrd/directdoc.asp?DDFDocuments/v/G/TBTN24/ARE600.DOCX")</f>
        <v>https://docs.wto.org/imrd/directdoc.asp?DDFDocuments/v/G/TBTN24/ARE600.DOCX</v>
      </c>
    </row>
    <row r="242" spans="1:18" ht="270">
      <c r="A242" s="8" t="s">
        <v>1021</v>
      </c>
      <c r="B242" s="7">
        <v>45308</v>
      </c>
      <c r="C242"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42" s="6" t="s">
        <v>95</v>
      </c>
      <c r="E242" s="8" t="s">
        <v>331</v>
      </c>
      <c r="F242" s="8" t="s">
        <v>332</v>
      </c>
      <c r="G242" s="8" t="s">
        <v>333</v>
      </c>
      <c r="H242" s="6" t="s">
        <v>21</v>
      </c>
      <c r="I242" s="6" t="s">
        <v>334</v>
      </c>
      <c r="J242" s="6" t="s">
        <v>346</v>
      </c>
      <c r="K242" s="6" t="s">
        <v>21</v>
      </c>
      <c r="L242" s="6"/>
      <c r="M242" s="7">
        <v>45368</v>
      </c>
      <c r="N242" s="6" t="s">
        <v>25</v>
      </c>
      <c r="O242" s="8" t="s">
        <v>336</v>
      </c>
      <c r="P242" s="6" t="str">
        <f>HYPERLINK("https://docs.wto.org/imrd/directdoc.asp?DDFDocuments/t/G/TBTN24/ARE600.DOCX", "https://docs.wto.org/imrd/directdoc.asp?DDFDocuments/t/G/TBTN24/ARE600.DOCX")</f>
        <v>https://docs.wto.org/imrd/directdoc.asp?DDFDocuments/t/G/TBTN24/ARE600.DOCX</v>
      </c>
      <c r="Q242" s="6"/>
      <c r="R242" s="6" t="str">
        <f>HYPERLINK("https://docs.wto.org/imrd/directdoc.asp?DDFDocuments/v/G/TBTN24/ARE600.DOCX", "https://docs.wto.org/imrd/directdoc.asp?DDFDocuments/v/G/TBTN24/ARE600.DOCX")</f>
        <v>https://docs.wto.org/imrd/directdoc.asp?DDFDocuments/v/G/TBTN24/ARE600.DOCX</v>
      </c>
    </row>
    <row r="243" spans="1:18" ht="270">
      <c r="A243" s="8" t="s">
        <v>1021</v>
      </c>
      <c r="B243" s="7">
        <v>45308</v>
      </c>
      <c r="C243" s="6" t="str">
        <f>HYPERLINK("https://eping.wto.org/en/Search?viewData= G/TBT/N/ARE/600, G/TBT/N/BHR/686, G/TBT/N/KWT/666, G/TBT/N/OMN/514, G/TBT/N/QAT/664, G/TBT/N/SAU/1320, G/TBT/N/YEM/271"," G/TBT/N/ARE/600, G/TBT/N/BHR/686, G/TBT/N/KWT/666, G/TBT/N/OMN/514, G/TBT/N/QAT/664, G/TBT/N/SAU/1320, G/TBT/N/YEM/271")</f>
        <v xml:space="preserve"> G/TBT/N/ARE/600, G/TBT/N/BHR/686, G/TBT/N/KWT/666, G/TBT/N/OMN/514, G/TBT/N/QAT/664, G/TBT/N/SAU/1320, G/TBT/N/YEM/271</v>
      </c>
      <c r="D243" s="6" t="s">
        <v>382</v>
      </c>
      <c r="E243" s="8" t="s">
        <v>331</v>
      </c>
      <c r="F243" s="8" t="s">
        <v>332</v>
      </c>
      <c r="G243" s="8" t="s">
        <v>333</v>
      </c>
      <c r="H243" s="6" t="s">
        <v>21</v>
      </c>
      <c r="I243" s="6" t="s">
        <v>334</v>
      </c>
      <c r="J243" s="6" t="s">
        <v>335</v>
      </c>
      <c r="K243" s="6" t="s">
        <v>21</v>
      </c>
      <c r="L243" s="6"/>
      <c r="M243" s="7">
        <v>45368</v>
      </c>
      <c r="N243" s="6" t="s">
        <v>25</v>
      </c>
      <c r="O243" s="8" t="s">
        <v>336</v>
      </c>
      <c r="P243" s="6" t="str">
        <f>HYPERLINK("https://docs.wto.org/imrd/directdoc.asp?DDFDocuments/t/G/TBTN24/ARE600.DOCX", "https://docs.wto.org/imrd/directdoc.asp?DDFDocuments/t/G/TBTN24/ARE600.DOCX")</f>
        <v>https://docs.wto.org/imrd/directdoc.asp?DDFDocuments/t/G/TBTN24/ARE600.DOCX</v>
      </c>
      <c r="Q243" s="6"/>
      <c r="R243" s="6" t="str">
        <f>HYPERLINK("https://docs.wto.org/imrd/directdoc.asp?DDFDocuments/v/G/TBTN24/ARE600.DOCX", "https://docs.wto.org/imrd/directdoc.asp?DDFDocuments/v/G/TBTN24/ARE600.DOCX")</f>
        <v>https://docs.wto.org/imrd/directdoc.asp?DDFDocuments/v/G/TBTN24/ARE600.DOCX</v>
      </c>
    </row>
    <row r="244" spans="1:18" ht="90">
      <c r="A244" s="8" t="s">
        <v>993</v>
      </c>
      <c r="B244" s="7">
        <v>45317</v>
      </c>
      <c r="C244" s="6" t="str">
        <f>HYPERLINK("https://eping.wto.org/en/Search?viewData= G/TBT/N/ISR/1312"," G/TBT/N/ISR/1312")</f>
        <v xml:space="preserve"> G/TBT/N/ISR/1312</v>
      </c>
      <c r="D244" s="6" t="s">
        <v>34</v>
      </c>
      <c r="E244" s="8" t="s">
        <v>161</v>
      </c>
      <c r="F244" s="8" t="s">
        <v>162</v>
      </c>
      <c r="G244" s="8" t="s">
        <v>163</v>
      </c>
      <c r="H244" s="6" t="s">
        <v>164</v>
      </c>
      <c r="I244" s="6" t="s">
        <v>165</v>
      </c>
      <c r="J244" s="6" t="s">
        <v>147</v>
      </c>
      <c r="K244" s="6" t="s">
        <v>21</v>
      </c>
      <c r="L244" s="6"/>
      <c r="M244" s="7">
        <v>45377</v>
      </c>
      <c r="N244" s="6" t="s">
        <v>25</v>
      </c>
      <c r="O244" s="8" t="s">
        <v>166</v>
      </c>
      <c r="P244" s="6" t="str">
        <f>HYPERLINK("https://docs.wto.org/imrd/directdoc.asp?DDFDocuments/t/G/TBTN24/ISR1312.DOCX", "https://docs.wto.org/imrd/directdoc.asp?DDFDocuments/t/G/TBTN24/ISR1312.DOCX")</f>
        <v>https://docs.wto.org/imrd/directdoc.asp?DDFDocuments/t/G/TBTN24/ISR1312.DOCX</v>
      </c>
      <c r="Q244" s="6"/>
      <c r="R244" s="6"/>
    </row>
    <row r="245" spans="1:18" ht="375">
      <c r="A245" s="8" t="s">
        <v>1028</v>
      </c>
      <c r="B245" s="7">
        <v>45306</v>
      </c>
      <c r="C245" s="6" t="str">
        <f>HYPERLINK("https://eping.wto.org/en/Search?viewData= G/TBT/N/USA/2087"," G/TBT/N/USA/2087")</f>
        <v xml:space="preserve"> G/TBT/N/USA/2087</v>
      </c>
      <c r="D245" s="6" t="s">
        <v>27</v>
      </c>
      <c r="E245" s="8" t="s">
        <v>405</v>
      </c>
      <c r="F245" s="8" t="s">
        <v>406</v>
      </c>
      <c r="G245" s="8" t="s">
        <v>407</v>
      </c>
      <c r="H245" s="6" t="s">
        <v>21</v>
      </c>
      <c r="I245" s="6" t="s">
        <v>408</v>
      </c>
      <c r="J245" s="6" t="s">
        <v>23</v>
      </c>
      <c r="K245" s="6" t="s">
        <v>21</v>
      </c>
      <c r="L245" s="6"/>
      <c r="M245" s="7" t="s">
        <v>21</v>
      </c>
      <c r="N245" s="6" t="s">
        <v>25</v>
      </c>
      <c r="O245" s="8" t="s">
        <v>409</v>
      </c>
      <c r="P245" s="6" t="str">
        <f>HYPERLINK("https://docs.wto.org/imrd/directdoc.asp?DDFDocuments/t/G/TBTN24/USA2087.DOCX", "https://docs.wto.org/imrd/directdoc.asp?DDFDocuments/t/G/TBTN24/USA2087.DOCX")</f>
        <v>https://docs.wto.org/imrd/directdoc.asp?DDFDocuments/t/G/TBTN24/USA2087.DOCX</v>
      </c>
      <c r="Q245" s="6" t="str">
        <f>HYPERLINK("https://docs.wto.org/imrd/directdoc.asp?DDFDocuments/u/G/TBTN24/USA2087.DOCX", "https://docs.wto.org/imrd/directdoc.asp?DDFDocuments/u/G/TBTN24/USA2087.DOCX")</f>
        <v>https://docs.wto.org/imrd/directdoc.asp?DDFDocuments/u/G/TBTN24/USA2087.DOCX</v>
      </c>
      <c r="R245" s="6" t="str">
        <f>HYPERLINK("https://docs.wto.org/imrd/directdoc.asp?DDFDocuments/v/G/TBTN24/USA2087.DOCX", "https://docs.wto.org/imrd/directdoc.asp?DDFDocuments/v/G/TBTN24/USA2087.DOCX")</f>
        <v>https://docs.wto.org/imrd/directdoc.asp?DDFDocuments/v/G/TBTN24/USA2087.DOCX</v>
      </c>
    </row>
    <row r="246" spans="1:18" ht="90">
      <c r="A246" s="8" t="s">
        <v>987</v>
      </c>
      <c r="B246" s="7">
        <v>45317</v>
      </c>
      <c r="C246" s="6" t="str">
        <f>HYPERLINK("https://eping.wto.org/en/Search?viewData= G/TBT/N/ISR/1313"," G/TBT/N/ISR/1313")</f>
        <v xml:space="preserve"> G/TBT/N/ISR/1313</v>
      </c>
      <c r="D246" s="6" t="s">
        <v>34</v>
      </c>
      <c r="E246" s="8" t="s">
        <v>115</v>
      </c>
      <c r="F246" s="8" t="s">
        <v>116</v>
      </c>
      <c r="G246" s="8" t="s">
        <v>117</v>
      </c>
      <c r="H246" s="6" t="s">
        <v>118</v>
      </c>
      <c r="I246" s="6" t="s">
        <v>119</v>
      </c>
      <c r="J246" s="6" t="s">
        <v>23</v>
      </c>
      <c r="K246" s="6" t="s">
        <v>21</v>
      </c>
      <c r="L246" s="6"/>
      <c r="M246" s="7">
        <v>45377</v>
      </c>
      <c r="N246" s="6" t="s">
        <v>25</v>
      </c>
      <c r="O246" s="8" t="s">
        <v>120</v>
      </c>
      <c r="P246" s="6" t="str">
        <f>HYPERLINK("https://docs.wto.org/imrd/directdoc.asp?DDFDocuments/t/G/TBTN24/ISR1313.DOCX", "https://docs.wto.org/imrd/directdoc.asp?DDFDocuments/t/G/TBTN24/ISR1313.DOCX")</f>
        <v>https://docs.wto.org/imrd/directdoc.asp?DDFDocuments/t/G/TBTN24/ISR1313.DOCX</v>
      </c>
      <c r="Q246" s="6"/>
      <c r="R246" s="6"/>
    </row>
    <row r="247" spans="1:18" ht="135">
      <c r="A247" s="8" t="s">
        <v>1047</v>
      </c>
      <c r="B247" s="7">
        <v>45302</v>
      </c>
      <c r="C247" s="6" t="str">
        <f>HYPERLINK("https://eping.wto.org/en/Search?viewData= G/TBT/N/USA/2086"," G/TBT/N/USA/2086")</f>
        <v xml:space="preserve"> G/TBT/N/USA/2086</v>
      </c>
      <c r="D247" s="6" t="s">
        <v>27</v>
      </c>
      <c r="E247" s="8" t="s">
        <v>540</v>
      </c>
      <c r="F247" s="8" t="s">
        <v>541</v>
      </c>
      <c r="G247" s="8" t="s">
        <v>542</v>
      </c>
      <c r="H247" s="6" t="s">
        <v>21</v>
      </c>
      <c r="I247" s="6" t="s">
        <v>543</v>
      </c>
      <c r="J247" s="6" t="s">
        <v>23</v>
      </c>
      <c r="K247" s="6" t="s">
        <v>21</v>
      </c>
      <c r="L247" s="6"/>
      <c r="M247" s="7">
        <v>45329</v>
      </c>
      <c r="N247" s="6" t="s">
        <v>25</v>
      </c>
      <c r="O247" s="8" t="s">
        <v>544</v>
      </c>
      <c r="P247" s="6" t="str">
        <f>HYPERLINK("https://docs.wto.org/imrd/directdoc.asp?DDFDocuments/t/G/TBTN24/USA2086.DOCX", "https://docs.wto.org/imrd/directdoc.asp?DDFDocuments/t/G/TBTN24/USA2086.DOCX")</f>
        <v>https://docs.wto.org/imrd/directdoc.asp?DDFDocuments/t/G/TBTN24/USA2086.DOCX</v>
      </c>
      <c r="Q247" s="6" t="str">
        <f>HYPERLINK("https://docs.wto.org/imrd/directdoc.asp?DDFDocuments/u/G/TBTN24/USA2086.DOCX", "https://docs.wto.org/imrd/directdoc.asp?DDFDocuments/u/G/TBTN24/USA2086.DOCX")</f>
        <v>https://docs.wto.org/imrd/directdoc.asp?DDFDocuments/u/G/TBTN24/USA2086.DOCX</v>
      </c>
      <c r="R247" s="6" t="str">
        <f>HYPERLINK("https://docs.wto.org/imrd/directdoc.asp?DDFDocuments/v/G/TBTN24/USA2086.DOCX", "https://docs.wto.org/imrd/directdoc.asp?DDFDocuments/v/G/TBTN24/USA2086.DOCX")</f>
        <v>https://docs.wto.org/imrd/directdoc.asp?DDFDocuments/v/G/TBTN24/USA2086.DOCX</v>
      </c>
    </row>
    <row r="248" spans="1:18" ht="105">
      <c r="A248" s="8" t="s">
        <v>1066</v>
      </c>
      <c r="B248" s="7">
        <v>45296</v>
      </c>
      <c r="C248" s="6" t="str">
        <f>HYPERLINK("https://eping.wto.org/en/Search?viewData= G/TBT/N/SVN/126"," G/TBT/N/SVN/126")</f>
        <v xml:space="preserve"> G/TBT/N/SVN/126</v>
      </c>
      <c r="D248" s="6" t="s">
        <v>700</v>
      </c>
      <c r="E248" s="8" t="s">
        <v>701</v>
      </c>
      <c r="F248" s="8" t="s">
        <v>702</v>
      </c>
      <c r="G248" s="8" t="s">
        <v>703</v>
      </c>
      <c r="H248" s="6" t="s">
        <v>21</v>
      </c>
      <c r="I248" s="6" t="s">
        <v>704</v>
      </c>
      <c r="J248" s="6" t="s">
        <v>705</v>
      </c>
      <c r="K248" s="6" t="s">
        <v>21</v>
      </c>
      <c r="L248" s="6"/>
      <c r="M248" s="7">
        <v>45356</v>
      </c>
      <c r="N248" s="6" t="s">
        <v>25</v>
      </c>
      <c r="O248" s="8" t="s">
        <v>706</v>
      </c>
      <c r="P248" s="6" t="str">
        <f>HYPERLINK("https://docs.wto.org/imrd/directdoc.asp?DDFDocuments/t/G/TBTN24/SVN126.DOCX", "https://docs.wto.org/imrd/directdoc.asp?DDFDocuments/t/G/TBTN24/SVN126.DOCX")</f>
        <v>https://docs.wto.org/imrd/directdoc.asp?DDFDocuments/t/G/TBTN24/SVN126.DOCX</v>
      </c>
      <c r="Q248" s="6"/>
      <c r="R248" s="6" t="str">
        <f>HYPERLINK("https://docs.wto.org/imrd/directdoc.asp?DDFDocuments/v/G/TBTN24/SVN126.DOCX", "https://docs.wto.org/imrd/directdoc.asp?DDFDocuments/v/G/TBTN24/SVN126.DOCX")</f>
        <v>https://docs.wto.org/imrd/directdoc.asp?DDFDocuments/v/G/TBTN24/SVN126.DOCX</v>
      </c>
    </row>
    <row r="249" spans="1:18" ht="45">
      <c r="A249" s="8" t="s">
        <v>1078</v>
      </c>
      <c r="B249" s="7">
        <v>45296</v>
      </c>
      <c r="C249" s="6" t="str">
        <f>HYPERLINK("https://eping.wto.org/en/Search?viewData= G/TBT/N/CHN/1779"," G/TBT/N/CHN/1779")</f>
        <v xml:space="preserve"> G/TBT/N/CHN/1779</v>
      </c>
      <c r="D249" s="6" t="s">
        <v>662</v>
      </c>
      <c r="E249" s="8" t="s">
        <v>773</v>
      </c>
      <c r="F249" s="8" t="s">
        <v>774</v>
      </c>
      <c r="G249" s="8" t="s">
        <v>775</v>
      </c>
      <c r="H249" s="6" t="s">
        <v>776</v>
      </c>
      <c r="I249" s="6" t="s">
        <v>764</v>
      </c>
      <c r="J249" s="6" t="s">
        <v>23</v>
      </c>
      <c r="K249" s="6" t="s">
        <v>24</v>
      </c>
      <c r="L249" s="6"/>
      <c r="M249" s="7">
        <v>45356</v>
      </c>
      <c r="N249" s="6" t="s">
        <v>25</v>
      </c>
      <c r="O249" s="8" t="s">
        <v>777</v>
      </c>
      <c r="P249" s="6" t="str">
        <f>HYPERLINK("https://docs.wto.org/imrd/directdoc.asp?DDFDocuments/t/G/TBTN24/CHN1779.DOCX", "https://docs.wto.org/imrd/directdoc.asp?DDFDocuments/t/G/TBTN24/CHN1779.DOCX")</f>
        <v>https://docs.wto.org/imrd/directdoc.asp?DDFDocuments/t/G/TBTN24/CHN1779.DOCX</v>
      </c>
      <c r="Q249" s="6" t="str">
        <f>HYPERLINK("https://docs.wto.org/imrd/directdoc.asp?DDFDocuments/u/G/TBTN24/CHN1779.DOCX", "https://docs.wto.org/imrd/directdoc.asp?DDFDocuments/u/G/TBTN24/CHN1779.DOCX")</f>
        <v>https://docs.wto.org/imrd/directdoc.asp?DDFDocuments/u/G/TBTN24/CHN1779.DOCX</v>
      </c>
      <c r="R249" s="6" t="str">
        <f>HYPERLINK("https://docs.wto.org/imrd/directdoc.asp?DDFDocuments/v/G/TBTN24/CHN1779.DOCX", "https://docs.wto.org/imrd/directdoc.asp?DDFDocuments/v/G/TBTN24/CHN1779.DOCX")</f>
        <v>https://docs.wto.org/imrd/directdoc.asp?DDFDocuments/v/G/TBTN24/CHN1779.DOCX</v>
      </c>
    </row>
    <row r="250" spans="1:18" ht="75">
      <c r="A250" s="8" t="s">
        <v>1117</v>
      </c>
      <c r="B250" s="7">
        <v>45296</v>
      </c>
      <c r="C250" s="6" t="str">
        <f>HYPERLINK("https://eping.wto.org/en/Search?viewData= G/TBT/N/CHN/1791"," G/TBT/N/CHN/1791")</f>
        <v xml:space="preserve"> G/TBT/N/CHN/1791</v>
      </c>
      <c r="D250" s="6" t="s">
        <v>662</v>
      </c>
      <c r="E250" s="8" t="s">
        <v>908</v>
      </c>
      <c r="F250" s="8" t="s">
        <v>909</v>
      </c>
      <c r="G250" s="8" t="s">
        <v>910</v>
      </c>
      <c r="H250" s="6" t="s">
        <v>911</v>
      </c>
      <c r="I250" s="6" t="s">
        <v>912</v>
      </c>
      <c r="J250" s="6" t="s">
        <v>23</v>
      </c>
      <c r="K250" s="6" t="s">
        <v>21</v>
      </c>
      <c r="L250" s="6"/>
      <c r="M250" s="7" t="s">
        <v>21</v>
      </c>
      <c r="N250" s="6" t="s">
        <v>25</v>
      </c>
      <c r="O250" s="8" t="s">
        <v>913</v>
      </c>
      <c r="P250" s="6" t="str">
        <f>HYPERLINK("https://docs.wto.org/imrd/directdoc.asp?DDFDocuments/t/G/TBTN24/CHN1791.DOCX", "https://docs.wto.org/imrd/directdoc.asp?DDFDocuments/t/G/TBTN24/CHN1791.DOCX")</f>
        <v>https://docs.wto.org/imrd/directdoc.asp?DDFDocuments/t/G/TBTN24/CHN1791.DOCX</v>
      </c>
      <c r="Q250" s="6" t="str">
        <f>HYPERLINK("https://docs.wto.org/imrd/directdoc.asp?DDFDocuments/u/G/TBTN24/CHN1791.DOCX", "https://docs.wto.org/imrd/directdoc.asp?DDFDocuments/u/G/TBTN24/CHN1791.DOCX")</f>
        <v>https://docs.wto.org/imrd/directdoc.asp?DDFDocuments/u/G/TBTN24/CHN1791.DOCX</v>
      </c>
      <c r="R250" s="6" t="str">
        <f>HYPERLINK("https://docs.wto.org/imrd/directdoc.asp?DDFDocuments/v/G/TBTN24/CHN1791.DOCX", "https://docs.wto.org/imrd/directdoc.asp?DDFDocuments/v/G/TBTN24/CHN1791.DOCX")</f>
        <v>https://docs.wto.org/imrd/directdoc.asp?DDFDocuments/v/G/TBTN24/CHN1791.DOCX</v>
      </c>
    </row>
    <row r="251" spans="1:18" ht="135">
      <c r="A251" s="8" t="s">
        <v>1044</v>
      </c>
      <c r="B251" s="7">
        <v>45303</v>
      </c>
      <c r="C251" s="6" t="str">
        <f>HYPERLINK("https://eping.wto.org/en/Search?viewData= G/TBT/N/GBR/71"," G/TBT/N/GBR/71")</f>
        <v xml:space="preserve"> G/TBT/N/GBR/71</v>
      </c>
      <c r="D251" s="6" t="s">
        <v>182</v>
      </c>
      <c r="E251" s="8" t="s">
        <v>499</v>
      </c>
      <c r="F251" s="8" t="s">
        <v>500</v>
      </c>
      <c r="G251" s="8" t="s">
        <v>501</v>
      </c>
      <c r="H251" s="6" t="s">
        <v>502</v>
      </c>
      <c r="I251" s="6" t="s">
        <v>503</v>
      </c>
      <c r="J251" s="6" t="s">
        <v>504</v>
      </c>
      <c r="K251" s="6" t="s">
        <v>47</v>
      </c>
      <c r="L251" s="6"/>
      <c r="M251" s="7">
        <v>45363</v>
      </c>
      <c r="N251" s="6" t="s">
        <v>25</v>
      </c>
      <c r="O251" s="8" t="s">
        <v>505</v>
      </c>
      <c r="P251" s="6" t="str">
        <f>HYPERLINK("https://docs.wto.org/imrd/directdoc.asp?DDFDocuments/t/G/TBTN24/GBR71.DOCX", "https://docs.wto.org/imrd/directdoc.asp?DDFDocuments/t/G/TBTN24/GBR71.DOCX")</f>
        <v>https://docs.wto.org/imrd/directdoc.asp?DDFDocuments/t/G/TBTN24/GBR71.DOCX</v>
      </c>
      <c r="Q251" s="6"/>
      <c r="R251" s="6" t="str">
        <f>HYPERLINK("https://docs.wto.org/imrd/directdoc.asp?DDFDocuments/v/G/TBTN24/GBR71.DOCX", "https://docs.wto.org/imrd/directdoc.asp?DDFDocuments/v/G/TBTN24/GBR71.DOCX")</f>
        <v>https://docs.wto.org/imrd/directdoc.asp?DDFDocuments/v/G/TBTN24/GBR71.DOCX</v>
      </c>
    </row>
  </sheetData>
  <sortState xmlns:xlrd2="http://schemas.microsoft.com/office/spreadsheetml/2017/richdata2" ref="A2:R251">
    <sortCondition ref="A2:A25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2024-02-01T08:30:58Z</dcterms:created>
  <dcterms:modified xsi:type="dcterms:W3CDTF">2024-02-01T10:50:03Z</dcterms:modified>
</cp:coreProperties>
</file>