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8_{8583341A-AEA8-4624-807F-2826ADEAD62B}"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4" i="1" l="1"/>
  <c r="Q324" i="1"/>
  <c r="P324" i="1"/>
  <c r="D324" i="1"/>
  <c r="R323" i="1"/>
  <c r="Q323" i="1"/>
  <c r="P323" i="1"/>
  <c r="D323" i="1"/>
  <c r="R322" i="1"/>
  <c r="Q322" i="1"/>
  <c r="P322" i="1"/>
  <c r="D322" i="1"/>
  <c r="R321" i="1"/>
  <c r="Q321" i="1"/>
  <c r="P321" i="1"/>
  <c r="D321" i="1"/>
  <c r="R320" i="1"/>
  <c r="Q320" i="1"/>
  <c r="P320" i="1"/>
  <c r="D320" i="1"/>
  <c r="R319" i="1"/>
  <c r="Q319" i="1"/>
  <c r="P319" i="1"/>
  <c r="D319" i="1"/>
  <c r="R318" i="1"/>
  <c r="Q318" i="1"/>
  <c r="P318" i="1"/>
  <c r="D318" i="1"/>
  <c r="R317" i="1"/>
  <c r="Q317" i="1"/>
  <c r="P317" i="1"/>
  <c r="D317" i="1"/>
  <c r="R316" i="1"/>
  <c r="Q316" i="1"/>
  <c r="P316" i="1"/>
  <c r="D316" i="1"/>
  <c r="R315" i="1"/>
  <c r="Q315" i="1"/>
  <c r="P315" i="1"/>
  <c r="D315" i="1"/>
  <c r="R314" i="1"/>
  <c r="Q314" i="1"/>
  <c r="P314" i="1"/>
  <c r="D314" i="1"/>
  <c r="R313" i="1"/>
  <c r="Q313" i="1"/>
  <c r="P313" i="1"/>
  <c r="D313" i="1"/>
  <c r="R312" i="1"/>
  <c r="Q312" i="1"/>
  <c r="P312" i="1"/>
  <c r="D312" i="1"/>
  <c r="R311" i="1"/>
  <c r="Q311" i="1"/>
  <c r="P311" i="1"/>
  <c r="D311" i="1"/>
  <c r="R310" i="1"/>
  <c r="Q310" i="1"/>
  <c r="P310" i="1"/>
  <c r="D310" i="1"/>
  <c r="R309" i="1"/>
  <c r="Q309" i="1"/>
  <c r="P309" i="1"/>
  <c r="D309" i="1"/>
  <c r="R308" i="1"/>
  <c r="Q308" i="1"/>
  <c r="P308" i="1"/>
  <c r="D308" i="1"/>
  <c r="R307" i="1"/>
  <c r="Q307" i="1"/>
  <c r="P307" i="1"/>
  <c r="D307" i="1"/>
  <c r="R306" i="1"/>
  <c r="Q306" i="1"/>
  <c r="P306" i="1"/>
  <c r="D306" i="1"/>
  <c r="R305" i="1"/>
  <c r="Q305" i="1"/>
  <c r="P305" i="1"/>
  <c r="D305" i="1"/>
  <c r="R304" i="1"/>
  <c r="Q304" i="1"/>
  <c r="P304" i="1"/>
  <c r="D304" i="1"/>
  <c r="R303" i="1"/>
  <c r="Q303" i="1"/>
  <c r="P303" i="1"/>
  <c r="D303" i="1"/>
  <c r="R302" i="1"/>
  <c r="Q302" i="1"/>
  <c r="P302" i="1"/>
  <c r="D302" i="1"/>
  <c r="R301" i="1"/>
  <c r="Q301" i="1"/>
  <c r="P301" i="1"/>
  <c r="D301" i="1"/>
  <c r="R300" i="1"/>
  <c r="Q300" i="1"/>
  <c r="P300" i="1"/>
  <c r="D300" i="1"/>
  <c r="R299" i="1"/>
  <c r="Q299" i="1"/>
  <c r="P299" i="1"/>
  <c r="D299" i="1"/>
  <c r="R298" i="1"/>
  <c r="Q298" i="1"/>
  <c r="P298" i="1"/>
  <c r="D298" i="1"/>
  <c r="R297" i="1"/>
  <c r="Q297" i="1"/>
  <c r="P297" i="1"/>
  <c r="D297" i="1"/>
  <c r="R296" i="1"/>
  <c r="Q296" i="1"/>
  <c r="P296" i="1"/>
  <c r="D296" i="1"/>
  <c r="R295" i="1"/>
  <c r="Q295" i="1"/>
  <c r="P295" i="1"/>
  <c r="D295" i="1"/>
  <c r="R294" i="1"/>
  <c r="Q294" i="1"/>
  <c r="P294" i="1"/>
  <c r="D294" i="1"/>
  <c r="R293" i="1"/>
  <c r="Q293" i="1"/>
  <c r="P293" i="1"/>
  <c r="D293" i="1"/>
  <c r="R292" i="1"/>
  <c r="Q292" i="1"/>
  <c r="P292" i="1"/>
  <c r="D292" i="1"/>
  <c r="R291" i="1"/>
  <c r="Q291" i="1"/>
  <c r="P291" i="1"/>
  <c r="D291" i="1"/>
  <c r="R290" i="1"/>
  <c r="Q290" i="1"/>
  <c r="P290" i="1"/>
  <c r="D290" i="1"/>
  <c r="R289" i="1"/>
  <c r="Q289" i="1"/>
  <c r="P289" i="1"/>
  <c r="D289" i="1"/>
  <c r="R288" i="1"/>
  <c r="Q288" i="1"/>
  <c r="P288" i="1"/>
  <c r="D288" i="1"/>
  <c r="R287" i="1"/>
  <c r="Q287" i="1"/>
  <c r="P287" i="1"/>
  <c r="D287" i="1"/>
  <c r="R286" i="1"/>
  <c r="Q286" i="1"/>
  <c r="P286" i="1"/>
  <c r="D286" i="1"/>
  <c r="R285" i="1"/>
  <c r="Q285" i="1"/>
  <c r="P285" i="1"/>
  <c r="D285" i="1"/>
  <c r="R284" i="1"/>
  <c r="Q284" i="1"/>
  <c r="P284" i="1"/>
  <c r="D284" i="1"/>
  <c r="R283" i="1"/>
  <c r="Q283" i="1"/>
  <c r="P283" i="1"/>
  <c r="D283" i="1"/>
  <c r="R282" i="1"/>
  <c r="Q282" i="1"/>
  <c r="P282" i="1"/>
  <c r="D282" i="1"/>
  <c r="R281" i="1"/>
  <c r="Q281" i="1"/>
  <c r="P281" i="1"/>
  <c r="D281" i="1"/>
  <c r="R280" i="1"/>
  <c r="Q280" i="1"/>
  <c r="P280" i="1"/>
  <c r="D280" i="1"/>
  <c r="R279" i="1"/>
  <c r="Q279" i="1"/>
  <c r="P279" i="1"/>
  <c r="D279" i="1"/>
  <c r="R278" i="1"/>
  <c r="Q278" i="1"/>
  <c r="P278" i="1"/>
  <c r="D278" i="1"/>
  <c r="R277" i="1"/>
  <c r="Q277" i="1"/>
  <c r="P277" i="1"/>
  <c r="D277" i="1"/>
  <c r="R276" i="1"/>
  <c r="Q276" i="1"/>
  <c r="P276" i="1"/>
  <c r="D276" i="1"/>
  <c r="R275" i="1"/>
  <c r="Q275" i="1"/>
  <c r="P275" i="1"/>
  <c r="D275" i="1"/>
  <c r="R274" i="1"/>
  <c r="Q274" i="1"/>
  <c r="P274" i="1"/>
  <c r="D274" i="1"/>
  <c r="R273" i="1"/>
  <c r="Q273" i="1"/>
  <c r="P273" i="1"/>
  <c r="D273" i="1"/>
  <c r="R272" i="1"/>
  <c r="Q272" i="1"/>
  <c r="P272" i="1"/>
  <c r="D272" i="1"/>
  <c r="R271" i="1"/>
  <c r="Q271" i="1"/>
  <c r="P271" i="1"/>
  <c r="D271" i="1"/>
  <c r="R270" i="1"/>
  <c r="Q270" i="1"/>
  <c r="P270" i="1"/>
  <c r="D270" i="1"/>
  <c r="R269" i="1"/>
  <c r="Q269" i="1"/>
  <c r="P269" i="1"/>
  <c r="D269" i="1"/>
  <c r="R268" i="1"/>
  <c r="Q268" i="1"/>
  <c r="P268" i="1"/>
  <c r="D268" i="1"/>
  <c r="R267" i="1"/>
  <c r="Q267" i="1"/>
  <c r="P267" i="1"/>
  <c r="D267" i="1"/>
  <c r="R266" i="1"/>
  <c r="Q266" i="1"/>
  <c r="P266" i="1"/>
  <c r="D266" i="1"/>
  <c r="R265" i="1"/>
  <c r="Q265" i="1"/>
  <c r="P265" i="1"/>
  <c r="D265" i="1"/>
  <c r="R264" i="1"/>
  <c r="Q264" i="1"/>
  <c r="P264" i="1"/>
  <c r="D264" i="1"/>
  <c r="R263" i="1"/>
  <c r="Q263" i="1"/>
  <c r="P263" i="1"/>
  <c r="D263" i="1"/>
  <c r="R262" i="1"/>
  <c r="Q262" i="1"/>
  <c r="P262" i="1"/>
  <c r="D262" i="1"/>
  <c r="R261" i="1"/>
  <c r="Q261" i="1"/>
  <c r="P261" i="1"/>
  <c r="D261" i="1"/>
  <c r="R260" i="1"/>
  <c r="Q260" i="1"/>
  <c r="P260" i="1"/>
  <c r="D260" i="1"/>
  <c r="R259" i="1"/>
  <c r="Q259" i="1"/>
  <c r="P259" i="1"/>
  <c r="D259" i="1"/>
  <c r="R258" i="1"/>
  <c r="Q258" i="1"/>
  <c r="P258" i="1"/>
  <c r="D258" i="1"/>
  <c r="R257" i="1"/>
  <c r="Q257" i="1"/>
  <c r="P257" i="1"/>
  <c r="D257" i="1"/>
  <c r="R256" i="1"/>
  <c r="Q256" i="1"/>
  <c r="P256" i="1"/>
  <c r="D256" i="1"/>
  <c r="R255" i="1"/>
  <c r="Q255" i="1"/>
  <c r="P255" i="1"/>
  <c r="D255" i="1"/>
  <c r="R254" i="1"/>
  <c r="Q254" i="1"/>
  <c r="P254" i="1"/>
  <c r="D254" i="1"/>
  <c r="R253" i="1"/>
  <c r="Q253" i="1"/>
  <c r="P253" i="1"/>
  <c r="D253" i="1"/>
  <c r="R252" i="1"/>
  <c r="Q252" i="1"/>
  <c r="P252" i="1"/>
  <c r="D252" i="1"/>
  <c r="R251" i="1"/>
  <c r="Q251" i="1"/>
  <c r="P251" i="1"/>
  <c r="D251" i="1"/>
  <c r="R250" i="1"/>
  <c r="Q250" i="1"/>
  <c r="P250" i="1"/>
  <c r="D250" i="1"/>
  <c r="R249" i="1"/>
  <c r="Q249" i="1"/>
  <c r="P249" i="1"/>
  <c r="D249" i="1"/>
  <c r="R248" i="1"/>
  <c r="Q248" i="1"/>
  <c r="P248" i="1"/>
  <c r="D248" i="1"/>
  <c r="R247" i="1"/>
  <c r="Q247" i="1"/>
  <c r="P247" i="1"/>
  <c r="D247" i="1"/>
  <c r="R246" i="1"/>
  <c r="Q246" i="1"/>
  <c r="P246" i="1"/>
  <c r="D246" i="1"/>
  <c r="R245" i="1"/>
  <c r="Q245" i="1"/>
  <c r="P245" i="1"/>
  <c r="D245" i="1"/>
  <c r="R244" i="1"/>
  <c r="Q244" i="1"/>
  <c r="P244" i="1"/>
  <c r="D244" i="1"/>
  <c r="R243" i="1"/>
  <c r="Q243" i="1"/>
  <c r="P243" i="1"/>
  <c r="D243" i="1"/>
  <c r="R242" i="1"/>
  <c r="Q242" i="1"/>
  <c r="P242" i="1"/>
  <c r="D242" i="1"/>
  <c r="R241" i="1"/>
  <c r="Q241" i="1"/>
  <c r="P241" i="1"/>
  <c r="D241" i="1"/>
  <c r="R240" i="1"/>
  <c r="Q240" i="1"/>
  <c r="P240" i="1"/>
  <c r="D240" i="1"/>
  <c r="R239" i="1"/>
  <c r="Q239" i="1"/>
  <c r="P239" i="1"/>
  <c r="D239" i="1"/>
  <c r="R238" i="1"/>
  <c r="Q238" i="1"/>
  <c r="P238" i="1"/>
  <c r="D238" i="1"/>
  <c r="R237" i="1"/>
  <c r="Q237" i="1"/>
  <c r="P237" i="1"/>
  <c r="D237" i="1"/>
  <c r="R236" i="1"/>
  <c r="Q236" i="1"/>
  <c r="P236" i="1"/>
  <c r="D236" i="1"/>
  <c r="R235" i="1"/>
  <c r="Q235" i="1"/>
  <c r="P235" i="1"/>
  <c r="D235" i="1"/>
  <c r="R234" i="1"/>
  <c r="Q234" i="1"/>
  <c r="P234" i="1"/>
  <c r="D234" i="1"/>
  <c r="R233" i="1"/>
  <c r="Q233" i="1"/>
  <c r="P233" i="1"/>
  <c r="D233" i="1"/>
  <c r="R232" i="1"/>
  <c r="Q232" i="1"/>
  <c r="P232" i="1"/>
  <c r="D232" i="1"/>
  <c r="R231" i="1"/>
  <c r="Q231" i="1"/>
  <c r="P231" i="1"/>
  <c r="D231" i="1"/>
  <c r="R230" i="1"/>
  <c r="Q230" i="1"/>
  <c r="P230" i="1"/>
  <c r="D230" i="1"/>
  <c r="R229" i="1"/>
  <c r="Q229" i="1"/>
  <c r="P229" i="1"/>
  <c r="D229" i="1"/>
  <c r="R228" i="1"/>
  <c r="Q228" i="1"/>
  <c r="P228" i="1"/>
  <c r="D228" i="1"/>
  <c r="R227" i="1"/>
  <c r="Q227" i="1"/>
  <c r="P227" i="1"/>
  <c r="D227" i="1"/>
  <c r="R226" i="1"/>
  <c r="Q226" i="1"/>
  <c r="P226" i="1"/>
  <c r="D226" i="1"/>
  <c r="R225" i="1"/>
  <c r="Q225" i="1"/>
  <c r="P225" i="1"/>
  <c r="D225" i="1"/>
  <c r="R224" i="1"/>
  <c r="Q224" i="1"/>
  <c r="P224" i="1"/>
  <c r="D224" i="1"/>
  <c r="R223" i="1"/>
  <c r="Q223" i="1"/>
  <c r="P223" i="1"/>
  <c r="D223" i="1"/>
  <c r="R222" i="1"/>
  <c r="Q222" i="1"/>
  <c r="P222" i="1"/>
  <c r="D222" i="1"/>
  <c r="R221" i="1"/>
  <c r="Q221" i="1"/>
  <c r="P221" i="1"/>
  <c r="D221" i="1"/>
  <c r="R220" i="1"/>
  <c r="Q220" i="1"/>
  <c r="P220" i="1"/>
  <c r="D220" i="1"/>
  <c r="R219" i="1"/>
  <c r="Q219" i="1"/>
  <c r="P219" i="1"/>
  <c r="D219" i="1"/>
  <c r="R218" i="1"/>
  <c r="Q218" i="1"/>
  <c r="P218" i="1"/>
  <c r="D218" i="1"/>
  <c r="R217" i="1"/>
  <c r="Q217" i="1"/>
  <c r="P217" i="1"/>
  <c r="D217" i="1"/>
  <c r="R216" i="1"/>
  <c r="Q216" i="1"/>
  <c r="P216" i="1"/>
  <c r="D216" i="1"/>
  <c r="R215" i="1"/>
  <c r="Q215" i="1"/>
  <c r="P215" i="1"/>
  <c r="D215" i="1"/>
  <c r="R214" i="1"/>
  <c r="Q214" i="1"/>
  <c r="P214" i="1"/>
  <c r="D214" i="1"/>
  <c r="R213" i="1"/>
  <c r="Q213" i="1"/>
  <c r="P213" i="1"/>
  <c r="D213" i="1"/>
  <c r="R212" i="1"/>
  <c r="Q212" i="1"/>
  <c r="P212" i="1"/>
  <c r="D212" i="1"/>
  <c r="R211" i="1"/>
  <c r="Q211" i="1"/>
  <c r="P211" i="1"/>
  <c r="D211" i="1"/>
  <c r="R210" i="1"/>
  <c r="Q210" i="1"/>
  <c r="P210" i="1"/>
  <c r="D210" i="1"/>
  <c r="R209" i="1"/>
  <c r="Q209" i="1"/>
  <c r="P209" i="1"/>
  <c r="D209" i="1"/>
  <c r="R208" i="1"/>
  <c r="Q208" i="1"/>
  <c r="P208" i="1"/>
  <c r="D208" i="1"/>
  <c r="R207" i="1"/>
  <c r="Q207" i="1"/>
  <c r="P207" i="1"/>
  <c r="D207" i="1"/>
  <c r="R206" i="1"/>
  <c r="Q206" i="1"/>
  <c r="P206" i="1"/>
  <c r="D206" i="1"/>
  <c r="R205" i="1"/>
  <c r="Q205" i="1"/>
  <c r="P205" i="1"/>
  <c r="D205" i="1"/>
  <c r="R204" i="1"/>
  <c r="Q204" i="1"/>
  <c r="P204" i="1"/>
  <c r="D204" i="1"/>
  <c r="R203" i="1"/>
  <c r="Q203" i="1"/>
  <c r="P203" i="1"/>
  <c r="D203" i="1"/>
  <c r="R202" i="1"/>
  <c r="Q202" i="1"/>
  <c r="P202" i="1"/>
  <c r="D202" i="1"/>
  <c r="R201" i="1"/>
  <c r="Q201" i="1"/>
  <c r="P201" i="1"/>
  <c r="D201" i="1"/>
  <c r="R200" i="1"/>
  <c r="Q200" i="1"/>
  <c r="P200" i="1"/>
  <c r="D200" i="1"/>
  <c r="R199" i="1"/>
  <c r="Q199" i="1"/>
  <c r="P199" i="1"/>
  <c r="D199" i="1"/>
  <c r="R198" i="1"/>
  <c r="Q198" i="1"/>
  <c r="P198" i="1"/>
  <c r="D198" i="1"/>
  <c r="R197" i="1"/>
  <c r="Q197" i="1"/>
  <c r="P197" i="1"/>
  <c r="D197" i="1"/>
  <c r="R196" i="1"/>
  <c r="Q196" i="1"/>
  <c r="P196" i="1"/>
  <c r="D196" i="1"/>
  <c r="R195" i="1"/>
  <c r="Q195" i="1"/>
  <c r="P195" i="1"/>
  <c r="D195" i="1"/>
  <c r="R194" i="1"/>
  <c r="Q194" i="1"/>
  <c r="P194" i="1"/>
  <c r="D194" i="1"/>
  <c r="R193" i="1"/>
  <c r="Q193" i="1"/>
  <c r="P193" i="1"/>
  <c r="D193" i="1"/>
  <c r="R192" i="1"/>
  <c r="Q192" i="1"/>
  <c r="P192" i="1"/>
  <c r="D192" i="1"/>
  <c r="R191" i="1"/>
  <c r="Q191" i="1"/>
  <c r="P191" i="1"/>
  <c r="D191" i="1"/>
  <c r="R190" i="1"/>
  <c r="Q190" i="1"/>
  <c r="P190" i="1"/>
  <c r="D190" i="1"/>
  <c r="R189" i="1"/>
  <c r="Q189" i="1"/>
  <c r="P189" i="1"/>
  <c r="D189" i="1"/>
  <c r="R188" i="1"/>
  <c r="Q188" i="1"/>
  <c r="P188" i="1"/>
  <c r="D188" i="1"/>
  <c r="R187" i="1"/>
  <c r="Q187" i="1"/>
  <c r="P187" i="1"/>
  <c r="D187" i="1"/>
  <c r="R186" i="1"/>
  <c r="Q186" i="1"/>
  <c r="P186" i="1"/>
  <c r="D186" i="1"/>
  <c r="R185" i="1"/>
  <c r="Q185" i="1"/>
  <c r="P185" i="1"/>
  <c r="D185" i="1"/>
  <c r="R184" i="1"/>
  <c r="Q184" i="1"/>
  <c r="P184" i="1"/>
  <c r="D184" i="1"/>
  <c r="R183" i="1"/>
  <c r="Q183" i="1"/>
  <c r="P183" i="1"/>
  <c r="D183" i="1"/>
  <c r="R182" i="1"/>
  <c r="Q182" i="1"/>
  <c r="P182" i="1"/>
  <c r="D182" i="1"/>
  <c r="R181" i="1"/>
  <c r="Q181" i="1"/>
  <c r="P181" i="1"/>
  <c r="D181" i="1"/>
  <c r="R180" i="1"/>
  <c r="Q180" i="1"/>
  <c r="P180" i="1"/>
  <c r="D180" i="1"/>
  <c r="R179" i="1"/>
  <c r="Q179" i="1"/>
  <c r="P179" i="1"/>
  <c r="D179" i="1"/>
  <c r="R178" i="1"/>
  <c r="Q178" i="1"/>
  <c r="P178" i="1"/>
  <c r="D178" i="1"/>
  <c r="R177" i="1"/>
  <c r="Q177" i="1"/>
  <c r="P177" i="1"/>
  <c r="D177" i="1"/>
  <c r="R176" i="1"/>
  <c r="Q176" i="1"/>
  <c r="P176" i="1"/>
  <c r="D176" i="1"/>
  <c r="R175" i="1"/>
  <c r="Q175" i="1"/>
  <c r="P175" i="1"/>
  <c r="D175" i="1"/>
  <c r="R174" i="1"/>
  <c r="Q174" i="1"/>
  <c r="P174" i="1"/>
  <c r="D174" i="1"/>
  <c r="R173" i="1"/>
  <c r="Q173" i="1"/>
  <c r="P173" i="1"/>
  <c r="D173" i="1"/>
  <c r="R172" i="1"/>
  <c r="Q172" i="1"/>
  <c r="P172" i="1"/>
  <c r="D172" i="1"/>
  <c r="R171" i="1"/>
  <c r="Q171" i="1"/>
  <c r="P171" i="1"/>
  <c r="D171" i="1"/>
  <c r="R170" i="1"/>
  <c r="Q170" i="1"/>
  <c r="P170" i="1"/>
  <c r="D170" i="1"/>
  <c r="R169" i="1"/>
  <c r="Q169" i="1"/>
  <c r="P169" i="1"/>
  <c r="D169" i="1"/>
  <c r="R168" i="1"/>
  <c r="Q168" i="1"/>
  <c r="P168" i="1"/>
  <c r="D168" i="1"/>
  <c r="R167" i="1"/>
  <c r="Q167" i="1"/>
  <c r="P167" i="1"/>
  <c r="D167" i="1"/>
  <c r="R166" i="1"/>
  <c r="Q166" i="1"/>
  <c r="P166" i="1"/>
  <c r="D166" i="1"/>
  <c r="R165" i="1"/>
  <c r="Q165" i="1"/>
  <c r="P165" i="1"/>
  <c r="D165" i="1"/>
  <c r="R164" i="1"/>
  <c r="Q164" i="1"/>
  <c r="P164" i="1"/>
  <c r="D164" i="1"/>
  <c r="R163" i="1"/>
  <c r="Q163" i="1"/>
  <c r="P163" i="1"/>
  <c r="D163" i="1"/>
  <c r="R162" i="1"/>
  <c r="Q162" i="1"/>
  <c r="P162" i="1"/>
  <c r="D162" i="1"/>
  <c r="R161" i="1"/>
  <c r="Q161" i="1"/>
  <c r="P161" i="1"/>
  <c r="D161" i="1"/>
  <c r="R160" i="1"/>
  <c r="Q160" i="1"/>
  <c r="P160" i="1"/>
  <c r="D160" i="1"/>
  <c r="R159" i="1"/>
  <c r="Q159" i="1"/>
  <c r="P159" i="1"/>
  <c r="D159" i="1"/>
  <c r="R158" i="1"/>
  <c r="Q158" i="1"/>
  <c r="P158" i="1"/>
  <c r="D158" i="1"/>
  <c r="R157" i="1"/>
  <c r="Q157" i="1"/>
  <c r="P157" i="1"/>
  <c r="D157" i="1"/>
  <c r="R156" i="1"/>
  <c r="Q156" i="1"/>
  <c r="P156" i="1"/>
  <c r="D156" i="1"/>
  <c r="R155" i="1"/>
  <c r="Q155" i="1"/>
  <c r="P155" i="1"/>
  <c r="D155" i="1"/>
  <c r="R154" i="1"/>
  <c r="Q154" i="1"/>
  <c r="P154" i="1"/>
  <c r="D154" i="1"/>
  <c r="R153" i="1"/>
  <c r="Q153" i="1"/>
  <c r="P153" i="1"/>
  <c r="D153" i="1"/>
  <c r="R152" i="1"/>
  <c r="Q152" i="1"/>
  <c r="P152" i="1"/>
  <c r="D152" i="1"/>
  <c r="R151" i="1"/>
  <c r="Q151" i="1"/>
  <c r="P151" i="1"/>
  <c r="D151" i="1"/>
  <c r="R150" i="1"/>
  <c r="Q150" i="1"/>
  <c r="P150" i="1"/>
  <c r="D150" i="1"/>
  <c r="R149" i="1"/>
  <c r="Q149" i="1"/>
  <c r="P149" i="1"/>
  <c r="D149" i="1"/>
  <c r="R148" i="1"/>
  <c r="Q148" i="1"/>
  <c r="P148" i="1"/>
  <c r="D148" i="1"/>
  <c r="R147" i="1"/>
  <c r="Q147" i="1"/>
  <c r="P147" i="1"/>
  <c r="D147" i="1"/>
  <c r="R146" i="1"/>
  <c r="Q146" i="1"/>
  <c r="P146" i="1"/>
  <c r="D146" i="1"/>
  <c r="R145" i="1"/>
  <c r="Q145" i="1"/>
  <c r="P145" i="1"/>
  <c r="D145" i="1"/>
  <c r="R144" i="1"/>
  <c r="Q144" i="1"/>
  <c r="P144" i="1"/>
  <c r="D144" i="1"/>
  <c r="R143" i="1"/>
  <c r="Q143" i="1"/>
  <c r="P143" i="1"/>
  <c r="D143" i="1"/>
  <c r="R142" i="1"/>
  <c r="Q142" i="1"/>
  <c r="P142" i="1"/>
  <c r="D142" i="1"/>
  <c r="R141" i="1"/>
  <c r="Q141" i="1"/>
  <c r="P141" i="1"/>
  <c r="D141" i="1"/>
  <c r="R140" i="1"/>
  <c r="Q140" i="1"/>
  <c r="P140" i="1"/>
  <c r="D140" i="1"/>
  <c r="R139" i="1"/>
  <c r="Q139" i="1"/>
  <c r="P139" i="1"/>
  <c r="D139" i="1"/>
  <c r="R138" i="1"/>
  <c r="Q138" i="1"/>
  <c r="P138" i="1"/>
  <c r="D138" i="1"/>
  <c r="R137" i="1"/>
  <c r="Q137" i="1"/>
  <c r="P137" i="1"/>
  <c r="D137" i="1"/>
  <c r="R136" i="1"/>
  <c r="Q136" i="1"/>
  <c r="P136" i="1"/>
  <c r="D136" i="1"/>
  <c r="R135" i="1"/>
  <c r="Q135" i="1"/>
  <c r="P135" i="1"/>
  <c r="D135" i="1"/>
  <c r="R134" i="1"/>
  <c r="Q134" i="1"/>
  <c r="P134" i="1"/>
  <c r="D134" i="1"/>
  <c r="R133" i="1"/>
  <c r="Q133" i="1"/>
  <c r="P133" i="1"/>
  <c r="D133" i="1"/>
  <c r="R132" i="1"/>
  <c r="Q132" i="1"/>
  <c r="P132" i="1"/>
  <c r="D132" i="1"/>
  <c r="R131" i="1"/>
  <c r="Q131" i="1"/>
  <c r="P131" i="1"/>
  <c r="D131" i="1"/>
  <c r="R130" i="1"/>
  <c r="Q130" i="1"/>
  <c r="P130" i="1"/>
  <c r="D130" i="1"/>
  <c r="R129" i="1"/>
  <c r="Q129" i="1"/>
  <c r="P129" i="1"/>
  <c r="D129" i="1"/>
  <c r="R128" i="1"/>
  <c r="Q128" i="1"/>
  <c r="P128" i="1"/>
  <c r="D128" i="1"/>
  <c r="R127" i="1"/>
  <c r="Q127" i="1"/>
  <c r="P127" i="1"/>
  <c r="D127" i="1"/>
  <c r="R126" i="1"/>
  <c r="Q126" i="1"/>
  <c r="P126" i="1"/>
  <c r="D126" i="1"/>
  <c r="R125" i="1"/>
  <c r="Q125" i="1"/>
  <c r="P125" i="1"/>
  <c r="D125" i="1"/>
  <c r="R124" i="1"/>
  <c r="Q124" i="1"/>
  <c r="P124" i="1"/>
  <c r="D124" i="1"/>
  <c r="R123" i="1"/>
  <c r="Q123" i="1"/>
  <c r="P123" i="1"/>
  <c r="D123" i="1"/>
  <c r="R122" i="1"/>
  <c r="Q122" i="1"/>
  <c r="P122" i="1"/>
  <c r="D122" i="1"/>
  <c r="R121" i="1"/>
  <c r="Q121" i="1"/>
  <c r="P121" i="1"/>
  <c r="D121" i="1"/>
  <c r="R120" i="1"/>
  <c r="Q120" i="1"/>
  <c r="P120" i="1"/>
  <c r="D120" i="1"/>
  <c r="R119" i="1"/>
  <c r="Q119" i="1"/>
  <c r="P119" i="1"/>
  <c r="D119" i="1"/>
  <c r="R118" i="1"/>
  <c r="Q118" i="1"/>
  <c r="P118" i="1"/>
  <c r="D118" i="1"/>
  <c r="R117" i="1"/>
  <c r="Q117" i="1"/>
  <c r="P117" i="1"/>
  <c r="D117" i="1"/>
  <c r="R116" i="1"/>
  <c r="Q116" i="1"/>
  <c r="P116" i="1"/>
  <c r="D116" i="1"/>
  <c r="R115" i="1"/>
  <c r="Q115" i="1"/>
  <c r="P115" i="1"/>
  <c r="D115" i="1"/>
  <c r="R114" i="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R84" i="1"/>
  <c r="Q84" i="1"/>
  <c r="P84" i="1"/>
  <c r="D84" i="1"/>
  <c r="R83" i="1"/>
  <c r="Q83" i="1"/>
  <c r="P83" i="1"/>
  <c r="D83" i="1"/>
  <c r="R82" i="1"/>
  <c r="Q82" i="1"/>
  <c r="P82" i="1"/>
  <c r="D82" i="1"/>
  <c r="R81" i="1"/>
  <c r="Q81" i="1"/>
  <c r="P81" i="1"/>
  <c r="D81" i="1"/>
  <c r="R80" i="1"/>
  <c r="Q80" i="1"/>
  <c r="P80" i="1"/>
  <c r="D80" i="1"/>
  <c r="R79" i="1"/>
  <c r="Q79" i="1"/>
  <c r="P79" i="1"/>
  <c r="D79" i="1"/>
  <c r="R78" i="1"/>
  <c r="Q78" i="1"/>
  <c r="P78" i="1"/>
  <c r="D78" i="1"/>
  <c r="R77" i="1"/>
  <c r="Q77" i="1"/>
  <c r="P77" i="1"/>
  <c r="D77" i="1"/>
  <c r="R76" i="1"/>
  <c r="Q76" i="1"/>
  <c r="P76" i="1"/>
  <c r="D76" i="1"/>
  <c r="R75" i="1"/>
  <c r="Q75" i="1"/>
  <c r="P75" i="1"/>
  <c r="D75" i="1"/>
  <c r="R74" i="1"/>
  <c r="Q74" i="1"/>
  <c r="P74" i="1"/>
  <c r="D74" i="1"/>
  <c r="R73" i="1"/>
  <c r="Q73" i="1"/>
  <c r="P73" i="1"/>
  <c r="D73" i="1"/>
  <c r="R72" i="1"/>
  <c r="Q72" i="1"/>
  <c r="P72" i="1"/>
  <c r="D72" i="1"/>
  <c r="R71" i="1"/>
  <c r="Q71" i="1"/>
  <c r="P71" i="1"/>
  <c r="D71" i="1"/>
  <c r="R70" i="1"/>
  <c r="Q70" i="1"/>
  <c r="P70" i="1"/>
  <c r="D70" i="1"/>
  <c r="R69" i="1"/>
  <c r="Q69" i="1"/>
  <c r="P69" i="1"/>
  <c r="D69" i="1"/>
  <c r="R68" i="1"/>
  <c r="Q68" i="1"/>
  <c r="P68" i="1"/>
  <c r="D68" i="1"/>
  <c r="R67" i="1"/>
  <c r="Q67" i="1"/>
  <c r="P67" i="1"/>
  <c r="D67" i="1"/>
  <c r="R66" i="1"/>
  <c r="Q66" i="1"/>
  <c r="P66" i="1"/>
  <c r="D66" i="1"/>
  <c r="R65" i="1"/>
  <c r="Q65" i="1"/>
  <c r="P65" i="1"/>
  <c r="D65" i="1"/>
  <c r="R64" i="1"/>
  <c r="Q64" i="1"/>
  <c r="P64" i="1"/>
  <c r="D64" i="1"/>
  <c r="R63" i="1"/>
  <c r="Q63" i="1"/>
  <c r="P63" i="1"/>
  <c r="D63" i="1"/>
  <c r="R62" i="1"/>
  <c r="Q62" i="1"/>
  <c r="P62" i="1"/>
  <c r="D62" i="1"/>
  <c r="R61" i="1"/>
  <c r="Q61" i="1"/>
  <c r="P61" i="1"/>
  <c r="D61" i="1"/>
  <c r="R60" i="1"/>
  <c r="Q60" i="1"/>
  <c r="P60" i="1"/>
  <c r="D60" i="1"/>
  <c r="R59" i="1"/>
  <c r="Q59" i="1"/>
  <c r="P59" i="1"/>
  <c r="D59" i="1"/>
  <c r="R58" i="1"/>
  <c r="Q58" i="1"/>
  <c r="P58" i="1"/>
  <c r="D58" i="1"/>
  <c r="R57" i="1"/>
  <c r="Q57" i="1"/>
  <c r="P57" i="1"/>
  <c r="D57" i="1"/>
  <c r="R56" i="1"/>
  <c r="Q56" i="1"/>
  <c r="P56" i="1"/>
  <c r="D56" i="1"/>
  <c r="R55" i="1"/>
  <c r="Q55" i="1"/>
  <c r="P55" i="1"/>
  <c r="D55" i="1"/>
  <c r="R54" i="1"/>
  <c r="Q54" i="1"/>
  <c r="P54" i="1"/>
  <c r="D54" i="1"/>
  <c r="R53" i="1"/>
  <c r="Q53" i="1"/>
  <c r="P53" i="1"/>
  <c r="D53" i="1"/>
  <c r="R52" i="1"/>
  <c r="Q52" i="1"/>
  <c r="P52" i="1"/>
  <c r="D52" i="1"/>
  <c r="R51" i="1"/>
  <c r="Q51" i="1"/>
  <c r="P51" i="1"/>
  <c r="D51" i="1"/>
  <c r="R50" i="1"/>
  <c r="Q50" i="1"/>
  <c r="P50" i="1"/>
  <c r="D50" i="1"/>
  <c r="R49" i="1"/>
  <c r="Q49" i="1"/>
  <c r="P49" i="1"/>
  <c r="D49" i="1"/>
  <c r="R48" i="1"/>
  <c r="Q48" i="1"/>
  <c r="P48" i="1"/>
  <c r="D48" i="1"/>
  <c r="R47" i="1"/>
  <c r="Q47" i="1"/>
  <c r="P47" i="1"/>
  <c r="D47" i="1"/>
  <c r="R46" i="1"/>
  <c r="Q46" i="1"/>
  <c r="P46" i="1"/>
  <c r="D46" i="1"/>
  <c r="R45" i="1"/>
  <c r="Q45" i="1"/>
  <c r="P45" i="1"/>
  <c r="D45" i="1"/>
  <c r="R44" i="1"/>
  <c r="Q44" i="1"/>
  <c r="P44" i="1"/>
  <c r="D44" i="1"/>
  <c r="R43" i="1"/>
  <c r="Q43" i="1"/>
  <c r="P43" i="1"/>
  <c r="D43" i="1"/>
  <c r="R42" i="1"/>
  <c r="Q42" i="1"/>
  <c r="P42" i="1"/>
  <c r="D42" i="1"/>
  <c r="R41" i="1"/>
  <c r="Q41" i="1"/>
  <c r="P41" i="1"/>
  <c r="D41" i="1"/>
  <c r="R40" i="1"/>
  <c r="Q40" i="1"/>
  <c r="P40" i="1"/>
  <c r="D40" i="1"/>
  <c r="R39" i="1"/>
  <c r="Q39" i="1"/>
  <c r="P39" i="1"/>
  <c r="D39" i="1"/>
  <c r="R38" i="1"/>
  <c r="Q38" i="1"/>
  <c r="P38" i="1"/>
  <c r="D38" i="1"/>
  <c r="R37" i="1"/>
  <c r="Q37" i="1"/>
  <c r="P37" i="1"/>
  <c r="D37" i="1"/>
  <c r="R36" i="1"/>
  <c r="Q36" i="1"/>
  <c r="P36" i="1"/>
  <c r="D36" i="1"/>
  <c r="R35" i="1"/>
  <c r="Q35" i="1"/>
  <c r="P35" i="1"/>
  <c r="D35" i="1"/>
  <c r="R34" i="1"/>
  <c r="Q34" i="1"/>
  <c r="P34" i="1"/>
  <c r="D34" i="1"/>
  <c r="R33" i="1"/>
  <c r="Q33" i="1"/>
  <c r="P33" i="1"/>
  <c r="D33" i="1"/>
  <c r="R32" i="1"/>
  <c r="Q32" i="1"/>
  <c r="P32" i="1"/>
  <c r="D32" i="1"/>
  <c r="R31" i="1"/>
  <c r="Q31" i="1"/>
  <c r="P31" i="1"/>
  <c r="D31" i="1"/>
  <c r="R30" i="1"/>
  <c r="Q30" i="1"/>
  <c r="P30" i="1"/>
  <c r="D30" i="1"/>
  <c r="R29" i="1"/>
  <c r="Q29" i="1"/>
  <c r="P29" i="1"/>
  <c r="D29" i="1"/>
  <c r="R28" i="1"/>
  <c r="Q28" i="1"/>
  <c r="P28" i="1"/>
  <c r="D28" i="1"/>
  <c r="R27" i="1"/>
  <c r="Q27" i="1"/>
  <c r="P27" i="1"/>
  <c r="D27" i="1"/>
  <c r="R26" i="1"/>
  <c r="Q26" i="1"/>
  <c r="P26" i="1"/>
  <c r="D26" i="1"/>
  <c r="R25" i="1"/>
  <c r="Q25" i="1"/>
  <c r="P25" i="1"/>
  <c r="D25" i="1"/>
  <c r="R24" i="1"/>
  <c r="Q24" i="1"/>
  <c r="P24" i="1"/>
  <c r="D24" i="1"/>
  <c r="R23" i="1"/>
  <c r="Q23" i="1"/>
  <c r="P23" i="1"/>
  <c r="D23" i="1"/>
  <c r="R22" i="1"/>
  <c r="Q22" i="1"/>
  <c r="P22" i="1"/>
  <c r="D22" i="1"/>
  <c r="R21" i="1"/>
  <c r="Q21" i="1"/>
  <c r="P21" i="1"/>
  <c r="D21" i="1"/>
  <c r="R20" i="1"/>
  <c r="Q20" i="1"/>
  <c r="P20" i="1"/>
  <c r="D20" i="1"/>
  <c r="R19" i="1"/>
  <c r="Q19" i="1"/>
  <c r="P19" i="1"/>
  <c r="D19" i="1"/>
  <c r="R18" i="1"/>
  <c r="Q18" i="1"/>
  <c r="P18" i="1"/>
  <c r="D18" i="1"/>
  <c r="R17" i="1"/>
  <c r="Q17" i="1"/>
  <c r="P17" i="1"/>
  <c r="D17" i="1"/>
  <c r="R16" i="1"/>
  <c r="Q16" i="1"/>
  <c r="P16" i="1"/>
  <c r="D16" i="1"/>
  <c r="R15" i="1"/>
  <c r="Q15" i="1"/>
  <c r="P15" i="1"/>
  <c r="D15" i="1"/>
  <c r="R14" i="1"/>
  <c r="Q14" i="1"/>
  <c r="P14" i="1"/>
  <c r="D14" i="1"/>
  <c r="R13" i="1"/>
  <c r="Q13" i="1"/>
  <c r="P13" i="1"/>
  <c r="D13" i="1"/>
  <c r="R12" i="1"/>
  <c r="Q12" i="1"/>
  <c r="P12" i="1"/>
  <c r="D12" i="1"/>
  <c r="R11" i="1"/>
  <c r="Q11" i="1"/>
  <c r="P11" i="1"/>
  <c r="D11" i="1"/>
  <c r="R10" i="1"/>
  <c r="Q10" i="1"/>
  <c r="P10" i="1"/>
  <c r="D10" i="1"/>
  <c r="R9" i="1"/>
  <c r="Q9" i="1"/>
  <c r="P9" i="1"/>
  <c r="D9" i="1"/>
  <c r="R8" i="1"/>
  <c r="Q8" i="1"/>
  <c r="P8" i="1"/>
  <c r="D8" i="1"/>
  <c r="R7" i="1"/>
  <c r="Q7" i="1"/>
  <c r="P7" i="1"/>
  <c r="D7" i="1"/>
  <c r="R6" i="1"/>
  <c r="Q6" i="1"/>
  <c r="P6" i="1"/>
  <c r="D6" i="1"/>
  <c r="R5" i="1"/>
  <c r="Q5" i="1"/>
  <c r="P5" i="1"/>
  <c r="D5" i="1"/>
  <c r="R4" i="1"/>
  <c r="Q4" i="1"/>
  <c r="P4" i="1"/>
  <c r="D4" i="1"/>
  <c r="R3" i="1"/>
  <c r="Q3" i="1"/>
  <c r="P3" i="1"/>
  <c r="D3" i="1"/>
  <c r="R2" i="1"/>
  <c r="Q2" i="1"/>
  <c r="P2" i="1"/>
  <c r="D2" i="1"/>
</calcChain>
</file>

<file path=xl/sharedStrings.xml><?xml version="1.0" encoding="utf-8"?>
<sst xmlns="http://schemas.openxmlformats.org/spreadsheetml/2006/main" count="3566" uniqueCount="882">
  <si>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</si>
  <si>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</si>
  <si>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</si>
  <si>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</si>
  <si>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</si>
  <si>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</si>
  <si>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</si>
  <si>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</si>
  <si>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</si>
  <si>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</si>
  <si>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</si>
  <si>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</si>
  <si>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</si>
  <si>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</si>
  <si>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</si>
  <si>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</si>
  <si>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</si>
  <si>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Mexico</t>
  </si>
  <si>
    <t>Norma Oficial Mexicana de Emergencia NOM-EM-007-ASEA-2025, Distribución de Gas Licuado de Petróleo (cancela a la NOM-007-SESH-2010 Vehículos para el transporte y distribución de Gas L.P.- Condiciones de seguridad, operación y mantenimiento)</t>
  </si>
  <si>
    <t>Objetivoestablece las especificaciones técnicas y requisitos de Seguridad Industrial, Seguridad Operativa y protección al medio ambiente que deben cumplir los Regulados que realicen la actividad de Distribución de Gas Licuado de Petróleo por medio de Auto-tanque y Vehículo de Reparto.Campo de aplicaciónAplica en todo el territorio nacional y es de observancia general y obligatoria para los Regulados que lleven a cabo las siguientes actividades:Distribución de Gas Licuado de Petróleo por Auto-tanque, a partir del punto de transvase para la carga del Recipiente no Desmontable con GLP, el traslado del Auto-tanque y hasta el punto de conexión para la descarga en la Instalación del Usuario o Instalación de aprovechamiento del Usuario Final, así como las actividades relacionadas con la guarda del Auto-tanque, yLa Distribución de Gas Licuado de Petróleo por Vehículo de Reparto, a partir de la recepción de los Recipientes Transportables sujetos a presión y Recipientes Portátiles en la planta de Distribución o Bodega de guarda para Distribución de GLP, el traslado, hasta su entrega en la Instalación del Usuario o Instalación de aprovechamiento del Usuario Final, así como las actividades relacionadas con la guarda del Vehículo de Reparto.Lo anterior, para el inicio de operación, durante la operación y mantenimiento y hasta el término de la operación de la Unidad de Distribución.</t>
  </si>
  <si>
    <t>Aplica en todo el territorio nacional y es de observancia general y obligatoria para los Regulados que lleven a cabo las siguientes actividades:Distribución de Gas Licuado de Petróleo por Auto-tanque, a partir del punto de transvase para la carga del Recipiente no Desmontable con GLP, el traslado del Auto-tanque y hasta el punto de conexión para la descarga en la Instalación del Usuario o Instalación de aprovechamiento del Usuario Final, así como las actividades relacionadas con la guarda del Auto-tanque, yLa Distribución de Gas Licuado de Petróleo por Vehículo de Reparto, a partir de la recepción de los Recipientes Transportables sujetos a presión y Recipientes Portátiles en la planta de Distribución o Bodega de guarda para Distribución de GLP, el traslado, hasta su entrega en la Instalación del Usuario o Instalación de aprovechamiento del Usuario Final, así como las actividades relacionadas con la guarda del Vehículo de Reparto.Lo anterior, para el inicio de operación, durante la operación y mantenimiento y hasta el término de la operación de la Unidad de Distribución.</t>
  </si>
  <si>
    <t/>
  </si>
  <si>
    <t>Protection of human health or safety (TBT); Protection of the environment (TBT)</t>
  </si>
  <si>
    <t>Regular notification</t>
  </si>
  <si>
    <r>
      <rPr>
        <sz val="11"/>
        <rFont val="Calibri"/>
      </rPr>
      <t>https://members.wto.org/crnattachments/2025/TBT/MEX/25_07357_00_s.pdf</t>
    </r>
  </si>
  <si>
    <t>Norma Oficial Mexicana de Emergencia NOM-EM-006-ASEA-2025, Transporte de Gas Licuado de Petróleo.</t>
  </si>
  <si>
    <t>Objetivo: La presente Norma Oficial Mexicana de Emergencia establece las especificaciones técnicas y requisitos de Seguridad Industrial, Seguridad Operativa y protección al medio ambiente que deben cumplir los Regulados que realicen la actividad de Transporte de Gas Licuado de Petróleo por medio de Auto-tanque y Semirremolque, en este último caso con su respectivo Tractocamión (Tractocamión-Semirremolque).Campo de aplicación:Aplica en todo el territorio nacional y es de observancia general y obligatoria para los Regulados que lleven a cabo las siguientes actividades:a. El Transporte de Gas Licuado de Petróleo por Semirremolque, con su respectivo Tractocamión en la configuración aplicable, a partir del punto de transvase (válvula) para la carga del Recipiente No Desmontable con GLP en una Instalación regulada, el traslado y hasta el punto de transvase (válvula) de la descarga de GLP del Semirremolque en otra Instalación regulada o a una Instalación de aprovechamiento industrial, yb. El Transporte de Gas Licuado de Petróleo por Auto-tanque, a partir del punto de transvase (válvula) para la carga del Recipiente No Desmontable con GLP en una Instalación regulada, el traslado y hasta el punto de transvase (válvula) de la descarga de GLP del Auto-tanque en otra Instalación regulada o a una Instalación de aprovechamiento industrial.Lo anterior, para el inicio de operación, durante la operación y mantenimiento y hasta el término de la operación de la Unidad de Transporte.</t>
  </si>
  <si>
    <t>Aplica en todo el territorio nacional y es de observancia general y obligatoria para los Regulados que lleven a cabo las siguientes actividades:a. El Transporte de Gas Licuado de Petróleo por Semirremolque, con su respectivo Tractocamión en la configuración aplicable, a partir del punto de transvase (válvula) para la carga del Recipiente No Desmontable con GLP en una Instalación regulada, el traslado y hasta el punto de transvase (válvula) de la descarga de GLP del Semirremolque en otra Instalación regulada o a una Instalación de aprovechamiento industrial, yb. El Transporte de Gas Licuado de Petróleo por Auto-tanque, a partir del punto de transvase (válvula) para la carga del Recipiente No Desmontable con GLP en una Instalación regulada, el traslado y hasta el punto de transvase (válvula) de la descarga de GLP del Auto-tanque en otra Instalación regulada o a una Instalación de aprovechamiento industrial.Lo anterior, para el inicio de operación, durante la operación y mantenimiento y hasta el término de la operación de la Unidad de Transporte.</t>
  </si>
  <si>
    <t>75.160.20 - Liquid fuels</t>
  </si>
  <si>
    <r>
      <rPr>
        <sz val="11"/>
        <rFont val="Calibri"/>
      </rPr>
      <t>https://members.wto.org/crnattachments/2025/TBT/MEX/25_07358_00_s.pdf</t>
    </r>
  </si>
  <si>
    <t>United Kingdom</t>
  </si>
  <si>
    <t>The Cosmetic Products (Restriction of Chemical Substances) Regulations 2026</t>
  </si>
  <si>
    <t>This measure will amend Regulation (EC) No 1223/2009 (“the Cosmetic Regulation”) as it applies in Great Britain to lower the threshold for labelling requirements for formaldehyde releasing substances and prohibit the use of 3-(4-Methylbenzylidene)-d1 camphor/Enzacamene (4-MBC) in cosmetic products. The measure will also prohibit 16 new substances that have been classified as carcinogenic, mutagenic and reprotoxic (CMR) substances under Regulation (EC) No 1272/2008 (the GB Classification, Labelling and Packaging (CLP) Regulation). </t>
  </si>
  <si>
    <t>Cosmetic products are defined by Article 2(1)(a) of Regulation (EC) No 1223/2009ESSENTIAL OILS AND RESINOIDS; PERFUMERY, COSMETIC OR TOILET PREPARATIONS (HS code(s): 33)</t>
  </si>
  <si>
    <t>33 - ESSENTIAL OILS AND RESINOIDS; PERFUMERY, COSMETIC OR TOILET PREPARATIONS</t>
  </si>
  <si>
    <t>71.100.70 - Cosmetics. Toiletries</t>
  </si>
  <si>
    <t>Protection of human health or safety (TBT)</t>
  </si>
  <si>
    <r>
      <rPr>
        <sz val="11"/>
        <rFont val="Calibri"/>
      </rPr>
      <t>https://members.wto.org/crnattachments/2025/TBT/GBR/25_07356_00_e.pdf</t>
    </r>
  </si>
  <si>
    <t>Chinese Taipei</t>
  </si>
  <si>
    <t>Proposal for Amendments to the Legal Inspection Requirements for Digital Still Image Video Cameras and Digital Cameras and 3 Other IT Products</t>
  </si>
  <si>
    <t>To align with the international trend of mandating cybersecurity testing for information technology products, and in response to the increasing number of cybersecurity incidents involving IoT products being hacked both domestically and internationally in recent years, the BSMI plans to introduce additional cybersecurity testing requirements for network-connected security devices, as well as information and audiovisual IoT products. This initiative aims to enhance the cybersecurity resilience of critical IoT products in the domestic market, ensure product security, and safeguard consumer rights.</t>
  </si>
  <si>
    <t>Units for automatic data-processing machines (excl. processing units, input or output units and storage units) (HS code(s): 847180); Machines for the reception, conversion and transmission or regeneration of voice, images or other data, incl. switching and routing apparatus (excl. telephone sets, telephones for cellular networks or for other wireless networks) (HS code(s): 851762); - Television cameras, digital cameras and video camera recorders : (HS code(s): 85258)</t>
  </si>
  <si>
    <t>85258 - - Television cameras, digital cameras and video camera recorders :; 851762 - Machines for the reception, conversion and transmission or regeneration of voice, images or other data, incl. switching and routing apparatus (excl. telephone sets, telephones for cellular networks or for other wireless networks); 847180 - Units for automatic data-processing machines (excl. processing units, input or output units and storage units)</t>
  </si>
  <si>
    <t>33.050 - Telecommunication terminal equipment</t>
  </si>
  <si>
    <r>
      <rPr>
        <sz val="11"/>
        <rFont val="Calibri"/>
      </rPr>
      <t>https://members.wto.org/crnattachments/2025/TBT/TPKM/25_07260_00_e.pdf
https://members.wto.org/crnattachments/2025/TBT/TPKM/25_07260_00_x.pdf</t>
    </r>
  </si>
  <si>
    <t>Honduras</t>
  </si>
  <si>
    <t>Materiales de Construcción. Cemento Hidráulico. Especificaciones Técnicas, Etiquetado y Registro.</t>
  </si>
  <si>
    <t>Este Reglamento Técnico tiene como objeto establecer las especificaciones técnicas y los requisitos de etiquetado y registro que debe cumplir el cemento hidráulico que se comercializa a nivel nacional. Con el fin de prevenir riesgos para la seguridad y la vida de las personas y su entorno, así como, evitar prácticas que puedan inducir a error y engaño, para proteger y salvaguardar el derecho de información de los consumidores. Las disposiciones del presente reglamento técnico se aplican al cemento hidráulico, que se comercializa a nivel nacional.</t>
  </si>
  <si>
    <t>Cemento. Yeso. Cal. Mortero (Código(s) de la ICS: 91.100.10)</t>
  </si>
  <si>
    <t>91.100.10 - Cement. Gypsum. Lime. Mortar</t>
  </si>
  <si>
    <t>Consumer information, labelling (TBT); Prevention of deceptive practices and consumer protection (TBT); Protection of human health or safety (TBT)</t>
  </si>
  <si>
    <r>
      <rPr>
        <sz val="11"/>
        <rFont val="Calibri"/>
      </rPr>
      <t>https://members.wto.org/crnattachments/2025/TBT/HND/25_07259_00_s.pdf</t>
    </r>
  </si>
  <si>
    <t>Proposal for Amendments to the Legal Inspection Requirements for Video Recording or Reproducing Apparatus and 5 Other Audio and Video Equipment</t>
  </si>
  <si>
    <t>Video recording or reproducing apparatus, whether or not incorporating a video tuner (excl. magnetic tape-type and video camera recorders) (HS code(s): 852190); Cathode-ray tube monitors "CRT" (excl. computer monitors, with TV receiver) (HS code(s): 852849); Monitors (excl. with TV receiver, CRT and those designed for computer use) (HS code(s): 852859); Reception apparatus for television, colour, whether or not incorporating radio-broadcast receivers or sound or video recording or reproducing apparatus, designed to incorporate a video display or screen (HS code(s): 852872); Reception apparatus for television, black and white or other monochrome, whether or not incorporating radio-broadcast receivers or sound or video recording or reproducing apparatus, designed to incorporate a video display or screen (HS code(s): 852873)</t>
  </si>
  <si>
    <t>852190 - Video recording or reproducing apparatus, whether or not incorporating a video tuner (excl. magnetic tape-type and video camera recorders); 852849 - Cathode-ray tube monitors "CRT" (excl. computer monitors, with TV receiver); 852859 - Monitors (excl. with TV receiver, CRT and those designed for computer use); 852872 - Reception apparatus for television, colour, whether or not incorporating radio-broadcast receivers or sound or video recording or reproducing apparatus, designed to incorporate a video display or screen; 852873 - Reception apparatus for television, black and white or other monochrome, whether or not incorporating radio-broadcast receivers or sound or video recording or reproducing apparatus, designed to incorporate a video display or screen</t>
  </si>
  <si>
    <t>33.160 - Audio, video and audiovisual engineering</t>
  </si>
  <si>
    <r>
      <rPr>
        <sz val="11"/>
        <rFont val="Calibri"/>
      </rPr>
      <t>https://members.wto.org/crnattachments/2025/TBT/TPKM/25_07261_00_e.pdf
https://members.wto.org/crnattachments/2025/TBT/TPKM/25_07261_00_x.pdf</t>
    </r>
  </si>
  <si>
    <t>Kenya</t>
  </si>
  <si>
    <t>Authentication and Traceability Standard (A&amp;T) of Health Products and Technologies (HPTs), Version 0, 2025</t>
  </si>
  <si>
    <t>This document provides a comprehensive framework for the implementation of Authentication and Traceability (A&amp;T) standards for Health Products and Technologies (HPTs) in Kenya. It aims to safeguard patient safety, ensure product integrity, and secure the medical supply chain from falsified and substandard products.The standard applies to all stakeholders involved in the supply chain of regulated medical products—from manufacturers to pharmacists—including importers, distributors, wholesalers, healthcare providers, and A&amp;T service providers. It covers therapeutic and non-therapeutic products, such as: Oral and non-oral medications, Herbal medicines, Medical devices and diagnostics, Cosmetic products with medical claims.</t>
  </si>
  <si>
    <t>Pharmaceutical preparations and products of subheadings 3006.10.10 to 3006.93.00 (HS code(s): 3006); Pharmaceutics (ICS code(s): 11.120)</t>
  </si>
  <si>
    <t>3006 - Pharmaceutical preparations and products of subheadings 3006.10.10 to 3006.93.00</t>
  </si>
  <si>
    <t>11.120 - Pharmaceutics</t>
  </si>
  <si>
    <t>Prevention of deceptive practices and consumer protection (TBT); Protection of human health or safety (TBT); Quality requirements (TBT)</t>
  </si>
  <si>
    <r>
      <rPr>
        <sz val="11"/>
        <rFont val="Calibri"/>
      </rPr>
      <t>https://members.wto.org/crnattachments/2025/TBT/KEN/25_07262_00_e.pdf</t>
    </r>
  </si>
  <si>
    <t>Australia</t>
  </si>
  <si>
    <t>Limited review of the mandatory safety standard for Child Restraint Systems for Use in Motor Vehicles; (6 pages, in English) accessed via link below.</t>
  </si>
  <si>
    <t>The mandatory standard for child restraint systems for use in motor vehicles (the mandatory standard) Competition and Consumer Act 2010 - Consumer Protection Notice No. 3 of 2014 - Safety Standard: Child Restraint Systems for use in Motor Vehicles, came into effect in 1978 and aims to ensure child restraints supplied in Australia have key safety features to reduce the risk of bodily injury to children in the event of a motor vehicle impact.The mandatory standard currently references and allows compliance with any one of the 2004, 2010 or 2013 versions of the voluntary Australian standard AS/NZS 1754 Child restraint systems for use in motor vehicles with variations set out in the mandatory standard.The ACCC is conducting a limited review of the mandatory standard. The purpose of this limited review is to seek stakeholders’ views about:updating the safety standard to reference and allow compliance with the 2024 version of the voluntary Australian standard AS/NZS 1754:2024 Child restraint systems for use in motor vehicleswhether adding dynamic references is appropriate - so updates to the referenced voluntary standard flow through to the mandatory standardallowing a transition period to support industry compliance, this is because the safety standard currently references the 2004, 2010 and 2013 versions of the voluntary Australian standard.Significant changes such as altering the scope of the mandatory standard or other major requirements (such as performance measures) are not being considered in this limited review.The safety standard was last reviewed in 2014 and prescribes requirements for the design, construction, performance, testing and informative labelling of child restraints.The safety standard applies to devices that reduce the risk of bodily injury to a child in the event of a motor vehicle impact and includes children’s car seats, booster seats components to restrain the child with a harness, and to anchor the child restraint to the vehicle. The safety standard does notapply to motor vehicle child restraints designed for children with a disability or to items that are an integrated feature of a motor vehicle.</t>
  </si>
  <si>
    <t>Child restraints for use in motor vehiclesHS Codes include:9401.2 Seats of a kind used in motor vehicles9401.8 Other seats8715 Baby carriages and parts there of</t>
  </si>
  <si>
    <t>8715 - Baby carriages and parts thereof.; 940120 - Seats for motor vehicles; 940180 - Seats, n.e.s.</t>
  </si>
  <si>
    <t>43.040.80 - Crash protection and restraint systems</t>
  </si>
  <si>
    <t>Consumer information, labelling (TBT); Protection of human health or safety (TBT)</t>
  </si>
  <si>
    <r>
      <rPr>
        <sz val="11"/>
        <rFont val="Calibri"/>
      </rPr>
      <t xml:space="preserve">https://consultation.accc.gov.au/accc/child-restraint-mandatory-standard-limited-review/
</t>
    </r>
  </si>
  <si>
    <t>Japan</t>
  </si>
  <si>
    <t>Designation of Shitei Yakubutsu (designated substances), based on the Act on Securing Quality, Efficacy and Safety of Products Including Pharmaceuticals and Medical Devices (hereinafter referred to as the Act). (1960, Law No.145)</t>
  </si>
  <si>
    <t>Proposal for the additional designation of 3 substances as ShiteiYakubutsu, and their proper uses under the Act.</t>
  </si>
  <si>
    <t>Substances with probable effects on the central nervous system</t>
  </si>
  <si>
    <t>30 - PHARMACEUTICAL PRODUCTS</t>
  </si>
  <si>
    <t>Other (TBT)</t>
  </si>
  <si>
    <t>Human health</t>
  </si>
  <si>
    <r>
      <rPr>
        <sz val="11"/>
        <rFont val="Calibri"/>
      </rPr>
      <t>https://members.wto.org/crnattachments/2025/TBT/JPN/25_07244_00_e.pdf</t>
    </r>
  </si>
  <si>
    <t>KS 3040:2025 Fruit and Vegetable Sauces — Specification</t>
  </si>
  <si>
    <t>This Draft Kenya Standard specifies requirements, sampling and test methods for Fruits and Vegetable sauces intended for direct consumption or further processing.This standard does not apply to tomato products — Specification — Part 2: Tomato sauce and ketchup, sweet chilli and Chilli sauce covered in KS EAS 66-2 and 893 respectively</t>
  </si>
  <si>
    <t>Fruits. Vegetables (ICS code(s): 67.080)</t>
  </si>
  <si>
    <t>210390 - Preparations for sauces and prepared sauces; mixed condiments and seasonings (excl. soya sauce, tomato ketchup and other tomato sauces, mustard, and mustard flour and meal)</t>
  </si>
  <si>
    <t>67.220.10 - Spices and condiments; 67.080 - Fruits. Vegetables</t>
  </si>
  <si>
    <t>Consumer information, labelling (TBT); Protection of human health or safety (TBT); Quality requirements (TBT); Reducing trade barriers and facilitating trade (TBT)</t>
  </si>
  <si>
    <t>Food standards</t>
  </si>
  <si>
    <r>
      <rPr>
        <sz val="11"/>
        <rFont val="Calibri"/>
      </rPr>
      <t>https://members.wto.org/crnattachments/2025/TBT/KEN/25_07203_00_e.pdf</t>
    </r>
  </si>
  <si>
    <t>Uganda</t>
  </si>
  <si>
    <t>DEAS 967-3:2025, Butter for Cosmetic use — Specification — Part 3: Ghee butter, First Edition</t>
  </si>
  <si>
    <t>This Draft East African Standard specifies the requirements, sampling and test methods for ghee butter for cosmetic use. This draft standard does not cover the ghee butter for which therapeutic claims are made.</t>
  </si>
  <si>
    <t>Fats and oils derived from milk, and dehydrated butter and ghee (excl. natural butter, recombined butter and whey butter) (HS code(s): 040590); Other milk products (ICS code(s): 67.100.99); Ghee butter</t>
  </si>
  <si>
    <t>040590 - Fats and oils derived from milk, and dehydrated butter and ghee (excl. natural butter, recombined butter and whey butter)</t>
  </si>
  <si>
    <t>67.100.99 - Other milk products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</si>
  <si>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</si>
  <si>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https://members.wto.org/crnattachments/2025/TBT/UGA/25_07210_00_e.pdf</t>
    </r>
  </si>
  <si>
    <t>DEAS 65:2024, Coconut oil for cosmetic use — Specification, Third Edition</t>
  </si>
  <si>
    <t>This Draft East African Standard specifies requirements, sampling and test methods for coconut oil for cosmetic use.</t>
  </si>
  <si>
    <t>Coconut oil and its fractions, whether or not refined, but not chemically modified (excl. crude) (HS code(s): 151319); Cosmetics. Toiletries (ICS code(s): 71.100.70)</t>
  </si>
  <si>
    <t>151319 - Coconut oil and its fractions, whether or not refined, but not chemically modified (excl. crude)</t>
  </si>
  <si>
    <r>
      <rPr>
        <sz val="11"/>
        <rFont val="Calibri"/>
      </rPr>
      <t>https://members.wto.org/crnattachments/2025/TBT/UGA/25_07220_00_e.pdf</t>
    </r>
  </si>
  <si>
    <t>Partial amendment to the Criteria for vascular prosthesis and the Criteria for medical adhesive, and abolishment of the Criteria for vision corrective contact lens</t>
  </si>
  <si>
    <t>The Criteria for vascular prosthesis will be amended as follows:_x000D_
Regarding the article of “Ⅱ Quality and test methods of vascular prosthesis”, new provision will be added that quality standards and test methods that can guarantee quality, efficacy, and safety equivalent to or greater than the currently specified quality standards and test methods are allowed to use.The Criteria for medical adhesive will be amended as follows:_x000D_
Regarding the article of “Ⅱ Quality and test methods of medical adhesive”, new provision will be added that quality standards and test methods that can guarantee quality, efficacy, and safety equivalent to or greater than the currently specified quality standards and test methods are allowed to use._x000D_
In addition, the article of “A Appearance” in the section of “(1) Physical tests” of “II Quality and test methods of medical adhesive” will be deleted. The Criteria for vision corrective contact lens will be abolished.</t>
  </si>
  <si>
    <t>Medical devices (HS: 90)</t>
  </si>
  <si>
    <t>90 - OPTICAL, PHOTOGRAPHIC, CINEMATOGRAPHIC, MEASURING, CHECKING, PRECISION, MEDICAL OR SURGICAL INSTRUMENTS AND APPARATUS; PARTS AND ACCESSORIES THEREOF</t>
  </si>
  <si>
    <t>11.040 - Medical equipment</t>
  </si>
  <si>
    <r>
      <rPr>
        <sz val="11"/>
        <rFont val="Calibri"/>
      </rPr>
      <t>https://members.wto.org/crnattachments/2025/TBT/JPN/25_07225_00_e.pdf</t>
    </r>
  </si>
  <si>
    <t>Burundi</t>
  </si>
  <si>
    <t>DEAS 86:2024, Sesame (simsim) oil for cosmetic use — Specification, Third edition.</t>
  </si>
  <si>
    <t>This Draft East African Standard specifies requirements, sampling and test methods for sesame oil for cosmetic use.</t>
  </si>
  <si>
    <t>Sesame oil and its fractions, whether or not refined, but not chemically modified (HS code(s): 151550); Cosmetics. Toiletries (ICS code(s): 71.100.70)</t>
  </si>
  <si>
    <t>151550 - Sesame oil and its fractions, whether or not refined, but not chemically modified</t>
  </si>
  <si>
    <r>
      <rPr>
        <sz val="11"/>
        <rFont val="Calibri"/>
      </rPr>
      <t>https://members.wto.org/crnattachments/2025/TBT/UGA/25_07215_00_e.pdf</t>
    </r>
  </si>
  <si>
    <t>United Arab Emirates</t>
  </si>
  <si>
    <t>UAE Technical Regulations for Requirements for The Nutri-Mark on Front of Pack Labeling</t>
  </si>
  <si>
    <t>This regulation specifies the general principles and specific requirements for placing front-of-pack (FOP) nutrition labelling on food and beverage products listed in Annex (5) of the regulation, which are presented in their final form to the consumer and printed or affixed on the main display panel or an alternative main display panel. The following categories of food and beverage products are exempt from applying the Nutri-Mark nutrition label:Foods, as defined in clause (5.3) of the regulation, that contain minimal amounts of energy or nutrients and can be considered negligible, such as spices and flavorings.Fresh vegetables and fruits (whole or cut) to which no ingredients or preservatives have been added.Fresh or chilled meat, poultry, and fish that are unseasoned or uncooked.Foods served directly to consumers from preparation sites (except baked goods and pastries).Foods composed of a single ingredient such as rice, tea, coffee, or sugar.Food additives.Foods intended for manufacturing or packaging purposes and not for direct sale.Foods presented in small external packages (area less than 25 cm²).Bottled water and mineral water.Self-service packages if accompanied by a nutrition label on a display board or the original container.Foods and beverages for athletes.Infant foods intended for children aged 0 to 3 years.Infant formula and follow-up formula.Processed cereal-based foods and baby foods.Foods for special medical purposes.Total meal replacements and meal substitutes.Dietary supplements.</t>
  </si>
  <si>
    <t>Food products in general (ICS code(s): 67.040)</t>
  </si>
  <si>
    <t>67.040 - Food products in general</t>
  </si>
  <si>
    <t>Labelling; Nutrition information</t>
  </si>
  <si>
    <r>
      <rPr>
        <sz val="11"/>
        <rFont val="Calibri"/>
      </rPr>
      <t>https://members.wto.org/crnattachments/2025/TBT/ARE/25_07209_00_x.pdf</t>
    </r>
  </si>
  <si>
    <t>Rwanda</t>
  </si>
  <si>
    <t>Tanzania</t>
  </si>
  <si>
    <t>DKS 12301: 2025 Potato Industry — Code of Practice</t>
  </si>
  <si>
    <t>This draft Kenya standard provides guidelines and best practices for the production, handling and processing of potatoes to achieve food safety and quality, compliance to standards and regulatory requirements while ensuring industry sustainability and competitiveness. It applies to all players involved in the production, handling and processing of potatoes.</t>
  </si>
  <si>
    <t>Vegetables and derived products (ICS code(s): 67.080.20)</t>
  </si>
  <si>
    <t>0701 - Potatoes, fresh or chilled</t>
  </si>
  <si>
    <t>67.080.20 - Vegetables and derived products</t>
  </si>
  <si>
    <t>Protection of human health or safety (TBT); Quality requirements (TBT)</t>
  </si>
  <si>
    <r>
      <rPr>
        <sz val="11"/>
        <rFont val="Calibri"/>
      </rPr>
      <t>https://members.wto.org/crnattachments/2025/TBT/KEN/25_07204_00_e.pdf</t>
    </r>
  </si>
  <si>
    <t>DARS 657:2025, Textile — African prints — Specification, First Edition</t>
  </si>
  <si>
    <t>This Draft African Regional Standard specifies requirements, tests methods, and sampling for woven printed fabrics made from cotton or cotton blend fabrics used for apparel. African prints are also known as Kitenge, Khanga, wax prints, fancy prints, Ankara, etc.</t>
  </si>
  <si>
    <t xml:space="preserve">Woven fabrics of cotton, containing &gt;= 85% cotton by weight and weighing </t>
  </si>
  <si>
    <t>520819 - Woven fabrics of cotton, containing &gt;= 85% cotton by weight and weighing &lt;= 200 g/m², unbleached (excl. those in three-thread or four-thread twill, incl. cross twill, and plain woven fabrics)</t>
  </si>
  <si>
    <t>59.080.30 - Textile fabrics</t>
  </si>
  <si>
    <t>Consumer information, labelling (TBT); Prevention of deceptive practices and consumer protection (TBT); Protection of human health or safety (TBT); Quality requirements (TBT); Harmonization (TBT)</t>
  </si>
  <si>
    <r>
      <rPr>
        <sz val="11"/>
        <rFont val="Calibri"/>
      </rPr>
      <t>https://members.wto.org/crnattachments/2025/TBT/UGA/25_07208_00_e.pdf</t>
    </r>
  </si>
  <si>
    <t>DARS 662:2025, Textiles — Blankets — Specification, First Edition</t>
  </si>
  <si>
    <t>This Draft African Standard specifies requirements, test methods and sampling of blankets.</t>
  </si>
  <si>
    <t>Blankets and travelling rugs of all types of textile materials (excl. table covers, bedspreads and articles of bedding and similar furnishing of heading 9404) (HS code(s): 6301); Textiles in general (ICS code(s): 59.080.01)</t>
  </si>
  <si>
    <t>6301 - Blankets and travelling rugs of all types of textile materials (excl. table covers, bedspreads and articles of bedding and similar furnishing of heading 9404)</t>
  </si>
  <si>
    <t>59.080.01 - Textiles in general</t>
  </si>
  <si>
    <t>Consumer information, labelling (TBT); Prevention of deceptive practices and consumer protection (TBT); Quality requirements (TBT); Harmonization (TBT)</t>
  </si>
  <si>
    <r>
      <rPr>
        <sz val="11"/>
        <rFont val="Calibri"/>
      </rPr>
      <t>https://members.wto.org/crnattachments/2025/TBT/UGA/25_07111_00_e.pdf</t>
    </r>
  </si>
  <si>
    <t>Oman</t>
  </si>
  <si>
    <t>Requirements for Aquatic Feed</t>
  </si>
  <si>
    <t>This regulation specifies the requirements for prepared and manufactured feed for aquatic organisms (fish and shrimp).</t>
  </si>
  <si>
    <t>Biology. Botany. Zoology (ICS code(s): 07.080)</t>
  </si>
  <si>
    <t>07.080 - Biology. Botany. Zoology</t>
  </si>
  <si>
    <t>Protection of animal or plant life or health (TBT)</t>
  </si>
  <si>
    <t>Animal health</t>
  </si>
  <si>
    <r>
      <rPr>
        <sz val="11"/>
        <rFont val="Calibri"/>
      </rPr>
      <t>https://members.wto.org/crnattachments/2025/TBT/SAU/25_07165_00_x.pdf</t>
    </r>
  </si>
  <si>
    <t>Yemen</t>
  </si>
  <si>
    <t>Feed and feed additives used in animal feed Industry according to their safety of use</t>
  </si>
  <si>
    <t>This technical regulation applies to raw feed and the lists of ingredients permitted and prohibited for use in feed production, whether or not these ingredients have nutritional value.</t>
  </si>
  <si>
    <t>Animal feeding stuffs (ICS code(s): 65.120)</t>
  </si>
  <si>
    <t>65.120 - Animal feeding stuffs</t>
  </si>
  <si>
    <r>
      <rPr>
        <sz val="11"/>
        <rFont val="Calibri"/>
      </rPr>
      <t>https://members.wto.org/crnattachments/2025/TBT/SAU/25_07193_00_x.pdf</t>
    </r>
  </si>
  <si>
    <t>General requirements for packaging of feeds</t>
  </si>
  <si>
    <t>This technical regulation addresses the requirements for the packaging and wrapping of all types of feed and feed products, including the use of materials such as metal, glass, plastic, paper, cardboard, wood, and any other substances used for this purpose.</t>
  </si>
  <si>
    <r>
      <rPr>
        <sz val="11"/>
        <rFont val="Calibri"/>
      </rPr>
      <t>https://members.wto.org/crnattachments/2025/TBT/SAU/25_07158_00_x.pdf</t>
    </r>
  </si>
  <si>
    <t>Contaminants and Toxins in Feed</t>
  </si>
  <si>
    <t>This technical regulation applies to the maximum levels of substances that cause contamination of feed products, whether chemical, microbial, or mycotoxins.</t>
  </si>
  <si>
    <r>
      <rPr>
        <sz val="11"/>
        <rFont val="Calibri"/>
      </rPr>
      <t>https://members.wto.org/crnattachments/2025/TBT/SAU/25_07172_00_x.pdf</t>
    </r>
  </si>
  <si>
    <t>DARS 1568-2:2025, School clothing — Part 2: Blazers, Second Edition</t>
  </si>
  <si>
    <t>This part of Draft African Standard specifies the requirements for the materials, sizes, make, packaging, sampling, labelling and marking for blazers. This draft standard shall be used in conjunction with DARS 1568-1.</t>
  </si>
  <si>
    <t>Men's or boys' suits, ensembles, jackets, blazers, trousers, bib and brace overalls, breeches and shorts (excl. knitted or crocheted, wind-jackets and similar articles, separate waistcoats, tracksuits, ski suits and swimwear) (HS code(s): 6203); Clothes (ICS code(s): 61.020)</t>
  </si>
  <si>
    <t>6203 - Men's or boys' suits, ensembles, jackets, blazers, trousers, bib and brace overalls, breeches and shorts (excl. knitted or crocheted, wind-jackets and similar articles, separate waistcoats, tracksuits, ski suits and swimwear)</t>
  </si>
  <si>
    <t>61.020 - Clothes</t>
  </si>
  <si>
    <r>
      <rPr>
        <sz val="11"/>
        <rFont val="Calibri"/>
      </rPr>
      <t>https://members.wto.org/crnattachments/2025/TBT/UGA/25_07104_00_e.pdf</t>
    </r>
  </si>
  <si>
    <t>Technical requirements for feed Establishments</t>
  </si>
  <si>
    <t>This technical regulation specifies the requirements to be met by grain factories, warehouses, feed stores, feed sales outlets, and packaging and repackaging facilities, to ensure compliance with the regulations and standards approved by the Authority and adherence to good manufacturing practices, thereby ensuring food and feed safety and security.</t>
  </si>
  <si>
    <r>
      <rPr>
        <sz val="11"/>
        <rFont val="Calibri"/>
      </rPr>
      <t>https://members.wto.org/crnattachments/2025/TBT/SAU/25_07186_00_x.pdf</t>
    </r>
  </si>
  <si>
    <t>Qatar</t>
  </si>
  <si>
    <t>Hygienic Practice for Transportations of Feeds</t>
  </si>
  <si>
    <t>This technical regulation addresses the hygienic practices to be observed during the transportation of feed.</t>
  </si>
  <si>
    <r>
      <rPr>
        <sz val="11"/>
        <rFont val="Calibri"/>
      </rPr>
      <t>https://members.wto.org/crnattachments/2025/TBT/SAU/25_07179_00_x.pdf</t>
    </r>
  </si>
  <si>
    <t>DARS 1567-4:2025, School wear fabrics — Part 4: Shirting and blouse fabrics, Second Edition</t>
  </si>
  <si>
    <t>This part of DARS 1567 covers the requirements for sampling and test methods for fabrics suitable for use in the manufacture of school wear shirts and blouses.</t>
  </si>
  <si>
    <t>IMPREGNATED, COATED, COVERED OR LAMINATED TEXTILE FABRICS; TEXTILE ARTICLES OF A KIND SUITABLE FOR INDUSTRIAL USE (HS code(s): 59); Textile fabrics (ICS code(s): 59.080.30)</t>
  </si>
  <si>
    <t>59 - IMPREGNATED, COATED, COVERED OR LAMINATED TEXTILE FABRICS; TEXTILE ARTICLES OF A KIND SUITABLE FOR INDUSTRIAL USE</t>
  </si>
  <si>
    <r>
      <rPr>
        <sz val="11"/>
        <rFont val="Calibri"/>
      </rPr>
      <t>https://members.wto.org/crnattachments/2025/TBT/UGA/25_07106_00_e.pdf</t>
    </r>
  </si>
  <si>
    <t>Saudi Arabia, Kingdom of</t>
  </si>
  <si>
    <t>Kuwait, the State of</t>
  </si>
  <si>
    <t>China</t>
  </si>
  <si>
    <t>National Standard of the P.R.C., Minimum allowable values of energy efficiency and energy efficiency grades for crystalline silicon photovoltaic modules and inverters</t>
  </si>
  <si>
    <t>This document specifies the energy efficiency grades, energy efficiency minimum allowable values and testing methods for crystalline silicon photovoltaic modules and photovoltaic grid-connected inverters. This document applies to crystalline silicon photovoltaic modules and photovoltaic grid-connected inverters, including centralized type inverters, string type inverters, and the inverters in pre-assembled integrated photovoltaic inverter all-in-one device._x000D_
This document does not apply to: _x000D_
- building integrated photovoltaic (BIPV) modules; _x000D_
- consumer photovoltaic modules; _x000D_
- perovskite/crystalline silicon laminated photovoltaic modules; _x000D_
- grid-connected photovoltaic inverters below 20 kW.</t>
  </si>
  <si>
    <t>Crystalline silicon photovoltaic modules and inverters (HS code(s): 850440; 85414); (ICS code(s): 27.010)</t>
  </si>
  <si>
    <t>85414 - - Photosensitive semiconductor devices, including photovoltaic cells whether or not assembled in modules or made up into panels; light-emitting diodes (LED) :; 850440 - Static converters</t>
  </si>
  <si>
    <t>27.010 - Energy and heat transfer engineering in general</t>
  </si>
  <si>
    <t>Protection of the environment (TBT); Other (TBT)</t>
  </si>
  <si>
    <r>
      <rPr>
        <sz val="11"/>
        <rFont val="Calibri"/>
      </rPr>
      <t>https://members.wto.org/crnattachments/2025/TBT/CHN/25_07200_00_x.pdf</t>
    </r>
  </si>
  <si>
    <t>Bahrain, Kingdom of</t>
  </si>
  <si>
    <t>DUS 483:2025, Ball pens — Specification, Second Edition</t>
  </si>
  <si>
    <t>This Draft Uganda Standard establishes minimum quality requirements for ballpoint pens for general use. This Draft Standard applies to the following types: a) ballpoint pens with a retractable, non-replaceable refill; b) ballpoint pens with retractable, replaceable refill; c) ballpoint pens with a non-retractable, non-replaceable refill; d) ballpoint pens with a non-retractable, replaceable refill; e) a direct refill.</t>
  </si>
  <si>
    <t>Ball-point pens (HS code(s): 960810); Miscellaneous domestic and commercial equipment (ICS code(s): 97.180); Ballpoint pens</t>
  </si>
  <si>
    <t>960810 - Ball-point pens</t>
  </si>
  <si>
    <t>97.180 - Miscellaneous domestic and commercial equipment</t>
  </si>
  <si>
    <t>Consumer information, labelling (TBT); Prevention of deceptive practices and consumer protection (TBT); Protection of the environment (TBT); Quality requirements (TBT)</t>
  </si>
  <si>
    <r>
      <rPr>
        <sz val="11"/>
        <rFont val="Calibri"/>
      </rPr>
      <t>https://members.wto.org/crnattachments/2025/TBT/UGA/25_07102_00_e.pdf</t>
    </r>
  </si>
  <si>
    <t>DARS 1567-2:2025, School wear fabrics — Part 2: Blazer fabrics, Second Edition</t>
  </si>
  <si>
    <t>This part of DARS 1567 covers the requirements and test methods for fabrics suitable for use in the manufacture of school-wear blazers.</t>
  </si>
  <si>
    <t>IMPREGNATED, COATED, COVERED OR LAMINATED TEXTILE FABRICS; TEXTILE ARTICLES OF A KIND SUITABLE FOR INDUSTRIAL USE (HS code(s): 59); Clothes (ICS code(s): 61.020)</t>
  </si>
  <si>
    <r>
      <rPr>
        <sz val="11"/>
        <rFont val="Calibri"/>
      </rPr>
      <t>https://members.wto.org/crnattachments/2025/TBT/UGA/25_07108_00_e.pdf</t>
    </r>
  </si>
  <si>
    <t>DARS 1567-3:2025, School wear fabrics — Part 3: Trousers, dresses, tunics, and skirts, Second Edition</t>
  </si>
  <si>
    <t>This part of DARS 1567 specifies the requirements for sampling and test methods for fabrics used for making trousers, dresses, tunics, and skirts.</t>
  </si>
  <si>
    <r>
      <rPr>
        <sz val="11"/>
        <rFont val="Calibri"/>
      </rPr>
      <t>https://members.wto.org/crnattachments/2025/TBT/UGA/25_07107_00_e.pdf</t>
    </r>
  </si>
  <si>
    <t>Thailand</t>
  </si>
  <si>
    <t>Notification of the Ministry of Public Health RE: Classification of Schedule IV Narcotic Drugs (No. 3) B.E. 2568 (2025)</t>
  </si>
  <si>
    <t>Piperonal was originally classified as a Schedule IV narcotic drugs under the Narcotics Code, without any specified exemptions. However, in order to facilitate its use for industrial purposes while ensuring appropriate and comprehensive regulatory oversight to prevent diversion for illicit use ― an amendment has been made to introduce specific exemption conditions.Under this amendment, piperonal shall not be classified as a Schedule IV narcotic drugs when used as a component in flavouring agents for food products, cosmetics, or hazardous substances intended for household or public health use, provided that the concentration of piperonal does not exceed 10%. In addition, Piperonal used as a component in food products, cosmetics, or hazardous substances intended for household or public health use, at a concentration not exceeding 1%, shall be exempted from classification as a Schedule IV narcotic drugs.</t>
  </si>
  <si>
    <t>Narcotic Drugs</t>
  </si>
  <si>
    <t>71.080.80 - Aldehydes and ketones</t>
  </si>
  <si>
    <r>
      <rPr>
        <sz val="11"/>
        <rFont val="Calibri"/>
      </rPr>
      <t>https://members.wto.org/crnattachments/2025/TBT/THA/25_07113_00_x.pdf</t>
    </r>
  </si>
  <si>
    <t>DARS 1568-3:2025, School clothing — Part 3: Trousers and shorts, Second Edition</t>
  </si>
  <si>
    <t>This part of Draft African Standard specifies the requirements for the materials, sizes, make, packaging, sampling, care-labelling and marking for trousers and shorts. This Draft Standard shall be used in conjunction with DARS 1568-1.</t>
  </si>
  <si>
    <t>- Trousers, bib and brace overalls, breeches and shorts: (HS code(s): 62034); Clothes (ICS code(s): 61.020)</t>
  </si>
  <si>
    <t>62034 - - Trousers, bib and brace overalls, breeches and shorts:</t>
  </si>
  <si>
    <r>
      <rPr>
        <sz val="11"/>
        <rFont val="Calibri"/>
      </rPr>
      <t>https://members.wto.org/crnattachments/2025/TBT/UGA/25_07103_00_e.pdf</t>
    </r>
  </si>
  <si>
    <t>DARS 1567-1:2025, School wear fabrics — Part 1: Basic requirements, Second Edition</t>
  </si>
  <si>
    <t>This part of DARS 1567 covers the definitions, basic requirements for packaging, labelling, marking of fabrics that are suitable for use in the manufacture of school clothing (uniform). Specific requirements are covered by the relevant parts of DARS 1567.</t>
  </si>
  <si>
    <t xml:space="preserve">Woven fabrics of cotton, containing &gt;= 85% cotton by weight and weighing = 85% cotton by weight and weighing &gt; 200 g/m² (HS code(s): 5209); Woven fabrics of cotton, containing predominantly, but  200 g/m² (HS code(s): 5211); Woven fabrics of cotton, containing predominantly, but </t>
  </si>
  <si>
    <t>59 - IMPREGNATED, COATED, COVERED OR LAMINATED TEXTILE FABRICS; TEXTILE ARTICLES OF A KIND SUITABLE FOR INDUSTRIAL USE; 5208 - Woven fabrics of cotton, containing &gt;= 85% cotton by weight and weighing &lt;= 200 g/m²; 5209 - Woven fabrics of cotton, containing &gt;= 85% cotton by weight and weighing &gt; 200 g/m²; 5210 - Woven fabrics of cotton, containing predominantly, but &lt; 85% cotton by weight, mixed principally or solely with man-made fibres and weighing &lt;= 200 g/m²; 5211 - Woven fabrics of cotton, containing predominantly, but &lt; 85% cotton by weight, mixed principally or solely with man-made fibres and weighing &gt; 200 g/m²; 5212 - Woven fabrics of cotton, containing predominantly, but &lt; 85% cotton by weight, other than those mixed principally or solely with man-made fibres</t>
  </si>
  <si>
    <r>
      <rPr>
        <sz val="11"/>
        <rFont val="Calibri"/>
      </rPr>
      <t>https://members.wto.org/crnattachments/2025/TBT/UGA/25_07109_00_e.pdf</t>
    </r>
  </si>
  <si>
    <t>Ukraine</t>
  </si>
  <si>
    <t>Draft Resolution of the Cabinet of Ministers of Ukraine "On Amendments to Resolutions of the Cabinet of Ministers of Ukraine No. 539 of 10 May 2024 and No. 847 of 23 July 2024"</t>
  </si>
  <si>
    <t>The draft Resolution provides for extending the deadlines for implementing the Technical Regulation on Hazard Classification, Labeling and Packaging of Chemical Products, approved by the Resolution of the Cabinet of Ministers of Ukraine No. 539 of 10 May 2024 (notified in G/TBT/N/UKR/180/Rev.2/Add.1) and the Technical Regulation on Safety of Chemical Products, approved by the Resolution of the Cabinet of Ministers of Ukraine No 847 of 23 July 2024 (notified in G/TBT/N/UKR/179/Rev.2/Add.1). As regards the Technical Regulation on Hazard Classification, Labeling, and Packaging of Chemical Products, approved by the Resolution of the Cabinet of Ministers of Ukraine No. 539 of 10 May 2024, the amendments provide for allowing the continued marketing of chemical products already placed on the market before the entry into force of this Technical Regulation for a period of 18 months instead of one year, as originally specified in Resolution No. 539 (i.e., until 15 May 2026).The amendments also postpone the application of the Regulation until 15 November 2027 for chemical substances and 1 May 2028 for mixtures._x000D_
In addition, a provision is introduced stipulating that the placing on the market of chemical products whose labeling and/or packaging does not comply with the requirements of Sections 3 and/or 4 of the Technical Regulation, and which were placed on the market before 1 January 2027, shall not be prohibited or restricted on the grounds of non-compliance with those requirements until 1 July 2028._x000D_
Concerning the Technical Regulation on Safety of Chemical Products, approved by the Resolution of the Cabinet of Ministers of Ukraine No 847 of 23 July 2024, the amendments stipulate that chemical products placed on the market before the entry into force of this Technical  Regulation and not complying with its requirements may be placed on the market for a period of 18 months instead of one year from the date of its entry into force, as originally specified in Resolution No. 847 (i.e., until 26 July 2026).The amendments also provide that items 17, 18, 20, 21, 67 and 72 of the Technical Regulation shall not apply if an existing chemical substance is manufactured or placed on the market: in quantities of 1,000 tonnes per year or more – until 1 October 2029; in quantities of 100–1,000 tonnes per year – until 1 June 2031; in quantities of 1–100 tonnes per year – until 1 March 2033. Items 17, 18, 20, 21, 67 and 72 of the Technical Regulation shall not apply until 1 October 2028 for existing chemical substances that meet the hazard classification criteria set out in the Technical Regulation on Hazard Classification, Labeling, and Packaging of Chemical Products (Resolution No. 539 of 10 May 2024).The amendments to item 66 of the Technical Regulation provide that other chemical substances that are manufactured or imported as individual substances in quantities of one tonne per year or more, or collectively within any types of chemical products, exclusively for the production of plant protection products (pesticides) or disinfectants (biocides), shall be subject to state registration in accordance with the provisions of Section 2 of this Technical Regulation.The requirement for prior state registration of a chemical substance, as set out in item 142 of the Technical Regulation, is proposed to be extended by one year.</t>
  </si>
  <si>
    <t>Chemical products</t>
  </si>
  <si>
    <t>71.100 - Products of the chemical industry</t>
  </si>
  <si>
    <r>
      <rPr>
        <sz val="11"/>
        <rFont val="Calibri"/>
      </rPr>
      <t>https://members.wto.org/crnattachments/2025/TBT/UKR/25_07097_00_x.pdf
https://members.wto.org/crnattachments/2025/TBT/UKR/25_07097_01_x.pdf</t>
    </r>
  </si>
  <si>
    <t>DARS 1566:2025, Disposable Baby diapers — Specification, First Edition</t>
  </si>
  <si>
    <t>This Draft African Standard specifies Performance requirements, test method and sampling for disposable Baby diapers.</t>
  </si>
  <si>
    <t>Sanitary towels (pads) and tampons, napkins (diapers), napkin liners and similar articles, of any material. (HS code(s): 9619); Other products of the textile industry (ICS code(s): 59.080.99)</t>
  </si>
  <si>
    <t>9619 - Sanitary towels (pads) and tampons, napkins (diapers), napkin liners and similar articles, of any material.</t>
  </si>
  <si>
    <t>59.080.99 - Other products of the textile industry</t>
  </si>
  <si>
    <r>
      <rPr>
        <sz val="11"/>
        <rFont val="Calibri"/>
      </rPr>
      <t>https://members.wto.org/crnattachments/2025/TBT/UGA/25_07110_00_e.pdf</t>
    </r>
  </si>
  <si>
    <t>DARS 1568-1:2025, School clothing — Part 1: General requirements for school clothing, Second Edition</t>
  </si>
  <si>
    <t>This part of Draff African Standard specifies the general requirements for the materials, workmanship, packaging, care-labelling, marking, test methods, and inspection of school clothing. This draft standard is only intended to be used in combination with other parts containing specific requirements for school clothing performance and not on a stand-alone basis,</t>
  </si>
  <si>
    <t>ARTICLES OF APPAREL AND CLOTHING ACCESSORIES, KNITTED OR CROCHETED (HS code(s): 61); ARTICLES OF APPAREL AND CLOTHING ACCESSORIES, NOT KNITTED OR CROCHETED (HS code(s): 62); Clothes (ICS code(s): 61.020); School clothing</t>
  </si>
  <si>
    <t>61 - ARTICLES OF APPAREL AND CLOTHING ACCESSORIES, KNITTED OR CROCHETED; 62 - ARTICLES OF APPAREL AND CLOTHING ACCESSORIES, NOT KNITTED OR CROCHETED</t>
  </si>
  <si>
    <r>
      <rPr>
        <sz val="11"/>
        <rFont val="Calibri"/>
      </rPr>
      <t>https://members.wto.org/crnattachments/2025/TBT/UGA/25_07105_00_e.pdf</t>
    </r>
  </si>
  <si>
    <t>Uruguay</t>
  </si>
  <si>
    <t>Proyecto de Resolución de la Dirección General de Servicios Agrícolas sobre prohibición de importación, renovación y registro de productos fitosanitarios a base del ingrediente activo Carbosulfán</t>
  </si>
  <si>
    <t>El proyecto de Resolución establece la prohibición de importación, renovación y registro de productos fitosanitarios a base de Carbosulfán, otorgando un plazo de 180 días a partir de la entrada en vigencia para la comercialización de los stocks que hayan sido declarados oportunamente</t>
  </si>
  <si>
    <t>Pesticidas y otros productos fitosanitarios (Código(s) de la ICS: 65.100) - Plaguicidas compuestos por el ingrediente activo Carbosulfán</t>
  </si>
  <si>
    <t>65.100 - Pesticides and other agrochemicals</t>
  </si>
  <si>
    <r>
      <rPr>
        <sz val="11"/>
        <rFont val="Calibri"/>
      </rPr>
      <t>https://members.wto.org/crnattachments/2025/TBT/URY/25_07112_00_s.pdf</t>
    </r>
  </si>
  <si>
    <t>CD-ARS 2130:2025,Tilsiter cheese — Specification, First edition </t>
  </si>
  <si>
    <t>This African Standard specifies the requirements, sampling and test methods for Tilsiter cheese intended for direct human consumption or for further processing.Note: This Draft Tanzania Standard was also notified under SPS committee.</t>
  </si>
  <si>
    <t>Cheese and curd (HS code(s): 0406); Cheese (ICS code(s): 67.100.30)</t>
  </si>
  <si>
    <t>0406 - Cheese and curd</t>
  </si>
  <si>
    <t>67.100.30 - Cheese</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</si>
  <si>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</si>
  <si>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https://members.wto.org/crnattachments/2025/TBT/TZA/25_07063_00_e.pdf</t>
    </r>
  </si>
  <si>
    <t>DARS 1568-6: 025, School clothing — Part 6: Dresses and tunics, Second Edition</t>
  </si>
  <si>
    <t>This part of Draft African Standard specifies the requirements for the materials, sizes, make, packaging, sampling, care labelling and marking for dresses and tunics. This Draft standard shall be used in conjunction with DARS 1568-1.</t>
  </si>
  <si>
    <t>- Dresses: (HS code(s): 61044); - Other garments, women's or girls': (HS code(s): 62114); Clothes (ICS code(s): 61.020), School Dresses; School tunics</t>
  </si>
  <si>
    <t>61044 - - Dresses:; 62114 - - Other garments, women's or girls':</t>
  </si>
  <si>
    <r>
      <rPr>
        <sz val="11"/>
        <rFont val="Calibri"/>
      </rPr>
      <t>https://members.wto.org/crnattachments/2025/TBT/UGA/25_07091_00_e.pdf</t>
    </r>
  </si>
  <si>
    <t>DARS 1568-4:2025, School clothing — Part 4: Shirts, Second Edition</t>
  </si>
  <si>
    <t>This part of Draft African Standard specifies the requirements for the materials, sizes, make, packaging, sampling, care labelling and marking for shirts. This draft standard shall be used in conjunction with DARS 1568-1</t>
  </si>
  <si>
    <t>ARTICLES OF APPAREL AND CLOTHING ACCESSORIES, KNITTED OR CROCHETED (HS code(s): 61); ARTICLES OF APPAREL AND CLOTHING ACCESSORIES, NOT KNITTED OR CROCHETED (HS code(s): 62); Clothes (ICS code(s): 61.020); School shirts</t>
  </si>
  <si>
    <r>
      <rPr>
        <sz val="11"/>
        <rFont val="Calibri"/>
      </rPr>
      <t>https://members.wto.org/crnattachments/2025/TBT/UGA/25_07092_00_e.pdf</t>
    </r>
  </si>
  <si>
    <t>DARS 2131:2025,Cottage cheese — Specification,First edition </t>
  </si>
  <si>
    <t>This African Standard specifies requirements, sampling and test methods for cottage cheese intended for direct human consumption or for further processing.Note: This Draft Tanzania Standard was also notified under SPS committee.</t>
  </si>
  <si>
    <r>
      <rPr>
        <sz val="11"/>
        <rFont val="Calibri"/>
      </rPr>
      <t>https://members.wto.org/crnattachments/2025/TBT/TZA/25_07064_00_e.pdf</t>
    </r>
  </si>
  <si>
    <t>DARS 1568-7:2025, School clothing — Part 7: Skirts, Second Edition</t>
  </si>
  <si>
    <t>This part of Draft African Standard specifies the requirements for the materials, sizes, make, packaging, sampling, care labelling and marking for skirts. This draft standard shall be used in conjunction with DARS 1568-1</t>
  </si>
  <si>
    <t>Women's or girls' skirts and divided skirts of cotton (excl. knitted or crocheted and petticoats) (HS code(s): 620452); Clothes (ICS code(s): 61.020); Skirts</t>
  </si>
  <si>
    <t>620452 - Women's or girls' skirts and divided skirts of cotton (excl. knitted or crocheted and petticoats)</t>
  </si>
  <si>
    <r>
      <rPr>
        <sz val="11"/>
        <rFont val="Calibri"/>
      </rPr>
      <t>https://members.wto.org/crnattachments/2025/TBT/UGA/25_07082_00_e.pdf</t>
    </r>
  </si>
  <si>
    <t>Proyecto de Resolución GMC Nº 03/25 Rev. 1 - Reglamento Técnico MERCOSUR para Rotulado de Alimentos Envasados (Derogación de la Resolución GMC N° 06/94 y 26/03)</t>
  </si>
  <si>
    <t>Se propone la aprobación de un nuevo Reglamento Técnico MERCOSUR para el rotulado de alimentos envasados, que moderniza y sustituye normas anteriores con el fin de asegurar que la información al consumidor sea veraz, clara, legible y suficiente. Elproyecto de Reglamento Técnico establece definiciones, requisitos generales y específicos para la presentación de la información obligatoria (incluyendo ingredientes, origen, fecha de duración, conservación e información nutricional), fija criterios de formato para garantizar legibilidad, determina condiciones para casos particulares (como envases pequeños, alimentos para procesamiento industrial o importados) y dispone plazos diferenciados de adecuación para los distintos tipos de productos y operadores económicos.</t>
  </si>
  <si>
    <t>Alimentos envasados (ver Anexo - apartado 1. Ámbito de Aplicación)</t>
  </si>
  <si>
    <t>21 - MISCELLANEOUS EDIBLE PREPARATIONS</t>
  </si>
  <si>
    <t>67.230 - Prepackaged and prepared foods</t>
  </si>
  <si>
    <t>Consumer information, labelling (TBT); Prevention of deceptive practices and consumer protection (TBT); Protection of human health or safety (TBT); Harmonization (TBT)</t>
  </si>
  <si>
    <r>
      <rPr>
        <sz val="11"/>
        <rFont val="Calibri"/>
      </rPr>
      <t>https://members.wto.org/crnattachments/2025/TBT/URY/25_07074_00_s.pdf
https://plataformaparticipacionciudadana.gub.uy/processes/rotulado-alimentos-envasados</t>
    </r>
  </si>
  <si>
    <t>DARS 2133:2025,Brie cheese — Specification, First edition </t>
  </si>
  <si>
    <t>This African standard specifies requirements, sampling and test methods for Brie cheese intended for direct human consumption or for further processing.Note: This Draft Tanzania Standard was also notified under SPS committee.</t>
  </si>
  <si>
    <r>
      <rPr>
        <sz val="11"/>
        <rFont val="Calibri"/>
      </rPr>
      <t>https://members.wto.org/crnattachments/2025/TBT/TZA/25_07067_00_e.pdf</t>
    </r>
  </si>
  <si>
    <t>DARS 2132:2025,Gouda cheese — Specification, First edition </t>
  </si>
  <si>
    <t>This African Standard specifies the requirements, sampling and test methods for Gouda cheese intended for direct human consumption or for further processing.Note: This Draft Tanzania Standard was also notified under SPS committee.</t>
  </si>
  <si>
    <r>
      <rPr>
        <sz val="11"/>
        <rFont val="Calibri"/>
      </rPr>
      <t>https://members.wto.org/crnattachments/2025/TBT/TZA/25_07062_00_e.pdf</t>
    </r>
  </si>
  <si>
    <t>Draft Ministerial Order regarding banning single-use plastic bags with thickness less than 57 microns in the Bahraini market.</t>
  </si>
  <si>
    <t>The purpose of this Ministerial Order is to ban single-use plastic bags with the thickness of less than 57 microns in the Bahraini market, with exempting the following: ·       Bags for collecting household waste (garbage) and hazardous healthcare waste.·       Bags for packaging, whether directly in contact with food or medicines.Bags manufactured for export. </t>
  </si>
  <si>
    <t>Single-use plastic bags of thickness less than 57 microns (ICS: 83.140.99)</t>
  </si>
  <si>
    <t>83.140.99 - Other rubber and plastics products</t>
  </si>
  <si>
    <t>Consumer information, labelling (TBT); Protection of animal or plant life or health (TBT); Protection of the environment (TBT)</t>
  </si>
  <si>
    <r>
      <rPr>
        <sz val="11"/>
        <rFont val="Calibri"/>
      </rPr>
      <t>https://members.wto.org/crnattachments/2025/TBT/BHR/25_07083_00_x.pdf</t>
    </r>
  </si>
  <si>
    <t>DARS 1568-10:2025, School clothing — Part 10: Sweaters and cardigans, Second Edition</t>
  </si>
  <si>
    <t>This part of DARS 1568 specifies the requirements for the materials, size, and make of school sweaters and cardigans.  This draft standard shall be used in conjunction with DARS 1568-1.</t>
  </si>
  <si>
    <t>Jerseys, pullovers, cardigans, waistcoats and similar articles, of textile materials, knitted or crocheted (excl. of wool, fine animal hair, cotton or man-made fibres, and wadded waistcoats) (HS code(s): 611090); Clothes (ICS code(s): 61.020); Sweaters </t>
  </si>
  <si>
    <t>611090 - Jerseys, pullovers, cardigans, waistcoats and similar articles, of textile materials, knitted or crocheted (excl. of wool, fine animal hair, cotton or man-made fibres, and wadded waistcoats)</t>
  </si>
  <si>
    <r>
      <rPr>
        <sz val="11"/>
        <rFont val="Calibri"/>
      </rPr>
      <t>https://members.wto.org/crnattachments/2025/TBT/UGA/25_07080_00_e.pdf</t>
    </r>
  </si>
  <si>
    <t>Proyecto de Resolución GMC Nº 05/25 - Reglamento Técnico MERCOSUR sobre Rotulado Nutricional de Alimentos Envasados (Derogación de las Resoluciones GMC N° 44/03, 46/03, 48/06 y 40/11)</t>
  </si>
  <si>
    <t>Se propone aprobar un nuevo Reglamento Técnico MERCOSUR sobre rotulado nutricional de alimentos envasados, que actualiza y sustituye normas previas, definiendo qué información nutricional debe declararse obligatoriamente, bajo qué formatos y criterios de legibilidad, en qué casos la declaración es voluntaria o exceptuada, cómo deben calcularse y expresarse los valores, y qué plazos de adecuación tendrán los distintos tipos de productos y operadores antes de su incorporación obligatoria en los Estados Parte.</t>
  </si>
  <si>
    <t>Alimentos envasados (ver Anexo - 1. Ámbito de Aplicación)</t>
  </si>
  <si>
    <t>Food standards; Labelling; Nutrition information</t>
  </si>
  <si>
    <r>
      <rPr>
        <sz val="11"/>
        <rFont val="Calibri"/>
      </rPr>
      <t>https://members.wto.org/crnattachments/2025/TBT/URY/25_07075_00_s.pdf
https://plataformaparticipacionciudadana.gub.uy/processes/rotulado-nutricional-alimentos-envasados</t>
    </r>
  </si>
  <si>
    <t>Jordan</t>
  </si>
  <si>
    <t>Textiles_x000D_
Part 1: Chemicals content requirements in textile products, Amendment 1: 2025</t>
  </si>
  <si>
    <t>Technical modification for the Hexabromocyclododecan and formaldehyde limits as updated and adding notes for the testing requirements for phthalates and DBT, PAH's and modify its testing method to EN 17132 and modifying Table 11- heavy metals extractable</t>
  </si>
  <si>
    <t>Processes of the textile industry (ICS code(s): 59.020); Textile auxiliary materials (ICS code(s): 59.040); Textile fibres (ICS code(s): 59.060); Products of the textile industry (ICS code(s): 59.080); Materials for the reinforcement of composites (ICS code(s): 59.100); Textile machinery (ICS code(s): 59.120)</t>
  </si>
  <si>
    <t>59.020 - Processes of the textile industry; 59.040 - Textile auxiliary materials; 59.060 - Textile fibres; 59.080 - Products of the textile industry; 59.100 - Materials for the reinforcement of composites; 59.120 - Textile machinery</t>
  </si>
  <si>
    <t>Protection of human health or safety (TBT); Protection of the environment (TBT); Quality requirements (TBT)</t>
  </si>
  <si>
    <r>
      <rPr>
        <sz val="11"/>
        <rFont val="Calibri"/>
      </rPr>
      <t>https://jsmo.gov.jo/EBV4.0/Root_Storage/AR/EB_UsefullLinks/%D8%B9_%D8%AA_%D8%AA%D8%B9%D8%AF%D9%8A%D9%84_%D9%81%D9%86%D9%8A___1__2025.pdf</t>
    </r>
  </si>
  <si>
    <t>DARS 1568-9:2025, School clothing — Part 9: Socks, Second Edition</t>
  </si>
  <si>
    <t>This part of DARS 1568 specifies the requirements, test methods, and sampling of school socks. This draft standard shall be used in conjunction with ARS 1568-1</t>
  </si>
  <si>
    <t xml:space="preserve">Full-length or knee-length stockings, socks and other hosiery, incl. footwear without applied soles, of cotton, knitted or crocheted (excl. graduated compression hosiery, pantyhose and tights, women's full-length or knee-length stockings, measuring per single yarn </t>
  </si>
  <si>
    <t>611595 - 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t>
  </si>
  <si>
    <r>
      <rPr>
        <sz val="11"/>
        <rFont val="Calibri"/>
      </rPr>
      <t>https://members.wto.org/crnattachments/2025/TBT/UGA/25_07081_00_e.pdf</t>
    </r>
  </si>
  <si>
    <t>DARS 1040:2025,Feta cheese — Specification, First edition </t>
  </si>
  <si>
    <t>This African Standard specifies the requirements, sampling and test methods for Feta cheese intended for direct human consumption or for further processing..Note: This Draft Tanzania Standard was also notified under SPS committee.</t>
  </si>
  <si>
    <r>
      <rPr>
        <sz val="11"/>
        <rFont val="Calibri"/>
      </rPr>
      <t>https://members.wto.org/crnattachments/2025/TBT/TZA/25_07065_00_e.pdf</t>
    </r>
  </si>
  <si>
    <t>DARS 1048:2025,Dairy Ice Cream — Specification, First edition </t>
  </si>
  <si>
    <t>This African standard specifies the requirements, sampling and test methods applies for dairy ice cream intended for direct human consumption or further processing.Note: This Draft Tanzania Standard was also notified under SPS committee.</t>
  </si>
  <si>
    <t>DAIRY PRODUCE; BIRDS' EGGS; NATURAL HONEY; EDIBLE PRODUCTS OF ANIMAL ORIGIN, NOT ELSEWHERE SPECIFIED OR INCLUDED (HS code(s): 04); Milk and processed milk products (ICS code(s): 67.100.10)</t>
  </si>
  <si>
    <t>04 - DAIRY PRODUCE; BIRDS' EGGS; NATURAL HONEY; EDIBLE PRODUCTS OF ANIMAL ORIGIN, NOT ELSEWHERE SPECIFIED OR INCLUDED</t>
  </si>
  <si>
    <t>67.100.10 - Milk and processed milk products</t>
  </si>
  <si>
    <r>
      <rPr>
        <sz val="11"/>
        <rFont val="Calibri"/>
      </rPr>
      <t>https://members.wto.org/crnattachments/2025/TBT/TZA/25_07068_00_e.pdf</t>
    </r>
  </si>
  <si>
    <t>DARS 1049:2025,UHT (Ultra High Temperature) milk — Specification, First edition </t>
  </si>
  <si>
    <t>This African Standard specifies requirements, sampling and test methods for UHT milk obtained from cow, goat, sheep or camel milk intended for direct human consumption or further processing. This includes also standardized, recombined and reconstituted UHT milk.Note: This Draft Tanzania Standard was also notified under SPS committee.</t>
  </si>
  <si>
    <t>- Other: (HS code(s): 04029); Milk and processed milk products (ICS code(s): 67.100.10)</t>
  </si>
  <si>
    <t>04029 - - Other:</t>
  </si>
  <si>
    <r>
      <rPr>
        <sz val="11"/>
        <rFont val="Calibri"/>
      </rPr>
      <t>https://members.wto.org/crnattachments/2025/TBT/TZA/25_07066_00_e.pdf</t>
    </r>
  </si>
  <si>
    <t>Myanmar</t>
  </si>
  <si>
    <t>Recommendation for Food Manufacturing Three pages, in English + Myanmar</t>
  </si>
  <si>
    <t>This notification is to inform WTO Members that, in line with the implementation of the e-submission system and risk-based inspection and certification system, the Recommendation for Food Manufacturing from Myanmar Food and Drug Administration will be issued in the form of an e-certificate with risk status of the food business.</t>
  </si>
  <si>
    <t>Certification requirements for all pre-packaged food </t>
  </si>
  <si>
    <r>
      <rPr>
        <sz val="11"/>
        <rFont val="Calibri"/>
      </rPr>
      <t>https://members.wto.org/crnattachments/2025/TBT/MMR/25_06955_00_x.pdf</t>
    </r>
  </si>
  <si>
    <t>Draft Ministerial Regulation Prescribing Industrial Products for Automotive Wheels to Conform to the Standard B.E. .…</t>
  </si>
  <si>
    <t>The draft Ministerial Regulation mandates automotive wheels to conform to the Thai Industrial Standard TIS 3506-2565 (2022) Automotive Wheels.This draft Ministerial Regulation applies to automotive wheels designed for vehicles of categories M1, M1G, N1, N1G, O1 and O2 and vehicles of category M2 with a maximum mass not exceeding 3.5 tonnes in accordance with the Thai Industrial Standard TIS 2390-2563 (2020) Classification and Definition of Power-Driven Vehicles and Trailers.The automotive wheels designed for vehicles of category M2 are subject to the same inspection and testing requirements as those designed for vehicles of category M1 under TIS 3506-2565 (2022)</t>
  </si>
  <si>
    <t>Automotive wheels (ICS 43.040.50, 83.160.01)</t>
  </si>
  <si>
    <t>43.040.50 - Transmissions, suspensions; 83.160.01 - Tyres in general</t>
  </si>
  <si>
    <r>
      <rPr>
        <sz val="11"/>
        <rFont val="Calibri"/>
      </rPr>
      <t>https://members.wto.org/crnattachments/2025/TBT/THA/25_07028_00_x.pdf</t>
    </r>
  </si>
  <si>
    <t>Türkiye</t>
  </si>
  <si>
    <t>Draft Regulation Amending The Regulation As Regards The Methods To Measure Airborne Noise Emitted By Equipment For Use Outdoors (2000/14/EC).</t>
  </si>
  <si>
    <t>Amendments have been made to the annex of the Draft Regulation Amending The Regulation As Regards The Methods To Measure Airborne Noise Emitted By Equipment For Use Outdoors (2000/14/EC) in line with the obligation to comply with the EU legislation.</t>
  </si>
  <si>
    <t>This Regulation applies to the following related products:aerıal access platforms wıth combustıon engıne2.   brush cutters3.   buılders’ hoısts for the transport of goods4.   buıldıng sıte band saw machınes5.   buıldıng sıte cırcular saw benches6.   chaın saws, portable7.   combıned hıgh pressure flushers and suctıon vehıcles8.   compactıon machınes9.   compressors10.   concrete-breakers and pıcks, hand held11.   concrete or mortar mıxers12.   constructıon wınches13.   conveyıng and sprayıng machınes for concrete and mortar14.   conveyor belts15.   coolıng equıpment on vehıcles16.   dozers17.   drıll rıgs18.   dumpers19.   equıpment for loadıng and unloadıng tanks or sılos on trucks20.   excavators21.   excavators-loaders22.   glass recyclıng contaıners23.   graders24.   grass trımmers/grass edge trımmers25.   hedge trımmers26.   hıgh-pressure flushers27.   hıgh-pressure water jet machınes28.   hydraulıc hammers29.   hydraulıc power packs30.   joınt cutters31.   landfıll compactors32.   lawnmowers33.   lawn trımmers/lawn edge trımmers34.   leaf blowers35.   leaf collectors36.   lıft trucks37.   loaders38.   mobıle cranes39.   mobıle waste contaıners40.   motor hoes41.   paver-fınıshers42.   pılıng equıpment43.   pıpelayers44.   pıste caterpıllars45.   power generators46.   power sweepers47.   refuse collectıon vehıcles48.   road mıllıng machınes49.   scarıfıers50.   shredders/chıppers51.   snow-removıng machınes wıth rotatıng tools52.   suctıon vehıcles53.   tower cranes54.   trenchers55.   truck mıxers56.   water pump unıts57.   weldıng generators</t>
  </si>
  <si>
    <t>17.140.20 - Noise emitted by machines and equipment</t>
  </si>
  <si>
    <t>Consumer information, labelling (TBT); Harmonization (TBT)</t>
  </si>
  <si>
    <t>Metrology</t>
  </si>
  <si>
    <r>
      <rPr>
        <sz val="11"/>
        <rFont val="Calibri"/>
      </rPr>
      <t>https://members.wto.org/crnattachments/2025/TBT/TUR/25_07015_00_e.pdf</t>
    </r>
  </si>
  <si>
    <t>Viet Nam</t>
  </si>
  <si>
    <t>Draft National technical regulation on radio access equipment operating in the 6 GHz band</t>
  </si>
  <si>
    <t>This draft National Technical Regulation (NTR) specifies the technical requirements and measurements method for 6 GHz Wireless Access Systems including Radio Local Area Network (WAS/RLAN) equipment operating within all or parts of the frequency band from 5 945 MHz to 6 425 MHz.This draft national technical regulation describes spectrum accessrequirements to facilitate spectrum sharing with other equipment.The HS code of radio access equipment operating in the 6 GHz band is 85176251, as prescribed in Circular No. 31/2022/TTBTC dated June 8, 2022 of the Minister of Finance promulgating the List of Vietnam's export and import goods. Other technical specifications related to antenna ports and emissions from the housing ports of radio equipment, that are not covered by this draft NTR, shall be specified in the relevant NTR and product standards for effective use of radio frequency spectrum.</t>
  </si>
  <si>
    <t>Radio access equipment operating in the 6 GHz band. HS: 85176251.</t>
  </si>
  <si>
    <t>851762 - Machines for the reception, conversion and transmission or regeneration of voice, images or other data, incl. switching and routing apparatus (excl. telephone sets, telephones for cellular networks or for other wireless networks)</t>
  </si>
  <si>
    <t>Protection of human health or safety (TBT); Quality requirements (TBT); Other (TBT)</t>
  </si>
  <si>
    <r>
      <rPr>
        <sz val="11"/>
        <rFont val="Calibri"/>
      </rPr>
      <t>https://members.wto.org/crnattachments/2025/TBT/VNM/25_07030_00_x.pdf</t>
    </r>
  </si>
  <si>
    <t>Ecuador</t>
  </si>
  <si>
    <t>Proyecto de Normativa Técnica Sanitaria Sustitutiva para las Buenas Prácticas de Manufactura de Gases Medicinales.</t>
  </si>
  <si>
    <t>El objeto del proyecto normativo en mención, es establecer los requisitos y lineamientos bajo los cuales la ARCSA otorgará el certificado de Buenas Prácticas de Manufactura a los laboratorios farmacéuticos de gases medicinales, con la finalidad de garantizar la calidad de los productos utilizados en pacientes. Una vez emitida y en vigencia la Normativa Técnica Sanitaria, será de cumplimiento obligatorio para todas las personas naturales o jurídicas que sean propietarios, representantes legales, responsables técnicos, directores técnicos de los laboratorios farmacéuticos, nacionales o extranjeros, en los cuales se fabriquen gases medicinales destinados a su comercialización en el territorio ecuatoriano.</t>
  </si>
  <si>
    <t>Productos aplicables a buenas prácticas de manufactura de gases medicinales </t>
  </si>
  <si>
    <r>
      <rPr>
        <sz val="11"/>
        <rFont val="Calibri"/>
      </rPr>
      <t>https://members.wto.org/crnattachments/2025/TBT/ECU/25_07023_00_s.pdf</t>
    </r>
  </si>
  <si>
    <t>Draft Ministerial Regulation Prescribing Industrial Products for Rubber and Plastics Hoses, Tubing for Use with Propane and Butane and Their Mixtures in the Vapour Phase to Conform to the Standard B.E. .…</t>
  </si>
  <si>
    <t>The draft Ministerial Regulation mandates rubber and plastics hoses, tubing for use with propane and butane and their mixtures in the vapour phase to conform to the Thai Industrial Standard TIS 895-2567 (2024) Rubber and Plastics Hoses, Tubing for Use with Propane and Butane and Their Mixtures in the Vapour Phase.</t>
  </si>
  <si>
    <t>Rubber and Plastics Hoses (ICS 83.140)</t>
  </si>
  <si>
    <t>83.140 - Rubber and plastics products</t>
  </si>
  <si>
    <r>
      <rPr>
        <sz val="11"/>
        <rFont val="Calibri"/>
      </rPr>
      <t>https://members.wto.org/crnattachments/2025/TBT/THA/25_07027_00_x.pdf</t>
    </r>
  </si>
  <si>
    <t>Dairy Fat Spreads</t>
  </si>
  <si>
    <t>This Gulf standard applies to dairy fat spreads intended for use as spreads for direct consumption, or for further processing.</t>
  </si>
  <si>
    <t>Dairy Fat Spreads ICS: 67.100</t>
  </si>
  <si>
    <t>67.100 - Milk and milk products</t>
  </si>
  <si>
    <t>Prevention of deceptive practices and consumer protection (TBT); Protection of human health or safety (TBT)</t>
  </si>
  <si>
    <r>
      <rPr>
        <sz val="11"/>
        <rFont val="Calibri"/>
      </rPr>
      <t>https://members.wto.org/crnattachments/2025/TBT/BHR/25_06981_00_e.pdf
https://members.wto.org/crnattachments/2025/TBT/BHR/25_06981_00_x.pdf</t>
    </r>
  </si>
  <si>
    <t>Milk Powders and Cream Powder</t>
  </si>
  <si>
    <t>This standard applies to milk powders and cream powder intended for direct consumption or further processing.</t>
  </si>
  <si>
    <t>Milk Powders and Cream Powder ICS: 67.100</t>
  </si>
  <si>
    <t>Prevention of deceptive practices and consumer protection (TBT); Protection of human health or safety (TBT); Other (TBT)</t>
  </si>
  <si>
    <r>
      <rPr>
        <sz val="11"/>
        <rFont val="Calibri"/>
      </rPr>
      <t>https://members.wto.org/crnattachments/2025/TBT/BHR/25_06975_00_e.pdf
https://members.wto.org/crnattachments/2025/TBT/BHR/25_06975_00_x.pdf</t>
    </r>
  </si>
  <si>
    <t>National Standard of the P.R.C., Fire resistive coating for steel structure</t>
  </si>
  <si>
    <t>This document specifies classification and type, technical requirements, test methods, inspection rules as well as marking, packaging, transportation and stockpile of fire resistive coating for steel structure._x000D_
This document applies to various types of fire resistive coatings for steel structures used on the surface of building and structural steel components.</t>
  </si>
  <si>
    <t>Fire resistive coating for steel structure (HS code(s): 320890); (ICS code(s): 13.220.50)</t>
  </si>
  <si>
    <t>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</si>
  <si>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t>13.220.50 - Fire-resistance of building materials and elements</t>
  </si>
  <si>
    <r>
      <rPr>
        <sz val="11"/>
        <rFont val="Calibri"/>
      </rPr>
      <t>https://members.wto.org/crnattachments/2025/TBT/CHN/25_06964_00_x.pdf</t>
    </r>
  </si>
  <si>
    <t>National Standard of the P.R.C., Intelligent and connected vehicle — Safety requirements of combined driver assistance system</t>
  </si>
  <si>
    <t>This document specifies the safety requirements of basic single-lane combined driver assistance system, basic multi-lane combined driver assistance system, and advanced combined driver assistance system, also describes the test methods._x000D_
This document applies to Class M and Class N vehicles equipped with basic single-lane combined driver assistance system, basic multi-lane combined driver assistance system, and advanced combined driver assistance system.</t>
  </si>
  <si>
    <t>Combined driver assistance system (HS code(s): 87); (ICS code(s): 43.040)</t>
  </si>
  <si>
    <t>87 - VEHICLES OTHER THAN RAILWAY OR TRAMWAY ROLLING STOCK, AND PARTS AND ACCESSORIES THEREOF</t>
  </si>
  <si>
    <t>43.040 - Road vehicle systems</t>
  </si>
  <si>
    <r>
      <rPr>
        <sz val="11"/>
        <rFont val="Calibri"/>
      </rPr>
      <t>https://members.wto.org/crnattachments/2025/TBT/CHN/25_06967_00_x.pdf</t>
    </r>
  </si>
  <si>
    <t>Draft National technical regulation on requirements for time-stamping services</t>
  </si>
  <si>
    <t>This draft National technical regulation (NTR) specifies technical and operational requirements for time-stamping services, including provisions related to digital signatures, digital signature certificates, and the management and control of organizations providing such services. This draft NTR applies to organizations and individuals involved in providing time-stamping services in Vietnam.The method of certifying conformity shall be carried out under Method No.6 (assessment of management systems) in accordance with Circular 28/2012/TT-BKHCN and relevant regulations governing technical audits for trusted services. Time-stamping service providers are required to undergo technical audits and are subject to inspection by state management agencies under current regulations.</t>
  </si>
  <si>
    <t>Time-stamping services</t>
  </si>
  <si>
    <t>Prevention of deceptive practices and consumer protection (TBT); Quality requirements (TBT)</t>
  </si>
  <si>
    <r>
      <rPr>
        <sz val="11"/>
        <rFont val="Calibri"/>
      </rPr>
      <t>https://members.wto.org/crnattachments/2025/TBT/VNM/25_07001_00_x.pdf</t>
    </r>
  </si>
  <si>
    <t>Mango Agar (Chutney)</t>
  </si>
  <si>
    <t>This Regulations apply to Mango Agar (Chutney) ,and offered for direct consumption, including for restaurant purposes or for repacking if required, it does not apply to the product when indicated as being intended for further processing.</t>
  </si>
  <si>
    <t>Mango Agar (Chutney) ICS: 67.100</t>
  </si>
  <si>
    <r>
      <rPr>
        <sz val="11"/>
        <rFont val="Calibri"/>
      </rPr>
      <t>https://members.wto.org/crnattachments/2025/TBT/BHR/25_06987_00_e.pdf
https://members.wto.org/crnattachments/2025/TBT/BHR/25_06987_00_x.pdf</t>
    </r>
  </si>
  <si>
    <t>Draft Ministerial Regulation Prescribing Industrial Products for Carbon Dioxide Portable Fire Extinguishers to Conform to the Standard B.E. ....</t>
  </si>
  <si>
    <t>The draft Ministerial Regulation mandates carbon dioxide portable fire extinguishers, including both new and refilled cylinders to conform to the Thai Industrial Standard TIS 881-2567(2024) Portable Fire Extinguishers: Carbon Dioxide. This standard applies to portable fire extinguishers with a total mass not exceeding 25 kg that contain carbon dioxide as the extinguishing agent. The extinguishers must be suitable for use on Class B (flammable liquids or gases) and Class C (energized electrical equipment) fires.</t>
  </si>
  <si>
    <t>Portable Fire Extinguishers: Carbon Dioxide (ICS 13.200.20)</t>
  </si>
  <si>
    <t>13.220.20 - Fire protection</t>
  </si>
  <si>
    <r>
      <rPr>
        <sz val="11"/>
        <rFont val="Calibri"/>
      </rPr>
      <t>https://members.wto.org/crnattachments/2025/TBT/THA/25_06999_00_x.pdf</t>
    </r>
  </si>
  <si>
    <t>Brazil</t>
  </si>
  <si>
    <t>Act No. 14158, 01 October 2025; </t>
  </si>
  <si>
    <t>Amendment Act No. 14448, 4 December 2017, which approves the technical requirements for the Conformity Assessment of Restricted Radiation Radiocommunication Equipment (unlicensed devices).</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</si>
  <si>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</si>
  <si>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</si>
  <si>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</si>
  <si>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https://members.wto.org/crnattachments/2025/TBT/BRA/25_06974_00_x.pdf</t>
    </r>
  </si>
  <si>
    <t>DUS 2515: 2025, Plastic Jerrycan — Specification, First Edition</t>
  </si>
  <si>
    <t>This Working Draft Uganda Standard specifies requirements, sampling, and test methods, for plastic jerrycans.  This standard is not applicable to metallic jerrycans and pressurized jerrycans.</t>
  </si>
  <si>
    <t>Articles for the conveyance or packaging of goods, of plastics; stoppers, lids, caps and other closures, of plastics (HS code(s): 3923); Other rubber and plastics products (ICS code(s): 83.140.99); Plastic Jerrycan</t>
  </si>
  <si>
    <t>3923 - Articles for the conveyance or packaging of goods, of plastics; stoppers, lids, caps and other closures, of plastics</t>
  </si>
  <si>
    <t>Prevention of deceptive practices and consumer protection (TBT); Protection of human health or safety (TBT); Protection of the environment (TBT); Quality requirements (TBT)</t>
  </si>
  <si>
    <r>
      <rPr>
        <sz val="11"/>
        <rFont val="Calibri"/>
      </rPr>
      <t>https://members.wto.org/crnattachments/2025/TBT/UGA/25_06996_00_e.pdf</t>
    </r>
  </si>
  <si>
    <t>National Standard of the P.R.C., Data security technology — Technical requirements of electronic product information erasure</t>
  </si>
  <si>
    <t>This document specifies the technical and functional requirements for information erasure of electronic products, as well as the requirements for information erasure and verification of erasure effect during the recycling process of electronic products._x000D_
This document applies to the design, development and verification of information erasure functions of electronic products, and also to the regulation of the information erasure process during the recycling of electronic products.</t>
  </si>
  <si>
    <t>Electronic product (HS code(s): 851713); (ICS code(s): 35.030)</t>
  </si>
  <si>
    <t>851713 - Smartphones for wireless networks</t>
  </si>
  <si>
    <t>35.030 - IT Security</t>
  </si>
  <si>
    <t>Prevention of deceptive practices and consumer protection (TBT)</t>
  </si>
  <si>
    <t>Draft Ministerial Regulation Prescribing Industrial Products for Dry Chemical Portable Fire Extinguishers to Conform to the Standard B.E. ....</t>
  </si>
  <si>
    <t>The draft Ministerial Regulation mandates dry chemical portable fire extinguishers, including both new and refilled cylinders to conform to the Thai Industrial Standard TIS 332-2567(2024) Portable Fire Extinguishers: Dry Chemical. This standard applies to portable fire extinguishers with a total mass not exceeding 25 kg that contain dry chemical as the extinguishing agents. The extinguishers must be suitable for use on Class A (ordinary combustibles), Class B (flammable liquids or gases) and Class C (energized electrical equipment) fires. </t>
  </si>
  <si>
    <t>Portable Fire Extinguishers: Dry Chemical (ICS 13.200.20)</t>
  </si>
  <si>
    <r>
      <rPr>
        <sz val="11"/>
        <rFont val="Calibri"/>
      </rPr>
      <t>https://members.wto.org/crnattachments/2025/TBT/THA/25_06998_00_x.pdf</t>
    </r>
  </si>
  <si>
    <t>National Standard of the P.R.C., On-site inspection and judgment rules of fire protection products</t>
  </si>
  <si>
    <t>This document specifies the terms and definitions for on-site inspection and determination of fire protection products, and stipulates the basic regulations for on-site inspection of fire protection products, market access inspection of products, inspection of product testing conditions, inspection of key product performance and determination rules._x000D_
This document applies to on-site inspection and determination of fire protection products.</t>
  </si>
  <si>
    <t>Fire alarm system, fire extinguisher, refuge products, fixed fire extinguishing system, smoke management system, fire-rated building assembly, fireproofing coating, tactical firefighting equipment, fire extinguishing agent (HS code(s): 842410); (ICS code(s): 13.220.20)</t>
  </si>
  <si>
    <t>842410 - Fire extinguishers, whether or not charged</t>
  </si>
  <si>
    <t>National security requirements (TBT); Prevention of deceptive practices and consumer protection (TBT); Protection of human health or safety (TBT); Quality requirements (TBT)</t>
  </si>
  <si>
    <r>
      <rPr>
        <sz val="11"/>
        <rFont val="Calibri"/>
      </rPr>
      <t>https://members.wto.org/crnattachments/2025/TBT/CHN/25_06963_00_x.pdf</t>
    </r>
  </si>
  <si>
    <t>DUS 2508:2025, Plastic tray — Specification, First Edition</t>
  </si>
  <si>
    <t>This Draft Uganda Standard specifies requirements, sampling, and test methods for plastic tray, including, typically used for household, institutional, catering, or packaging purposes. This may include flat tray, compartment tray, stacking tray or nesting tray.</t>
  </si>
  <si>
    <t>PLASTICS AND ARTICLES THEREOF (HS code(s): 39); Rubber and plastics products in general (ICS code(s): 83.140.01); Plastic tray</t>
  </si>
  <si>
    <t>39 - PLASTICS AND ARTICLES THEREOF</t>
  </si>
  <si>
    <t>83.140.01 - Rubber and plastics products in general</t>
  </si>
  <si>
    <t>Consumer information, labelling (TBT); Prevention of deceptive practices and consumer protection (TBT); Protection of human health or safety (TBT); Protection of the environment (TBT); Quality requirements (TBT)</t>
  </si>
  <si>
    <r>
      <rPr>
        <sz val="11"/>
        <rFont val="Calibri"/>
      </rPr>
      <t>https://members.wto.org/crnattachments/2025/TBT/UGA/25_06994_00_e.pdf</t>
    </r>
  </si>
  <si>
    <t>Draft National technical regulation on requirements for electronic registered delivery services </t>
  </si>
  <si>
    <t>This draft National technical regulation (NTR) specifies the technical, security and operational requirements for electronic registered delivery services, including provisions related to digital signatures, digital certificates, and control procedures for services providers.This draft NTR applies to organizations and individuals involved in providing electronic registered delivery services in Vietnam.Conformity assessment shall be implemented by Method No.6 (assessment of management systems) in accordance with Circular 28/2012/TT-BKHCN and the Circular regulating technical audit activities for trusted services. Services providers must perform technical audits and are subject to inspection by competent state authorities under current regulations.</t>
  </si>
  <si>
    <t>Electronic registered delivery services</t>
  </si>
  <si>
    <r>
      <rPr>
        <sz val="11"/>
        <rFont val="Calibri"/>
      </rPr>
      <t>https://members.wto.org/crnattachments/2025/TBT/VNM/25_07002_00_x.pdf</t>
    </r>
  </si>
  <si>
    <t>National Standard of the P.R.C., Indoor fire hydrant</t>
  </si>
  <si>
    <t>This document specifies the terms and definitions of indoor fire hydrants, and specifies classification, model specifications, basic parameters, technical requirements, test methods, inspection rules, operating instructions, marking, packaging, transportation and storage of indoor fire hydrants._x000D_
This document applies to the design, manufacture and quality inspection of indoor fire hydrants.</t>
  </si>
  <si>
    <t>Indoor fire hydrant (HS code(s): 848180); (ICS code(s): 13.220.10)</t>
  </si>
  <si>
    <t>848180 - Appliances for pipes, boiler shells, tanks, vats or the like (excl. pressure-reducing valves, valves for the control of pneumatic power transmission, check "non-return" valves and safety or relief valves)</t>
  </si>
  <si>
    <t>13.220.10 - Fire-fighting</t>
  </si>
  <si>
    <r>
      <rPr>
        <sz val="11"/>
        <rFont val="Calibri"/>
      </rPr>
      <t>https://members.wto.org/crnattachments/2025/TBT/CHN/25_06966_00_x.pdf</t>
    </r>
  </si>
  <si>
    <t>National Standard of the P.R.C., Fireproof board for tunnels</t>
  </si>
  <si>
    <t>This document specifies classification, code and type, specifies the requirements for the physical and chemical properties, combustion property and fire resistance as well as the inspection rules, marking, packaging, transportation and stockpile of fireproof board for tunnels ,describes test methods.This document applies to fireproof board used on the surface of tunnel structures.</t>
  </si>
  <si>
    <t>Fireproof board for tunnels (HS code(s): 320890); (ICS code(s): 13.220.50)</t>
  </si>
  <si>
    <r>
      <rPr>
        <sz val="11"/>
        <rFont val="Calibri"/>
      </rPr>
      <t>https://members.wto.org/crnattachments/2025/TBT/CHN/25_06965_00_x.pdf</t>
    </r>
  </si>
  <si>
    <t>National Standard of the P.R.C., Safety technical requirements for automotive door handle</t>
  </si>
  <si>
    <t>This document specifies the terminology and definitions, technical requirements, and test methods for automotive door handles._x000D_
This document applies to door handles of M1 and N1 category vehicles and multi-purpose trucks. Door handles of other types vehicles should be implemented with reference to this document.</t>
  </si>
  <si>
    <t>Automotive door handle(HS code(s): 392630; 830120; 830230); (ICS code(s): 43.040.60)</t>
  </si>
  <si>
    <t>392630 - Fittings for furniture, coachwork and the like, of plastics (excl. building components for permanent mounting on parts of buildings); 830120 - Locks used for motor vehicles, of base metal; 830230 - Base metal mountings, fittings and similar articles suitable for motor vehicles (excl. hinges and castors)</t>
  </si>
  <si>
    <t>43.040.60 - Bodies and body components</t>
  </si>
  <si>
    <r>
      <rPr>
        <sz val="11"/>
        <rFont val="Calibri"/>
      </rPr>
      <t>https://members.wto.org/crnattachments/2025/TBT/CHN/25_06969_00_x.pdf</t>
    </r>
  </si>
  <si>
    <t>Draft Ministerial Regulation Prescribing Industrial Products for Foam Portable Fire Extinguishers to Conform to the Standard B.E. ....</t>
  </si>
  <si>
    <t>The draft Ministerial Regulation mandates foam portable fire extinguishers, including both new and refilled cylinders to conform to the Thai Industrial Standard TIS 882-2567(2024) Portable Fire Extinguishers: Foam. This standard applies to portable fire extinguishers with a total mass not exceeding 25 kg that contain foam as the extinguishing agent. The extinguishers must be suitable for use on Class A (ordinary combustibles) and Class B (flammable liquids or gases) fires. </t>
  </si>
  <si>
    <t>Portable Fire Extinguishers: Foam (ICS 13.200.20)</t>
  </si>
  <si>
    <r>
      <rPr>
        <sz val="11"/>
        <rFont val="Calibri"/>
      </rPr>
      <t>https://members.wto.org/crnattachments/2025/TBT/THA/25_07000_00_x.pdf</t>
    </r>
  </si>
  <si>
    <t>Proposal for Amendments to the Legal Inspection Requirements for Fixed Luminaires for General Indoor Lighting and 3 Other Luminaires</t>
  </si>
  <si>
    <t>With the development of the lighting industry, the design and variety of luminaires have become increasingly diverse, and international safety and electromagnetic compatibility standards have been updated successively. To protect consumer rights and ensure product safety, the BSMI proposes to update the inspection requirements for luminaires. Additional performance requirements for desk luminaires intended for study tasks will be introduced. Furthermore, motion-sensor luminaires, camping luminaires, and rechargeable luminaires are proposed to be included within the scope of mandatory inspection. The conformity assessment procedures will remain unchanged.</t>
  </si>
  <si>
    <t> Chandeliers and other electric ceiling or wall lighting fittings, solely for light-emitting diode "LED" light sources (excl. for lighting public open spaces or thoroughfares) (HS code(s): 940511)Chandeliers and other electric ceiling or wall lighting fittings (excl. for lighting public open spaces or thoroughfares and those solely for light-emitting diode "LED" light sources) (HS code(s): 940519)Electric table, desk, bedside or floor-standing luminaires, solely for light-emitting diode "LED" light sources (HS code(s): 940521)Electric table, desk, bedside or floor-standing luminaires (excl. those solely for light-emitting diode "LED" light sources) (HS code(s): 940529)Lighting strings of a kind used for Christmas trees, solely for light-emitting diode "LED" light sources (HS code(s): 940531)Electric lighting strings of a kind used for Christmas trees (excl. those solely for light-emitting diode "LED" light sources) (HS code(s): 940539)Photovoltaic luminaires and lighting fittings, solely for light-emitting diode "LED" light sources, n.e.s. (HS code(s): 940541)Luminaires and lighting fittings, solely for light-emitting diode "LED" light sources, n.e.s. (HS code(s): 940542)Electric luminaires and lighting fittings, n.e.s. (HS code(s): 940549)</t>
  </si>
  <si>
    <t>94051 - - Chandeliers and other electric ceiling or wall lighting fittings, excluding those of a kind used for lighting public open spaces or thoroughfares :; 94052 - - Electric table, desk, bedside or floor-standing luminaires :; 94053 - - Lighting strings of a kind used for Christmas trees :; 94054 - - Other electric luminaires and lighting fittings :</t>
  </si>
  <si>
    <t>29.140.40 - Luminaires</t>
  </si>
  <si>
    <r>
      <rPr>
        <sz val="11"/>
        <rFont val="Calibri"/>
      </rPr>
      <t>https://members.wto.org/crnattachments/2025/TBT/TPKM/25_06997_00_e.pdf
https://members.wto.org/crnattachments/2025/TBT/TPKM/25_06997_00_x.pdf</t>
    </r>
  </si>
  <si>
    <t>Draft National technical regulation on requirements for public digital signature authentication services</t>
  </si>
  <si>
    <t>This draft National technical regulation (NTR) specifies the technical requirements, security and operational requirements for public digital signature certification services, including:- Public digital signature certification services based on the digital signature model on secret key storage devices using hardware devices;- Public digital signature certification services based on the remote model;- Public digital signature certification services based on the digital signature model on mobile devices.This draft NTR applies to organizations and individuals involved in providing public digital signature certification services in Viet Nam.Conformity assessment shall be implemented under Method No.6 (assessment of management systems) in accordance with Circular 28/2012/TT-BKHCN and the Circular on technical audit activities for trusted services. Service providers must conduct periodic technical audits and are subject to supervision and inspection by state management agencies under current regulations.</t>
  </si>
  <si>
    <t>Public digital signature certification services</t>
  </si>
  <si>
    <r>
      <rPr>
        <sz val="11"/>
        <rFont val="Calibri"/>
      </rPr>
      <t>https://members.wto.org/crnattachments/2025/TBT/VNM/25_07003_00_x.pdf</t>
    </r>
  </si>
  <si>
    <t>DUS 2456, Screen print — Specification, First Edition</t>
  </si>
  <si>
    <t>This Draft Uganda Standard specifies requirements, sampling, and test methods for screen prints.</t>
  </si>
  <si>
    <t>IMPREGNATED, COATED, COVERED OR LAMINATED TEXTILE FABRICS; TEXTILE ARTICLES OF A KIND SUITABLE FOR INDUSTRIAL USE (HS code(s): 59), Screen print products</t>
  </si>
  <si>
    <t>59 - TEXTILE AND LEATHER TECHNOLOGY</t>
  </si>
  <si>
    <t>Consumer information, labelling (TBT); Prevention of deceptive practices and consumer protection (TBT); Protection of human health or safety (TBT); Quality requirements (TBT)</t>
  </si>
  <si>
    <r>
      <rPr>
        <sz val="11"/>
        <rFont val="Calibri"/>
      </rPr>
      <t>https://members.wto.org/crnattachments/2025/TBT/UGA/25_06993_00_e.pdf</t>
    </r>
  </si>
  <si>
    <t>DUS 2507:2025, Plastic utensil and dinner ware rack — Specification, First Edition</t>
  </si>
  <si>
    <t>This Draft Uganda Standard specifies requirements, sampling, and test methods for plastic utensil and dinner ware rack. This may include countertop holders, drawer inserts, wall-mounted racks, and modular stacking units.</t>
  </si>
  <si>
    <t>Tableware, kitchenware, other household articles and toilet articles, of plastics (excl. baths, shower-baths, washbasins, bidets, lavatory pans, seats and covers, flushing cisterns and similar sanitary ware) (HS code(s): 3924); Other rubber and plastics products (ICS code(s): 83.140.99); Plastic utensil; Plastic dinner ware rack</t>
  </si>
  <si>
    <t>3924 - Tableware, kitchenware, other household articles and toilet articles, of plastics (excl. baths, shower-baths, washbasins, bidets, lavatory pans, seats and covers, flushing cisterns and similar sanitary ware)</t>
  </si>
  <si>
    <r>
      <rPr>
        <sz val="11"/>
        <rFont val="Calibri"/>
      </rPr>
      <t>https://members.wto.org/crnattachments/2025/TBT/UGA/25_06995_00_e.pdf</t>
    </r>
  </si>
  <si>
    <t>DEAS 1295: 2025, Bench vices — Specification, First Edition</t>
  </si>
  <si>
    <t>This Draft East African Standard specifies requirements for bench vices, also known as machinists’ vices, for mounting on work tables, for general workshop use. This standard covers both fixed base bench vice, swivel base bench vice, quick release bench vice and combination bench vice.</t>
  </si>
  <si>
    <t>Vices, clamps and the like (excl. accessories for and parts of machine tools or water-jet cutting machines) (HS code(s): 820570); Hand-operated tools (ICS code(s): 25.140.30)</t>
  </si>
  <si>
    <t>820570 - Vices, clamps and the like (excl. accessories for and parts of machine tools or water-jet cutting machines)</t>
  </si>
  <si>
    <t>25.140.30 - Hand-operated tools</t>
  </si>
  <si>
    <t>Consumer information, labelling (TBT); Quality requirements (TBT); Harmonization (TBT); Reducing trade barriers and facilitating trade (TBT)</t>
  </si>
  <si>
    <r>
      <rPr>
        <sz val="11"/>
        <rFont val="Calibri"/>
      </rPr>
      <t>https://members.wto.org/crnattachments/2025/TBT/TZA/25_06950_00_e.pdf</t>
    </r>
  </si>
  <si>
    <t>DEAS 1293: 2025, Fork and rake — Specification, First Edition</t>
  </si>
  <si>
    <t>This Draft East African Standard specifies requirements, test methods and sampling plan for forks and rakes. This standard also covers;_x000D_
a) digging forks,_x000D_
b) ballast forks,_x000D_
c) road rakes, and_x000D_
d) garden rakes.</t>
  </si>
  <si>
    <t>Mattocks, picks, hoes and rakes, with working parts of base metal (excl. ice axes) (HS code(s): 820130); Hand-operated tools (ICS code(s): 25.140.30)</t>
  </si>
  <si>
    <t>820130 - Mattocks, picks, hoes and rakes, with working parts of base metal (excl. ice axes)</t>
  </si>
  <si>
    <r>
      <rPr>
        <sz val="11"/>
        <rFont val="Calibri"/>
      </rPr>
      <t>https://members.wto.org/crnattachments/2025/TBT/TZA/25_06940_00_e.pdf</t>
    </r>
  </si>
  <si>
    <t>DEAS 1291: 2025, Wheelbarrow — Specification, First Edition</t>
  </si>
  <si>
    <t>This Draft East African Standard specifies the requirements, sampling and test methods for five types of wheelbarrows of single wheel make suitable for domestic, industrial, agricultural and building-site conditions.</t>
  </si>
  <si>
    <t>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 (HS code(s): 820190); Hand-operated tools (ICS code(s): 25.140.30)</t>
  </si>
  <si>
    <t>820190 - 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t>
  </si>
  <si>
    <r>
      <rPr>
        <sz val="11"/>
        <rFont val="Calibri"/>
      </rPr>
      <t>https://members.wto.org/crnattachments/2025/TBT/TZA/25_06930_00_e.pdf</t>
    </r>
  </si>
  <si>
    <t>DEAS 1290: 2025, Axes and hatchets — Specification, First Edition</t>
  </si>
  <si>
    <t>This Draft East African Standard specifies the requirements, test methods and sampling plan for axes and hatchets.</t>
  </si>
  <si>
    <t>Axes, billhooks and similar hewing tools, with working parts of base metal (excl. ice axes) (HS code(s): 820140); Hand-operated tools (ICS code(s): 25.140.30)</t>
  </si>
  <si>
    <t>820140 - Axes, billhooks and similar hewing tools, with working parts of base metal (excl. ice axes)</t>
  </si>
  <si>
    <r>
      <rPr>
        <sz val="11"/>
        <rFont val="Calibri"/>
      </rPr>
      <t>https://members.wto.org/crnattachments/2025/TBT/TZA/25_06920_00_e.pdf</t>
    </r>
  </si>
  <si>
    <t>DEAS 1294: 2025, Handle for hand tools — Specification, First Edition</t>
  </si>
  <si>
    <t>This Draft East African Standard specifies general and specific requirements of handles for hand tools. The standard covers handles made of different materials such as wood, plastics, metals and composites.</t>
  </si>
  <si>
    <t>Consumer information, labelling (TBT); Protection of the environment (TBT); Quality requirements (TBT); Harmonization (TBT)</t>
  </si>
  <si>
    <r>
      <rPr>
        <sz val="11"/>
        <rFont val="Calibri"/>
      </rPr>
      <t>https://members.wto.org/crnattachments/2025/TBT/TZA/25_06945_00_e.pdf</t>
    </r>
  </si>
  <si>
    <t>DEAS 132:2025, Hoe — Specification, Third Edition</t>
  </si>
  <si>
    <t>This draft East African Standard specifies the requirements, sampling and test methods for forged hoes; both plain and fork handheld hoes used for digging. It also covers double headed hoes.</t>
  </si>
  <si>
    <t>Mattocks, picks, hoes and rakes, with working parts of base metal (excl. ice axes) (HS code(s): 820130); Other hand-held tools (ICS code(s): 25.140.99)</t>
  </si>
  <si>
    <t>25.140.99 - Other hand-held tools</t>
  </si>
  <si>
    <r>
      <rPr>
        <sz val="11"/>
        <rFont val="Calibri"/>
      </rPr>
      <t>https://members.wto.org/crnattachments/2025/TBT/TZA/25_06925_00_e.pdf</t>
    </r>
  </si>
  <si>
    <t>Establishment of the Japanese Pharmacopoeia Nineteenth Edition</t>
  </si>
  <si>
    <t>Ministry of Health, Labour and Welfare will abolish the Japanese Pharmacopoeia Eighteenth Edition and establish Nineteenth Edition based on Paragraph 1 of Article 41 of the Act on Securing Quality, Efficacy and Safety of Products Including Pharmaceuticals and Medical Devices.</t>
  </si>
  <si>
    <t>Pharmaceutical Products (HS:30)</t>
  </si>
  <si>
    <r>
      <rPr>
        <sz val="11"/>
        <rFont val="Calibri"/>
      </rPr>
      <t>https://members.wto.org/crnattachments/2025/TBT/JPN/25_06914_00_e.pdf</t>
    </r>
  </si>
  <si>
    <t>DEAS 1289:2025, Watering can — Specification, First Edition</t>
  </si>
  <si>
    <t>This Draft East African Standard specifies requirements, test methods and sampling plan of portable cans used for watering seed bed, gardens plants, potted plants and/or other applications</t>
  </si>
  <si>
    <t>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 (HS code(s): 820190); Other hand-held tools (ICS code(s): 25.140.99)</t>
  </si>
  <si>
    <r>
      <rPr>
        <sz val="11"/>
        <rFont val="Calibri"/>
      </rPr>
      <t>https://members.wto.org/crnattachments/2025/TBT/TZA/25_06915_00_e.pdf</t>
    </r>
  </si>
  <si>
    <t>DEAS 1292: 2025, Sickles — Specification, First Edition</t>
  </si>
  <si>
    <t>This Draft East African Standard specifies technical requirements, test methods and sampling plan for plain and serrated blade sickles for harvesting of fodder, grasses, cereal crops, among other activities</t>
  </si>
  <si>
    <r>
      <rPr>
        <sz val="11"/>
        <rFont val="Calibri"/>
      </rPr>
      <t>https://members.wto.org/crnattachments/2025/TBT/TZA/25_06935_00_e.pdf</t>
    </r>
  </si>
  <si>
    <t>Canada</t>
  </si>
  <si>
    <t>Consultation on BETS-6, issue 3 </t>
  </si>
  <si>
    <t>Notice is hereby given by the Department of Innovation, Science and Economic Development, Canada has amended the following standard:Broadcasting Equipment Technical Standard BETS-6, issue 3, Technical Standards and Requirements for FM Broadcasting Transmitters, establishes the technical standards and requirements for certification applicable to analog FM transmitters operating within the 88-108 MHz band.</t>
  </si>
  <si>
    <t>Telecommunications (ICS 33.170)</t>
  </si>
  <si>
    <t>33.170 - Television and radio broadcasting</t>
  </si>
  <si>
    <r>
      <rPr>
        <sz val="11"/>
        <rFont val="Calibri"/>
      </rPr>
      <t>https://www.rabc-cccr.ca/bets-6-draft-issue-3-technical-standards-and-requirements-for-fm-broadcasting-transmitters/</t>
    </r>
  </si>
  <si>
    <t>SDA/MAPA Ordinance No. 1.412 , 3 October 2025</t>
  </si>
  <si>
    <t>Establishes the maximum limits of mycotoxins in products intended for animal feed in the dog and cat food category.</t>
  </si>
  <si>
    <t>Preparations of a kind used in animal feeding (HS code(s): 2309)</t>
  </si>
  <si>
    <t>2309 - Preparations of a kind used in animal feeding</t>
  </si>
  <si>
    <t>Quality requirements (TBT)</t>
  </si>
  <si>
    <r>
      <rPr>
        <sz val="11"/>
        <rFont val="Calibri"/>
      </rPr>
      <t>https://members.wto.org/crnattachments/2025/TBT/BRA/25_06895_00_x.pdf</t>
    </r>
  </si>
  <si>
    <t>SDA/MAPA Ordinance No. 1.419, 3 October 2025</t>
  </si>
  <si>
    <t>Public Consultation that prohibits the registration, import and use of products containing antimicrobial active pharmaceutical ingredients reserved for human use by the World Health Organization - WHO, in animal species used in human food and provides other measures.Technically substantiated suggestions should be sent via the Regulatory Acts Monitoring System - SISMAN, of the Secretariat of Agricultural Defense - SDA/MAPA, via the LINK:https://sistemasweb.agricultura.gov.br/sisman/</t>
  </si>
  <si>
    <t>Antimicrobial active pharmaceutical ingredients</t>
  </si>
  <si>
    <r>
      <rPr>
        <sz val="11"/>
        <rFont val="Calibri"/>
      </rPr>
      <t>https://members.wto.org/crnattachments/2025/TBT/BRA/25_06896_00_x.pdf</t>
    </r>
  </si>
  <si>
    <t>New Zealand</t>
  </si>
  <si>
    <t>Regulation Impact Statement for Consultation: Energy Efficiency Policy Options for Heat Pump Water Heaters HPWHs (September 2025, 110 pages).</t>
  </si>
  <si>
    <t>The notified consultation document presents the following policy options:Business as Usual option involves no change to the current situation i.e. no specification of minimum energy performance standards or the implementation of any requirement for voluntary or mandatory provision of information on the operation and performance of HPWHs.Develop minimum energy performance standards (MEPS) to be set at the equivalent of the current minimum requirements for Small-scale Technology Certificates in Australia (equivalent to 60% energy savings in Zone 3) and a voluntary information provision.MEPS (as per option 2) and mandatory information provision requiring heat pump water heaters (HPWH) suppliers to provide information on the performance of their products displayed either via a mandatory product label and the use of mandatory requirements to include performance information in all product marketing provided by the supplier for the unit.In addition to the policy options, the Regulation Impact Statement for Consultation (CRIS) examines technical considerations such as test methods, standards, and the information that could be required to be displayed that impact the options.New Zealand’s preferred option at this stage is Option 3, which combines minimum energy performance standards with mandatory information provision to ensure consumer confidence and support emissions reduction goals.</t>
  </si>
  <si>
    <t>HS 8516.10: Electric Instantaneous Or Storage Water Heaters And Immersion HeatersHS 8418.61.00: Heat pumps other than air conditioning machines of heading 84.15HS 8415.81.00: Air Conditioning Machines Others, Incorporating A Refrigerating Unit And Valve For Reversal Of The Cooling/Heat Cycle (reversible Heat Pumps) HS 8418.99: Parts Of Refrigeration Or Freezing Equipment And Heat Pumps, Others</t>
  </si>
  <si>
    <t>851610 - Electric instantaneous or storage water heaters and immersion heaters; 841861 - Heat pumps (excl. air conditioning machines of heading 8415); 841581 - Air conditioning machines incorporating a refrigerating unit and a valve for reversal of the cooling-heat cycle "reversible heat pumps" (excl. of a kind used for persons in motor vehicles and self-contained or "split-system" window or wall air conditioning machines); 841899 - Parts of refrigerating or freezing equipment and heat pumps, n.e.s.</t>
  </si>
  <si>
    <t>23.120 - Ventilators. Fans. Air-conditioners; 27.080 - Heat pumps; 91.140.65 - Water heating equipment</t>
  </si>
  <si>
    <t>Protection of the environment (TBT); Cost saving and productivity enhancement (TBT)</t>
  </si>
  <si>
    <r>
      <rPr>
        <sz val="11"/>
        <rFont val="Calibri"/>
      </rPr>
      <t>https://www.eeca.govt.nz/assets/EECA-Resources/Consultation-Papers/Heat-pump-water-heaters-consultation.pdf</t>
    </r>
  </si>
  <si>
    <t>Egypt</t>
  </si>
  <si>
    <t>The draft of the Egyptian standard ES 9069-3 " textiles — Determination of index ingredient from coloured textile - Part 3: Myrobalan “ </t>
  </si>
  <si>
    <t>The draft of the Egyptian standard ES 9069-3specifies a test method for the determination of the index ingredient of chemicals in coloured fabric with myrobalan.Worth mentioning is that this draft standard is technically identical with ISO 22195-3:2023.</t>
  </si>
  <si>
    <t>Textiles in general (ICS code(s): 59.080.01)</t>
  </si>
  <si>
    <t>The draft of the Egyptian Standard ES for "Safety requirements for wetlaid-nonwoven machinery”.</t>
  </si>
  <si>
    <t>The draft of the Egyptian standard specifies safety requirements and means of verification for wetlaid-nonwoven machinery.It applies to wetlaid-nonwoven machines, including approach flow system, headbox, wire section and jet head, hydroentangling unit, dryer, finishing, quality control system (QCS), winder, drives and control system. Annex C illustrates general wetlaid-nonwoven machinery and their components.It deals with all significant hazards, hazardous situations and hazard events relevant to wetlaid-nonwoven machines, when used as intended and under the conditions foreseeable by the manufacturer.it does not deal with pressure hazards in steam-heated drying cylinders and does not apply to equipment under pressure.it does not apply to machines which are intended for use in explosive atmospheres.Worth mentioning is that this draft standard is technically identical with ISO 22291/2022.</t>
  </si>
  <si>
    <t>Textile machinery in general (ICS code(s): 59.120.01)</t>
  </si>
  <si>
    <t>59.120.01 - Textile machinery in general</t>
  </si>
  <si>
    <t>The draft of the Egyptian Standard ES for " textiles — determination of fabric propensity to surface pilling, fuzzing or matting - part 1: pilling box method”.</t>
  </si>
  <si>
    <t>The draft of the Egyptian standard specifies a method for the determination of the resistance to pilling, fuzzing and matting of textile fabrics using a rotating pilling box apparatus.Worth mentioning is that this draft standard is technically identical with ISO 12945-1/2020. </t>
  </si>
  <si>
    <t>Malaysia</t>
  </si>
  <si>
    <t>Amendments to the Table I of Fifth A Schedule, Table III of Fifth A Schedule, Table IV of Fifth A Schedule, Table II of Sixteenth AA Schedule, Table IA of Twenty-First Schedule and Table III of Twenty-First A Schedule of the Food Regulations 1985 [P.U.(A) 437/1985</t>
  </si>
  <si>
    <t>The proposed amendments to the Schedules of the Food Regulations 1985 [P.U.(A) 437/1985] are as follows:Table I of Fifth A Schedule is to insert new conditions for nutrient contents for use of nutrition claims by inserting a lactose content claim for 'low' and 'free' and its conditions;Table III of Fifth A Schedule is to insert new nutrient function claim for vitamin C by inserting the phrase “(iii) Vitamin C contributes to the normal function of the immune system”;Table IV of Fifth A Schedule is to insert new conditions for other function claims by inserting Lactobacillus rhamnosus (LGG) function claim and its minimum amount required;Table II of Sixteenth AA Schedule is to insert new optional ingredients in formulated milk powder for children by inserting 3’-Sialyllactose (3’SL), 6’-Sialyllactose (6’-SL), Lacto-N-tetraose (LNT), and a mixture of 2’-Fucosyllactose (2’-FL) and DiFucosyllactose (DFL), with its specified maximum nutrient levels;Table IA of Twenty-First Schedule is to insert new optional ingredients in infant formula by inserting 3’-Sialyllactose (3’SL), 6’-Sialyllactose (6’-SL), Lacto-N-tetraose (LNT), and a mixture of 2’-Fucosyllactose (2’-FL) and DiFucosyllactose (DFL), with its specified maximum nutrient levels; and Table III of Twenty-First A Schedule is to insert new optional ingredients in follow-up formula by inserting 3’-Sialyllactose (3’SL), 6’-Sialyllactose (6’-SL), Lacto-N-tetraose (LNT), and a mixture of 2’-Fucosyllactose (2’-FL) and DiFucosyllactose (DFL), with its specified maximum nutrient levels.</t>
  </si>
  <si>
    <t>All food (ICS:67), Food preparations for use by infants or young children (HS Code: 2106.90.73 00).</t>
  </si>
  <si>
    <t>210690 - Food preparations, n.e.s.</t>
  </si>
  <si>
    <t>67 - Food technology</t>
  </si>
  <si>
    <t>Czech Republic</t>
  </si>
  <si>
    <t>Draft Decree amending Decree No 358/2016 on requirements for quality assurance and technical safety and assessment and verification of conformity of selected equipment</t>
  </si>
  <si>
    <t>The amendment to Decree No 358/2016 is prompted by the need to adapt current practice to the expected deployment of new nuclear sources. Proposed amendments:_x000D_
• Formally and materially, there is a distinction between the processes of 'repair' and 'maintenance', which, especially in the operation of selected equipment, has not always been sharply and clearly delineated in practice._x000D_
• Implementation of the concept of ‘part of selected equipment’ introduced by the amendment to Act No 83/2025._x000D_
• Addition of measures to prevent so-called counterfeit or fraudulent items. This is equipment for which compliance with technical requirements was not adequately assessed, inadequate tests were carried out with varying degrees of planning or intent, inadequate documents were produced, and this equipment was subsequently delivered and deployed in the operation of the nuclear installation as fully-fledged and fully legally compliant selected equipment._x000D_
• Changes in conformity assessment procedures (e.g. the operator of the nuclear installation, and thus of selected equipment, is accepted as a conformity assessment body for its own needs. This concept was introduced by the aforementioned amendment to the Atomic Act and is further developed in the Decree)._x000D_
• Newly established framework requirements for persons carrying out conformity assessments._x000D_
• Amendments to the annexes to the Decree, namely in specific areas of technical requirements, where individual requirements are clarified, as well as in specific conformity assessment procedures, where new conformity assessment procedures are introduced in part, e.g. for assessing the conformity of parts of selected equipment by the operator. At the same time, certain changes are being made to existing conformity assessment procedures as required by practice._x000D_
The mutual recognition clause is set out in the Atomic Act (Act No 263/2016).</t>
  </si>
  <si>
    <t>Selected equipment (in the field of peaceful uses of nuclear energy), packaging for transport, storage or disposal of radioactive or fissile substances (ICS: 27.120)Energy and heat transfer engineering (ICS code(s): 27)</t>
  </si>
  <si>
    <t>27 - Energy and heat transfer engineering</t>
  </si>
  <si>
    <r>
      <rPr>
        <sz val="11"/>
        <rFont val="Calibri"/>
      </rPr>
      <t>https://members.wto.org/crnattachments/2025/TBT/CZE/25_06872_00_e.pdf
https://members.wto.org/crnattachments/2025/TBT/CZE/25_06872_00_x.pdf</t>
    </r>
  </si>
  <si>
    <t>Russian Federation</t>
  </si>
  <si>
    <t>Draft amendments No. 2 to the Technical regulation of the Customs Union «On the safety of meat and meat products» (TR CU 034/2013)</t>
  </si>
  <si>
    <t>Draft Amendment No. 2 proposes:_x000D_
- Clarification of certain definitions within TR CU 034/2013, taking into account practical application, including the use of offal as components in the production of specific meat products;_x000D_
- Addition of the term "animal-derived processing aid" to TR CU 034/2013, along with requirements for permissible levels and labeling information regarding such aids;_x000D_
- Clarification of labeling requirements for meat products, including the indication of the main or predominant meat ingredients in the product name;_x000D_
- Technical corrections to individual provisions of TR CU 034/2013.</t>
  </si>
  <si>
    <t>Slaughtered products and meat products</t>
  </si>
  <si>
    <t>16 - PREPARATIONS OF MEAT, OF FISH, OF CRUSTACEANS, MOLLUSCS OR OTHER AQUATIC INVERTEBRATES, OR OF INSECTS</t>
  </si>
  <si>
    <t>67.120.10 - Meat and meat products; 67.230 - Prepackaged and prepared foods</t>
  </si>
  <si>
    <t>The draft of the Egyptian standard ES 5648 "protective clothing — general requirements“</t>
  </si>
  <si>
    <t>The draft of the Egyptian standard ES 5648 specifies general performance requirements for ergonomics, innocuousness, size designation, ageing, compatibility and marking of protective clothing and the information to be supplied by the manufacturer with the protective clothing.It is only intended to be used in combination with other standards containing requirements for specific protective performance and not on a stand-alone basis.Worth mentioning is that this draft standard is technically identical with ISO 13688:2013/AMD1:2021.</t>
  </si>
  <si>
    <t>Protective clothing (ICS code(s): 13.340.10)</t>
  </si>
  <si>
    <t>13.340.10 - Protective clothing</t>
  </si>
  <si>
    <t>The draft of the Egyptian Standard ES 1003 "building hardware - single-axis hinges- requirements and test methods“.</t>
  </si>
  <si>
    <t>The draft of the Egyptian standard ES 1003 specifies requirements for single-axis hinges, of lift-off or fixed pin type, for use on access windows and doors. Such windows and doors may or may not be fitted also with door closing devices. It includes tests for static loads, shear strength and allowable wear during durability cycling for the following hinges:_x000D_
a)mounted on the edge of the door leaf or window sash and opening in one direction only;_x000D_
b)whose axis of rotation is within 30 mm of an edge of the movable element for a door leaf mass of up to 160 kg;c)whose axis of rotation is within 30 mm of the edge for a window sash with a mass up to 60 kg.Worth mentioning is that this draft standard is technically identical with EN 1935:2002 /AC:2003.</t>
  </si>
  <si>
    <t>Building accessories (ICS code(s): 91.190)</t>
  </si>
  <si>
    <t>91.190 - Building accessories</t>
  </si>
  <si>
    <t>The draft of the Egyptian Standard ES for " Textiles — determination of fabric propensity to surface pilling, fuzzing or matting - part 2: Modified Martindale method”.</t>
  </si>
  <si>
    <t>The draft of the Egyptian standard specifies a method for the determination of the resistance to pilling, fuzzing and matting of textile fabrics using a modified Martindale method.Worth mentioning is that this draft standard is technically identical with ISO 12945-2/2020. </t>
  </si>
  <si>
    <t>GCC Technical Regulations for Black, white, and Green Pepper</t>
  </si>
  <si>
    <t>This GCC Technical regulation specifies the requirements that must be met for black, white, and green pepper intended for direct consumption as one of the ingredients used in food preparation or for repackaging, if necessary. It does not apply to black, white, and green peppers intended for industrial use.</t>
  </si>
  <si>
    <t>0904 - Pepper of the genus Piper; dried or crushed or ground fruits of the genus Capsicum or of the genus Pimenta</t>
  </si>
  <si>
    <t>67.080 - Fruits. Vegetables</t>
  </si>
  <si>
    <r>
      <rPr>
        <sz val="11"/>
        <rFont val="Calibri"/>
      </rPr>
      <t>https://members.wto.org/crnattachments/2025/TBT/ARE/25_06857_00_x.pdf</t>
    </r>
  </si>
  <si>
    <t>Draft National technical regulation on electromagnetic compatibility for mobile terminals and ancillary equipment of digital cellular telecommunication systems</t>
  </si>
  <si>
    <t>This draft National technical regulation (NTR) will replace the current NTR namely “QCVN 86:2019/BTTTT: National technical regulation on electromagnetic compatibility for terminal and ancillary equipment of digital cellular telecommunication systems”This draft NTR stipulates the electromagnetic compatibility (EMC) requirements for mobile terminals and ancillary equipment of digital cellular telecommunication systems (GSM, UTRA, E-UTRA, LTE, 5G NR).This draft NTR shall apply only to public terrestrial mobile information terminals listed in the List of products and goods that are potentially unsafe and under the management responsibility of the Ministry of Science and Technology.It applies to organizations and individuals involved in the production, assembly, import, and trading of mobile terminals and ancillary equipment of digital cellular telecommunication systems in Vietnam.The HS code for mobile terminals and ancillary equipment of digital cellular telecommunication systems are 8517.13.00; 8517.14.00; 8517.62.59 (Annex C), as prescribed in Circular No. 31/2022/TT-BTC dated June 8, 2022 of the Minister of Finance promulgating the List of Vietnam's export and import goods.Other technical specifications related to antenna ports and emissions from the housing ports of radio equipment, which are not covered by this draft NTR, shall be specified in the relevant NTR and product standards for effective use of radio frequency spectrum.</t>
  </si>
  <si>
    <t>Mobile terminals and ancillary equipment of digital cellular telecommunication systems. HS: 8517.13.00; 8517.14.00; 8517.62.59.</t>
  </si>
  <si>
    <t>851713 - Smartphones for wireless networks; 851714 - Telephones for cellular networks or for other wireless networks (excl. line telephone sets with cordless handsets, and smartphones); 851762 - Machines for the reception, conversion and transmission or regeneration of voice, images or other data, incl. switching and routing apparatus (excl. telephone sets, telephones for cellular networks or for other wireless networks)</t>
  </si>
  <si>
    <t>33.050.10 - Telephone equipment</t>
  </si>
  <si>
    <r>
      <rPr>
        <sz val="11"/>
        <rFont val="Calibri"/>
      </rPr>
      <t>https://members.wto.org/crnattachments/2025/TBT/VNM/25_06856_00_x.pdf</t>
    </r>
  </si>
  <si>
    <t>Draft of the Requirements on Minimum Energy Performance Standard and Inspection of Fishing-Vessels Engines</t>
  </si>
  <si>
    <t>For the purpose of improving energy efficiency, the Energy Administration, Ministry of Economic Affairs, proposes the establishment of the Minimum Energy Performance Standard and Inspection requirements of Fishing-Vessels Engines.</t>
  </si>
  <si>
    <t>- Generating sets with compression-ignition internal combustion piston engines (diesel or semi-diesel engines): (HS code(s): 85021); Fishing vessels; factory ships and other vessels for processing or preserving fishery products. (HS code(s): 8902)</t>
  </si>
  <si>
    <t>8902 - Fishing vessels; factory ships and other vessels for processing or preserving fishery products.; 85021 - - Generating sets with compression-ignition internal combustion piston engines (diesel or semi-diesel engines):</t>
  </si>
  <si>
    <t>47.020.20 - Marine engines and propulsion systems; 47.040 - Seagoing vessels</t>
  </si>
  <si>
    <r>
      <rPr>
        <sz val="11"/>
        <rFont val="Calibri"/>
      </rPr>
      <t>https://members.wto.org/crnattachments/2025/TBT/TPKM/25_06855_00_e.pdf
https://members.wto.org/crnattachments/2025/TBT/TPKM/25_06855_00_x.pdf</t>
    </r>
  </si>
  <si>
    <t>Costa Rica</t>
  </si>
  <si>
    <t>RTCR 522: 2025.PIEZAS CERÁMICAS. MORTEROS ADHESIVOS. REQUISITOS, MÉTODOS DE ENSAYO Y ETIQUETADO</t>
  </si>
  <si>
    <t>Aplica a todos los morteros adhesivos cementantes, de dispersión y de resina de reacción destinados a la instalación de piezas cerámicas en pisos y paredes, en interiores y exteriores, que se fabriquen, importen, distribuyan o comercialicen en Costa Rica.</t>
  </si>
  <si>
    <t>MORTEROS ADHESIVOS</t>
  </si>
  <si>
    <r>
      <rPr>
        <sz val="11"/>
        <rFont val="Calibri"/>
      </rPr>
      <t xml:space="preserve">https://members.wto.org/crnattachments/2025/TBT/CRI/25_06854_00_s.pdf
Sitio web:
 https://www.meic.go.cr/
 https://tramitescr.meic.go.cr/controlPrevio/BuscarFormulario.aspx
</t>
    </r>
  </si>
  <si>
    <t>Spain</t>
  </si>
  <si>
    <t>Proyecto de Real Decreto por el que se modifican y derogan diferentes disposiciones en materia alimentaria</t>
  </si>
  <si>
    <t>Este proyecto tiene por objeto modificar diversas normas de calidad y reglamentaciones Técnico-Sanitarias de productos alimentarios con el fin de actualizar su contenido y derogar aquellas disposiciones que ya no se aplican por existir nueva normativa. </t>
  </si>
  <si>
    <t>Margarina y otras mezclas o preparaciones alimenticias de materias grasas o aceites, animales o vegetales, o de fracciones alimenticias de diferentes grasas o aceites (exc. grasas y aceites y sus fracciones, parcial o totalmente hidrogenados, interesterificados, reesterificados o elaidinizados, incl. refinados, pero sin preparar de otra forma, así como mezclas de aceites de oliva o sus fracciones) (Código(s) del SA: 1517); Embutidos y productos similares de carne, despojos, sangre o de insectos; preparaciones alimenticias a base de estos productos (Código(s) del SA: 1601); Preparaciones o conservas de carne, despojos, sangre o insectos (exc. embutidos y productos similares, extractos y jugos de carne) (Código(s) del SA: 1602); Aceitunas, preparadas o conservadas sin vinagre ni ácido acético (exc. congeladas) (Código(s) del SA: 200570); Agua, incl. el agua mineral y la gaseada, con adición de azúcar u otro edulcorante o aromatizada, y demás bebidas no alcohólicas (exc. los jugos de frutas o de hortalizas de la partida 2009) (Código(s) del SA: 2202); Las demás bebidas fermentadas (por ejemplo: sidra, perada, aguamiel, sake); mezclas de bebidas fermentadas y mezclas de bebidas fermentadas y bebidas no alcohólicas, no expresadas ni comprendidas en otra parte (Código(s) del SA: 2206); Vinagre y sucedáneos del vinagre obtenidos a partir del ácido acético (Código(s) del SA: 2209)</t>
  </si>
  <si>
    <t>1517 - 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 2202 - Waters, incl. mineral waters and aerated waters, containing added sugar or other sweetening matter or flavoured, and other non-alcoholic beverages (excl. fruit, nut or vegetable juices and milk); 2209 - Vinegar and substitutes for vinegar obtained from acetic acid.; 200570 - Olives, prepared or preserved otherwise than by vinegar or acetic acid (excl. frozen); 2206 - Other fermented beverages (for example, cider, perry, mead, saké); mixtures of fermented beverages and mixtures of fermented beverages and non-alcoholic beverages, not elsewhere specified or included.; 1601 - Sausages and similar products, of meat, meat offal, blood or insects; food preparations based on these products.; 1602 - Prepared or preserved meat, meat offal, blood or insects (excl. sausages and similar products, and meat extracts and juices)</t>
  </si>
  <si>
    <t>67.120.10 - Meat and meat products; 67.160.20 - Non-alcoholic beverages; 67.200.10 - Animal and vegetable fats and oils; 67.230 - Prepackaged and prepared foods</t>
  </si>
  <si>
    <t>Quality requirements (TBT); Other (TBT)</t>
  </si>
  <si>
    <r>
      <rPr>
        <sz val="11"/>
        <rFont val="Calibri"/>
      </rPr>
      <t>https://members.wto.org/crnattachments/2025/TBT/ESP/25_06848_00_s.pdf</t>
    </r>
  </si>
  <si>
    <t>Draft Communiqué (2024/1834/EU) (SGM-2025/..) On Ecodesign Requirements For Fans Driven By Motors With An Electric Input Power Between 125 W and 500 kW</t>
  </si>
  <si>
    <t>This Communiqué covers fans driven by motors with electrical input power between 125 W and 500 kW, including those integrated with other energy-related products specified in the Regulation on Eco-Design of Energy-Related Products This Communiqué shall not apply to:(a) fan impellers mounted on the shaft of electric motors with the sole purpose of cooling the motor itself;(b) fans integrated into laundry and washer-dryers with maximum electric input power lower than or equal to 3 kW;(c) fans integrated into kitchen hoods with total maximum electric input power attributable to the fan(s) lower than 280 W;(d) fans with a best energy efficiency point at 8 000revolutions per minute or more;(e) jet fans with maximum electric input power lower than 750 W;3. This Communiqué shall not apply to fans that are specified to operate exclusively as follows and are specifically designed and marketed as such:(a) in potentially explosive atmospheres, as defined in the Regulation on Equipment and Protective Systems Used in Potentially Explosive Atmosphere (2014/34/EU) published in the Official Gazette dated 30/6/2016 and numbered 29758(b) for emergency use only, with regard to fire safety requirements as set out in the Construction Materials Regulation (305/2011/EU) published in the Official Gazette dated 10/7/2013 and numbered 28703, capable of short-time duty operation of 1 hour or more at temperatures of 300 °C and above;(c) in nuclear installations; as defined in Regulation on Safety of Nuclear Facilities and Nuclear Materials(d) in military establishments (bunkers) and civil defence establishments (bomb shelters);(e) where operating temperatures of the gas being moved can be higher than 100 °C, or lower than – 40 °C, or both;(f) where operating ambient air temperatures for the motor driving the fan, if located outside the gas stream, can be higher than 60 °C, or lower than – 30 °C, or both;(g) with a supply voltage higher than 1 000V AC or higher than 1 500V DC;(h) for handling toxic, highly corrosive or flammable gases or vapours;as defined in Regulation on Classification, Labeling, and Packaging of Substances and Mixtures(i) for material transport, characterised by handling substances with a solid particle concentration of more than 10 mg/ m3 and particles with an average size of at least 0,1 mm and a hardness of at least 2 on the Mohs scale, while having an average blade angle of 50° to 90°;(j) for handling gases containing biohazardous substances;(k) for handling gases containing carcinogens or mutagens; as defined in Regulation on Health and Safety Measures in Work with Carcinogenic or Mutagenic Substances(l) for handling gases with a compressibility factor, rounded to the nearest second decimal, in the designated pressure and temperature range of the scope that is not equal to 1,00;(m) in cordless or battery-powered equipment;(n) in handheld equipment whose weight is supported by hand during operation;(o) in hand-guided mobile equipment moved while in operation;(p) air circulating fans.</t>
  </si>
  <si>
    <t>Ecodesign requirements for fans driven by motors with an electric input power between 125 W and 500 kW.</t>
  </si>
  <si>
    <t>23.120 - Ventilators. Fans. Air-conditioners</t>
  </si>
  <si>
    <r>
      <rPr>
        <sz val="11"/>
        <rFont val="Calibri"/>
      </rPr>
      <t>https://members.wto.org/crnattachments/2025/TBT/TUR/25_06841_00_e.pdf</t>
    </r>
  </si>
  <si>
    <t>Draft Communiqué (2024/1103/AB) (SGM-2025/..) On Ecodesign Requirements for Local Space Heaters and Separate Related Controls</t>
  </si>
  <si>
    <t>This Communique applies to the following related products:(1) This Communiqué covers domestic local space heaters with a nominal thermal power of 50 kW or less and commercial local space heaters with a nominal thermal power of 300 kW or less of the product itself or a single pipe section and the related separate controls.(2) This Communiqué shall not cover:(a) local space heaters using a vapour compression cycle or sorption cycle for the generation of heat driven by electricity or fuel;(b) local space heaters designed, tested, marketed and declared exclusively for outdoor use;(c) local space heaters of which the direct heat output is less than 6 % of the combined direct heat output and indirect heat output at nominal heat output;(d) air heating products;(e) sauna stoves;(f) cooking appliances.(3) Manufacturers, importers or authorised representatives shall not consider a product to fall outside the scope of this Communiqué on the basis of paragraph 2, if the design, the technical characteristics, the intended use, the marketing claims or any other information provided by the manufacturer, importer or authorised representative accompanying that product do not sufficiently distinguish it from local space heaters covered by this Communiqué.</t>
  </si>
  <si>
    <t>Ecodesign requirements for local space heaters and separate related controls</t>
  </si>
  <si>
    <t>97.100 - Domestic, commercial and industrial heating appliances</t>
  </si>
  <si>
    <r>
      <rPr>
        <sz val="11"/>
        <rFont val="Calibri"/>
      </rPr>
      <t>https://members.wto.org/crnattachments/2025/TBT/TUR/25_06842_00_e.pdf</t>
    </r>
  </si>
  <si>
    <t>Draft National technical regulation on safety of industrial explosive materials - Mixtures of Single-Element High explosives</t>
  </si>
  <si>
    <t>This draft technical regulation specifies requirements for technical specifications, testing methods and management measures for Amonit explosive AD1. Symbol: QCVN 12-32:2025/BCT.</t>
  </si>
  <si>
    <t>Prepared explosives, other than propellent powders. (HS code(s): 3602)</t>
  </si>
  <si>
    <t>3602 - Prepared explosives, other than propellent powders.</t>
  </si>
  <si>
    <t>71.100.30 - Explosives. Pyrotechnics and fireworks</t>
  </si>
  <si>
    <r>
      <rPr>
        <sz val="11"/>
        <rFont val="Calibri"/>
      </rPr>
      <t>https://members.wto.org/crnattachments/2025/TBT/VNM/25_06835_00_x.pdf</t>
    </r>
  </si>
  <si>
    <t>Table olives</t>
  </si>
  <si>
    <t>This Gulf technical regulation applies to the fruit of the cultivated olive tree (L. Olea europaea) as defined in section 3, which has been suitably processed and is intended for direct consumption as table olives or as bulk olives for repackaging in consumer-sized containers. It does not cover products intended for industrial processing.</t>
  </si>
  <si>
    <t>Table Olives</t>
  </si>
  <si>
    <t>070992 - Fresh or chilled olives</t>
  </si>
  <si>
    <r>
      <rPr>
        <sz val="11"/>
        <rFont val="Calibri"/>
      </rPr>
      <t>https://members.wto.org/crnattachments/2025/TBT/OMN/25_06817_00_x.pdf</t>
    </r>
  </si>
  <si>
    <t>Safe Food for Canadians Regulations </t>
  </si>
  <si>
    <t>The Government of Canada is committed to reducing red tape. In support of this commitment, the Canadian Food Inspection Agency (CFIA) has made the following amendments to the Safe Food for Canadians Regulations (SFCR) to remove outdated and unnecessary rules. Removed prescriptive labelling requirements for fresh fruit and vegetables (FFV)The CFIA has removed various prescriptive labelling requirements for FFV from for the SFCR. These include:exempting certain consumer prepackaged FFV from the requirement to provide the net quantity on a label; exempting FFV packaged in a clear protective wrapper or bag from mandatory labelling requirements; amending the minimum font size for mandatory information to 1.6mm for both consumer packaged FFV and FFV packaged for shipping; andmaking size designation statements optional for FFV labels.In addition, the CFIA has amended the Units of Measurement for the Net Quantity Declaration of Certain Foods (which is incorporated by reference into the SFCR) to allow certain prepackaged and consumer packaged FFV (such as ears of fresh sweet corn) to be declared by weight, volume, or numerical count.The objectives of the labelling amendments are to reduce regulatory burden, without compromising food safety or consumer protection. The amendments do not trigger any mandatory labelling changes and are consistent with the Codex Alimentarius Commission (Codex) labelling standards. Modernized Canada’s approach to FFV gradesThe CFIA has modernized Canada’s approach to FFV grades by transferring the responsibility for maintaining and updating Canada’s FFV grades (except for onions, potatoes, apples) from the CFIA to the Fruit and Vegetable Dispute Resolution Corporation (DRC) in a new IBR document entitled the “Fresh Fruit and Vegetable Grade Requirements”. This will allow Canada’s FFV grades to be more responsive to industry needs, new innovations, and enable market competitiveness. The CFIA will establish a memorandum of understanding (MOU) with the DRC to set appropriate terms regarding maintaining the grade standards. The CFIA will be responsible for providing a final analysis of the updates to ensure conformity with the SFCR and trade obligations and will continue to be responsible for enforcing the grades.The CFIA will continue to maintain the grade standards for onions, potatoes, and apples given that the grading import requirements for these FFV support trade. They will continue to be maintained in the “Canadian Grade Compendium: Volume 2 – Fresh Fruit or Vegetables” incorporated by reference document. The CFIA will also maintain the grade standards for imports prescribed in the “Canadian Grade Compendium: Volume 9 – Import Grade Requirements” and the “Grade Standard Requirements for Fresh Fruits or Vegetables Imported from the United States”.The CFIA has also removed the mandatory grading requirement for FFV to be manufactured, processed, or preserved (e.g., apples used in apple juice or fruit used in purees in pastries and yogurt cups). This will reduce regulatory burden and provide increased flexibility for industry.</t>
  </si>
  <si>
    <t>Fruits and Vegetables (HS codes Level 1, 07 and 08)</t>
  </si>
  <si>
    <t>08 - EDIBLE FRUIT AND NUTS; PEEL OF CITRUS FRUIT OR MELONS; 07 - EDIBLE VEGETABLES AND CERTAIN ROOTS AND TUBERS</t>
  </si>
  <si>
    <r>
      <rPr>
        <sz val="11"/>
        <rFont val="Calibri"/>
      </rPr>
      <t>https://gazette.gc.ca/rp-pr/p2/2025/2025-10-08/html/sor-dors192-eng.html</t>
    </r>
  </si>
  <si>
    <t>Implementation of the Excise Digital Tax Stamp Scheme for Excisable Products in the Sultanate of Oman</t>
  </si>
  <si>
    <t>Within the framework of its efforts to enhance tax compliance and combat tax evasion, the Oman Tax Authority launched on 30 June 2022 the “Excise Digital Tax Stamp Scheme” as a technical and regulatory tool to track excisable products and ensure their legitimate circulation._x000D_
The scheme relies on a digitally encrypted tax stamp affixed to excisable products such as carbonated drinks, energy drinks, and special-category beverages._x000D_
Implementation is being phased by product category. Manufacturers and importers are required to register on the digital platform and purchase stamps electronically, while competent authorities conduct inspections using digital readers to ensure compliance.</t>
  </si>
  <si>
    <t>Carbonated drinks, energy drinks, and special-category beverages</t>
  </si>
  <si>
    <t>67.160.20 - Non-alcoholic beverages</t>
  </si>
  <si>
    <r>
      <rPr>
        <sz val="11"/>
        <rFont val="Calibri"/>
      </rPr>
      <t>https://members.wto.org/crnattachments/2025/TBT/OMN/25_06824_00_x.pdf</t>
    </r>
  </si>
  <si>
    <t>Limited review of the mandatory safety standard for pedal bicycles; accessed via link below.</t>
  </si>
  <si>
    <t>The mandatory standard for pedal bicycles (the mandatory standard) came into effect in 1979 to address concerns about the safety of pedal bicycles being supplied in Australia, and covers requirements for design, construction, performance, testing and labelling.The mandatory standard references requirements from the 1998 edition of the voluntary Australian standard.The ACCC is conducting a limited review of the mandatory standard. The purpose of this limited review is to seek stakeholder views about:increasing compliance options by referencing appropriate voluntary Australian and overseas standards that provide an equivalent or better level of safetywhether adding dynamic references is appropriate - so updates to referenced voluntary standards flow through to the mandatory standard.The limited review seeks views about allowing suppliers to comply with the most recent version of the voluntary Australian standard:Australian/New Zealand Standard (AS/NZS 1927:2010 Pedal bicycles – Safety requirementsIn addition, the limited review seeks views about allowing suppliers to comply with any of the following three voluntary overseas standards:ISO 4210:2023 Cycles — Safety requirements for bicycles, Parts 1-9ISO 8098:2023 Cycles — Safety requirements for bicycles for young childrenEN 16054:2012 BMX bicycles — Safety requirements and test methodsIncluding these voluntary international and overseas standards as compliance options would permit the supply of pedal bicycles in Australia without the need to additionally test to the voluntary Australian standard. This will reduce regulatory burdens for suppliers and facilitate trade.Significant changes such as altering the scope of the mandatory standard or other major requirements (such as performance measures) are not being considered in this limited review.</t>
  </si>
  <si>
    <t>Bicycles and other cycles (including delivery tricycles), not motorised. (HS code(s): 8712)</t>
  </si>
  <si>
    <t>8712 - Bicycles and other cycles (including delivery tricycles), not motorised.</t>
  </si>
  <si>
    <t>43.150 - Cycles</t>
  </si>
  <si>
    <r>
      <rPr>
        <sz val="11"/>
        <rFont val="Calibri"/>
      </rPr>
      <t>https://consultation.accc.gov.au/accc/pedal-bicycles-mandatory-standard-limited-review/</t>
    </r>
  </si>
  <si>
    <t>Chile</t>
  </si>
  <si>
    <t>Establece norma específica de certificación de semillas de cáñamo industrial cannabis sativa subsp sativa .</t>
  </si>
  <si>
    <t>El proyecto notificado permite la regulación para la certificación de semillas de cáñamo industrial que establece normas específicas para garantizar la producción y control de semillas con bajo contenido de THC, para usos exclusivamente industriales y agrícolas. Define categorías de semillas, requisitos de autorización para la multiplicación, inspecciones en campo y obligaciones del productor para mantener la trazabilidad, pureza varietal y homogeneidad del cultivo. Se establecen distancias mínimas de aislamiento para evitar contaminación genética y se regula el contenido máximo permitido de THC. Además, se detallan procedimientos para la cosecha, selección, etiquetado y manejo post-cosecha de las semillas, incluyendo controles para evitar la dispersión no autorizada. El SAG es la autoridad responsable de la fiscalización, autorización y certificación, garantizando que las semillas cumplan con las normas nacionales e internacionales vigentes.Mayores detalles pueden ser revisados en el documento adjunto a esta notificación.</t>
  </si>
  <si>
    <t>Semillas de cáñamo industrial Cannabis sativa Subsp sativa L.</t>
  </si>
  <si>
    <t>5302 - True hemp "Cannabis sativa L.", raw or processed, but not spun; tow and waste of true hemp, incl. yarn waste and garnetted stock</t>
  </si>
  <si>
    <t>Protection of human health or safety (TBT); Protection of animal or plant life or health (TBT); Protection of the environment (TBT)</t>
  </si>
  <si>
    <t>Plant health</t>
  </si>
  <si>
    <r>
      <rPr>
        <sz val="11"/>
        <rFont val="Calibri"/>
      </rPr>
      <t>https://members.wto.org/crnattachments/2025/TBT/CHL/25_06815_00_s.pdf</t>
    </r>
  </si>
  <si>
    <t>Within the framework of its efforts to enhance tax compliance and combat tax evasion, the Oman Tax Authority launched on 30 June 2022 the “Excise Digital Tax Stamp Scheme” as a technical and regulatory tool to track excisable products and ensure their legitimate circulation._x000D_
The scheme relies on a digitally encrypted tax stamp affixed to excisable products such as cigarettes, raw tobacco and shisha products. Implementation is being phased by product category. Manufacturers and importers are required to register on the digital platform and purchase stamps electronically, while competent authorities conduct inspections using digital readers to ensure compliance.</t>
  </si>
  <si>
    <t>Cigarettes, raw tobacco and shisha products</t>
  </si>
  <si>
    <t>24 - TOBACCO AND MANUFACTURED TOBACCO SUBSTITUTES; PRODUCTS, WHETHER OR NOT CONTAINING NICOTINE, INTENDED FOR INHALATION WITHOUT COMBUSTION; OTHER NICOTINE CONTAINING PRODUCTS INTENDED FOR THE INTAKE OF NICOTINE INTO THE HUMAN BODY</t>
  </si>
  <si>
    <t>65.160 - Tobacco, tobacco products and related equipment</t>
  </si>
  <si>
    <r>
      <rPr>
        <sz val="11"/>
        <rFont val="Calibri"/>
      </rPr>
      <t>https://members.wto.org/crnattachments/2025/TBT/OMN/25_06825_00_x.pdf</t>
    </r>
  </si>
  <si>
    <t>WaterMark Certification Scheme - WMTS-101:2025 Appliances and commercial catering equipment</t>
  </si>
  <si>
    <t>This Technical Specification sets out minimum product requirements for appliances and commercial catering equipment connected to the water service and/or sanitary plumbing piping.  The 2025 version supersedes the 2021 version. This Technical Specification covers the following applications:Commercial clothes washing machinesCommercial dish washing machinesNon-portable dispensing units, or portable dispensing units (i.e. hand held) with an end of line backflow prevention device, not intended to directly supply drinking water, considered a low risk of back siphonage, connected to the water service and/or sanitary plumbing/drainage system.Steam generators for the warming of a steam room to a bathing temperature. This may include a sauna.Humidifiers not intended to directly supply Humidifier drinking water, considered a low risk of back siphonage, connected to the water service and/or sanitary plumbing/drainage system.Appliance to deliver tempered water to a receptacle for foot washing and/or hydromassage.Appliances used for the preparation, cooking, and holding food.The Plumbing Code of Australia (PCA) requires that most products intended for use in plumbing and drainage installations in or around buildings to be evaluated and certified to WaterMark product specifications. WaterMark certification to an applicable product specification provides a process to evaluate and authorise products to enable their use in a plumbing and drainage installation. Thus ensuring that the plumbing and drainage products are fit for purpose for which they are intended.This WaterMark Technical Specification (WMTS) was prepared in accordance with the Manual for the WaterMark Certification Scheme, Appendix 4, Protocol for Developing Product Specifications.The objective of WaterMark Technical Specification is to enable product certification in accordance with the requirements of the Plumbing Code of Australia (PCA).</t>
  </si>
  <si>
    <t>Appliances and commercial catering equipment</t>
  </si>
  <si>
    <t>97.040.40 - Dishwashers; 97.060 - Laundry appliances; 97.180 - Miscellaneous domestic and commercial equipment</t>
  </si>
  <si>
    <r>
      <rPr>
        <sz val="11"/>
        <rFont val="Calibri"/>
      </rPr>
      <t xml:space="preserve">https://watermark.abcb.gov.au/sites/default/files/resources/2025/WMTS-101-2025%201.pdf
</t>
    </r>
  </si>
  <si>
    <t>The Ministerial Decree No. 246/2025 (5 page(s), in Arabic) mandating the Egyptian Standard ES 4998 " Rolling bearings — Single-row angular contact ball bearings — Chamfer dimensions for outer ring non-thrust side “ </t>
  </si>
  <si>
    <t>The Ministerial Decree No. 246/2025 gives the producers and importers a six-month transitional period to abide by the Egyptian standard ES 4998 which specifies chamfer dimensions for outer ring, non-thrust side of single-row angular contact ball bearings, where the dimensions differ from those specified in ISO 15. It is applicable to bearings in the diameter series 9, 0, and 2 for contact angles, up to and including 30°, and in the diameter series 2 and 3 for contact angles over 30°.Worth mentioning is that this standard adopts the technical content of ISO 12044:2014 (confirmed in 2025).</t>
  </si>
  <si>
    <t>Rolling bearings (ICS code(s): 21.100.20)</t>
  </si>
  <si>
    <t>21.100.20 - Rolling bearings</t>
  </si>
  <si>
    <t>The Ministerial Decree No. 246/2025 (5 page(s), in Arabic) mandating the Egyptian Standard ES 4861 " Rolling bearings — Cylindrical roller bearings, separate thrust collars — Boundary dimensions “</t>
  </si>
  <si>
    <t>The Ministerial Decree No. 246/2025 gives the producers and importers a six-month transitional period to abide by the Egyptian standard ES 4861 which specifies the width, the maximum outside diameter, the bore and the bore minimum chamfer of separate thrust collars for cylindrical roller bearings in diameter series 0, 2, 3, and 4 as specified in ISO 15.Dimensions for overall width and other geometrical features are not specified as they are dependent on the internal design of the bearings.Worth mentioning is that this standard adopts the technical content of ISO 246:2007. </t>
  </si>
  <si>
    <t>The Ministerial Decree No. 246/2025 (5 page(s), in Arabic) mandating the Egyptian Standard ES 4859 " Rolling bearings- Plummer block housings — Boundary dimensions “</t>
  </si>
  <si>
    <t>The Ministerial Decree No. 246/2025 gives the producers and importers a six-month transitional period to abide by the Egyptian standard ES 4859 which specifies boundary dimensions for two-bolt plummer block housings primarily intended for rolling bearings in diameter series 0, 1, 2 and 3, as specified in ISO 15 and for four-bolt plummer block housings primarily intended for rolling bearings in diameter series 0, 1 and 2. Worth mentioning is that this standard adopts the technical content of ISO 113:2010 (confirmed in 2020).</t>
  </si>
  <si>
    <t>The Ministerial Decree No. 246/2025 (5 page(s), in Arabic) mandating the Egyptian Standard ES 3553 " Rolling bearings — Dynamic load ratings and rating life “.</t>
  </si>
  <si>
    <t>The Ministerial Decree No. 246/2025 gives the producers and importers a six-month transitional period to abide by the Egyptian standard ES 3553 which specifies methods of calculating the basic dynamic load rating of rolling bearings within the size ranges shown in the relevant ISO publications, manufactured from contemporary, commonly used, high quality hardened bearing steel, in accordance with good manufacturing practice and basically of conventional design as regards the shape of rolling contact surfaces. It also specifies methods of calculating the basic rating life, which is the life associated with 90 % reliability, with commonly used high quality material, good manufacturing quality and with conventional operating conditions. In addition, it specifies methods of calculating the modified rating life, in which various reliabilities, lubrication condition, contaminated lubricant and fatigue load of the bearing are taken into account.Worth mentioning is that this standard adopts the technical content of ISO 281:2007 (confirmed in 2021).</t>
  </si>
  <si>
    <t>Order of the Ministry of Health of Ukraine No. 1310 of 20 August 2025 “On Approval of Amendments to the Procedure for Termination of Registration Certificate for a Medicine and to the Regulation on the Commission of the Ministry of Health of Ukraine for Termination of Registration Certificate for a Medicine” </t>
  </si>
  <si>
    <t>The Order has been adopted to align regulatory acts with the Law of Ukraine No. 4239-IX of 12 February 2025 "On Amendments to Certain Laws of Ukraine Regarding the Peculiarities of State Registration of Medicines That Can Be Purchased by an Entity Authorized to Carry Out Procurement in the Healthcare Sector and on the Regulation of Certain Issues Related to the Sale of Medicines"._x000D_
The Order, in particular, amends the Procedure for Termination of Registration Certificate for a Medicine, approved by the Order of the Ministry of Health No. 1801 of 5 August 2020. The amendments clarify that the Ministry of Health may decide to impose a full or temporary restriction on the use of a medicine by terminating its registration certificate without reimbursement of the state registration fee. This applies where the results of the examination and/or review of the registration materials submitted with an application for state registration, re-registration  or amendment of the registration materials for a medicine confirm that any stage of the production process, including development or clinical investigations (if initiated after the introduction of martial law in Ukraine), is carried out by enterprises whose production facilities are located in the territory of the Russian Federation or the Republic of Belarus.</t>
  </si>
  <si>
    <t>Medicines</t>
  </si>
  <si>
    <t>National security requirements (TBT); Prevention of deceptive practices and consumer protection (TBT)</t>
  </si>
  <si>
    <r>
      <rPr>
        <sz val="11"/>
        <rFont val="Calibri"/>
      </rPr>
      <t>https://members.wto.org/crnattachments/2025/TBT/UKR/25_06723_00_x.pdf</t>
    </r>
  </si>
  <si>
    <t>Exposure Draft—Vehicle Standard (Australian Design Rule 81/03 – Energy Consumption Labelling for Light Vehicles) 2025Draft Explanatory Statement for the Vehicle Standard (Australian Design Rule 81/03 – Energy Consumption Labelling for Light Vehicles) 2025</t>
  </si>
  <si>
    <t>The responsible Agency is proposing adoption of a new Australian vehicle standardThis notification outlines the Agency's proposal for the Australian Government to adopt a new Vehicle Standard (Australian Design Rule 81/03 – Energy Consumption Labelling for Light Vehicles) 2025 to mandate a new energy consumption label for new light duty passenger and commercial vehicles with a gross vehicle mass (GVM) up to 3,500kg. Vehicles with a GVM between 3,500 and 4,500kg would also be required to comply if the vehicle is fitted with a label containing information on the vehicle’s fuel consumption, CO2 emissions, energy consumption and/or range.A new label format is now proposed to align with the new test procedures adopted in ADR 79/05The Agency is proposing that ADR 81/03 mandate the fitment of a new energy consumption label for all light duty passenger and commercial vehicle models approved from 1 July 2026 and all light duty passenger and commercial vehicles supplied from 1 July 2028. This new label will require manufacturers to report fuel consumption, CO2 emissions, energy consumption and battery range values determined in accordance with the WLTP or 40 CFR 600.As the WLTP does not enable an equivalent urban or extra-urban fuel consumption values to be calculated for internal combustion powered vehicles, the new energy consumption label is based on the label format currently adopted for electric and plug-in hybrid vehicles in ADR 81/02, with some minor changes to enable its application to all vehicles, regardless of fuel type.The proposed standard adopts a conversion procedure to enable vehicles tested to WLTP or US test procedures to comply with the NVES ActAs the CO2 emissions targets mandated by the New Vehicle Efficiency Act 2024 (the NVES Act)are based on the test adopted in UN Regulation No. 101 (commonly known as the New European Driving Cycle or NEDC), Appendix B of the draft ADR 81/03 specifies a procedure to enable vehicles tested to the WLTP or 40 CFR 600 to calculate an equivalent carbon dioxide emissions value for reporting on the Register of Approved Vehicles (RAV) for the purposes of the New Vehicle Efficiency Standard. This conversion procedure was developed by the Australian Government with the assistance of the International Council on Clean Transportation in consultation with an 'Emissions Testing Technical Working Group' comprising representatives from vehicle manufacturers and other stakeholders with an interest in the New Vehicle Efficiency Standard. A similar approach is currently adopted in New Zealand under the Land Transport Rule Vehicle Efficiency and Emissions Data 2022, available at: https://www.nzta.govt.nz/assets/resources/rules/docs/vehicle-efficiency-and-emissions-data-2022.pdfIf a manufacturer does not wish to use this procedure to calculated the CO2 emissions number reported on the RAV, it is also proposed that ADR 81/03 allow vehicles to be tested in accordance with UN Regulation No. 101 to determine the CO2 emissions number reported on the RAV to comply with the NVES Act.</t>
  </si>
  <si>
    <t>Motor vehicles for the transport of &gt;= 10 persons, incl. driver (HS code(s): 8702); Road vehicles in general (ICS code(s): 43.020)</t>
  </si>
  <si>
    <t>8702 - Motor vehicles for the transport of &gt;= 10 persons, incl. driver</t>
  </si>
  <si>
    <t>43.020 - Road vehicles in general</t>
  </si>
  <si>
    <t>Consumer information, labelling (TBT); Protection of the environment (TBT)</t>
  </si>
  <si>
    <r>
      <rPr>
        <sz val="11"/>
        <rFont val="Calibri"/>
      </rPr>
      <t>https://members.wto.org/crnattachments/2025/TBT/AUS/25_06724_00_e.pdf
https://members.wto.org/crnattachments/2025/TBT/AUS/25_06724_01_e.pdf</t>
    </r>
  </si>
  <si>
    <t>DEAS 186-1: 2025, Bathing soap - Specification - Part 1: Solid, Second Edition</t>
  </si>
  <si>
    <t>This Draft East African Standard specifies requirements, sampling and test methods for solid bathing soap._x000D_
This standard does not apply to carbolic soap or specialty soaps such as, transparent soap, floating soap, liquid soap, beauty soap or sea-water soap._x000D_
The standard does not apply to products, for which therapeutic claims are made.</t>
  </si>
  <si>
    <t>Soap and organic surface-active products and preparations, in the form of bars, cakes, moulded pieces or shapes, and paper, wadding, felt and nonwovens, impregnated, coated or covered with soap or detergent, for toilet use, incl. medicated products (HS code(s): 340111); Surface active agents (ICS code(s): 71.100.40)</t>
  </si>
  <si>
    <t>340111 - Soap and organic surface-active products and preparations, in the form of bars, cakes, moulded pieces or shapes, and paper, wadding, felt and nonwovens, impregnated, coated or covered with soap or detergent, for toilet use, incl. medicated products</t>
  </si>
  <si>
    <t>71.100.40 - Surface active agents</t>
  </si>
  <si>
    <r>
      <rPr>
        <sz val="11"/>
        <rFont val="Calibri"/>
      </rPr>
      <t>https://members.wto.org/crnattachments/2025/TBT/TZA/25_06665_00_e.pdf</t>
    </r>
  </si>
  <si>
    <t>DEAS 383: 2025, Liquid soaps and detergent for household use - Specification, Fourth Edition</t>
  </si>
  <si>
    <t>This Draft East African Standard specifies the requirements, sampling and test methods for liquid soap and detergent for household use. This standard does not cover soaps and detergents for laundry use, liquid bathing soap and liquid hand wash (synthetic and combined).</t>
  </si>
  <si>
    <t>Organic surface-active agents (excl. soap); surface-active preparations, washing preparations, incl. auxiliary washing preparations, and cleaning preparations, whether or not containing soap (excl. those of heading 3401) (HS code(s): 3402); Surface active agents (ICS code(s): 71.100.40)</t>
  </si>
  <si>
    <t>3402 - Organic surface-active agents (excl. soap); surface-active preparations, washing preparations, incl. auxiliary washing preparations, and cleaning preparations, whether or not containing soap (excl. those of heading 3401)</t>
  </si>
  <si>
    <r>
      <rPr>
        <sz val="11"/>
        <rFont val="Calibri"/>
      </rPr>
      <t>https://members.wto.org/crnattachments/2025/TBT/TZA/25_06675_00_e.pdf</t>
    </r>
  </si>
  <si>
    <t>DEAS 295: 2025, Bleach for domestic, professional and industrial uses-specification, Third Edition</t>
  </si>
  <si>
    <t>This East African Draft Standard specifies requirements, sampling and test methods for chlorine and oxygen-based (bleach) intended for domestic, professional and Industrial uses.</t>
  </si>
  <si>
    <t>Organic surface-active agents, whether or not put up for retail sale (excl. soap, anionic, cationic and non-ionic) (HS code(s): 340249); Surface active agents (ICS code(s): 71.100.40)</t>
  </si>
  <si>
    <t>340249 - Organic surface-active agents, whether or not put up for retail sale (excl. soap, anionic, cationic and non-ionic)</t>
  </si>
  <si>
    <r>
      <rPr>
        <sz val="11"/>
        <rFont val="Calibri"/>
      </rPr>
      <t>https://members.wto.org/crnattachments/2025/TBT/TZA/25_06670_00_e.pdf</t>
    </r>
  </si>
  <si>
    <t>Peru</t>
  </si>
  <si>
    <t>Proyecto de Reglamento de la Ley N° 32195, Ley del desarrollo agrícola del cáñamo para su uso industrial.</t>
  </si>
  <si>
    <t>El presente Reglamento regula las actividades de producción, elaboración y comercialización del cáñamo y sus derivados para su uso industrial, en el marco de la Ley Nº 32195 y, tiene por finalidad fomentar e impulsar la cadena productiva agrícola-industrial del cáñamo mediante disposiciones claras y que permitan su adecuado desarrollo.</t>
  </si>
  <si>
    <t>Cáñamo industrial, sus derivados y los productos que lo contengan</t>
  </si>
  <si>
    <t>65.020.20 - Plant growing</t>
  </si>
  <si>
    <r>
      <rPr>
        <sz val="11"/>
        <rFont val="Calibri"/>
      </rPr>
      <t xml:space="preserve">https://www.gob.pe/institucion/midagri/normas-legales/7072969-0319-2025-midagri 
http://extranet.comunidadandina.org/sirt/public/buscapalavra.aspx
http://consultasenlinea.mincetur.gob.pe/notificaciones/Publico/FrmBuscador.aspx
</t>
    </r>
  </si>
  <si>
    <t>Guyana</t>
  </si>
  <si>
    <t>Requirements for Sale of Used motor vehicles</t>
  </si>
  <si>
    <t>This standard applies to:(a)        a used motor vehicle that is offered or displayed for sale by a supplier, whether the supplier is  acting as an agent for another person or through a motor vehicle trader or dealer;(b)        a supplier who is a party to, or acts as an agent for a party to, a contract for the sale of a used motor vehicle to which this standard applies. </t>
  </si>
  <si>
    <t>Commercial vehicles in general (ICS code(s): 43.080.01)</t>
  </si>
  <si>
    <t>43.080.01 - Commercial vehicles in general</t>
  </si>
  <si>
    <r>
      <rPr>
        <sz val="11"/>
        <rFont val="Calibri"/>
      </rPr>
      <t>https://members.wto.org/crnattachments/2025/TBT/GUY/25_06709_00_e.pdf</t>
    </r>
  </si>
  <si>
    <t>Amendments to the Twelfth A Schedule of the Food Regulations 1985 [P.U. (A) 437/1985</t>
  </si>
  <si>
    <t>The proposed amendments to the Twelfth A Schedule of the Food Regulations 1985 [P.U.(A) 437/1985] are as follows:by inserting after the name of probiotic culture L. casei Shirota with its new, globally accepted designation, L. paracasei ShirotaLacticaseibacillus paracasei Shirota, to be in line with recent taxonomic changes; by inserting a new probiotic strain, Lactobacillus plantarum 299v / Lactiplantibacillus plantarum 299v, under the group of Lactobacillus sp.</t>
  </si>
  <si>
    <t>All food (ICS: 67)</t>
  </si>
  <si>
    <t> Code of Practice for Inspection and testing of Used motor vehicles</t>
  </si>
  <si>
    <t>This Guyana Standard specifies the safety related performance characteristics of used/reconditioned motor vehicles and their physical inspection, testing and certification for road worthiness. </t>
  </si>
  <si>
    <t>Consumer information, labelling (TBT); Quality requirements (TBT)</t>
  </si>
  <si>
    <r>
      <rPr>
        <sz val="11"/>
        <rFont val="Calibri"/>
      </rPr>
      <t>https://members.wto.org/crnattachments/2025/TBT/GUY/25_06710_00_e.pdf</t>
    </r>
  </si>
  <si>
    <t>DEAS 1286: 2025,Nutmeg and mace — Specification, First edition.</t>
  </si>
  <si>
    <t>This Draft East African Standard specifies requirements, sampling and test methods for nutmeg, whole or broken, and for mace, whole or in pieces, obtained from the nutmeg tree (Myristica fragrans Houtt.) for human consumption.Note: This Draft Tanzania Standard was also notified under SPS committee.</t>
  </si>
  <si>
    <t>Nutmeg, mace and cardamoms (HS code(s): 0908); Spices and condiments (ICS code(s): 67.220.10)</t>
  </si>
  <si>
    <t>0908 - Nutmeg, mace and cardamoms</t>
  </si>
  <si>
    <t>67.220.10 - Spices and condiments</t>
  </si>
  <si>
    <r>
      <rPr>
        <sz val="11"/>
        <rFont val="Calibri"/>
      </rPr>
      <t>https://members.wto.org/crnattachments/2025/TBT/TZA/25_06619_00_e.pdf</t>
    </r>
  </si>
  <si>
    <t>DEAS 1266:2025,Food seasoning mixture –– Specification, First edition </t>
  </si>
  <si>
    <t>This Draft East African Standard specifies requirements, sampling and test methods for food seasoning mixtures intended for human consumption. This standard does not cover dehydrated soups, broths, masalas and/or spices and herb mixtures..Note: This Draft Tanzania Standard was also notified under SPS committee.</t>
  </si>
  <si>
    <t>Sauce and preparations therefor; mixed condiments and mixed seasonings; mustard flour and meal, whether or not prepared, and mustard (HS code(s): 2103); Spices and condiments (ICS code(s): 67.220.10)</t>
  </si>
  <si>
    <t>2103 - Sauce and preparations therefor; mixed condiments and mixed seasonings; mustard flour and meal, whether or not prepared, and mustard</t>
  </si>
  <si>
    <r>
      <rPr>
        <sz val="11"/>
        <rFont val="Calibri"/>
      </rPr>
      <t>https://members.wto.org/crnattachments/2025/TBT/TZA/25_06609_00_e.pdf</t>
    </r>
  </si>
  <si>
    <t>Draft Decree promulgating the lists of chemicals subject to management under the Law on Chemicals No. 69/2025/QH15</t>
  </si>
  <si>
    <t>This draft Decree promulgates lists of chemicals subject to management under the Law on Chemicals No. 69/2025/QH15. These lists are provided in 05 Annexes, as follows:Annex I: List of basic chemicals in prioritised chemical industry sectors;Annex II: List of chemicals subject to conditional production and trading;Annex III: List of chemicals subject to special control in production and trading;Annex IV: List of chemicals required to prepare a Chemical Accident Prevention and Response Plan;Annex V: List of training disciplines eligible to conduct chemical safety activities.This draft Decree applies to domestic agencies, organizations and individuals and foreign organizations and individuals conducting activities related to chemicals in the territory of Vietnam.</t>
  </si>
  <si>
    <t>Chemical technology (ICS code(s): 71)</t>
  </si>
  <si>
    <t>71 - Chemical technology</t>
  </si>
  <si>
    <r>
      <rPr>
        <sz val="11"/>
        <rFont val="Calibri"/>
      </rPr>
      <t>https://members.wto.org/crnattachments/2025/TBT/VNM/25_06576_00_x.pdf</t>
    </r>
  </si>
  <si>
    <t>Draft Decree detailing and guiding a number of articles of the Law on Chemicals with on the management of chemical activities and hazardous chemicals in products and goods. </t>
  </si>
  <si>
    <t>This draft Decree provides detailed provisions and guidance for the implementation of a  number of articles of the Law on Chemicals No. 69/2025/QH15. It consists of 5 chapters and 32 articles, establishing a comprehensive regulatory framework for  the management of chemical activities and hazardous chemicals contained in products and goods.This draft Decree aims to operationalize and strengthen the legal framework established under the Law on Chemicals No. 69/2025/QH15. It introduces mechanisms for  classification mechanism, listing, and management of chemical including licensing, declaration, specialized database, inspection procedures, and response capacity) in order to minimize risks, protect public health, the environment, and national security; prevent loss and misuse (including use in criminal activity, production of chemical weapons, or manufacture of narcotics); and address regulatory gaps arising from the transition from previous regulations to the new Law in the context of increasingly complex chemical production and trade.</t>
  </si>
  <si>
    <r>
      <rPr>
        <sz val="11"/>
        <rFont val="Calibri"/>
      </rPr>
      <t>https://members.wto.org/crnattachments/2025/TBT/VNM/25_06575_00_x.pdf</t>
    </r>
  </si>
  <si>
    <t>Indonesia</t>
  </si>
  <si>
    <t>Regulations of The Minister of Industry Number 16 of 2025 Concerning Mandatory Implementation of The Indonesian National Standard (SNI) For Iodized Consumption Salt</t>
  </si>
  <si>
    <t xml:space="preserve">The Ministry of Industry has stipulated the mandatory implementation of SNI for iodized salt products. These products are solid food items in which sodium chloride (NaCl) is the main component, fortified with potassium iodate (KIO₃). Business actors that produce, import, and/or distribute iodized salt for consumption in Indonesia are required to comply with the provisions of SNI 3556:2024 for iodized salt intended for consumption.The conformity assessment process is conducted through the following certification systems:Type 1 certification system: implemented through an application review and quality conformity testing in accordance with SNI requirements.Type 5 certification system: implemented through audits of the production process and the application of a quality and food safety management system, such as ISO 9001:2015, ISO 22000:2018, Hazard Analysis and Critical Control Point (HACCP), or Food Safety System Certification (FSSC) 22000; along with quality conformity testing based on SNI requirements.Conformity assessment is carried out by a Conformity Assessment Body (LSPro) and testing laboratories that is accredited by Komite Akreditasi Nasional (KAN) in accordance with the scope of the applicable SNI for iodized salt for consumption, and appointed by the Minister of Industry.SNI certificates may only be held by domestic industrial companies or overseas manufacturers that are registered electronically through the SIINas platform._x000D_
</t>
  </si>
  <si>
    <t>2501.00.10; 2501.00.91 and 2501.00.93.</t>
  </si>
  <si>
    <t>250100 - Salts, incl. table salt and denatured salt, and pure sodium chloride, whether or not in aqueous solution or containing added anti-caking or free-flowing agents; sea water</t>
  </si>
  <si>
    <r>
      <rPr>
        <sz val="11"/>
        <rFont val="Calibri"/>
      </rPr>
      <t>https://members.wto.org/crnattachments/2025/TBT/IDN/25_06653_00_x.pdf</t>
    </r>
  </si>
  <si>
    <t>PCD 729:2025,Star anise— Specification,First editionNote: This Draft Tanzania Standard was also notified under SPS committee</t>
  </si>
  <si>
    <t>This draft Zanzibar National Standard specifies the requirements and the methods of sampling and test for whole and ground star anise (Illicium verum Hook. f. (Schisandraceae))</t>
  </si>
  <si>
    <t>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(HS code(s): 091099); Spices and condiments (ICS code(s): 67.220.10)</t>
  </si>
  <si>
    <t>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</si>
  <si>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Consumer information, labelling (TBT); Protection of human health or safety (TBT); Quality requirements (TBT); Reducing trade barriers and facilitating trade (TBT); Cost saving and productivity enhancement (TBT)</t>
  </si>
  <si>
    <r>
      <rPr>
        <sz val="11"/>
        <rFont val="Calibri"/>
      </rPr>
      <t>https://members.wto.org/crnattachments/2025/TBT/TZA/25_06637_00_e.pdf</t>
    </r>
  </si>
  <si>
    <t>Denmark</t>
  </si>
  <si>
    <t>Administrative Order on Detailed Regulations for the Configuration, Equipment, and Use of Vehicles (246 pages, in Danish)</t>
  </si>
  <si>
    <t>Administrative Order on Detailed Regulations for the Configuration, Equipment, and Use of Vehicles sets the rules on the requirements that vehicles must meet in order to be approved for use on the Danish roads.The draft order aims mainly to implement the GSR II-regulation in Danish law. Furthermore, the fraft order adds new requirements to inspections on small mopeds, and the use of audible alert devices in BRT-busses.</t>
  </si>
  <si>
    <t>VEHICLES OTHER THAN RAILWAY OR TRAMWAY ROLLING STOCK, AND PARTS AND ACCESSORIES THEREOF (HS code(s): 87); Road vehicles engineering (ICS code(s): 43)</t>
  </si>
  <si>
    <t>43 - Road vehicles engineering</t>
  </si>
  <si>
    <t>Harmonization (TBT)</t>
  </si>
  <si>
    <r>
      <rPr>
        <sz val="11"/>
        <rFont val="Calibri"/>
      </rPr>
      <t>https://members.wto.org/crnattachments/2025/TBT/DNK/25_06648_00_x.pdf
https://members.wto.org/crnattachments/2025/TBT/DNK/25_06648_01_x.pdf</t>
    </r>
  </si>
  <si>
    <t>DEAS 918: 2025,,Cloves, whole and ground (powdered) — Specification,Second edition </t>
  </si>
  <si>
    <t>This East African Standard specifies the requirements, sampling and test methods for for whole and ground (powdered) cloves [Syzygium aromaticum (L.) Merril &amp; Perry.Note: This Draft Tanzania Standard was also notified under SPS committee.</t>
  </si>
  <si>
    <t>(HS code(s): 090720); Spices and condiments (ICS code(s): 67.220.10)</t>
  </si>
  <si>
    <t>090720 - Cloves, whole fruit, cloves and stems, crushed or ground</t>
  </si>
  <si>
    <r>
      <rPr>
        <sz val="11"/>
        <rFont val="Calibri"/>
      </rPr>
      <t>https://members.wto.org/crnattachments/2025/TBT/TZA/25_06624_00_e.pdf</t>
    </r>
  </si>
  <si>
    <t>DEAS 1287:2025,Vanilla [Vanilla fragrans (Salisbury) Ames] — Specification, First edition </t>
  </si>
  <si>
    <t>This Draft East African Standard specifies requirements, sampling and test methods for vanilla belonging to the species Vanilla fragrans (Salisbury) Ames, syn. Vanilla planifolia Andrews. This standard is applicable to vanilla in pods, bulk, cut or in the form of powder. It is not applicable to vanilla extracts.Note: This Draft Tanzania Standard was also notified under SPS committee.</t>
  </si>
  <si>
    <t>Vanilla (HS code(s): 0905); Spices and condiments (ICS code(s): 67.220.10)</t>
  </si>
  <si>
    <t>0905 - Vanilla</t>
  </si>
  <si>
    <r>
      <rPr>
        <sz val="11"/>
        <rFont val="Calibri"/>
      </rPr>
      <t>https://members.wto.org/crnattachments/2025/TBT/TZA/25_06629_00_e.pdf</t>
    </r>
  </si>
  <si>
    <t>Regulations of The Minister of Industry Number 20 of 2025 Concerning the Mandatory Implementation of Indonesian National Standards for Powdered Vegetable Creamer</t>
  </si>
  <si>
    <t>The Ministry of Industry has stipulated the mandatory implementation of SNI for powdered vegetable creamer. Business actors that produce, import, and/or distribute powdered vegetable creamer in Indonesia are required to comply with the provisions of SNI 4444:2018 for powdered vegetable creamer.The conformity assessment process is conducted through the type 5 certification system implemented through audits of the production process and the application of a quality and food safety management system, such as ISO 9001:2015, SNI ISO 22000:2018 or other food safety quality management; along with quality conformity testing based on SNI requirements.Conformity assessment is carried out by a Conformity Assessment Body (LSPro) and testing laboratories that is accredited by Komite Akreditasi Nasional (KAN) in accordance with the scope of the applicable SNI for powdered vegetable creamer, and appointed by the Minister of Industry.SNI certificates may only be held by domestic industrial companies or overseas manufacturers that are registered electronically through the SIINas platform.</t>
  </si>
  <si>
    <t>2106.90.30. , ex. 2106.90.99, and ex. 2106.90.59.</t>
  </si>
  <si>
    <t>2106 - Food preparations, n.e.s.; 210690 - Food preparations, n.e.s.</t>
  </si>
  <si>
    <t>67.080.01 - Fruits, vegetables and derived products in general</t>
  </si>
  <si>
    <r>
      <rPr>
        <sz val="11"/>
        <rFont val="Calibri"/>
      </rPr>
      <t>https://members.wto.org/crnattachments/2025/TBT/IDN/25_06652_00_x.pdf
https://jdih.kemenperin.go.id/dokumen/view?id=1637</t>
    </r>
  </si>
  <si>
    <t>DEAS 1267:2025,Chili oil –– Specification, First edition </t>
  </si>
  <si>
    <t>This Draft East African Standard specifies requirements, sampling and test methods for chili oil intended for human consumption.Note: This Draft Tanzania Standard was also notified under SPS committee.</t>
  </si>
  <si>
    <t>Other spices: (HS code(s): 09109); Spices and condiments (ICS code(s): 67.220.10)</t>
  </si>
  <si>
    <t>09109 - - Other spices:</t>
  </si>
  <si>
    <r>
      <rPr>
        <sz val="11"/>
        <rFont val="Calibri"/>
      </rPr>
      <t>https://members.wto.org/crnattachments/2025/TBT/TZA/25_06614_00_e.pdf</t>
    </r>
  </si>
  <si>
    <t>PCD501: 2025,Biriani masala — Specification. First EditionNote: This Draft Tanzania Standard was also notified under SPS committee</t>
  </si>
  <si>
    <t>This draft Zanzibar National Standard specifies the requirements and the methods of sampling andtest for biriani masala intended for human consumption</t>
  </si>
  <si>
    <r>
      <rPr>
        <sz val="11"/>
        <rFont val="Calibri"/>
      </rPr>
      <t>https://members.wto.org/crnattachments/2025/TBT/TZA/25_06635_00_e.pdf</t>
    </r>
  </si>
  <si>
    <t>PCD500:2025, Tandoori masala — Specification,First editionNote: This Draft Tanzania Standard was also notified under SPS committee</t>
  </si>
  <si>
    <t>This draft Zanzibar National Standard specifies the requirements, sampling and test methods for tandoori masala intended for human consumption.</t>
  </si>
  <si>
    <r>
      <rPr>
        <sz val="11"/>
        <rFont val="Calibri"/>
      </rPr>
      <t>https://members.wto.org/crnattachments/2025/TBT/TZA/25_06634_00_e.pdf</t>
    </r>
  </si>
  <si>
    <t>PCD730:2025, Fenugreek — Specification,First editionNote: This Draft Tanzania Standard was also notified under SPS committee</t>
  </si>
  <si>
    <t>This draft Zanzibar National Standard specifies the requirements and the methods of samplingandtest for whole and ground Fenugreek (Trigonella foenum-graecum L)</t>
  </si>
  <si>
    <r>
      <rPr>
        <sz val="11"/>
        <rFont val="Calibri"/>
      </rPr>
      <t>https://members.wto.org/crnattachments/2025/TBT/TZA/25_06636_00_e.pdf</t>
    </r>
  </si>
  <si>
    <t>Georgia</t>
  </si>
  <si>
    <t>National Annexes (NA) to Eurocode 3 "Design of steel structures"</t>
  </si>
  <si>
    <t>National draft of Eurocode 3 ‘Design of Steel Structures’, including its relevant parts and respective National Annexes, is proposed as the national standard for the structural design of steel buildings and civil engineering works</t>
  </si>
  <si>
    <t>Technical aspects (ICS code(s): 91.010.30); Steel structures (ICS code(s): 91.080.13)</t>
  </si>
  <si>
    <t>91.010.30 - Technical aspects; 91.080.13 - Steel structures</t>
  </si>
  <si>
    <t>Draft Decree detailing a number of articles and measures to organize and guide the implementation of a number of articles of the Law on Chemicals regarding the development of the chemical industry, and chemical safety and security</t>
  </si>
  <si>
    <t>This draft Decree provides details and measures to organize and guide the implementation of the following provisions of the Law on Chemicals No. 69/2025/QH15: Clause 5, Article 4; Clause 5, Article 5; Clause 3, Article 6; Clause 5, Article 8; Clause 5, Article 33; Clause 3, Article 35; Clause 3, Article 36; Clause 2, Article 37; Clause 2, Article 38; Clause 5, Article 39; Clause 3, Article 42; Clause 4, Article 46. These provisions concern the development of the chemical industry and chemical safety and security.This draft Decree consists of 8 chapters and 44 articles, providing comprehensive regulatory framework covering: Development of chemical industry, project management, specialized consultancy, chemical safety–security management, chemical safety training, and incident response. This draft Decree applies to domestic and foreign agencies, organizations and individuals involved in activities related to chemicals in the territory of Vietnam.</t>
  </si>
  <si>
    <r>
      <rPr>
        <sz val="11"/>
        <rFont val="Calibri"/>
      </rPr>
      <t>https://members.wto.org/crnattachments/2025/TBT/VNM/25_06574_00_x.pdf
https://moit.gov.vn/tin-tuc/ho-so-du-thao-nghi-dinh-quy-dinh-chi-tiet-mot-so-dieu-va-bien-phap-de-to-chuc-h-ong-dan-thi-hanh-mot-so-dieu-cua-luat-ho.html</t>
    </r>
  </si>
  <si>
    <t>New standards for hydrogen vehicles in Canada10 pages (consultation 5, background 5), available in English and French.  </t>
  </si>
  <si>
    <t>Transport Canada is currently considering the introduction of two new standards for hydrogen vehicles within the Motor Vehicle Safety Regulations.</t>
  </si>
  <si>
    <t>Motor vehicle: (ICS: 43.020, 43.080)</t>
  </si>
  <si>
    <t>43.020 - Road vehicles in general; 43.080 - Commercial vehicles</t>
  </si>
  <si>
    <r>
      <rPr>
        <sz val="11"/>
        <rFont val="Calibri"/>
      </rPr>
      <t xml:space="preserve">https://tc.canada.ca/en/corporate-services/consultations/new-standards-hydrogen-vehicles-canada
https://tc.canada.ca/en/corporate-services/consultations/background-new-standards-hydrogen-vehicles-canada  
</t>
    </r>
  </si>
  <si>
    <t>Regulations of The Minister of Industry Number 19 of 2025 Concerning The Mandatory Implementation Of Indonesian National Standards For Corn Starch</t>
  </si>
  <si>
    <t>The Ministry of Industry has stipulated the mandatory implementation of SNI for corn starch. Business actors that produce, import, and/or distribute corn starch in Indonesia are required to comply with the provisions of SNI 8523:2024 for corn starch. The conformity assessment process is conducted through the type 5 certification system  implemented through audits of the production process and the application of a quality and food safety management system, such as ISO 9001:2015, ISO 22000:2018 or other food safety quality management; along with quality conformity testing based on SNI requirements.Conformity assessment is carried out by a Conformity Assessment Body (LSPro) and testing laboratories that is accredited by Komite Akreditasi Nasional (KAN) in accordance with the scope of the applicable SNI for corn starch, and appointed by the Minister of Industry.SNI certificates may only be held by domestic industrial companies or overseas manufacturers that are registered electronically through the SIINas platform.</t>
  </si>
  <si>
    <t>1108.12.00</t>
  </si>
  <si>
    <t>110812 - Maize starch</t>
  </si>
  <si>
    <t>67.060 - Cereals, pulses and derived products; 67.180.20 - Starch and derived products</t>
  </si>
  <si>
    <r>
      <rPr>
        <sz val="11"/>
        <rFont val="Calibri"/>
      </rPr>
      <t>https://members.wto.org/crnattachments/2025/TBT/IDN/25_06654_00_x.pdf
https://jdih.kemenperin.go.id/dokumen/view?id=1631</t>
    </r>
  </si>
  <si>
    <t>European Union</t>
  </si>
  <si>
    <t>Draft Commission Implementing Decision on the harmonisation of radio spectrum for use by radiodetermination applications in the 116-260 GHz frequency band</t>
  </si>
  <si>
    <t>This draft Commission Implementing Decision requires Member States to designate and make available radio spectrum in the 116-260 GHz frequency band for several categories of radiodetermination applications, on a non-interference and non-protected basis, subject to specific technical conditions. The technical conditions are laid down in the technical annex.</t>
  </si>
  <si>
    <t>Short-range devices (radio equipment)</t>
  </si>
  <si>
    <t>33.060.20 - Receiving and transmitting equipment</t>
  </si>
  <si>
    <t>Harmonization (TBT); Reducing trade barriers and facilitating trade (TBT)</t>
  </si>
  <si>
    <r>
      <rPr>
        <sz val="11"/>
        <rFont val="Calibri"/>
      </rPr>
      <t>https://members.wto.org/crnattachments/2025/TBT/EEC/25_06638_00_e.pdf
https://members.wto.org/crnattachments/2025/TBT/EEC/25_06638_01_e.pdf</t>
    </r>
  </si>
  <si>
    <t>Hygiene affairs and food safety – Microbiological criteria for foodstuffs, Part 2: Meat and its products</t>
  </si>
  <si>
    <t>This draft of Jordanian standard specifies the microbiological criteria for meat and meat products.</t>
  </si>
  <si>
    <t>Processes in the food industry (ICS code(s): 67.020); Meat, meat products and other animal produce (ICS code(s): 67.120)</t>
  </si>
  <si>
    <t>67.020 - Processes in the food industry; 67.120 - Meat, meat products and other animal produce</t>
  </si>
  <si>
    <r>
      <rPr>
        <sz val="11"/>
        <rFont val="Calibri"/>
      </rPr>
      <t>https://jsmo.gov.jo/EBV4.0/Root_Storage/AR/EB_UsefullLinks/DJS_2013-2_2025.pdf</t>
    </r>
  </si>
  <si>
    <t>DEAS 884:2025 Packaging — Flexible packaging material — Determination of puncture resistance —Test method </t>
  </si>
  <si>
    <t>This Draft East African Standard specifies a test method for determining the puncture resistance of flexible packaging materials. The method is applicable to multilayer flexible packaging materials.</t>
  </si>
  <si>
    <t>Cans. Tins. Tubes (ICS code(s): 55.120)</t>
  </si>
  <si>
    <t>55.120 - Cans. Tins. Tubes</t>
  </si>
  <si>
    <t>Quality requirements (TBT); Harmonization (TBT); Reducing trade barriers and facilitating trade (TBT)</t>
  </si>
  <si>
    <r>
      <rPr>
        <sz val="11"/>
        <rFont val="Calibri"/>
      </rPr>
      <t>https://members.wto.org/crnattachments/2025/TBT/KEN/25_06517_00_e.pdf</t>
    </r>
  </si>
  <si>
    <t>DEAS 882:2025 Packaging — Flexible carrier bags — Specification</t>
  </si>
  <si>
    <t>This Draft East African Standard specifies requirements, sampling and test methods for flexible carrier bags made of paper and any other flexible material. This standard does not apply to carrier bags made from thermoplastic material.</t>
  </si>
  <si>
    <r>
      <rPr>
        <sz val="11"/>
        <rFont val="Calibri"/>
      </rPr>
      <t>https://members.wto.org/crnattachments/2025/TBT/KEN/25_06522_00_e.pdf</t>
    </r>
  </si>
  <si>
    <t>Namibia</t>
  </si>
  <si>
    <t>Metrology Act, 2022 (Act No. 5 of 2022)</t>
  </si>
  <si>
    <t>To provide for the administration and supervision of metrology; to designate the Namibian Standards Council as the governance board for metrology; to provide for the functions of the Namibian Standards Institution and the appointment of the head of metrology and other professionals in metrology; to provide for legal units of measurements and legal metrology technical regulations, national measurement standards and to ensure their comparability to international measurement standards; to provide for metrological supervision and control; to provide for type approval and verification of measuring instruments, restrictions on use and possession of measuring instruments; to provide for repair of measuring instruments and registration of metrology technicians; to repeal the Measuring Units and National Measuring Standards Act, 1973 and the Trade Metrology Act, 1973; and to provide for incidental matters.</t>
  </si>
  <si>
    <t>Metrology and measurement. Physical phenomena (ICS code(s): 17); Packaging and distribution of goods (ICS code(s): 55)</t>
  </si>
  <si>
    <t>17 - Metrology and measurement. Physical phenomena; 55 - Packaging and distribution of goods</t>
  </si>
  <si>
    <t>Consumer information, labelling (TBT); Prevention of deceptive practices and consumer protection (TBT); Quality requirements (TBT)</t>
  </si>
  <si>
    <r>
      <rPr>
        <sz val="11"/>
        <rFont val="Calibri"/>
      </rPr>
      <t xml:space="preserve">https://members.wto.org/crnattachments/2025/TBT/NAM/25_06546_00_e.pdf
https://www.lac.org.na/laws/annoSTAT/Metrology%20Act%205%20of%202022.pdf
</t>
    </r>
  </si>
  <si>
    <t>DEAS 880:2025 Waxed paper for packaging of confectionery — Specification</t>
  </si>
  <si>
    <t>This Draft East African Standard specifies the requirements, sampling and test methods for waxed paper for packaging of confectionery.</t>
  </si>
  <si>
    <r>
      <rPr>
        <sz val="11"/>
        <rFont val="Calibri"/>
      </rPr>
      <t>https://members.wto.org/crnattachments/2025/TBT/KEN/25_06532_00_e.pdf</t>
    </r>
  </si>
  <si>
    <t>Draft Commission Regulation amending Commission Regulation (EU) No 283/2013 as regards the information to be submitted for active substances</t>
  </si>
  <si>
    <t>This draft Commission Regulation includes amendments to the Annex to the Commission Regulation (EU) No 283/2013 setting out the data requirements for active substances in plant protection products</t>
  </si>
  <si>
    <t>Pesticide active substances</t>
  </si>
  <si>
    <r>
      <rPr>
        <sz val="11"/>
        <rFont val="Calibri"/>
      </rPr>
      <t>https://members.wto.org/crnattachments/2025/TBT/EEC/25_06509_00_e.pdf
https://members.wto.org/crnattachments/2025/TBT/EEC/25_06509_01_e.pdf</t>
    </r>
  </si>
  <si>
    <t>Draft Commission Regulation amending Commission Regulation (EU) No 284/2013 as regards the information to be submitted for plant protection products </t>
  </si>
  <si>
    <t>This draft Commission Regulation includes the amendment of the Annex to the Commission Regulation (EU) No 284/2013 setting out the data requirements for plant protection products.</t>
  </si>
  <si>
    <t>Pesticide active substances </t>
  </si>
  <si>
    <r>
      <rPr>
        <sz val="11"/>
        <rFont val="Calibri"/>
      </rPr>
      <t>https://members.wto.org/crnattachments/2025/TBT/EEC/25_06511_00_e.pdf
https://members.wto.org/crnattachments/2025/TBT/EEC/25_06511_01_e.pdf</t>
    </r>
  </si>
  <si>
    <t>DEAS 879:2025 Aluminium cans for beverages — Specification</t>
  </si>
  <si>
    <t>This Draft East African Standard specifies requirements, sampling and test methods for aluminium cans used as primary packaging for beverages.</t>
  </si>
  <si>
    <r>
      <rPr>
        <sz val="11"/>
        <rFont val="Calibri"/>
      </rPr>
      <t>https://members.wto.org/crnattachments/2025/TBT/KEN/25_06527_00_e.pdf</t>
    </r>
  </si>
  <si>
    <t>Public Consultation 36, 14 September 2025</t>
  </si>
  <si>
    <t>Proposal to amend the Technical and Operational Requirements for the use of the radio frequency spectrum by stations associated with the Limited Aeronautical Mobile Service (SLMA), approved by SOR Act No. 17,207, of December 12, 2023.Comments can be made at:https://apps.anatel.gov.br/ParticipaAnatel/Home.aspxSelecting Public consultation No 51</t>
  </si>
  <si>
    <r>
      <rPr>
        <sz val="11"/>
        <rFont val="Calibri"/>
      </rPr>
      <t>https://members.wto.org/crnattachments/2025/TBT/BRA/25_06552_00_x.pdf</t>
    </r>
  </si>
  <si>
    <t>DEAS 930:2025 Paper and board food contact packaging material — Specification</t>
  </si>
  <si>
    <t>This Draft East African Standard specifies the requirements, sampling and test methods for paper and board food contact packaging material.</t>
  </si>
  <si>
    <t>Packaging materials and accessories (ICS code(s): 55.040)</t>
  </si>
  <si>
    <t>55.040 - Packaging materials and accessories</t>
  </si>
  <si>
    <r>
      <rPr>
        <sz val="11"/>
        <rFont val="Calibri"/>
      </rPr>
      <t>https://members.wto.org/crnattachments/2025/TBT/KEN/25_06512_00_e.pdf</t>
    </r>
  </si>
  <si>
    <t>Draft Resolution 1350, 16 September 2025.</t>
  </si>
  <si>
    <t>This draft resolution proposes changes to the monographs in the List of Active Ingredients of Pesticides, Sanitisers, Disinfectants and Wood Preservatives published through Normative Instruction No. 103 on 19 October 2021. </t>
  </si>
  <si>
    <t>Health care technology (ICS code(s): 11)</t>
  </si>
  <si>
    <t>11 - Health care technology</t>
  </si>
  <si>
    <r>
      <rPr>
        <sz val="11"/>
        <rFont val="Calibri"/>
      </rPr>
      <t>https://members.wto.org/crnattachments/2025/TBT/BRA/25_06550_00_x.pdf</t>
    </r>
  </si>
  <si>
    <t>CGIEE Resolution Nº 3, 13 May 2025</t>
  </si>
  <si>
    <t>Proposal of guidelines for the implementation of smart meters in the short term, followed by Regulatory Impact Analysis, and for the presentation of a cost-benefit analysis for the implementation of smart meters in the medium and long term by electricity distributors.The relevant documents and information will be available on the Public Consultation Portal of the Ministry of Mines and Energy (https://consultas-publicas.mme.gov.br/home) and on the Participa + Brasil Electronic Portal (https://www.gov.br/participamaisbrasil/consultas-publicas</t>
  </si>
  <si>
    <t>Instruments and apparatus for measuring or checking electrical quantities, without recording device, n.e.s. (HS code(s): 903089); Measurement of electrical and magnetic quantities (ICS code(s): 17.220.20)</t>
  </si>
  <si>
    <t>903089 - Instruments and apparatus for measuring or checking electrical quantities, without recording device, n.e.s.</t>
  </si>
  <si>
    <t>17.220.20 - Measurement of electrical and magnetic quantities</t>
  </si>
  <si>
    <r>
      <rPr>
        <sz val="11"/>
        <rFont val="Calibri"/>
      </rPr>
      <t>https://members.wto.org/crnattachments/2025/TBT/BRA/25_06551_00_x.pdf</t>
    </r>
  </si>
  <si>
    <t>Draft Commission Regulation amending Commission Regulation (EU) No 546/2011 as regards uniform principles for evaluation and authorisation of plant protection products with regard to birds, mammals, bees and drinking water</t>
  </si>
  <si>
    <t>This draft Commission Regulation includes the amendments of the Annex to the Commission Regulation (EU) No 546/2011 implementing Regulation (EC) No 1107/2009 of the European Parliament and of the Council as regards uniform principles for evaluation and authorisation of plant protection product</t>
  </si>
  <si>
    <t>Pesticide plant protection products</t>
  </si>
  <si>
    <r>
      <rPr>
        <sz val="11"/>
        <rFont val="Calibri"/>
      </rPr>
      <t>https://members.wto.org/crnattachments/2025/TBT/EEC/25_06508_00_e.pdf
https://members.wto.org/crnattachments/2025/TBT/EEC/25_06508_01_e.pdf</t>
    </r>
  </si>
  <si>
    <t>Draft Commission Regulation refusing to authorise a health claim made on foods, other than those referring to the reduction of disease risk and to children's development and health </t>
  </si>
  <si>
    <t>This draft Commission Regulation concerns the refusal of authorisation of a health claim made on foods, other than those referring to the reduction of disease risk and to children's development and health in accordance with Article 18 of Regulation (EC) No 1924/2006 of the European Parliament and of the Council of 20 December 2006 on nutrition and health claims made on foods.</t>
  </si>
  <si>
    <t> Food </t>
  </si>
  <si>
    <r>
      <rPr>
        <sz val="11"/>
        <rFont val="Calibri"/>
      </rPr>
      <t>https://members.wto.org/crnattachments/2025/TBT/EEC/25_06510_00_e.pdf
https://members.wto.org/crnattachments/2025/TBT/EEC/25_06510_01_e.pdf</t>
    </r>
  </si>
  <si>
    <t>This applies throughout the national territory and is general and mandatory for regulated entities that carry out the following activities: Distribution of liquefied petroleum gas (LPG) by tanker truck, from the transfer point for filling the non-removable LPG container, the transport of the tanker truck to the connection point for unloading at the user's or end consumer's facilities, as well as activities related to the storage of the tanker truck; and Distribution of liquefied petroleum gas by delivery vehicle, from the receipt of transportable pressure vessels and portable containers at the distribution facility or LPG distribution depot, their transport until delivery to the user's or end consumer's facilities, as well as activities related to the storage of the delivery vehicle. The foregoing applies at the start of operations, during operation and maintenance, and until the cessation of the distribution entity's activity.</t>
  </si>
  <si>
    <t>It applies throughout the national territory and is general and mandatory for regulated entities that carry out the following activities: a. a. Transport of liquefied gas in a semi-trailer, with the corresponding tank truck in the applicable configuration, from the transfer point (valve) for loading the fixed LPG container at a regulated facility, to the transfer point (valve) for unloading the LPG from the semi-trailer at another regulated facility or at an industrial facility; and b. Transport of liquefied gas in a tank truck, from the transfer point (valve) for loading the fixed LPG container at a regulated facility, to the transfer point (valve) for unloading the LPG from the tank truck at another regulated facility or at an industrial facility. The foregoing, from the start of operation, during operation and maintenance, and until the end of the operation of the transport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</si>
</sst>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4"/>
  <sheetViews>
    <sheetView tabSelected="1" topLeftCell="A9" workbookViewId="0">
      <selection activeCell="B2" sqref="B2"/>
    </sheetView>
  </sheetViews>
  <sheetFormatPr defaultRowHeight="15" x14ac:dyDescent="0.25"/>
  <cols>
    <col min="1" max="1" width="100" style="2" customWidth="1"/>
    <col min="2" max="2" width="30" customWidth="1"/>
    <col min="3" max="3" width="20" style="4" customWidth="1"/>
    <col min="4" max="4" width="50" customWidth="1"/>
    <col min="5" max="11" width="100" style="2" customWidth="1"/>
    <col min="12" max="12" width="100" customWidth="1"/>
    <col min="13" max="13" width="30" style="4" customWidth="1"/>
    <col min="14" max="18" width="100" customWidth="1"/>
  </cols>
  <sheetData>
    <row r="1" spans="1:18" ht="30" customHeight="1" x14ac:dyDescent="0.25">
      <c r="A1" s="3" t="s">
        <v>5</v>
      </c>
      <c r="B1" s="1" t="s">
        <v>0</v>
      </c>
      <c r="C1" s="5" t="s">
        <v>1</v>
      </c>
      <c r="D1" s="1" t="s">
        <v>2</v>
      </c>
      <c r="E1" s="3" t="s">
        <v>3</v>
      </c>
      <c r="F1" s="3" t="s">
        <v>4</v>
      </c>
      <c r="G1" s="3" t="s">
        <v>5</v>
      </c>
      <c r="H1" s="3" t="s">
        <v>6</v>
      </c>
      <c r="I1" s="3" t="s">
        <v>7</v>
      </c>
      <c r="J1" s="3" t="s">
        <v>8</v>
      </c>
      <c r="K1" s="3" t="s">
        <v>9</v>
      </c>
      <c r="L1" s="1" t="s">
        <v>10</v>
      </c>
      <c r="M1" s="5" t="s">
        <v>11</v>
      </c>
      <c r="N1" s="1" t="s">
        <v>12</v>
      </c>
      <c r="O1" s="1" t="s">
        <v>13</v>
      </c>
      <c r="P1" s="1" t="s">
        <v>14</v>
      </c>
      <c r="Q1" s="1" t="s">
        <v>15</v>
      </c>
      <c r="R1" s="1" t="s">
        <v>16</v>
      </c>
    </row>
    <row r="2" spans="1:18" ht="210" x14ac:dyDescent="0.25">
      <c r="A2" s="8" t="s">
        <v>880</v>
      </c>
      <c r="B2" s="6" t="s">
        <v>17</v>
      </c>
      <c r="C2" s="7">
        <v>45961</v>
      </c>
      <c r="D2" s="9" t="str">
        <f>HYPERLINK("https://www.epingalert.org/en/Search?viewData= G/TBT/N/MEX/548"," G/TBT/N/MEX/548")</f>
        <v xml:space="preserve"> G/TBT/N/MEX/548</v>
      </c>
      <c r="E2" s="8" t="s">
        <v>18</v>
      </c>
      <c r="F2" s="8" t="s">
        <v>19</v>
      </c>
      <c r="G2" s="8" t="s">
        <v>20</v>
      </c>
      <c r="H2" s="8" t="s">
        <v>21</v>
      </c>
      <c r="I2" s="8" t="s">
        <v>21</v>
      </c>
      <c r="J2" s="8" t="s">
        <v>22</v>
      </c>
      <c r="K2" s="8" t="s">
        <v>21</v>
      </c>
      <c r="L2" s="6"/>
      <c r="M2" s="7" t="s">
        <v>21</v>
      </c>
      <c r="N2" s="6" t="s">
        <v>23</v>
      </c>
      <c r="O2" s="8" t="s">
        <v>24</v>
      </c>
      <c r="P2" s="6" t="str">
        <f>HYPERLINK("https://docs.wto.org/imrd/directdoc.asp?DDFDocuments/t/G/TBTN25/MEX548.DOCX", "https://docs.wto.org/imrd/directdoc.asp?DDFDocuments/t/G/TBTN25/MEX548.DOCX")</f>
        <v>https://docs.wto.org/imrd/directdoc.asp?DDFDocuments/t/G/TBTN25/MEX548.DOCX</v>
      </c>
      <c r="Q2" s="6" t="str">
        <f>HYPERLINK("https://docs.wto.org/imrd/directdoc.asp?DDFDocuments/u/G/TBTN25/MEX548.DOCX", "https://docs.wto.org/imrd/directdoc.asp?DDFDocuments/u/G/TBTN25/MEX548.DOCX")</f>
        <v>https://docs.wto.org/imrd/directdoc.asp?DDFDocuments/u/G/TBTN25/MEX548.DOCX</v>
      </c>
      <c r="R2" s="6" t="str">
        <f>HYPERLINK("https://docs.wto.org/imrd/directdoc.asp?DDFDocuments/v/G/TBTN25/MEX548.DOCX", "https://docs.wto.org/imrd/directdoc.asp?DDFDocuments/v/G/TBTN25/MEX548.DOCX")</f>
        <v>https://docs.wto.org/imrd/directdoc.asp?DDFDocuments/v/G/TBTN25/MEX548.DOCX</v>
      </c>
    </row>
    <row r="3" spans="1:18" ht="225" x14ac:dyDescent="0.25">
      <c r="A3" s="8" t="s">
        <v>881</v>
      </c>
      <c r="B3" s="6" t="s">
        <v>17</v>
      </c>
      <c r="C3" s="7">
        <v>45961</v>
      </c>
      <c r="D3" s="9" t="str">
        <f>HYPERLINK("https://www.epingalert.org/en/Search?viewData= G/TBT/N/MEX/549"," G/TBT/N/MEX/549")</f>
        <v xml:space="preserve"> G/TBT/N/MEX/549</v>
      </c>
      <c r="E3" s="8" t="s">
        <v>25</v>
      </c>
      <c r="F3" s="8" t="s">
        <v>26</v>
      </c>
      <c r="G3" s="8" t="s">
        <v>27</v>
      </c>
      <c r="H3" s="8" t="s">
        <v>21</v>
      </c>
      <c r="I3" s="8" t="s">
        <v>28</v>
      </c>
      <c r="J3" s="8" t="s">
        <v>22</v>
      </c>
      <c r="K3" s="8" t="s">
        <v>21</v>
      </c>
      <c r="L3" s="6"/>
      <c r="M3" s="7" t="s">
        <v>21</v>
      </c>
      <c r="N3" s="6" t="s">
        <v>23</v>
      </c>
      <c r="O3" s="8" t="s">
        <v>29</v>
      </c>
      <c r="P3" s="6" t="str">
        <f>HYPERLINK("https://docs.wto.org/imrd/directdoc.asp?DDFDocuments/t/G/TBTN25/MEX549.DOCX", "https://docs.wto.org/imrd/directdoc.asp?DDFDocuments/t/G/TBTN25/MEX549.DOCX")</f>
        <v>https://docs.wto.org/imrd/directdoc.asp?DDFDocuments/t/G/TBTN25/MEX549.DOCX</v>
      </c>
      <c r="Q3" s="6" t="str">
        <f>HYPERLINK("https://docs.wto.org/imrd/directdoc.asp?DDFDocuments/u/G/TBTN25/MEX549.DOCX", "https://docs.wto.org/imrd/directdoc.asp?DDFDocuments/u/G/TBTN25/MEX549.DOCX")</f>
        <v>https://docs.wto.org/imrd/directdoc.asp?DDFDocuments/u/G/TBTN25/MEX549.DOCX</v>
      </c>
      <c r="R3" s="6" t="str">
        <f>HYPERLINK("https://docs.wto.org/imrd/directdoc.asp?DDFDocuments/v/G/TBTN25/MEX549.DOCX", "https://docs.wto.org/imrd/directdoc.asp?DDFDocuments/v/G/TBTN25/MEX549.DOCX")</f>
        <v>https://docs.wto.org/imrd/directdoc.asp?DDFDocuments/v/G/TBTN25/MEX549.DOCX</v>
      </c>
    </row>
    <row r="4" spans="1:18" ht="90" x14ac:dyDescent="0.25">
      <c r="A4" s="8" t="s">
        <v>33</v>
      </c>
      <c r="B4" s="6" t="s">
        <v>30</v>
      </c>
      <c r="C4" s="7">
        <v>45961</v>
      </c>
      <c r="D4" s="9" t="str">
        <f>HYPERLINK("https://www.epingalert.org/en/Search?viewData= G/TBT/N/GBR/107"," G/TBT/N/GBR/107")</f>
        <v xml:space="preserve"> G/TBT/N/GBR/107</v>
      </c>
      <c r="E4" s="8" t="s">
        <v>31</v>
      </c>
      <c r="F4" s="8" t="s">
        <v>32</v>
      </c>
      <c r="G4" s="8" t="s">
        <v>33</v>
      </c>
      <c r="H4" s="8" t="s">
        <v>34</v>
      </c>
      <c r="I4" s="8" t="s">
        <v>35</v>
      </c>
      <c r="J4" s="8" t="s">
        <v>36</v>
      </c>
      <c r="K4" s="8" t="s">
        <v>21</v>
      </c>
      <c r="L4" s="6"/>
      <c r="M4" s="7">
        <v>46021</v>
      </c>
      <c r="N4" s="6" t="s">
        <v>23</v>
      </c>
      <c r="O4" s="8" t="s">
        <v>37</v>
      </c>
      <c r="P4" s="6" t="str">
        <f>HYPERLINK("https://docs.wto.org/imrd/directdoc.asp?DDFDocuments/t/G/TBTN25/GBR107.DOCX", "https://docs.wto.org/imrd/directdoc.asp?DDFDocuments/t/G/TBTN25/GBR107.DOCX")</f>
        <v>https://docs.wto.org/imrd/directdoc.asp?DDFDocuments/t/G/TBTN25/GBR107.DOCX</v>
      </c>
      <c r="Q4" s="6" t="str">
        <f>HYPERLINK("https://docs.wto.org/imrd/directdoc.asp?DDFDocuments/u/G/TBTN25/GBR107.DOCX", "https://docs.wto.org/imrd/directdoc.asp?DDFDocuments/u/G/TBTN25/GBR107.DOCX")</f>
        <v>https://docs.wto.org/imrd/directdoc.asp?DDFDocuments/u/G/TBTN25/GBR107.DOCX</v>
      </c>
      <c r="R4" s="6" t="str">
        <f>HYPERLINK("https://docs.wto.org/imrd/directdoc.asp?DDFDocuments/v/G/TBTN25/GBR107.DOCX", "https://docs.wto.org/imrd/directdoc.asp?DDFDocuments/v/G/TBTN25/GBR107.DOCX")</f>
        <v>https://docs.wto.org/imrd/directdoc.asp?DDFDocuments/v/G/TBTN25/GBR107.DOCX</v>
      </c>
    </row>
    <row r="5" spans="1:18" ht="90" x14ac:dyDescent="0.25">
      <c r="A5" s="8" t="s">
        <v>41</v>
      </c>
      <c r="B5" s="6" t="s">
        <v>38</v>
      </c>
      <c r="C5" s="7">
        <v>45960</v>
      </c>
      <c r="D5" s="9" t="str">
        <f>HYPERLINK("https://www.epingalert.org/en/Search?viewData= G/TBT/N/TPKM/578"," G/TBT/N/TPKM/578")</f>
        <v xml:space="preserve"> G/TBT/N/TPKM/578</v>
      </c>
      <c r="E5" s="8" t="s">
        <v>39</v>
      </c>
      <c r="F5" s="8" t="s">
        <v>40</v>
      </c>
      <c r="G5" s="8" t="s">
        <v>41</v>
      </c>
      <c r="H5" s="8" t="s">
        <v>42</v>
      </c>
      <c r="I5" s="8" t="s">
        <v>43</v>
      </c>
      <c r="J5" s="8" t="s">
        <v>36</v>
      </c>
      <c r="K5" s="8" t="s">
        <v>21</v>
      </c>
      <c r="L5" s="6"/>
      <c r="M5" s="7">
        <v>46020</v>
      </c>
      <c r="N5" s="6" t="s">
        <v>23</v>
      </c>
      <c r="O5" s="8" t="s">
        <v>44</v>
      </c>
      <c r="P5" s="6" t="str">
        <f>HYPERLINK("https://docs.wto.org/imrd/directdoc.asp?DDFDocuments/t/G/TBTN25/TPKM578.DOCX", "https://docs.wto.org/imrd/directdoc.asp?DDFDocuments/t/G/TBTN25/TPKM578.DOCX")</f>
        <v>https://docs.wto.org/imrd/directdoc.asp?DDFDocuments/t/G/TBTN25/TPKM578.DOCX</v>
      </c>
      <c r="Q5" s="6" t="str">
        <f>HYPERLINK("https://docs.wto.org/imrd/directdoc.asp?DDFDocuments/u/G/TBTN25/TPKM578.DOCX", "https://docs.wto.org/imrd/directdoc.asp?DDFDocuments/u/G/TBTN25/TPKM578.DOCX")</f>
        <v>https://docs.wto.org/imrd/directdoc.asp?DDFDocuments/u/G/TBTN25/TPKM578.DOCX</v>
      </c>
      <c r="R5" s="6" t="str">
        <f>HYPERLINK("https://docs.wto.org/imrd/directdoc.asp?DDFDocuments/v/G/TBTN25/TPKM578.DOCX", "https://docs.wto.org/imrd/directdoc.asp?DDFDocuments/v/G/TBTN25/TPKM578.DOCX")</f>
        <v>https://docs.wto.org/imrd/directdoc.asp?DDFDocuments/v/G/TBTN25/TPKM578.DOCX</v>
      </c>
    </row>
    <row r="6" spans="1:18" ht="90" x14ac:dyDescent="0.25">
      <c r="A6" s="8" t="s">
        <v>48</v>
      </c>
      <c r="B6" s="6" t="s">
        <v>45</v>
      </c>
      <c r="C6" s="7">
        <v>45960</v>
      </c>
      <c r="D6" s="9" t="str">
        <f>HYPERLINK("https://www.epingalert.org/en/Search?viewData= G/TBT/N/HND/106"," G/TBT/N/HND/106")</f>
        <v xml:space="preserve"> G/TBT/N/HND/106</v>
      </c>
      <c r="E6" s="8" t="s">
        <v>46</v>
      </c>
      <c r="F6" s="8" t="s">
        <v>47</v>
      </c>
      <c r="G6" s="8" t="s">
        <v>48</v>
      </c>
      <c r="H6" s="8" t="s">
        <v>21</v>
      </c>
      <c r="I6" s="8" t="s">
        <v>49</v>
      </c>
      <c r="J6" s="8" t="s">
        <v>50</v>
      </c>
      <c r="K6" s="8" t="s">
        <v>21</v>
      </c>
      <c r="L6" s="6"/>
      <c r="M6" s="7">
        <v>46020</v>
      </c>
      <c r="N6" s="6" t="s">
        <v>23</v>
      </c>
      <c r="O6" s="8" t="s">
        <v>51</v>
      </c>
      <c r="P6" s="6" t="str">
        <f>HYPERLINK("https://docs.wto.org/imrd/directdoc.asp?DDFDocuments/t/G/TBTN25/HND106.DOCX", "https://docs.wto.org/imrd/directdoc.asp?DDFDocuments/t/G/TBTN25/HND106.DOCX")</f>
        <v>https://docs.wto.org/imrd/directdoc.asp?DDFDocuments/t/G/TBTN25/HND106.DOCX</v>
      </c>
      <c r="Q6" s="6" t="str">
        <f>HYPERLINK("https://docs.wto.org/imrd/directdoc.asp?DDFDocuments/u/G/TBTN25/HND106.DOCX", "https://docs.wto.org/imrd/directdoc.asp?DDFDocuments/u/G/TBTN25/HND106.DOCX")</f>
        <v>https://docs.wto.org/imrd/directdoc.asp?DDFDocuments/u/G/TBTN25/HND106.DOCX</v>
      </c>
      <c r="R6" s="6" t="str">
        <f>HYPERLINK("https://docs.wto.org/imrd/directdoc.asp?DDFDocuments/v/G/TBTN25/HND106.DOCX", "https://docs.wto.org/imrd/directdoc.asp?DDFDocuments/v/G/TBTN25/HND106.DOCX")</f>
        <v>https://docs.wto.org/imrd/directdoc.asp?DDFDocuments/v/G/TBTN25/HND106.DOCX</v>
      </c>
    </row>
    <row r="7" spans="1:18" ht="120" x14ac:dyDescent="0.25">
      <c r="A7" s="8" t="s">
        <v>53</v>
      </c>
      <c r="B7" s="6" t="s">
        <v>38</v>
      </c>
      <c r="C7" s="7">
        <v>45960</v>
      </c>
      <c r="D7" s="9" t="str">
        <f>HYPERLINK("https://www.epingalert.org/en/Search?viewData= G/TBT/N/TPKM/579"," G/TBT/N/TPKM/579")</f>
        <v xml:space="preserve"> G/TBT/N/TPKM/579</v>
      </c>
      <c r="E7" s="8" t="s">
        <v>52</v>
      </c>
      <c r="F7" s="8" t="s">
        <v>40</v>
      </c>
      <c r="G7" s="8" t="s">
        <v>53</v>
      </c>
      <c r="H7" s="8" t="s">
        <v>54</v>
      </c>
      <c r="I7" s="8" t="s">
        <v>55</v>
      </c>
      <c r="J7" s="8" t="s">
        <v>36</v>
      </c>
      <c r="K7" s="8" t="s">
        <v>21</v>
      </c>
      <c r="L7" s="6"/>
      <c r="M7" s="7">
        <v>46020</v>
      </c>
      <c r="N7" s="6" t="s">
        <v>23</v>
      </c>
      <c r="O7" s="8" t="s">
        <v>56</v>
      </c>
      <c r="P7" s="6" t="str">
        <f>HYPERLINK("https://docs.wto.org/imrd/directdoc.asp?DDFDocuments/t/G/TBTN25/TPKM579.DOCX", "https://docs.wto.org/imrd/directdoc.asp?DDFDocuments/t/G/TBTN25/TPKM579.DOCX")</f>
        <v>https://docs.wto.org/imrd/directdoc.asp?DDFDocuments/t/G/TBTN25/TPKM579.DOCX</v>
      </c>
      <c r="Q7" s="6" t="str">
        <f>HYPERLINK("https://docs.wto.org/imrd/directdoc.asp?DDFDocuments/u/G/TBTN25/TPKM579.DOCX", "https://docs.wto.org/imrd/directdoc.asp?DDFDocuments/u/G/TBTN25/TPKM579.DOCX")</f>
        <v>https://docs.wto.org/imrd/directdoc.asp?DDFDocuments/u/G/TBTN25/TPKM579.DOCX</v>
      </c>
      <c r="R7" s="6" t="str">
        <f>HYPERLINK("https://docs.wto.org/imrd/directdoc.asp?DDFDocuments/v/G/TBTN25/TPKM579.DOCX", "https://docs.wto.org/imrd/directdoc.asp?DDFDocuments/v/G/TBTN25/TPKM579.DOCX")</f>
        <v>https://docs.wto.org/imrd/directdoc.asp?DDFDocuments/v/G/TBTN25/TPKM579.DOCX</v>
      </c>
    </row>
    <row r="8" spans="1:18" ht="120" x14ac:dyDescent="0.25">
      <c r="A8" s="8" t="s">
        <v>60</v>
      </c>
      <c r="B8" s="6" t="s">
        <v>57</v>
      </c>
      <c r="C8" s="7">
        <v>45960</v>
      </c>
      <c r="D8" s="9" t="str">
        <f>HYPERLINK("https://www.epingalert.org/en/Search?viewData= G/TBT/N/KEN/1922"," G/TBT/N/KEN/1922")</f>
        <v xml:space="preserve"> G/TBT/N/KEN/1922</v>
      </c>
      <c r="E8" s="8" t="s">
        <v>58</v>
      </c>
      <c r="F8" s="8" t="s">
        <v>59</v>
      </c>
      <c r="G8" s="8" t="s">
        <v>60</v>
      </c>
      <c r="H8" s="8" t="s">
        <v>61</v>
      </c>
      <c r="I8" s="8" t="s">
        <v>62</v>
      </c>
      <c r="J8" s="8" t="s">
        <v>63</v>
      </c>
      <c r="K8" s="8" t="s">
        <v>21</v>
      </c>
      <c r="L8" s="6"/>
      <c r="M8" s="7">
        <v>46001</v>
      </c>
      <c r="N8" s="6" t="s">
        <v>23</v>
      </c>
      <c r="O8" s="8" t="s">
        <v>64</v>
      </c>
      <c r="P8" s="6" t="str">
        <f>HYPERLINK("https://docs.wto.org/imrd/directdoc.asp?DDFDocuments/t/G/TBTN25/KEN1922.DOCX", "https://docs.wto.org/imrd/directdoc.asp?DDFDocuments/t/G/TBTN25/KEN1922.DOCX")</f>
        <v>https://docs.wto.org/imrd/directdoc.asp?DDFDocuments/t/G/TBTN25/KEN1922.DOCX</v>
      </c>
      <c r="Q8" s="6" t="str">
        <f>HYPERLINK("https://docs.wto.org/imrd/directdoc.asp?DDFDocuments/u/G/TBTN25/KEN1922.DOCX", "https://docs.wto.org/imrd/directdoc.asp?DDFDocuments/u/G/TBTN25/KEN1922.DOCX")</f>
        <v>https://docs.wto.org/imrd/directdoc.asp?DDFDocuments/u/G/TBTN25/KEN1922.DOCX</v>
      </c>
      <c r="R8" s="6" t="str">
        <f>HYPERLINK("https://docs.wto.org/imrd/directdoc.asp?DDFDocuments/v/G/TBTN25/KEN1922.DOCX", "https://docs.wto.org/imrd/directdoc.asp?DDFDocuments/v/G/TBTN25/KEN1922.DOCX")</f>
        <v>https://docs.wto.org/imrd/directdoc.asp?DDFDocuments/v/G/TBTN25/KEN1922.DOCX</v>
      </c>
    </row>
    <row r="9" spans="1:18" ht="315" x14ac:dyDescent="0.25">
      <c r="A9" s="8" t="s">
        <v>68</v>
      </c>
      <c r="B9" s="6" t="s">
        <v>65</v>
      </c>
      <c r="C9" s="7">
        <v>45960</v>
      </c>
      <c r="D9" s="9" t="str">
        <f>HYPERLINK("https://www.epingalert.org/en/Search?viewData= G/TBT/N/AUS/188"," G/TBT/N/AUS/188")</f>
        <v xml:space="preserve"> G/TBT/N/AUS/188</v>
      </c>
      <c r="E9" s="8" t="s">
        <v>66</v>
      </c>
      <c r="F9" s="8" t="s">
        <v>67</v>
      </c>
      <c r="G9" s="8" t="s">
        <v>68</v>
      </c>
      <c r="H9" s="8" t="s">
        <v>69</v>
      </c>
      <c r="I9" s="8" t="s">
        <v>70</v>
      </c>
      <c r="J9" s="8" t="s">
        <v>71</v>
      </c>
      <c r="K9" s="8" t="s">
        <v>21</v>
      </c>
      <c r="L9" s="6"/>
      <c r="M9" s="7">
        <v>46020</v>
      </c>
      <c r="N9" s="6" t="s">
        <v>23</v>
      </c>
      <c r="O9" s="8" t="s">
        <v>72</v>
      </c>
      <c r="P9" s="6" t="str">
        <f>HYPERLINK("https://docs.wto.org/imrd/directdoc.asp?DDFDocuments/t/G/TBTN25/AUS188.DOCX", "https://docs.wto.org/imrd/directdoc.asp?DDFDocuments/t/G/TBTN25/AUS188.DOCX")</f>
        <v>https://docs.wto.org/imrd/directdoc.asp?DDFDocuments/t/G/TBTN25/AUS188.DOCX</v>
      </c>
      <c r="Q9" s="6" t="str">
        <f>HYPERLINK("https://docs.wto.org/imrd/directdoc.asp?DDFDocuments/u/G/TBTN25/AUS188.DOCX", "https://docs.wto.org/imrd/directdoc.asp?DDFDocuments/u/G/TBTN25/AUS188.DOCX")</f>
        <v>https://docs.wto.org/imrd/directdoc.asp?DDFDocuments/u/G/TBTN25/AUS188.DOCX</v>
      </c>
      <c r="R9" s="6" t="str">
        <f>HYPERLINK("https://docs.wto.org/imrd/directdoc.asp?DDFDocuments/v/G/TBTN25/AUS188.DOCX", "https://docs.wto.org/imrd/directdoc.asp?DDFDocuments/v/G/TBTN25/AUS188.DOCX")</f>
        <v>https://docs.wto.org/imrd/directdoc.asp?DDFDocuments/v/G/TBTN25/AUS188.DOCX</v>
      </c>
    </row>
    <row r="10" spans="1:18" ht="45" x14ac:dyDescent="0.25">
      <c r="A10" s="8" t="s">
        <v>76</v>
      </c>
      <c r="B10" s="6" t="s">
        <v>73</v>
      </c>
      <c r="C10" s="7">
        <v>45959</v>
      </c>
      <c r="D10" s="9" t="str">
        <f>HYPERLINK("https://www.epingalert.org/en/Search?viewData= G/TBT/N/JPN/884"," G/TBT/N/JPN/884")</f>
        <v xml:space="preserve"> G/TBT/N/JPN/884</v>
      </c>
      <c r="E10" s="8" t="s">
        <v>74</v>
      </c>
      <c r="F10" s="8" t="s">
        <v>75</v>
      </c>
      <c r="G10" s="8" t="s">
        <v>76</v>
      </c>
      <c r="H10" s="8" t="s">
        <v>77</v>
      </c>
      <c r="I10" s="8" t="s">
        <v>62</v>
      </c>
      <c r="J10" s="8" t="s">
        <v>78</v>
      </c>
      <c r="K10" s="8" t="s">
        <v>79</v>
      </c>
      <c r="L10" s="6"/>
      <c r="M10" s="7" t="s">
        <v>21</v>
      </c>
      <c r="N10" s="6" t="s">
        <v>23</v>
      </c>
      <c r="O10" s="8" t="s">
        <v>80</v>
      </c>
      <c r="P10" s="6" t="str">
        <f>HYPERLINK("https://docs.wto.org/imrd/directdoc.asp?DDFDocuments/t/G/TBTN25/JPN884.DOCX", "https://docs.wto.org/imrd/directdoc.asp?DDFDocuments/t/G/TBTN25/JPN884.DOCX")</f>
        <v>https://docs.wto.org/imrd/directdoc.asp?DDFDocuments/t/G/TBTN25/JPN884.DOCX</v>
      </c>
      <c r="Q10" s="6" t="str">
        <f>HYPERLINK("https://docs.wto.org/imrd/directdoc.asp?DDFDocuments/u/G/TBTN25/JPN884.DOCX", "https://docs.wto.org/imrd/directdoc.asp?DDFDocuments/u/G/TBTN25/JPN884.DOCX")</f>
        <v>https://docs.wto.org/imrd/directdoc.asp?DDFDocuments/u/G/TBTN25/JPN884.DOCX</v>
      </c>
      <c r="R10" s="6" t="str">
        <f>HYPERLINK("https://docs.wto.org/imrd/directdoc.asp?DDFDocuments/v/G/TBTN25/JPN884.DOCX", "https://docs.wto.org/imrd/directdoc.asp?DDFDocuments/v/G/TBTN25/JPN884.DOCX")</f>
        <v>https://docs.wto.org/imrd/directdoc.asp?DDFDocuments/v/G/TBTN25/JPN884.DOCX</v>
      </c>
    </row>
    <row r="11" spans="1:18" ht="60" x14ac:dyDescent="0.25">
      <c r="A11" s="8" t="s">
        <v>83</v>
      </c>
      <c r="B11" s="6" t="s">
        <v>57</v>
      </c>
      <c r="C11" s="7">
        <v>45958</v>
      </c>
      <c r="D11" s="9" t="str">
        <f>HYPERLINK("https://www.epingalert.org/en/Search?viewData= G/TBT/N/KEN/1917"," G/TBT/N/KEN/1917")</f>
        <v xml:space="preserve"> G/TBT/N/KEN/1917</v>
      </c>
      <c r="E11" s="8" t="s">
        <v>81</v>
      </c>
      <c r="F11" s="8" t="s">
        <v>82</v>
      </c>
      <c r="G11" s="8" t="s">
        <v>83</v>
      </c>
      <c r="H11" s="8" t="s">
        <v>84</v>
      </c>
      <c r="I11" s="8" t="s">
        <v>85</v>
      </c>
      <c r="J11" s="8" t="s">
        <v>86</v>
      </c>
      <c r="K11" s="8" t="s">
        <v>87</v>
      </c>
      <c r="L11" s="6"/>
      <c r="M11" s="7">
        <v>45978</v>
      </c>
      <c r="N11" s="6" t="s">
        <v>23</v>
      </c>
      <c r="O11" s="8" t="s">
        <v>88</v>
      </c>
      <c r="P11" s="6" t="str">
        <f>HYPERLINK("https://docs.wto.org/imrd/directdoc.asp?DDFDocuments/t/G/TBTN25/KEN1917.DOCX", "https://docs.wto.org/imrd/directdoc.asp?DDFDocuments/t/G/TBTN25/KEN1917.DOCX")</f>
        <v>https://docs.wto.org/imrd/directdoc.asp?DDFDocuments/t/G/TBTN25/KEN1917.DOCX</v>
      </c>
      <c r="Q11" s="6" t="str">
        <f>HYPERLINK("https://docs.wto.org/imrd/directdoc.asp?DDFDocuments/u/G/TBTN25/KEN1917.DOCX", "https://docs.wto.org/imrd/directdoc.asp?DDFDocuments/u/G/TBTN25/KEN1917.DOCX")</f>
        <v>https://docs.wto.org/imrd/directdoc.asp?DDFDocuments/u/G/TBTN25/KEN1917.DOCX</v>
      </c>
      <c r="R11" s="6" t="str">
        <f>HYPERLINK("https://docs.wto.org/imrd/directdoc.asp?DDFDocuments/v/G/TBTN25/KEN1917.DOCX", "https://docs.wto.org/imrd/directdoc.asp?DDFDocuments/v/G/TBTN25/KEN1917.DOCX")</f>
        <v>https://docs.wto.org/imrd/directdoc.asp?DDFDocuments/v/G/TBTN25/KEN1917.DOCX</v>
      </c>
    </row>
    <row r="12" spans="1:18" ht="45" x14ac:dyDescent="0.25">
      <c r="A12" s="8" t="s">
        <v>92</v>
      </c>
      <c r="B12" s="6" t="s">
        <v>89</v>
      </c>
      <c r="C12" s="7">
        <v>45958</v>
      </c>
      <c r="D12" s="9" t="str">
        <f>HYPERLINK("https://www.epingalert.org/en/Search?viewData= G/TBT/N/BDI/672, G/TBT/N/KEN/1919, G/TBT/N/RWA/1291, G/TBT/N/TZA/1436, G/TBT/N/UGA/2255"," G/TBT/N/BDI/672, G/TBT/N/KEN/1919, G/TBT/N/RWA/1291, G/TBT/N/TZA/1436, G/TBT/N/UGA/2255")</f>
        <v xml:space="preserve"> G/TBT/N/BDI/672, G/TBT/N/KEN/1919, G/TBT/N/RWA/1291, G/TBT/N/TZA/1436, G/TBT/N/UGA/2255</v>
      </c>
      <c r="E12" s="8" t="s">
        <v>90</v>
      </c>
      <c r="F12" s="8" t="s">
        <v>91</v>
      </c>
      <c r="G12" s="8" t="s">
        <v>92</v>
      </c>
      <c r="H12" s="8" t="s">
        <v>93</v>
      </c>
      <c r="I12" s="8" t="s">
        <v>94</v>
      </c>
      <c r="J12" s="8" t="s">
        <v>95</v>
      </c>
      <c r="K12" s="8" t="s">
        <v>21</v>
      </c>
      <c r="L12" s="6"/>
      <c r="M12" s="7">
        <v>46018</v>
      </c>
      <c r="N12" s="6" t="s">
        <v>23</v>
      </c>
      <c r="O12" s="8" t="s">
        <v>96</v>
      </c>
      <c r="P12" s="6" t="str">
        <f>HYPERLINK("https://docs.wto.org/imrd/directdoc.asp?DDFDocuments/t/G/TBTN25/BDI672.DOCX", "https://docs.wto.org/imrd/directdoc.asp?DDFDocuments/t/G/TBTN25/BDI672.DOCX")</f>
        <v>https://docs.wto.org/imrd/directdoc.asp?DDFDocuments/t/G/TBTN25/BDI672.DOCX</v>
      </c>
      <c r="Q12" s="6" t="str">
        <f>HYPERLINK("https://docs.wto.org/imrd/directdoc.asp?DDFDocuments/u/G/TBTN25/BDI672.DOCX", "https://docs.wto.org/imrd/directdoc.asp?DDFDocuments/u/G/TBTN25/BDI672.DOCX")</f>
        <v>https://docs.wto.org/imrd/directdoc.asp?DDFDocuments/u/G/TBTN25/BDI672.DOCX</v>
      </c>
      <c r="R12" s="6" t="str">
        <f>HYPERLINK("https://docs.wto.org/imrd/directdoc.asp?DDFDocuments/v/G/TBTN25/BDI672.DOCX", "https://docs.wto.org/imrd/directdoc.asp?DDFDocuments/v/G/TBTN25/BDI672.DOCX")</f>
        <v>https://docs.wto.org/imrd/directdoc.asp?DDFDocuments/v/G/TBTN25/BDI672.DOCX</v>
      </c>
    </row>
    <row r="13" spans="1:18" ht="45" x14ac:dyDescent="0.25">
      <c r="A13" s="8" t="s">
        <v>99</v>
      </c>
      <c r="B13" s="6" t="s">
        <v>89</v>
      </c>
      <c r="C13" s="7">
        <v>45958</v>
      </c>
      <c r="D13" s="9" t="str">
        <f>HYPERLINK("https://www.epingalert.org/en/Search?viewData= G/TBT/N/BDI/674, G/TBT/N/KEN/1921, G/TBT/N/RWA/1293, G/TBT/N/TZA/1438, G/TBT/N/UGA/2257"," G/TBT/N/BDI/674, G/TBT/N/KEN/1921, G/TBT/N/RWA/1293, G/TBT/N/TZA/1438, G/TBT/N/UGA/2257")</f>
        <v xml:space="preserve"> G/TBT/N/BDI/674, G/TBT/N/KEN/1921, G/TBT/N/RWA/1293, G/TBT/N/TZA/1438, G/TBT/N/UGA/2257</v>
      </c>
      <c r="E13" s="8" t="s">
        <v>97</v>
      </c>
      <c r="F13" s="8" t="s">
        <v>98</v>
      </c>
      <c r="G13" s="8" t="s">
        <v>99</v>
      </c>
      <c r="H13" s="8" t="s">
        <v>100</v>
      </c>
      <c r="I13" s="8" t="s">
        <v>35</v>
      </c>
      <c r="J13" s="8" t="s">
        <v>95</v>
      </c>
      <c r="K13" s="8" t="s">
        <v>21</v>
      </c>
      <c r="L13" s="6"/>
      <c r="M13" s="7">
        <v>46018</v>
      </c>
      <c r="N13" s="6" t="s">
        <v>23</v>
      </c>
      <c r="O13" s="8" t="s">
        <v>101</v>
      </c>
      <c r="P13" s="6" t="str">
        <f>HYPERLINK("https://docs.wto.org/imrd/directdoc.asp?DDFDocuments/t/G/TBTN25/BDI674.DOCX", "https://docs.wto.org/imrd/directdoc.asp?DDFDocuments/t/G/TBTN25/BDI674.DOCX")</f>
        <v>https://docs.wto.org/imrd/directdoc.asp?DDFDocuments/t/G/TBTN25/BDI674.DOCX</v>
      </c>
      <c r="Q13" s="6" t="str">
        <f>HYPERLINK("https://docs.wto.org/imrd/directdoc.asp?DDFDocuments/u/G/TBTN25/BDI674.DOCX", "https://docs.wto.org/imrd/directdoc.asp?DDFDocuments/u/G/TBTN25/BDI674.DOCX")</f>
        <v>https://docs.wto.org/imrd/directdoc.asp?DDFDocuments/u/G/TBTN25/BDI674.DOCX</v>
      </c>
      <c r="R13" s="6" t="str">
        <f>HYPERLINK("https://docs.wto.org/imrd/directdoc.asp?DDFDocuments/v/G/TBTN25/BDI674.DOCX", "https://docs.wto.org/imrd/directdoc.asp?DDFDocuments/v/G/TBTN25/BDI674.DOCX")</f>
        <v>https://docs.wto.org/imrd/directdoc.asp?DDFDocuments/v/G/TBTN25/BDI674.DOCX</v>
      </c>
    </row>
    <row r="14" spans="1:18" ht="150" x14ac:dyDescent="0.25">
      <c r="A14" s="8" t="s">
        <v>104</v>
      </c>
      <c r="B14" s="6" t="s">
        <v>73</v>
      </c>
      <c r="C14" s="7">
        <v>45958</v>
      </c>
      <c r="D14" s="9" t="str">
        <f>HYPERLINK("https://www.epingalert.org/en/Search?viewData= G/TBT/N/JPN/883"," G/TBT/N/JPN/883")</f>
        <v xml:space="preserve"> G/TBT/N/JPN/883</v>
      </c>
      <c r="E14" s="8" t="s">
        <v>102</v>
      </c>
      <c r="F14" s="8" t="s">
        <v>103</v>
      </c>
      <c r="G14" s="8" t="s">
        <v>104</v>
      </c>
      <c r="H14" s="8" t="s">
        <v>105</v>
      </c>
      <c r="I14" s="8" t="s">
        <v>106</v>
      </c>
      <c r="J14" s="8" t="s">
        <v>78</v>
      </c>
      <c r="K14" s="8" t="s">
        <v>79</v>
      </c>
      <c r="L14" s="6"/>
      <c r="M14" s="7">
        <v>46018</v>
      </c>
      <c r="N14" s="6" t="s">
        <v>23</v>
      </c>
      <c r="O14" s="8" t="s">
        <v>107</v>
      </c>
      <c r="P14" s="6" t="str">
        <f>HYPERLINK("https://docs.wto.org/imrd/directdoc.asp?DDFDocuments/t/G/TBTN25/JPN883.DOCX", "https://docs.wto.org/imrd/directdoc.asp?DDFDocuments/t/G/TBTN25/JPN883.DOCX")</f>
        <v>https://docs.wto.org/imrd/directdoc.asp?DDFDocuments/t/G/TBTN25/JPN883.DOCX</v>
      </c>
      <c r="Q14" s="6" t="str">
        <f>HYPERLINK("https://docs.wto.org/imrd/directdoc.asp?DDFDocuments/u/G/TBTN25/JPN883.DOCX", "https://docs.wto.org/imrd/directdoc.asp?DDFDocuments/u/G/TBTN25/JPN883.DOCX")</f>
        <v>https://docs.wto.org/imrd/directdoc.asp?DDFDocuments/u/G/TBTN25/JPN883.DOCX</v>
      </c>
      <c r="R14" s="6" t="str">
        <f>HYPERLINK("https://docs.wto.org/imrd/directdoc.asp?DDFDocuments/v/G/TBTN25/JPN883.DOCX", "https://docs.wto.org/imrd/directdoc.asp?DDFDocuments/v/G/TBTN25/JPN883.DOCX")</f>
        <v>https://docs.wto.org/imrd/directdoc.asp?DDFDocuments/v/G/TBTN25/JPN883.DOCX</v>
      </c>
    </row>
    <row r="15" spans="1:18" ht="45" x14ac:dyDescent="0.25">
      <c r="A15" s="8" t="s">
        <v>111</v>
      </c>
      <c r="B15" s="6" t="s">
        <v>108</v>
      </c>
      <c r="C15" s="7">
        <v>45958</v>
      </c>
      <c r="D15" s="9" t="str">
        <f>HYPERLINK("https://www.epingalert.org/en/Search?viewData= G/TBT/N/BDI/673, G/TBT/N/KEN/1920, G/TBT/N/RWA/1292, G/TBT/N/TZA/1437, G/TBT/N/UGA/2256"," G/TBT/N/BDI/673, G/TBT/N/KEN/1920, G/TBT/N/RWA/1292, G/TBT/N/TZA/1437, G/TBT/N/UGA/2256")</f>
        <v xml:space="preserve"> G/TBT/N/BDI/673, G/TBT/N/KEN/1920, G/TBT/N/RWA/1292, G/TBT/N/TZA/1437, G/TBT/N/UGA/2256</v>
      </c>
      <c r="E15" s="8" t="s">
        <v>109</v>
      </c>
      <c r="F15" s="8" t="s">
        <v>110</v>
      </c>
      <c r="G15" s="8" t="s">
        <v>111</v>
      </c>
      <c r="H15" s="8" t="s">
        <v>112</v>
      </c>
      <c r="I15" s="8" t="s">
        <v>35</v>
      </c>
      <c r="J15" s="8" t="s">
        <v>95</v>
      </c>
      <c r="K15" s="8" t="s">
        <v>21</v>
      </c>
      <c r="L15" s="6"/>
      <c r="M15" s="7">
        <v>46018</v>
      </c>
      <c r="N15" s="6" t="s">
        <v>23</v>
      </c>
      <c r="O15" s="8" t="s">
        <v>113</v>
      </c>
      <c r="P15" s="6" t="str">
        <f>HYPERLINK("https://docs.wto.org/imrd/directdoc.asp?DDFDocuments/t/G/TBTN25/BDI673.DOCX", "https://docs.wto.org/imrd/directdoc.asp?DDFDocuments/t/G/TBTN25/BDI673.DOCX")</f>
        <v>https://docs.wto.org/imrd/directdoc.asp?DDFDocuments/t/G/TBTN25/BDI673.DOCX</v>
      </c>
      <c r="Q15" s="6" t="str">
        <f>HYPERLINK("https://docs.wto.org/imrd/directdoc.asp?DDFDocuments/u/G/TBTN25/BDI673.DOCX", "https://docs.wto.org/imrd/directdoc.asp?DDFDocuments/u/G/TBTN25/BDI673.DOCX")</f>
        <v>https://docs.wto.org/imrd/directdoc.asp?DDFDocuments/u/G/TBTN25/BDI673.DOCX</v>
      </c>
      <c r="R15" s="6" t="str">
        <f>HYPERLINK("https://docs.wto.org/imrd/directdoc.asp?DDFDocuments/v/G/TBTN25/BDI673.DOCX", "https://docs.wto.org/imrd/directdoc.asp?DDFDocuments/v/G/TBTN25/BDI673.DOCX")</f>
        <v>https://docs.wto.org/imrd/directdoc.asp?DDFDocuments/v/G/TBTN25/BDI673.DOCX</v>
      </c>
    </row>
    <row r="16" spans="1:18" ht="45" x14ac:dyDescent="0.25">
      <c r="A16" s="8" t="s">
        <v>111</v>
      </c>
      <c r="B16" s="6" t="s">
        <v>57</v>
      </c>
      <c r="C16" s="7">
        <v>45958</v>
      </c>
      <c r="D16" s="9" t="str">
        <f>HYPERLINK("https://www.epingalert.org/en/Search?viewData= G/TBT/N/BDI/673, G/TBT/N/KEN/1920, G/TBT/N/RWA/1292, G/TBT/N/TZA/1437, G/TBT/N/UGA/2256"," G/TBT/N/BDI/673, G/TBT/N/KEN/1920, G/TBT/N/RWA/1292, G/TBT/N/TZA/1437, G/TBT/N/UGA/2256")</f>
        <v xml:space="preserve"> G/TBT/N/BDI/673, G/TBT/N/KEN/1920, G/TBT/N/RWA/1292, G/TBT/N/TZA/1437, G/TBT/N/UGA/2256</v>
      </c>
      <c r="E16" s="8" t="s">
        <v>109</v>
      </c>
      <c r="F16" s="8" t="s">
        <v>110</v>
      </c>
      <c r="G16" s="8" t="s">
        <v>111</v>
      </c>
      <c r="H16" s="8" t="s">
        <v>112</v>
      </c>
      <c r="I16" s="8" t="s">
        <v>35</v>
      </c>
      <c r="J16" s="8" t="s">
        <v>95</v>
      </c>
      <c r="K16" s="8" t="s">
        <v>21</v>
      </c>
      <c r="L16" s="6"/>
      <c r="M16" s="7">
        <v>46018</v>
      </c>
      <c r="N16" s="6" t="s">
        <v>23</v>
      </c>
      <c r="O16" s="8" t="s">
        <v>113</v>
      </c>
      <c r="P16" s="6" t="str">
        <f>HYPERLINK("https://docs.wto.org/imrd/directdoc.asp?DDFDocuments/t/G/TBTN25/BDI673.DOCX", "https://docs.wto.org/imrd/directdoc.asp?DDFDocuments/t/G/TBTN25/BDI673.DOCX")</f>
        <v>https://docs.wto.org/imrd/directdoc.asp?DDFDocuments/t/G/TBTN25/BDI673.DOCX</v>
      </c>
      <c r="Q16" s="6" t="str">
        <f>HYPERLINK("https://docs.wto.org/imrd/directdoc.asp?DDFDocuments/u/G/TBTN25/BDI673.DOCX", "https://docs.wto.org/imrd/directdoc.asp?DDFDocuments/u/G/TBTN25/BDI673.DOCX")</f>
        <v>https://docs.wto.org/imrd/directdoc.asp?DDFDocuments/u/G/TBTN25/BDI673.DOCX</v>
      </c>
      <c r="R16" s="6" t="str">
        <f>HYPERLINK("https://docs.wto.org/imrd/directdoc.asp?DDFDocuments/v/G/TBTN25/BDI673.DOCX", "https://docs.wto.org/imrd/directdoc.asp?DDFDocuments/v/G/TBTN25/BDI673.DOCX")</f>
        <v>https://docs.wto.org/imrd/directdoc.asp?DDFDocuments/v/G/TBTN25/BDI673.DOCX</v>
      </c>
    </row>
    <row r="17" spans="1:18" ht="225" x14ac:dyDescent="0.25">
      <c r="A17" s="8" t="s">
        <v>117</v>
      </c>
      <c r="B17" s="6" t="s">
        <v>114</v>
      </c>
      <c r="C17" s="7">
        <v>45958</v>
      </c>
      <c r="D17" s="9" t="str">
        <f>HYPERLINK("https://www.epingalert.org/en/Search?viewData= G/TBT/N/ARE/679"," G/TBT/N/ARE/679")</f>
        <v xml:space="preserve"> G/TBT/N/ARE/679</v>
      </c>
      <c r="E17" s="8" t="s">
        <v>115</v>
      </c>
      <c r="F17" s="8" t="s">
        <v>116</v>
      </c>
      <c r="G17" s="8" t="s">
        <v>117</v>
      </c>
      <c r="H17" s="8" t="s">
        <v>21</v>
      </c>
      <c r="I17" s="8" t="s">
        <v>118</v>
      </c>
      <c r="J17" s="8" t="s">
        <v>50</v>
      </c>
      <c r="K17" s="8" t="s">
        <v>119</v>
      </c>
      <c r="L17" s="6"/>
      <c r="M17" s="7">
        <v>46018</v>
      </c>
      <c r="N17" s="6" t="s">
        <v>23</v>
      </c>
      <c r="O17" s="8" t="s">
        <v>120</v>
      </c>
      <c r="P17" s="6" t="str">
        <f>HYPERLINK("https://docs.wto.org/imrd/directdoc.asp?DDFDocuments/t/G/TBTN25/ARE679.DOCX", "https://docs.wto.org/imrd/directdoc.asp?DDFDocuments/t/G/TBTN25/ARE679.DOCX")</f>
        <v>https://docs.wto.org/imrd/directdoc.asp?DDFDocuments/t/G/TBTN25/ARE679.DOCX</v>
      </c>
      <c r="Q17" s="6" t="str">
        <f>HYPERLINK("https://docs.wto.org/imrd/directdoc.asp?DDFDocuments/u/G/TBTN25/ARE679.DOCX", "https://docs.wto.org/imrd/directdoc.asp?DDFDocuments/u/G/TBTN25/ARE679.DOCX")</f>
        <v>https://docs.wto.org/imrd/directdoc.asp?DDFDocuments/u/G/TBTN25/ARE679.DOCX</v>
      </c>
      <c r="R17" s="6" t="str">
        <f>HYPERLINK("https://docs.wto.org/imrd/directdoc.asp?DDFDocuments/v/G/TBTN25/ARE679.DOCX", "https://docs.wto.org/imrd/directdoc.asp?DDFDocuments/v/G/TBTN25/ARE679.DOCX")</f>
        <v>https://docs.wto.org/imrd/directdoc.asp?DDFDocuments/v/G/TBTN25/ARE679.DOCX</v>
      </c>
    </row>
    <row r="18" spans="1:18" ht="45" x14ac:dyDescent="0.25">
      <c r="A18" s="8" t="s">
        <v>99</v>
      </c>
      <c r="B18" s="6" t="s">
        <v>108</v>
      </c>
      <c r="C18" s="7">
        <v>45958</v>
      </c>
      <c r="D18" s="9" t="str">
        <f>HYPERLINK("https://www.epingalert.org/en/Search?viewData= G/TBT/N/BDI/674, G/TBT/N/KEN/1921, G/TBT/N/RWA/1293, G/TBT/N/TZA/1438, G/TBT/N/UGA/2257"," G/TBT/N/BDI/674, G/TBT/N/KEN/1921, G/TBT/N/RWA/1293, G/TBT/N/TZA/1438, G/TBT/N/UGA/2257")</f>
        <v xml:space="preserve"> G/TBT/N/BDI/674, G/TBT/N/KEN/1921, G/TBT/N/RWA/1293, G/TBT/N/TZA/1438, G/TBT/N/UGA/2257</v>
      </c>
      <c r="E18" s="8" t="s">
        <v>97</v>
      </c>
      <c r="F18" s="8" t="s">
        <v>98</v>
      </c>
      <c r="G18" s="8" t="s">
        <v>99</v>
      </c>
      <c r="H18" s="8" t="s">
        <v>100</v>
      </c>
      <c r="I18" s="8" t="s">
        <v>35</v>
      </c>
      <c r="J18" s="8" t="s">
        <v>95</v>
      </c>
      <c r="K18" s="8" t="s">
        <v>21</v>
      </c>
      <c r="L18" s="6"/>
      <c r="M18" s="7">
        <v>46018</v>
      </c>
      <c r="N18" s="6" t="s">
        <v>23</v>
      </c>
      <c r="O18" s="8" t="s">
        <v>101</v>
      </c>
      <c r="P18" s="6" t="str">
        <f>HYPERLINK("https://docs.wto.org/imrd/directdoc.asp?DDFDocuments/t/G/TBTN25/BDI674.DOCX", "https://docs.wto.org/imrd/directdoc.asp?DDFDocuments/t/G/TBTN25/BDI674.DOCX")</f>
        <v>https://docs.wto.org/imrd/directdoc.asp?DDFDocuments/t/G/TBTN25/BDI674.DOCX</v>
      </c>
      <c r="Q18" s="6" t="str">
        <f>HYPERLINK("https://docs.wto.org/imrd/directdoc.asp?DDFDocuments/u/G/TBTN25/BDI674.DOCX", "https://docs.wto.org/imrd/directdoc.asp?DDFDocuments/u/G/TBTN25/BDI674.DOCX")</f>
        <v>https://docs.wto.org/imrd/directdoc.asp?DDFDocuments/u/G/TBTN25/BDI674.DOCX</v>
      </c>
      <c r="R18" s="6" t="str">
        <f>HYPERLINK("https://docs.wto.org/imrd/directdoc.asp?DDFDocuments/v/G/TBTN25/BDI674.DOCX", "https://docs.wto.org/imrd/directdoc.asp?DDFDocuments/v/G/TBTN25/BDI674.DOCX")</f>
        <v>https://docs.wto.org/imrd/directdoc.asp?DDFDocuments/v/G/TBTN25/BDI674.DOCX</v>
      </c>
    </row>
    <row r="19" spans="1:18" ht="45" x14ac:dyDescent="0.25">
      <c r="A19" s="8" t="s">
        <v>111</v>
      </c>
      <c r="B19" s="6" t="s">
        <v>89</v>
      </c>
      <c r="C19" s="7">
        <v>45958</v>
      </c>
      <c r="D19" s="9" t="str">
        <f>HYPERLINK("https://www.epingalert.org/en/Search?viewData= G/TBT/N/BDI/673, G/TBT/N/KEN/1920, G/TBT/N/RWA/1292, G/TBT/N/TZA/1437, G/TBT/N/UGA/2256"," G/TBT/N/BDI/673, G/TBT/N/KEN/1920, G/TBT/N/RWA/1292, G/TBT/N/TZA/1437, G/TBT/N/UGA/2256")</f>
        <v xml:space="preserve"> G/TBT/N/BDI/673, G/TBT/N/KEN/1920, G/TBT/N/RWA/1292, G/TBT/N/TZA/1437, G/TBT/N/UGA/2256</v>
      </c>
      <c r="E19" s="8" t="s">
        <v>109</v>
      </c>
      <c r="F19" s="8" t="s">
        <v>110</v>
      </c>
      <c r="G19" s="8" t="s">
        <v>111</v>
      </c>
      <c r="H19" s="8" t="s">
        <v>112</v>
      </c>
      <c r="I19" s="8" t="s">
        <v>35</v>
      </c>
      <c r="J19" s="8" t="s">
        <v>95</v>
      </c>
      <c r="K19" s="8" t="s">
        <v>21</v>
      </c>
      <c r="L19" s="6"/>
      <c r="M19" s="7">
        <v>46018</v>
      </c>
      <c r="N19" s="6" t="s">
        <v>23</v>
      </c>
      <c r="O19" s="8" t="s">
        <v>113</v>
      </c>
      <c r="P19" s="6" t="str">
        <f>HYPERLINK("https://docs.wto.org/imrd/directdoc.asp?DDFDocuments/t/G/TBTN25/BDI673.DOCX", "https://docs.wto.org/imrd/directdoc.asp?DDFDocuments/t/G/TBTN25/BDI673.DOCX")</f>
        <v>https://docs.wto.org/imrd/directdoc.asp?DDFDocuments/t/G/TBTN25/BDI673.DOCX</v>
      </c>
      <c r="Q19" s="6" t="str">
        <f>HYPERLINK("https://docs.wto.org/imrd/directdoc.asp?DDFDocuments/u/G/TBTN25/BDI673.DOCX", "https://docs.wto.org/imrd/directdoc.asp?DDFDocuments/u/G/TBTN25/BDI673.DOCX")</f>
        <v>https://docs.wto.org/imrd/directdoc.asp?DDFDocuments/u/G/TBTN25/BDI673.DOCX</v>
      </c>
      <c r="R19" s="6" t="str">
        <f>HYPERLINK("https://docs.wto.org/imrd/directdoc.asp?DDFDocuments/v/G/TBTN25/BDI673.DOCX", "https://docs.wto.org/imrd/directdoc.asp?DDFDocuments/v/G/TBTN25/BDI673.DOCX")</f>
        <v>https://docs.wto.org/imrd/directdoc.asp?DDFDocuments/v/G/TBTN25/BDI673.DOCX</v>
      </c>
    </row>
    <row r="20" spans="1:18" ht="45" x14ac:dyDescent="0.25">
      <c r="A20" s="8" t="s">
        <v>111</v>
      </c>
      <c r="B20" s="6" t="s">
        <v>121</v>
      </c>
      <c r="C20" s="7">
        <v>45958</v>
      </c>
      <c r="D20" s="9" t="str">
        <f>HYPERLINK("https://www.epingalert.org/en/Search?viewData= G/TBT/N/BDI/673, G/TBT/N/KEN/1920, G/TBT/N/RWA/1292, G/TBT/N/TZA/1437, G/TBT/N/UGA/2256"," G/TBT/N/BDI/673, G/TBT/N/KEN/1920, G/TBT/N/RWA/1292, G/TBT/N/TZA/1437, G/TBT/N/UGA/2256")</f>
        <v xml:space="preserve"> G/TBT/N/BDI/673, G/TBT/N/KEN/1920, G/TBT/N/RWA/1292, G/TBT/N/TZA/1437, G/TBT/N/UGA/2256</v>
      </c>
      <c r="E20" s="8" t="s">
        <v>109</v>
      </c>
      <c r="F20" s="8" t="s">
        <v>110</v>
      </c>
      <c r="G20" s="8" t="s">
        <v>111</v>
      </c>
      <c r="H20" s="8" t="s">
        <v>112</v>
      </c>
      <c r="I20" s="8" t="s">
        <v>35</v>
      </c>
      <c r="J20" s="8" t="s">
        <v>95</v>
      </c>
      <c r="K20" s="8" t="s">
        <v>21</v>
      </c>
      <c r="L20" s="6"/>
      <c r="M20" s="7">
        <v>46018</v>
      </c>
      <c r="N20" s="6" t="s">
        <v>23</v>
      </c>
      <c r="O20" s="8" t="s">
        <v>113</v>
      </c>
      <c r="P20" s="6" t="str">
        <f>HYPERLINK("https://docs.wto.org/imrd/directdoc.asp?DDFDocuments/t/G/TBTN25/BDI673.DOCX", "https://docs.wto.org/imrd/directdoc.asp?DDFDocuments/t/G/TBTN25/BDI673.DOCX")</f>
        <v>https://docs.wto.org/imrd/directdoc.asp?DDFDocuments/t/G/TBTN25/BDI673.DOCX</v>
      </c>
      <c r="Q20" s="6" t="str">
        <f>HYPERLINK("https://docs.wto.org/imrd/directdoc.asp?DDFDocuments/u/G/TBTN25/BDI673.DOCX", "https://docs.wto.org/imrd/directdoc.asp?DDFDocuments/u/G/TBTN25/BDI673.DOCX")</f>
        <v>https://docs.wto.org/imrd/directdoc.asp?DDFDocuments/u/G/TBTN25/BDI673.DOCX</v>
      </c>
      <c r="R20" s="6" t="str">
        <f>HYPERLINK("https://docs.wto.org/imrd/directdoc.asp?DDFDocuments/v/G/TBTN25/BDI673.DOCX", "https://docs.wto.org/imrd/directdoc.asp?DDFDocuments/v/G/TBTN25/BDI673.DOCX")</f>
        <v>https://docs.wto.org/imrd/directdoc.asp?DDFDocuments/v/G/TBTN25/BDI673.DOCX</v>
      </c>
    </row>
    <row r="21" spans="1:18" ht="45" x14ac:dyDescent="0.25">
      <c r="A21" s="8" t="s">
        <v>92</v>
      </c>
      <c r="B21" s="6" t="s">
        <v>122</v>
      </c>
      <c r="C21" s="7">
        <v>45958</v>
      </c>
      <c r="D21" s="9" t="str">
        <f>HYPERLINK("https://www.epingalert.org/en/Search?viewData= G/TBT/N/BDI/672, G/TBT/N/KEN/1919, G/TBT/N/RWA/1291, G/TBT/N/TZA/1436, G/TBT/N/UGA/2255"," G/TBT/N/BDI/672, G/TBT/N/KEN/1919, G/TBT/N/RWA/1291, G/TBT/N/TZA/1436, G/TBT/N/UGA/2255")</f>
        <v xml:space="preserve"> G/TBT/N/BDI/672, G/TBT/N/KEN/1919, G/TBT/N/RWA/1291, G/TBT/N/TZA/1436, G/TBT/N/UGA/2255</v>
      </c>
      <c r="E21" s="8" t="s">
        <v>90</v>
      </c>
      <c r="F21" s="8" t="s">
        <v>91</v>
      </c>
      <c r="G21" s="8" t="s">
        <v>92</v>
      </c>
      <c r="H21" s="8" t="s">
        <v>93</v>
      </c>
      <c r="I21" s="8" t="s">
        <v>94</v>
      </c>
      <c r="J21" s="8" t="s">
        <v>95</v>
      </c>
      <c r="K21" s="8" t="s">
        <v>21</v>
      </c>
      <c r="L21" s="6"/>
      <c r="M21" s="7">
        <v>46018</v>
      </c>
      <c r="N21" s="6" t="s">
        <v>23</v>
      </c>
      <c r="O21" s="8" t="s">
        <v>96</v>
      </c>
      <c r="P21" s="6" t="str">
        <f>HYPERLINK("https://docs.wto.org/imrd/directdoc.asp?DDFDocuments/t/G/TBTN25/BDI672.DOCX", "https://docs.wto.org/imrd/directdoc.asp?DDFDocuments/t/G/TBTN25/BDI672.DOCX")</f>
        <v>https://docs.wto.org/imrd/directdoc.asp?DDFDocuments/t/G/TBTN25/BDI672.DOCX</v>
      </c>
      <c r="Q21" s="6" t="str">
        <f>HYPERLINK("https://docs.wto.org/imrd/directdoc.asp?DDFDocuments/u/G/TBTN25/BDI672.DOCX", "https://docs.wto.org/imrd/directdoc.asp?DDFDocuments/u/G/TBTN25/BDI672.DOCX")</f>
        <v>https://docs.wto.org/imrd/directdoc.asp?DDFDocuments/u/G/TBTN25/BDI672.DOCX</v>
      </c>
      <c r="R21" s="6" t="str">
        <f>HYPERLINK("https://docs.wto.org/imrd/directdoc.asp?DDFDocuments/v/G/TBTN25/BDI672.DOCX", "https://docs.wto.org/imrd/directdoc.asp?DDFDocuments/v/G/TBTN25/BDI672.DOCX")</f>
        <v>https://docs.wto.org/imrd/directdoc.asp?DDFDocuments/v/G/TBTN25/BDI672.DOCX</v>
      </c>
    </row>
    <row r="22" spans="1:18" ht="60" x14ac:dyDescent="0.25">
      <c r="A22" s="8" t="s">
        <v>125</v>
      </c>
      <c r="B22" s="6" t="s">
        <v>57</v>
      </c>
      <c r="C22" s="7">
        <v>45958</v>
      </c>
      <c r="D22" s="9" t="str">
        <f>HYPERLINK("https://www.epingalert.org/en/Search?viewData= G/TBT/N/KEN/1918"," G/TBT/N/KEN/1918")</f>
        <v xml:space="preserve"> G/TBT/N/KEN/1918</v>
      </c>
      <c r="E22" s="8" t="s">
        <v>123</v>
      </c>
      <c r="F22" s="8" t="s">
        <v>124</v>
      </c>
      <c r="G22" s="8" t="s">
        <v>125</v>
      </c>
      <c r="H22" s="8" t="s">
        <v>126</v>
      </c>
      <c r="I22" s="8" t="s">
        <v>127</v>
      </c>
      <c r="J22" s="8" t="s">
        <v>128</v>
      </c>
      <c r="K22" s="8" t="s">
        <v>87</v>
      </c>
      <c r="L22" s="6"/>
      <c r="M22" s="7">
        <v>46015</v>
      </c>
      <c r="N22" s="6" t="s">
        <v>23</v>
      </c>
      <c r="O22" s="8" t="s">
        <v>129</v>
      </c>
      <c r="P22" s="6" t="str">
        <f>HYPERLINK("https://docs.wto.org/imrd/directdoc.asp?DDFDocuments/t/G/TBTN25/KEN1918.DOCX", "https://docs.wto.org/imrd/directdoc.asp?DDFDocuments/t/G/TBTN25/KEN1918.DOCX")</f>
        <v>https://docs.wto.org/imrd/directdoc.asp?DDFDocuments/t/G/TBTN25/KEN1918.DOCX</v>
      </c>
      <c r="Q22" s="6" t="str">
        <f>HYPERLINK("https://docs.wto.org/imrd/directdoc.asp?DDFDocuments/u/G/TBTN25/KEN1918.DOCX", "https://docs.wto.org/imrd/directdoc.asp?DDFDocuments/u/G/TBTN25/KEN1918.DOCX")</f>
        <v>https://docs.wto.org/imrd/directdoc.asp?DDFDocuments/u/G/TBTN25/KEN1918.DOCX</v>
      </c>
      <c r="R22" s="6" t="str">
        <f>HYPERLINK("https://docs.wto.org/imrd/directdoc.asp?DDFDocuments/v/G/TBTN25/KEN1918.DOCX", "https://docs.wto.org/imrd/directdoc.asp?DDFDocuments/v/G/TBTN25/KEN1918.DOCX")</f>
        <v>https://docs.wto.org/imrd/directdoc.asp?DDFDocuments/v/G/TBTN25/KEN1918.DOCX</v>
      </c>
    </row>
    <row r="23" spans="1:18" ht="45" x14ac:dyDescent="0.25">
      <c r="A23" s="8" t="s">
        <v>92</v>
      </c>
      <c r="B23" s="6" t="s">
        <v>108</v>
      </c>
      <c r="C23" s="7">
        <v>45958</v>
      </c>
      <c r="D23" s="9" t="str">
        <f>HYPERLINK("https://www.epingalert.org/en/Search?viewData= G/TBT/N/BDI/672, G/TBT/N/KEN/1919, G/TBT/N/RWA/1291, G/TBT/N/TZA/1436, G/TBT/N/UGA/2255"," G/TBT/N/BDI/672, G/TBT/N/KEN/1919, G/TBT/N/RWA/1291, G/TBT/N/TZA/1436, G/TBT/N/UGA/2255")</f>
        <v xml:space="preserve"> G/TBT/N/BDI/672, G/TBT/N/KEN/1919, G/TBT/N/RWA/1291, G/TBT/N/TZA/1436, G/TBT/N/UGA/2255</v>
      </c>
      <c r="E23" s="8" t="s">
        <v>90</v>
      </c>
      <c r="F23" s="8" t="s">
        <v>91</v>
      </c>
      <c r="G23" s="8" t="s">
        <v>92</v>
      </c>
      <c r="H23" s="8" t="s">
        <v>93</v>
      </c>
      <c r="I23" s="8" t="s">
        <v>94</v>
      </c>
      <c r="J23" s="8" t="s">
        <v>95</v>
      </c>
      <c r="K23" s="8" t="s">
        <v>21</v>
      </c>
      <c r="L23" s="6"/>
      <c r="M23" s="7">
        <v>46018</v>
      </c>
      <c r="N23" s="6" t="s">
        <v>23</v>
      </c>
      <c r="O23" s="8" t="s">
        <v>96</v>
      </c>
      <c r="P23" s="6" t="str">
        <f>HYPERLINK("https://docs.wto.org/imrd/directdoc.asp?DDFDocuments/t/G/TBTN25/BDI672.DOCX", "https://docs.wto.org/imrd/directdoc.asp?DDFDocuments/t/G/TBTN25/BDI672.DOCX")</f>
        <v>https://docs.wto.org/imrd/directdoc.asp?DDFDocuments/t/G/TBTN25/BDI672.DOCX</v>
      </c>
      <c r="Q23" s="6" t="str">
        <f>HYPERLINK("https://docs.wto.org/imrd/directdoc.asp?DDFDocuments/u/G/TBTN25/BDI672.DOCX", "https://docs.wto.org/imrd/directdoc.asp?DDFDocuments/u/G/TBTN25/BDI672.DOCX")</f>
        <v>https://docs.wto.org/imrd/directdoc.asp?DDFDocuments/u/G/TBTN25/BDI672.DOCX</v>
      </c>
      <c r="R23" s="6" t="str">
        <f>HYPERLINK("https://docs.wto.org/imrd/directdoc.asp?DDFDocuments/v/G/TBTN25/BDI672.DOCX", "https://docs.wto.org/imrd/directdoc.asp?DDFDocuments/v/G/TBTN25/BDI672.DOCX")</f>
        <v>https://docs.wto.org/imrd/directdoc.asp?DDFDocuments/v/G/TBTN25/BDI672.DOCX</v>
      </c>
    </row>
    <row r="24" spans="1:18" ht="45" x14ac:dyDescent="0.25">
      <c r="A24" s="8" t="s">
        <v>111</v>
      </c>
      <c r="B24" s="6" t="s">
        <v>122</v>
      </c>
      <c r="C24" s="7">
        <v>45958</v>
      </c>
      <c r="D24" s="9" t="str">
        <f>HYPERLINK("https://www.epingalert.org/en/Search?viewData= G/TBT/N/BDI/673, G/TBT/N/KEN/1920, G/TBT/N/RWA/1292, G/TBT/N/TZA/1437, G/TBT/N/UGA/2256"," G/TBT/N/BDI/673, G/TBT/N/KEN/1920, G/TBT/N/RWA/1292, G/TBT/N/TZA/1437, G/TBT/N/UGA/2256")</f>
        <v xml:space="preserve"> G/TBT/N/BDI/673, G/TBT/N/KEN/1920, G/TBT/N/RWA/1292, G/TBT/N/TZA/1437, G/TBT/N/UGA/2256</v>
      </c>
      <c r="E24" s="8" t="s">
        <v>109</v>
      </c>
      <c r="F24" s="8" t="s">
        <v>110</v>
      </c>
      <c r="G24" s="8" t="s">
        <v>111</v>
      </c>
      <c r="H24" s="8" t="s">
        <v>112</v>
      </c>
      <c r="I24" s="8" t="s">
        <v>35</v>
      </c>
      <c r="J24" s="8" t="s">
        <v>95</v>
      </c>
      <c r="K24" s="8" t="s">
        <v>21</v>
      </c>
      <c r="L24" s="6"/>
      <c r="M24" s="7">
        <v>46018</v>
      </c>
      <c r="N24" s="6" t="s">
        <v>23</v>
      </c>
      <c r="O24" s="8" t="s">
        <v>113</v>
      </c>
      <c r="P24" s="6" t="str">
        <f>HYPERLINK("https://docs.wto.org/imrd/directdoc.asp?DDFDocuments/t/G/TBTN25/BDI673.DOCX", "https://docs.wto.org/imrd/directdoc.asp?DDFDocuments/t/G/TBTN25/BDI673.DOCX")</f>
        <v>https://docs.wto.org/imrd/directdoc.asp?DDFDocuments/t/G/TBTN25/BDI673.DOCX</v>
      </c>
      <c r="Q24" s="6" t="str">
        <f>HYPERLINK("https://docs.wto.org/imrd/directdoc.asp?DDFDocuments/u/G/TBTN25/BDI673.DOCX", "https://docs.wto.org/imrd/directdoc.asp?DDFDocuments/u/G/TBTN25/BDI673.DOCX")</f>
        <v>https://docs.wto.org/imrd/directdoc.asp?DDFDocuments/u/G/TBTN25/BDI673.DOCX</v>
      </c>
      <c r="R24" s="6" t="str">
        <f>HYPERLINK("https://docs.wto.org/imrd/directdoc.asp?DDFDocuments/v/G/TBTN25/BDI673.DOCX", "https://docs.wto.org/imrd/directdoc.asp?DDFDocuments/v/G/TBTN25/BDI673.DOCX")</f>
        <v>https://docs.wto.org/imrd/directdoc.asp?DDFDocuments/v/G/TBTN25/BDI673.DOCX</v>
      </c>
    </row>
    <row r="25" spans="1:18" ht="45" x14ac:dyDescent="0.25">
      <c r="A25" s="8" t="s">
        <v>132</v>
      </c>
      <c r="B25" s="6" t="s">
        <v>89</v>
      </c>
      <c r="C25" s="7">
        <v>45958</v>
      </c>
      <c r="D25" s="9" t="str">
        <f>HYPERLINK("https://www.epingalert.org/en/Search?viewData= G/TBT/N/UGA/2254"," G/TBT/N/UGA/2254")</f>
        <v xml:space="preserve"> G/TBT/N/UGA/2254</v>
      </c>
      <c r="E25" s="8" t="s">
        <v>130</v>
      </c>
      <c r="F25" s="8" t="s">
        <v>131</v>
      </c>
      <c r="G25" s="8" t="s">
        <v>132</v>
      </c>
      <c r="H25" s="8" t="s">
        <v>133</v>
      </c>
      <c r="I25" s="8" t="s">
        <v>134</v>
      </c>
      <c r="J25" s="8" t="s">
        <v>135</v>
      </c>
      <c r="K25" s="8" t="s">
        <v>21</v>
      </c>
      <c r="L25" s="6"/>
      <c r="M25" s="7">
        <v>46018</v>
      </c>
      <c r="N25" s="6" t="s">
        <v>23</v>
      </c>
      <c r="O25" s="8" t="s">
        <v>136</v>
      </c>
      <c r="P25" s="6" t="str">
        <f>HYPERLINK("https://docs.wto.org/imrd/directdoc.asp?DDFDocuments/t/G/TBTN25/UGA2254.DOCX", "https://docs.wto.org/imrd/directdoc.asp?DDFDocuments/t/G/TBTN25/UGA2254.DOCX")</f>
        <v>https://docs.wto.org/imrd/directdoc.asp?DDFDocuments/t/G/TBTN25/UGA2254.DOCX</v>
      </c>
      <c r="Q25" s="6" t="str">
        <f>HYPERLINK("https://docs.wto.org/imrd/directdoc.asp?DDFDocuments/u/G/TBTN25/UGA2254.DOCX", "https://docs.wto.org/imrd/directdoc.asp?DDFDocuments/u/G/TBTN25/UGA2254.DOCX")</f>
        <v>https://docs.wto.org/imrd/directdoc.asp?DDFDocuments/u/G/TBTN25/UGA2254.DOCX</v>
      </c>
      <c r="R25" s="6" t="str">
        <f>HYPERLINK("https://docs.wto.org/imrd/directdoc.asp?DDFDocuments/v/G/TBTN25/UGA2254.DOCX", "https://docs.wto.org/imrd/directdoc.asp?DDFDocuments/v/G/TBTN25/UGA2254.DOCX")</f>
        <v>https://docs.wto.org/imrd/directdoc.asp?DDFDocuments/v/G/TBTN25/UGA2254.DOCX</v>
      </c>
    </row>
    <row r="26" spans="1:18" ht="45" x14ac:dyDescent="0.25">
      <c r="A26" s="8" t="s">
        <v>92</v>
      </c>
      <c r="B26" s="6" t="s">
        <v>57</v>
      </c>
      <c r="C26" s="7">
        <v>45958</v>
      </c>
      <c r="D26" s="9" t="str">
        <f>HYPERLINK("https://www.epingalert.org/en/Search?viewData= G/TBT/N/BDI/672, G/TBT/N/KEN/1919, G/TBT/N/RWA/1291, G/TBT/N/TZA/1436, G/TBT/N/UGA/2255"," G/TBT/N/BDI/672, G/TBT/N/KEN/1919, G/TBT/N/RWA/1291, G/TBT/N/TZA/1436, G/TBT/N/UGA/2255")</f>
        <v xml:space="preserve"> G/TBT/N/BDI/672, G/TBT/N/KEN/1919, G/TBT/N/RWA/1291, G/TBT/N/TZA/1436, G/TBT/N/UGA/2255</v>
      </c>
      <c r="E26" s="8" t="s">
        <v>90</v>
      </c>
      <c r="F26" s="8" t="s">
        <v>91</v>
      </c>
      <c r="G26" s="8" t="s">
        <v>92</v>
      </c>
      <c r="H26" s="8" t="s">
        <v>93</v>
      </c>
      <c r="I26" s="8" t="s">
        <v>94</v>
      </c>
      <c r="J26" s="8" t="s">
        <v>95</v>
      </c>
      <c r="K26" s="8" t="s">
        <v>21</v>
      </c>
      <c r="L26" s="6"/>
      <c r="M26" s="7">
        <v>46018</v>
      </c>
      <c r="N26" s="6" t="s">
        <v>23</v>
      </c>
      <c r="O26" s="8" t="s">
        <v>96</v>
      </c>
      <c r="P26" s="6" t="str">
        <f>HYPERLINK("https://docs.wto.org/imrd/directdoc.asp?DDFDocuments/t/G/TBTN25/BDI672.DOCX", "https://docs.wto.org/imrd/directdoc.asp?DDFDocuments/t/G/TBTN25/BDI672.DOCX")</f>
        <v>https://docs.wto.org/imrd/directdoc.asp?DDFDocuments/t/G/TBTN25/BDI672.DOCX</v>
      </c>
      <c r="Q26" s="6" t="str">
        <f>HYPERLINK("https://docs.wto.org/imrd/directdoc.asp?DDFDocuments/u/G/TBTN25/BDI672.DOCX", "https://docs.wto.org/imrd/directdoc.asp?DDFDocuments/u/G/TBTN25/BDI672.DOCX")</f>
        <v>https://docs.wto.org/imrd/directdoc.asp?DDFDocuments/u/G/TBTN25/BDI672.DOCX</v>
      </c>
      <c r="R26" s="6" t="str">
        <f>HYPERLINK("https://docs.wto.org/imrd/directdoc.asp?DDFDocuments/v/G/TBTN25/BDI672.DOCX", "https://docs.wto.org/imrd/directdoc.asp?DDFDocuments/v/G/TBTN25/BDI672.DOCX")</f>
        <v>https://docs.wto.org/imrd/directdoc.asp?DDFDocuments/v/G/TBTN25/BDI672.DOCX</v>
      </c>
    </row>
    <row r="27" spans="1:18" ht="45" x14ac:dyDescent="0.25">
      <c r="A27" s="8" t="s">
        <v>92</v>
      </c>
      <c r="B27" s="6" t="s">
        <v>121</v>
      </c>
      <c r="C27" s="7">
        <v>45958</v>
      </c>
      <c r="D27" s="9" t="str">
        <f>HYPERLINK("https://www.epingalert.org/en/Search?viewData= G/TBT/N/BDI/672, G/TBT/N/KEN/1919, G/TBT/N/RWA/1291, G/TBT/N/TZA/1436, G/TBT/N/UGA/2255"," G/TBT/N/BDI/672, G/TBT/N/KEN/1919, G/TBT/N/RWA/1291, G/TBT/N/TZA/1436, G/TBT/N/UGA/2255")</f>
        <v xml:space="preserve"> G/TBT/N/BDI/672, G/TBT/N/KEN/1919, G/TBT/N/RWA/1291, G/TBT/N/TZA/1436, G/TBT/N/UGA/2255</v>
      </c>
      <c r="E27" s="8" t="s">
        <v>90</v>
      </c>
      <c r="F27" s="8" t="s">
        <v>91</v>
      </c>
      <c r="G27" s="8" t="s">
        <v>92</v>
      </c>
      <c r="H27" s="8" t="s">
        <v>93</v>
      </c>
      <c r="I27" s="8" t="s">
        <v>94</v>
      </c>
      <c r="J27" s="8" t="s">
        <v>95</v>
      </c>
      <c r="K27" s="8" t="s">
        <v>21</v>
      </c>
      <c r="L27" s="6"/>
      <c r="M27" s="7">
        <v>46018</v>
      </c>
      <c r="N27" s="6" t="s">
        <v>23</v>
      </c>
      <c r="O27" s="8" t="s">
        <v>96</v>
      </c>
      <c r="P27" s="6" t="str">
        <f>HYPERLINK("https://docs.wto.org/imrd/directdoc.asp?DDFDocuments/t/G/TBTN25/BDI672.DOCX", "https://docs.wto.org/imrd/directdoc.asp?DDFDocuments/t/G/TBTN25/BDI672.DOCX")</f>
        <v>https://docs.wto.org/imrd/directdoc.asp?DDFDocuments/t/G/TBTN25/BDI672.DOCX</v>
      </c>
      <c r="Q27" s="6" t="str">
        <f>HYPERLINK("https://docs.wto.org/imrd/directdoc.asp?DDFDocuments/u/G/TBTN25/BDI672.DOCX", "https://docs.wto.org/imrd/directdoc.asp?DDFDocuments/u/G/TBTN25/BDI672.DOCX")</f>
        <v>https://docs.wto.org/imrd/directdoc.asp?DDFDocuments/u/G/TBTN25/BDI672.DOCX</v>
      </c>
      <c r="R27" s="6" t="str">
        <f>HYPERLINK("https://docs.wto.org/imrd/directdoc.asp?DDFDocuments/v/G/TBTN25/BDI672.DOCX", "https://docs.wto.org/imrd/directdoc.asp?DDFDocuments/v/G/TBTN25/BDI672.DOCX")</f>
        <v>https://docs.wto.org/imrd/directdoc.asp?DDFDocuments/v/G/TBTN25/BDI672.DOCX</v>
      </c>
    </row>
    <row r="28" spans="1:18" ht="45" x14ac:dyDescent="0.25">
      <c r="A28" s="8" t="s">
        <v>99</v>
      </c>
      <c r="B28" s="6" t="s">
        <v>57</v>
      </c>
      <c r="C28" s="7">
        <v>45958</v>
      </c>
      <c r="D28" s="9" t="str">
        <f>HYPERLINK("https://www.epingalert.org/en/Search?viewData= G/TBT/N/BDI/674, G/TBT/N/KEN/1921, G/TBT/N/RWA/1293, G/TBT/N/TZA/1438, G/TBT/N/UGA/2257"," G/TBT/N/BDI/674, G/TBT/N/KEN/1921, G/TBT/N/RWA/1293, G/TBT/N/TZA/1438, G/TBT/N/UGA/2257")</f>
        <v xml:space="preserve"> G/TBT/N/BDI/674, G/TBT/N/KEN/1921, G/TBT/N/RWA/1293, G/TBT/N/TZA/1438, G/TBT/N/UGA/2257</v>
      </c>
      <c r="E28" s="8" t="s">
        <v>97</v>
      </c>
      <c r="F28" s="8" t="s">
        <v>98</v>
      </c>
      <c r="G28" s="8" t="s">
        <v>99</v>
      </c>
      <c r="H28" s="8" t="s">
        <v>100</v>
      </c>
      <c r="I28" s="8" t="s">
        <v>35</v>
      </c>
      <c r="J28" s="8" t="s">
        <v>95</v>
      </c>
      <c r="K28" s="8" t="s">
        <v>21</v>
      </c>
      <c r="L28" s="6"/>
      <c r="M28" s="7">
        <v>46018</v>
      </c>
      <c r="N28" s="6" t="s">
        <v>23</v>
      </c>
      <c r="O28" s="8" t="s">
        <v>101</v>
      </c>
      <c r="P28" s="6" t="str">
        <f>HYPERLINK("https://docs.wto.org/imrd/directdoc.asp?DDFDocuments/t/G/TBTN25/BDI674.DOCX", "https://docs.wto.org/imrd/directdoc.asp?DDFDocuments/t/G/TBTN25/BDI674.DOCX")</f>
        <v>https://docs.wto.org/imrd/directdoc.asp?DDFDocuments/t/G/TBTN25/BDI674.DOCX</v>
      </c>
      <c r="Q28" s="6" t="str">
        <f>HYPERLINK("https://docs.wto.org/imrd/directdoc.asp?DDFDocuments/u/G/TBTN25/BDI674.DOCX", "https://docs.wto.org/imrd/directdoc.asp?DDFDocuments/u/G/TBTN25/BDI674.DOCX")</f>
        <v>https://docs.wto.org/imrd/directdoc.asp?DDFDocuments/u/G/TBTN25/BDI674.DOCX</v>
      </c>
      <c r="R28" s="6" t="str">
        <f>HYPERLINK("https://docs.wto.org/imrd/directdoc.asp?DDFDocuments/v/G/TBTN25/BDI674.DOCX", "https://docs.wto.org/imrd/directdoc.asp?DDFDocuments/v/G/TBTN25/BDI674.DOCX")</f>
        <v>https://docs.wto.org/imrd/directdoc.asp?DDFDocuments/v/G/TBTN25/BDI674.DOCX</v>
      </c>
    </row>
    <row r="29" spans="1:18" ht="45" x14ac:dyDescent="0.25">
      <c r="A29" s="8" t="s">
        <v>99</v>
      </c>
      <c r="B29" s="6" t="s">
        <v>121</v>
      </c>
      <c r="C29" s="7">
        <v>45958</v>
      </c>
      <c r="D29" s="9" t="str">
        <f>HYPERLINK("https://www.epingalert.org/en/Search?viewData= G/TBT/N/BDI/674, G/TBT/N/KEN/1921, G/TBT/N/RWA/1293, G/TBT/N/TZA/1438, G/TBT/N/UGA/2257"," G/TBT/N/BDI/674, G/TBT/N/KEN/1921, G/TBT/N/RWA/1293, G/TBT/N/TZA/1438, G/TBT/N/UGA/2257")</f>
        <v xml:space="preserve"> G/TBT/N/BDI/674, G/TBT/N/KEN/1921, G/TBT/N/RWA/1293, G/TBT/N/TZA/1438, G/TBT/N/UGA/2257</v>
      </c>
      <c r="E29" s="8" t="s">
        <v>97</v>
      </c>
      <c r="F29" s="8" t="s">
        <v>98</v>
      </c>
      <c r="G29" s="8" t="s">
        <v>99</v>
      </c>
      <c r="H29" s="8" t="s">
        <v>100</v>
      </c>
      <c r="I29" s="8" t="s">
        <v>35</v>
      </c>
      <c r="J29" s="8" t="s">
        <v>95</v>
      </c>
      <c r="K29" s="8" t="s">
        <v>21</v>
      </c>
      <c r="L29" s="6"/>
      <c r="M29" s="7">
        <v>46018</v>
      </c>
      <c r="N29" s="6" t="s">
        <v>23</v>
      </c>
      <c r="O29" s="8" t="s">
        <v>101</v>
      </c>
      <c r="P29" s="6" t="str">
        <f>HYPERLINK("https://docs.wto.org/imrd/directdoc.asp?DDFDocuments/t/G/TBTN25/BDI674.DOCX", "https://docs.wto.org/imrd/directdoc.asp?DDFDocuments/t/G/TBTN25/BDI674.DOCX")</f>
        <v>https://docs.wto.org/imrd/directdoc.asp?DDFDocuments/t/G/TBTN25/BDI674.DOCX</v>
      </c>
      <c r="Q29" s="6" t="str">
        <f>HYPERLINK("https://docs.wto.org/imrd/directdoc.asp?DDFDocuments/u/G/TBTN25/BDI674.DOCX", "https://docs.wto.org/imrd/directdoc.asp?DDFDocuments/u/G/TBTN25/BDI674.DOCX")</f>
        <v>https://docs.wto.org/imrd/directdoc.asp?DDFDocuments/u/G/TBTN25/BDI674.DOCX</v>
      </c>
      <c r="R29" s="6" t="str">
        <f>HYPERLINK("https://docs.wto.org/imrd/directdoc.asp?DDFDocuments/v/G/TBTN25/BDI674.DOCX", "https://docs.wto.org/imrd/directdoc.asp?DDFDocuments/v/G/TBTN25/BDI674.DOCX")</f>
        <v>https://docs.wto.org/imrd/directdoc.asp?DDFDocuments/v/G/TBTN25/BDI674.DOCX</v>
      </c>
    </row>
    <row r="30" spans="1:18" ht="45" x14ac:dyDescent="0.25">
      <c r="A30" s="8" t="s">
        <v>99</v>
      </c>
      <c r="B30" s="6" t="s">
        <v>122</v>
      </c>
      <c r="C30" s="7">
        <v>45958</v>
      </c>
      <c r="D30" s="9" t="str">
        <f>HYPERLINK("https://www.epingalert.org/en/Search?viewData= G/TBT/N/BDI/674, G/TBT/N/KEN/1921, G/TBT/N/RWA/1293, G/TBT/N/TZA/1438, G/TBT/N/UGA/2257"," G/TBT/N/BDI/674, G/TBT/N/KEN/1921, G/TBT/N/RWA/1293, G/TBT/N/TZA/1438, G/TBT/N/UGA/2257")</f>
        <v xml:space="preserve"> G/TBT/N/BDI/674, G/TBT/N/KEN/1921, G/TBT/N/RWA/1293, G/TBT/N/TZA/1438, G/TBT/N/UGA/2257</v>
      </c>
      <c r="E30" s="8" t="s">
        <v>97</v>
      </c>
      <c r="F30" s="8" t="s">
        <v>98</v>
      </c>
      <c r="G30" s="8" t="s">
        <v>99</v>
      </c>
      <c r="H30" s="8" t="s">
        <v>100</v>
      </c>
      <c r="I30" s="8" t="s">
        <v>35</v>
      </c>
      <c r="J30" s="8" t="s">
        <v>95</v>
      </c>
      <c r="K30" s="8" t="s">
        <v>21</v>
      </c>
      <c r="L30" s="6"/>
      <c r="M30" s="7">
        <v>46018</v>
      </c>
      <c r="N30" s="6" t="s">
        <v>23</v>
      </c>
      <c r="O30" s="8" t="s">
        <v>101</v>
      </c>
      <c r="P30" s="6" t="str">
        <f>HYPERLINK("https://docs.wto.org/imrd/directdoc.asp?DDFDocuments/t/G/TBTN25/BDI674.DOCX", "https://docs.wto.org/imrd/directdoc.asp?DDFDocuments/t/G/TBTN25/BDI674.DOCX")</f>
        <v>https://docs.wto.org/imrd/directdoc.asp?DDFDocuments/t/G/TBTN25/BDI674.DOCX</v>
      </c>
      <c r="Q30" s="6" t="str">
        <f>HYPERLINK("https://docs.wto.org/imrd/directdoc.asp?DDFDocuments/u/G/TBTN25/BDI674.DOCX", "https://docs.wto.org/imrd/directdoc.asp?DDFDocuments/u/G/TBTN25/BDI674.DOCX")</f>
        <v>https://docs.wto.org/imrd/directdoc.asp?DDFDocuments/u/G/TBTN25/BDI674.DOCX</v>
      </c>
      <c r="R30" s="6" t="str">
        <f>HYPERLINK("https://docs.wto.org/imrd/directdoc.asp?DDFDocuments/v/G/TBTN25/BDI674.DOCX", "https://docs.wto.org/imrd/directdoc.asp?DDFDocuments/v/G/TBTN25/BDI674.DOCX")</f>
        <v>https://docs.wto.org/imrd/directdoc.asp?DDFDocuments/v/G/TBTN25/BDI674.DOCX</v>
      </c>
    </row>
    <row r="31" spans="1:18" ht="30" x14ac:dyDescent="0.25">
      <c r="A31" s="8" t="s">
        <v>139</v>
      </c>
      <c r="B31" s="6" t="s">
        <v>89</v>
      </c>
      <c r="C31" s="7">
        <v>45957</v>
      </c>
      <c r="D31" s="9" t="str">
        <f>HYPERLINK("https://www.epingalert.org/en/Search?viewData= G/TBT/N/UGA/2253"," G/TBT/N/UGA/2253")</f>
        <v xml:space="preserve"> G/TBT/N/UGA/2253</v>
      </c>
      <c r="E31" s="8" t="s">
        <v>137</v>
      </c>
      <c r="F31" s="8" t="s">
        <v>138</v>
      </c>
      <c r="G31" s="8" t="s">
        <v>139</v>
      </c>
      <c r="H31" s="8" t="s">
        <v>140</v>
      </c>
      <c r="I31" s="8" t="s">
        <v>141</v>
      </c>
      <c r="J31" s="8" t="s">
        <v>142</v>
      </c>
      <c r="K31" s="8" t="s">
        <v>21</v>
      </c>
      <c r="L31" s="6"/>
      <c r="M31" s="7">
        <v>46017</v>
      </c>
      <c r="N31" s="6" t="s">
        <v>23</v>
      </c>
      <c r="O31" s="8" t="s">
        <v>143</v>
      </c>
      <c r="P31" s="6" t="str">
        <f>HYPERLINK("https://docs.wto.org/imrd/directdoc.asp?DDFDocuments/t/G/TBTN25/UGA2253.DOCX", "https://docs.wto.org/imrd/directdoc.asp?DDFDocuments/t/G/TBTN25/UGA2253.DOCX")</f>
        <v>https://docs.wto.org/imrd/directdoc.asp?DDFDocuments/t/G/TBTN25/UGA2253.DOCX</v>
      </c>
      <c r="Q31" s="6" t="str">
        <f>HYPERLINK("https://docs.wto.org/imrd/directdoc.asp?DDFDocuments/u/G/TBTN25/UGA2253.DOCX", "https://docs.wto.org/imrd/directdoc.asp?DDFDocuments/u/G/TBTN25/UGA2253.DOCX")</f>
        <v>https://docs.wto.org/imrd/directdoc.asp?DDFDocuments/u/G/TBTN25/UGA2253.DOCX</v>
      </c>
      <c r="R31" s="6" t="str">
        <f>HYPERLINK("https://docs.wto.org/imrd/directdoc.asp?DDFDocuments/v/G/TBTN25/UGA2253.DOCX", "https://docs.wto.org/imrd/directdoc.asp?DDFDocuments/v/G/TBTN25/UGA2253.DOCX")</f>
        <v>https://docs.wto.org/imrd/directdoc.asp?DDFDocuments/v/G/TBTN25/UGA2253.DOCX</v>
      </c>
    </row>
    <row r="32" spans="1:18" ht="30" x14ac:dyDescent="0.25">
      <c r="A32" s="8" t="s">
        <v>147</v>
      </c>
      <c r="B32" s="6" t="s">
        <v>144</v>
      </c>
      <c r="C32" s="7">
        <v>45957</v>
      </c>
      <c r="D32"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32" s="8" t="s">
        <v>145</v>
      </c>
      <c r="F32" s="8" t="s">
        <v>146</v>
      </c>
      <c r="G32" s="8" t="s">
        <v>147</v>
      </c>
      <c r="H32" s="8" t="s">
        <v>21</v>
      </c>
      <c r="I32" s="8" t="s">
        <v>148</v>
      </c>
      <c r="J32" s="8" t="s">
        <v>149</v>
      </c>
      <c r="K32" s="8" t="s">
        <v>150</v>
      </c>
      <c r="L32" s="6"/>
      <c r="M32" s="7">
        <v>46017</v>
      </c>
      <c r="N32" s="6" t="s">
        <v>23</v>
      </c>
      <c r="O32" s="8" t="s">
        <v>151</v>
      </c>
      <c r="P32" s="6" t="str">
        <f>HYPERLINK("https://docs.wto.org/imrd/directdoc.asp?DDFDocuments/t/G/TBTN25/ARE674.DOCX", "https://docs.wto.org/imrd/directdoc.asp?DDFDocuments/t/G/TBTN25/ARE674.DOCX")</f>
        <v>https://docs.wto.org/imrd/directdoc.asp?DDFDocuments/t/G/TBTN25/ARE674.DOCX</v>
      </c>
      <c r="Q32" s="6" t="str">
        <f>HYPERLINK("https://docs.wto.org/imrd/directdoc.asp?DDFDocuments/u/G/TBTN25/ARE674.DOCX", "https://docs.wto.org/imrd/directdoc.asp?DDFDocuments/u/G/TBTN25/ARE674.DOCX")</f>
        <v>https://docs.wto.org/imrd/directdoc.asp?DDFDocuments/u/G/TBTN25/ARE674.DOCX</v>
      </c>
      <c r="R32" s="6" t="str">
        <f>HYPERLINK("https://docs.wto.org/imrd/directdoc.asp?DDFDocuments/v/G/TBTN25/ARE674.DOCX", "https://docs.wto.org/imrd/directdoc.asp?DDFDocuments/v/G/TBTN25/ARE674.DOCX")</f>
        <v>https://docs.wto.org/imrd/directdoc.asp?DDFDocuments/v/G/TBTN25/ARE674.DOCX</v>
      </c>
    </row>
    <row r="33" spans="1:18" ht="30" x14ac:dyDescent="0.25">
      <c r="A33" s="8" t="s">
        <v>147</v>
      </c>
      <c r="B33" s="6" t="s">
        <v>114</v>
      </c>
      <c r="C33" s="7">
        <v>45957</v>
      </c>
      <c r="D33"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33" s="8" t="s">
        <v>145</v>
      </c>
      <c r="F33" s="8" t="s">
        <v>146</v>
      </c>
      <c r="G33" s="8" t="s">
        <v>147</v>
      </c>
      <c r="H33" s="8" t="s">
        <v>21</v>
      </c>
      <c r="I33" s="8" t="s">
        <v>148</v>
      </c>
      <c r="J33" s="8" t="s">
        <v>149</v>
      </c>
      <c r="K33" s="8" t="s">
        <v>150</v>
      </c>
      <c r="L33" s="6"/>
      <c r="M33" s="7">
        <v>46017</v>
      </c>
      <c r="N33" s="6" t="s">
        <v>23</v>
      </c>
      <c r="O33" s="8" t="s">
        <v>151</v>
      </c>
      <c r="P33" s="6" t="str">
        <f>HYPERLINK("https://docs.wto.org/imrd/directdoc.asp?DDFDocuments/t/G/TBTN25/ARE674.DOCX", "https://docs.wto.org/imrd/directdoc.asp?DDFDocuments/t/G/TBTN25/ARE674.DOCX")</f>
        <v>https://docs.wto.org/imrd/directdoc.asp?DDFDocuments/t/G/TBTN25/ARE674.DOCX</v>
      </c>
      <c r="Q33" s="6" t="str">
        <f>HYPERLINK("https://docs.wto.org/imrd/directdoc.asp?DDFDocuments/u/G/TBTN25/ARE674.DOCX", "https://docs.wto.org/imrd/directdoc.asp?DDFDocuments/u/G/TBTN25/ARE674.DOCX")</f>
        <v>https://docs.wto.org/imrd/directdoc.asp?DDFDocuments/u/G/TBTN25/ARE674.DOCX</v>
      </c>
      <c r="R33" s="6" t="str">
        <f>HYPERLINK("https://docs.wto.org/imrd/directdoc.asp?DDFDocuments/v/G/TBTN25/ARE674.DOCX", "https://docs.wto.org/imrd/directdoc.asp?DDFDocuments/v/G/TBTN25/ARE674.DOCX")</f>
        <v>https://docs.wto.org/imrd/directdoc.asp?DDFDocuments/v/G/TBTN25/ARE674.DOCX</v>
      </c>
    </row>
    <row r="34" spans="1:18" ht="30" x14ac:dyDescent="0.25">
      <c r="A34" s="8" t="s">
        <v>155</v>
      </c>
      <c r="B34" s="6" t="s">
        <v>152</v>
      </c>
      <c r="C34" s="7">
        <v>45957</v>
      </c>
      <c r="D34"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34" s="8" t="s">
        <v>153</v>
      </c>
      <c r="F34" s="8" t="s">
        <v>154</v>
      </c>
      <c r="G34" s="8" t="s">
        <v>155</v>
      </c>
      <c r="H34" s="8" t="s">
        <v>21</v>
      </c>
      <c r="I34" s="8" t="s">
        <v>156</v>
      </c>
      <c r="J34" s="8" t="s">
        <v>149</v>
      </c>
      <c r="K34" s="8" t="s">
        <v>21</v>
      </c>
      <c r="L34" s="6"/>
      <c r="M34" s="7">
        <v>46017</v>
      </c>
      <c r="N34" s="6" t="s">
        <v>23</v>
      </c>
      <c r="O34" s="8" t="s">
        <v>157</v>
      </c>
      <c r="P34" s="6" t="str">
        <f>HYPERLINK("https://docs.wto.org/imrd/directdoc.asp?DDFDocuments/t/G/TBTN25/ARE678.DOCX", "https://docs.wto.org/imrd/directdoc.asp?DDFDocuments/t/G/TBTN25/ARE678.DOCX")</f>
        <v>https://docs.wto.org/imrd/directdoc.asp?DDFDocuments/t/G/TBTN25/ARE678.DOCX</v>
      </c>
      <c r="Q34" s="6" t="str">
        <f>HYPERLINK("https://docs.wto.org/imrd/directdoc.asp?DDFDocuments/u/G/TBTN25/ARE678.DOCX", "https://docs.wto.org/imrd/directdoc.asp?DDFDocuments/u/G/TBTN25/ARE678.DOCX")</f>
        <v>https://docs.wto.org/imrd/directdoc.asp?DDFDocuments/u/G/TBTN25/ARE678.DOCX</v>
      </c>
      <c r="R34" s="6" t="str">
        <f>HYPERLINK("https://docs.wto.org/imrd/directdoc.asp?DDFDocuments/v/G/TBTN25/ARE678.DOCX", "https://docs.wto.org/imrd/directdoc.asp?DDFDocuments/v/G/TBTN25/ARE678.DOCX")</f>
        <v>https://docs.wto.org/imrd/directdoc.asp?DDFDocuments/v/G/TBTN25/ARE678.DOCX</v>
      </c>
    </row>
    <row r="35" spans="1:18" ht="45" x14ac:dyDescent="0.25">
      <c r="A35" s="8" t="s">
        <v>147</v>
      </c>
      <c r="B35" s="6" t="s">
        <v>152</v>
      </c>
      <c r="C35" s="7">
        <v>45957</v>
      </c>
      <c r="D35"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35" s="8" t="s">
        <v>158</v>
      </c>
      <c r="F35" s="8" t="s">
        <v>159</v>
      </c>
      <c r="G35" s="8" t="s">
        <v>147</v>
      </c>
      <c r="H35" s="8" t="s">
        <v>21</v>
      </c>
      <c r="I35" s="8" t="s">
        <v>148</v>
      </c>
      <c r="J35" s="8" t="s">
        <v>149</v>
      </c>
      <c r="K35" s="8" t="s">
        <v>21</v>
      </c>
      <c r="L35" s="6"/>
      <c r="M35" s="7">
        <v>46017</v>
      </c>
      <c r="N35" s="6" t="s">
        <v>23</v>
      </c>
      <c r="O35" s="8" t="s">
        <v>160</v>
      </c>
      <c r="P35" s="6" t="str">
        <f>HYPERLINK("https://docs.wto.org/imrd/directdoc.asp?DDFDocuments/t/G/TBTN25/ARE673.DOCX", "https://docs.wto.org/imrd/directdoc.asp?DDFDocuments/t/G/TBTN25/ARE673.DOCX")</f>
        <v>https://docs.wto.org/imrd/directdoc.asp?DDFDocuments/t/G/TBTN25/ARE673.DOCX</v>
      </c>
      <c r="Q35" s="6" t="str">
        <f>HYPERLINK("https://docs.wto.org/imrd/directdoc.asp?DDFDocuments/u/G/TBTN25/ARE673.DOCX", "https://docs.wto.org/imrd/directdoc.asp?DDFDocuments/u/G/TBTN25/ARE673.DOCX")</f>
        <v>https://docs.wto.org/imrd/directdoc.asp?DDFDocuments/u/G/TBTN25/ARE673.DOCX</v>
      </c>
      <c r="R35" s="6" t="str">
        <f>HYPERLINK("https://docs.wto.org/imrd/directdoc.asp?DDFDocuments/v/G/TBTN25/ARE673.DOCX", "https://docs.wto.org/imrd/directdoc.asp?DDFDocuments/v/G/TBTN25/ARE673.DOCX")</f>
        <v>https://docs.wto.org/imrd/directdoc.asp?DDFDocuments/v/G/TBTN25/ARE673.DOCX</v>
      </c>
    </row>
    <row r="36" spans="1:18" ht="30" x14ac:dyDescent="0.25">
      <c r="A36" s="8" t="s">
        <v>147</v>
      </c>
      <c r="B36" s="6" t="s">
        <v>144</v>
      </c>
      <c r="C36" s="7">
        <v>45957</v>
      </c>
      <c r="D36"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36" s="8" t="s">
        <v>161</v>
      </c>
      <c r="F36" s="8" t="s">
        <v>162</v>
      </c>
      <c r="G36" s="8" t="s">
        <v>147</v>
      </c>
      <c r="H36" s="8" t="s">
        <v>21</v>
      </c>
      <c r="I36" s="8" t="s">
        <v>148</v>
      </c>
      <c r="J36" s="8" t="s">
        <v>149</v>
      </c>
      <c r="K36" s="8" t="s">
        <v>150</v>
      </c>
      <c r="L36" s="6"/>
      <c r="M36" s="7">
        <v>46017</v>
      </c>
      <c r="N36" s="6" t="s">
        <v>23</v>
      </c>
      <c r="O36" s="8" t="s">
        <v>163</v>
      </c>
      <c r="P36" s="6" t="str">
        <f>HYPERLINK("https://docs.wto.org/imrd/directdoc.asp?DDFDocuments/t/G/TBTN25/ARE675.DOCX", "https://docs.wto.org/imrd/directdoc.asp?DDFDocuments/t/G/TBTN25/ARE675.DOCX")</f>
        <v>https://docs.wto.org/imrd/directdoc.asp?DDFDocuments/t/G/TBTN25/ARE675.DOCX</v>
      </c>
      <c r="Q36" s="6" t="str">
        <f>HYPERLINK("https://docs.wto.org/imrd/directdoc.asp?DDFDocuments/u/G/TBTN25/ARE675.DOCX", "https://docs.wto.org/imrd/directdoc.asp?DDFDocuments/u/G/TBTN25/ARE675.DOCX")</f>
        <v>https://docs.wto.org/imrd/directdoc.asp?DDFDocuments/u/G/TBTN25/ARE675.DOCX</v>
      </c>
      <c r="R36" s="6" t="str">
        <f>HYPERLINK("https://docs.wto.org/imrd/directdoc.asp?DDFDocuments/v/G/TBTN25/ARE675.DOCX", "https://docs.wto.org/imrd/directdoc.asp?DDFDocuments/v/G/TBTN25/ARE675.DOCX")</f>
        <v>https://docs.wto.org/imrd/directdoc.asp?DDFDocuments/v/G/TBTN25/ARE675.DOCX</v>
      </c>
    </row>
    <row r="37" spans="1:18" ht="45" x14ac:dyDescent="0.25">
      <c r="A37" s="8" t="s">
        <v>166</v>
      </c>
      <c r="B37" s="6" t="s">
        <v>89</v>
      </c>
      <c r="C37" s="7">
        <v>45957</v>
      </c>
      <c r="D37" s="9" t="str">
        <f>HYPERLINK("https://www.epingalert.org/en/Search?viewData= G/TBT/N/UGA/2246"," G/TBT/N/UGA/2246")</f>
        <v xml:space="preserve"> G/TBT/N/UGA/2246</v>
      </c>
      <c r="E37" s="8" t="s">
        <v>164</v>
      </c>
      <c r="F37" s="8" t="s">
        <v>165</v>
      </c>
      <c r="G37" s="8" t="s">
        <v>166</v>
      </c>
      <c r="H37" s="8" t="s">
        <v>167</v>
      </c>
      <c r="I37" s="8" t="s">
        <v>168</v>
      </c>
      <c r="J37" s="8" t="s">
        <v>142</v>
      </c>
      <c r="K37" s="8" t="s">
        <v>21</v>
      </c>
      <c r="L37" s="6"/>
      <c r="M37" s="7">
        <v>46017</v>
      </c>
      <c r="N37" s="6" t="s">
        <v>23</v>
      </c>
      <c r="O37" s="8" t="s">
        <v>169</v>
      </c>
      <c r="P37" s="6" t="str">
        <f>HYPERLINK("https://docs.wto.org/imrd/directdoc.asp?DDFDocuments/t/G/TBTN25/UGA2246.DOCX", "https://docs.wto.org/imrd/directdoc.asp?DDFDocuments/t/G/TBTN25/UGA2246.DOCX")</f>
        <v>https://docs.wto.org/imrd/directdoc.asp?DDFDocuments/t/G/TBTN25/UGA2246.DOCX</v>
      </c>
      <c r="Q37" s="6" t="str">
        <f>HYPERLINK("https://docs.wto.org/imrd/directdoc.asp?DDFDocuments/u/G/TBTN25/UGA2246.DOCX", "https://docs.wto.org/imrd/directdoc.asp?DDFDocuments/u/G/TBTN25/UGA2246.DOCX")</f>
        <v>https://docs.wto.org/imrd/directdoc.asp?DDFDocuments/u/G/TBTN25/UGA2246.DOCX</v>
      </c>
      <c r="R37" s="6" t="str">
        <f>HYPERLINK("https://docs.wto.org/imrd/directdoc.asp?DDFDocuments/v/G/TBTN25/UGA2246.DOCX", "https://docs.wto.org/imrd/directdoc.asp?DDFDocuments/v/G/TBTN25/UGA2246.DOCX")</f>
        <v>https://docs.wto.org/imrd/directdoc.asp?DDFDocuments/v/G/TBTN25/UGA2246.DOCX</v>
      </c>
    </row>
    <row r="38" spans="1:18" ht="60" x14ac:dyDescent="0.25">
      <c r="A38" s="8" t="s">
        <v>147</v>
      </c>
      <c r="B38" s="6" t="s">
        <v>152</v>
      </c>
      <c r="C38" s="7">
        <v>45957</v>
      </c>
      <c r="D38"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38" s="8" t="s">
        <v>170</v>
      </c>
      <c r="F38" s="8" t="s">
        <v>171</v>
      </c>
      <c r="G38" s="8" t="s">
        <v>147</v>
      </c>
      <c r="H38" s="8" t="s">
        <v>21</v>
      </c>
      <c r="I38" s="8" t="s">
        <v>148</v>
      </c>
      <c r="J38" s="8" t="s">
        <v>149</v>
      </c>
      <c r="K38" s="8" t="s">
        <v>21</v>
      </c>
      <c r="L38" s="6"/>
      <c r="M38" s="7">
        <v>46017</v>
      </c>
      <c r="N38" s="6" t="s">
        <v>23</v>
      </c>
      <c r="O38" s="8" t="s">
        <v>172</v>
      </c>
      <c r="P38" s="6" t="str">
        <f>HYPERLINK("https://docs.wto.org/imrd/directdoc.asp?DDFDocuments/t/G/TBTN25/ARE677.DOCX", "https://docs.wto.org/imrd/directdoc.asp?DDFDocuments/t/G/TBTN25/ARE677.DOCX")</f>
        <v>https://docs.wto.org/imrd/directdoc.asp?DDFDocuments/t/G/TBTN25/ARE677.DOCX</v>
      </c>
      <c r="Q38" s="6" t="str">
        <f>HYPERLINK("https://docs.wto.org/imrd/directdoc.asp?DDFDocuments/u/G/TBTN25/ARE677.DOCX", "https://docs.wto.org/imrd/directdoc.asp?DDFDocuments/u/G/TBTN25/ARE677.DOCX")</f>
        <v>https://docs.wto.org/imrd/directdoc.asp?DDFDocuments/u/G/TBTN25/ARE677.DOCX</v>
      </c>
      <c r="R38" s="6" t="str">
        <f>HYPERLINK("https://docs.wto.org/imrd/directdoc.asp?DDFDocuments/v/G/TBTN25/ARE677.DOCX", "https://docs.wto.org/imrd/directdoc.asp?DDFDocuments/v/G/TBTN25/ARE677.DOCX")</f>
        <v>https://docs.wto.org/imrd/directdoc.asp?DDFDocuments/v/G/TBTN25/ARE677.DOCX</v>
      </c>
    </row>
    <row r="39" spans="1:18" ht="45" x14ac:dyDescent="0.25">
      <c r="A39" s="8" t="s">
        <v>147</v>
      </c>
      <c r="B39" s="6" t="s">
        <v>114</v>
      </c>
      <c r="C39" s="7">
        <v>45957</v>
      </c>
      <c r="D39"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39" s="8" t="s">
        <v>158</v>
      </c>
      <c r="F39" s="8" t="s">
        <v>159</v>
      </c>
      <c r="G39" s="8" t="s">
        <v>147</v>
      </c>
      <c r="H39" s="8" t="s">
        <v>21</v>
      </c>
      <c r="I39" s="8" t="s">
        <v>148</v>
      </c>
      <c r="J39" s="8" t="s">
        <v>149</v>
      </c>
      <c r="K39" s="8" t="s">
        <v>21</v>
      </c>
      <c r="L39" s="6"/>
      <c r="M39" s="7">
        <v>46017</v>
      </c>
      <c r="N39" s="6" t="s">
        <v>23</v>
      </c>
      <c r="O39" s="8" t="s">
        <v>160</v>
      </c>
      <c r="P39" s="6" t="str">
        <f>HYPERLINK("https://docs.wto.org/imrd/directdoc.asp?DDFDocuments/t/G/TBTN25/ARE673.DOCX", "https://docs.wto.org/imrd/directdoc.asp?DDFDocuments/t/G/TBTN25/ARE673.DOCX")</f>
        <v>https://docs.wto.org/imrd/directdoc.asp?DDFDocuments/t/G/TBTN25/ARE673.DOCX</v>
      </c>
      <c r="Q39" s="6" t="str">
        <f>HYPERLINK("https://docs.wto.org/imrd/directdoc.asp?DDFDocuments/u/G/TBTN25/ARE673.DOCX", "https://docs.wto.org/imrd/directdoc.asp?DDFDocuments/u/G/TBTN25/ARE673.DOCX")</f>
        <v>https://docs.wto.org/imrd/directdoc.asp?DDFDocuments/u/G/TBTN25/ARE673.DOCX</v>
      </c>
      <c r="R39" s="6" t="str">
        <f>HYPERLINK("https://docs.wto.org/imrd/directdoc.asp?DDFDocuments/v/G/TBTN25/ARE673.DOCX", "https://docs.wto.org/imrd/directdoc.asp?DDFDocuments/v/G/TBTN25/ARE673.DOCX")</f>
        <v>https://docs.wto.org/imrd/directdoc.asp?DDFDocuments/v/G/TBTN25/ARE673.DOCX</v>
      </c>
    </row>
    <row r="40" spans="1:18" x14ac:dyDescent="0.25">
      <c r="A40" s="8" t="s">
        <v>147</v>
      </c>
      <c r="B40" s="6" t="s">
        <v>173</v>
      </c>
      <c r="C40" s="7">
        <v>45957</v>
      </c>
      <c r="D40"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40" s="8" t="s">
        <v>174</v>
      </c>
      <c r="F40" s="8" t="s">
        <v>175</v>
      </c>
      <c r="G40" s="8" t="s">
        <v>147</v>
      </c>
      <c r="H40" s="8" t="s">
        <v>21</v>
      </c>
      <c r="I40" s="8" t="s">
        <v>148</v>
      </c>
      <c r="J40" s="8" t="s">
        <v>149</v>
      </c>
      <c r="K40" s="8" t="s">
        <v>21</v>
      </c>
      <c r="L40" s="6"/>
      <c r="M40" s="7">
        <v>46017</v>
      </c>
      <c r="N40" s="6" t="s">
        <v>23</v>
      </c>
      <c r="O40" s="8" t="s">
        <v>176</v>
      </c>
      <c r="P40" s="6" t="str">
        <f>HYPERLINK("https://docs.wto.org/imrd/directdoc.asp?DDFDocuments/t/G/TBTN25/ARE676.DOCX", "https://docs.wto.org/imrd/directdoc.asp?DDFDocuments/t/G/TBTN25/ARE676.DOCX")</f>
        <v>https://docs.wto.org/imrd/directdoc.asp?DDFDocuments/t/G/TBTN25/ARE676.DOCX</v>
      </c>
      <c r="Q40" s="6" t="str">
        <f>HYPERLINK("https://docs.wto.org/imrd/directdoc.asp?DDFDocuments/u/G/TBTN25/ARE676.DOCX", "https://docs.wto.org/imrd/directdoc.asp?DDFDocuments/u/G/TBTN25/ARE676.DOCX")</f>
        <v>https://docs.wto.org/imrd/directdoc.asp?DDFDocuments/u/G/TBTN25/ARE676.DOCX</v>
      </c>
      <c r="R40" s="6" t="str">
        <f>HYPERLINK("https://docs.wto.org/imrd/directdoc.asp?DDFDocuments/v/G/TBTN25/ARE676.DOCX", "https://docs.wto.org/imrd/directdoc.asp?DDFDocuments/v/G/TBTN25/ARE676.DOCX")</f>
        <v>https://docs.wto.org/imrd/directdoc.asp?DDFDocuments/v/G/TBTN25/ARE676.DOCX</v>
      </c>
    </row>
    <row r="41" spans="1:18" ht="30" x14ac:dyDescent="0.25">
      <c r="A41" s="8" t="s">
        <v>179</v>
      </c>
      <c r="B41" s="6" t="s">
        <v>89</v>
      </c>
      <c r="C41" s="7">
        <v>45957</v>
      </c>
      <c r="D41" s="9" t="str">
        <f>HYPERLINK("https://www.epingalert.org/en/Search?viewData= G/TBT/N/UGA/2248"," G/TBT/N/UGA/2248")</f>
        <v xml:space="preserve"> G/TBT/N/UGA/2248</v>
      </c>
      <c r="E41" s="8" t="s">
        <v>177</v>
      </c>
      <c r="F41" s="8" t="s">
        <v>178</v>
      </c>
      <c r="G41" s="8" t="s">
        <v>179</v>
      </c>
      <c r="H41" s="8" t="s">
        <v>180</v>
      </c>
      <c r="I41" s="8" t="s">
        <v>134</v>
      </c>
      <c r="J41" s="8" t="s">
        <v>142</v>
      </c>
      <c r="K41" s="8" t="s">
        <v>21</v>
      </c>
      <c r="L41" s="6"/>
      <c r="M41" s="7">
        <v>46017</v>
      </c>
      <c r="N41" s="6" t="s">
        <v>23</v>
      </c>
      <c r="O41" s="8" t="s">
        <v>181</v>
      </c>
      <c r="P41" s="6" t="str">
        <f>HYPERLINK("https://docs.wto.org/imrd/directdoc.asp?DDFDocuments/t/G/TBTN25/UGA2248.DOCX", "https://docs.wto.org/imrd/directdoc.asp?DDFDocuments/t/G/TBTN25/UGA2248.DOCX")</f>
        <v>https://docs.wto.org/imrd/directdoc.asp?DDFDocuments/t/G/TBTN25/UGA2248.DOCX</v>
      </c>
      <c r="Q41" s="6" t="str">
        <f>HYPERLINK("https://docs.wto.org/imrd/directdoc.asp?DDFDocuments/u/G/TBTN25/UGA2248.DOCX", "https://docs.wto.org/imrd/directdoc.asp?DDFDocuments/u/G/TBTN25/UGA2248.DOCX")</f>
        <v>https://docs.wto.org/imrd/directdoc.asp?DDFDocuments/u/G/TBTN25/UGA2248.DOCX</v>
      </c>
      <c r="R41" s="6" t="str">
        <f>HYPERLINK("https://docs.wto.org/imrd/directdoc.asp?DDFDocuments/v/G/TBTN25/UGA2248.DOCX", "https://docs.wto.org/imrd/directdoc.asp?DDFDocuments/v/G/TBTN25/UGA2248.DOCX")</f>
        <v>https://docs.wto.org/imrd/directdoc.asp?DDFDocuments/v/G/TBTN25/UGA2248.DOCX</v>
      </c>
    </row>
    <row r="42" spans="1:18" ht="30" x14ac:dyDescent="0.25">
      <c r="A42" s="8" t="s">
        <v>147</v>
      </c>
      <c r="B42" s="6" t="s">
        <v>182</v>
      </c>
      <c r="C42" s="7">
        <v>45957</v>
      </c>
      <c r="D42"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42" s="8" t="s">
        <v>145</v>
      </c>
      <c r="F42" s="8" t="s">
        <v>146</v>
      </c>
      <c r="G42" s="8" t="s">
        <v>147</v>
      </c>
      <c r="H42" s="8" t="s">
        <v>21</v>
      </c>
      <c r="I42" s="8" t="s">
        <v>148</v>
      </c>
      <c r="J42" s="8" t="s">
        <v>149</v>
      </c>
      <c r="K42" s="8" t="s">
        <v>150</v>
      </c>
      <c r="L42" s="6"/>
      <c r="M42" s="7">
        <v>46017</v>
      </c>
      <c r="N42" s="6" t="s">
        <v>23</v>
      </c>
      <c r="O42" s="8" t="s">
        <v>151</v>
      </c>
      <c r="P42" s="6" t="str">
        <f>HYPERLINK("https://docs.wto.org/imrd/directdoc.asp?DDFDocuments/t/G/TBTN25/ARE674.DOCX", "https://docs.wto.org/imrd/directdoc.asp?DDFDocuments/t/G/TBTN25/ARE674.DOCX")</f>
        <v>https://docs.wto.org/imrd/directdoc.asp?DDFDocuments/t/G/TBTN25/ARE674.DOCX</v>
      </c>
      <c r="Q42" s="6" t="str">
        <f>HYPERLINK("https://docs.wto.org/imrd/directdoc.asp?DDFDocuments/u/G/TBTN25/ARE674.DOCX", "https://docs.wto.org/imrd/directdoc.asp?DDFDocuments/u/G/TBTN25/ARE674.DOCX")</f>
        <v>https://docs.wto.org/imrd/directdoc.asp?DDFDocuments/u/G/TBTN25/ARE674.DOCX</v>
      </c>
      <c r="R42" s="6" t="str">
        <f>HYPERLINK("https://docs.wto.org/imrd/directdoc.asp?DDFDocuments/v/G/TBTN25/ARE674.DOCX", "https://docs.wto.org/imrd/directdoc.asp?DDFDocuments/v/G/TBTN25/ARE674.DOCX")</f>
        <v>https://docs.wto.org/imrd/directdoc.asp?DDFDocuments/v/G/TBTN25/ARE674.DOCX</v>
      </c>
    </row>
    <row r="43" spans="1:18" ht="30" x14ac:dyDescent="0.25">
      <c r="A43" s="8" t="s">
        <v>155</v>
      </c>
      <c r="B43" s="6" t="s">
        <v>183</v>
      </c>
      <c r="C43" s="7">
        <v>45957</v>
      </c>
      <c r="D43"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43" s="8" t="s">
        <v>153</v>
      </c>
      <c r="F43" s="8" t="s">
        <v>154</v>
      </c>
      <c r="G43" s="8" t="s">
        <v>155</v>
      </c>
      <c r="H43" s="8" t="s">
        <v>21</v>
      </c>
      <c r="I43" s="8" t="s">
        <v>156</v>
      </c>
      <c r="J43" s="8" t="s">
        <v>149</v>
      </c>
      <c r="K43" s="8" t="s">
        <v>21</v>
      </c>
      <c r="L43" s="6"/>
      <c r="M43" s="7">
        <v>46017</v>
      </c>
      <c r="N43" s="6" t="s">
        <v>23</v>
      </c>
      <c r="O43" s="8" t="s">
        <v>157</v>
      </c>
      <c r="P43" s="6" t="str">
        <f>HYPERLINK("https://docs.wto.org/imrd/directdoc.asp?DDFDocuments/t/G/TBTN25/ARE678.DOCX", "https://docs.wto.org/imrd/directdoc.asp?DDFDocuments/t/G/TBTN25/ARE678.DOCX")</f>
        <v>https://docs.wto.org/imrd/directdoc.asp?DDFDocuments/t/G/TBTN25/ARE678.DOCX</v>
      </c>
      <c r="Q43" s="6" t="str">
        <f>HYPERLINK("https://docs.wto.org/imrd/directdoc.asp?DDFDocuments/u/G/TBTN25/ARE678.DOCX", "https://docs.wto.org/imrd/directdoc.asp?DDFDocuments/u/G/TBTN25/ARE678.DOCX")</f>
        <v>https://docs.wto.org/imrd/directdoc.asp?DDFDocuments/u/G/TBTN25/ARE678.DOCX</v>
      </c>
      <c r="R43" s="6" t="str">
        <f>HYPERLINK("https://docs.wto.org/imrd/directdoc.asp?DDFDocuments/v/G/TBTN25/ARE678.DOCX", "https://docs.wto.org/imrd/directdoc.asp?DDFDocuments/v/G/TBTN25/ARE678.DOCX")</f>
        <v>https://docs.wto.org/imrd/directdoc.asp?DDFDocuments/v/G/TBTN25/ARE678.DOCX</v>
      </c>
    </row>
    <row r="44" spans="1:18" ht="150" x14ac:dyDescent="0.25">
      <c r="A44" s="8" t="s">
        <v>187</v>
      </c>
      <c r="B44" s="6" t="s">
        <v>184</v>
      </c>
      <c r="C44" s="7">
        <v>45957</v>
      </c>
      <c r="D44" s="9" t="str">
        <f>HYPERLINK("https://www.epingalert.org/en/Search?viewData= G/TBT/N/CHN/2131"," G/TBT/N/CHN/2131")</f>
        <v xml:space="preserve"> G/TBT/N/CHN/2131</v>
      </c>
      <c r="E44" s="8" t="s">
        <v>185</v>
      </c>
      <c r="F44" s="8" t="s">
        <v>186</v>
      </c>
      <c r="G44" s="8" t="s">
        <v>187</v>
      </c>
      <c r="H44" s="8" t="s">
        <v>188</v>
      </c>
      <c r="I44" s="8" t="s">
        <v>189</v>
      </c>
      <c r="J44" s="8" t="s">
        <v>190</v>
      </c>
      <c r="K44" s="8" t="s">
        <v>21</v>
      </c>
      <c r="L44" s="6"/>
      <c r="M44" s="7">
        <v>46017</v>
      </c>
      <c r="N44" s="6" t="s">
        <v>23</v>
      </c>
      <c r="O44" s="8" t="s">
        <v>191</v>
      </c>
      <c r="P44" s="6" t="str">
        <f>HYPERLINK("https://docs.wto.org/imrd/directdoc.asp?DDFDocuments/t/G/TBTN25/CHN2131.DOCX", "https://docs.wto.org/imrd/directdoc.asp?DDFDocuments/t/G/TBTN25/CHN2131.DOCX")</f>
        <v>https://docs.wto.org/imrd/directdoc.asp?DDFDocuments/t/G/TBTN25/CHN2131.DOCX</v>
      </c>
      <c r="Q44" s="6" t="str">
        <f>HYPERLINK("https://docs.wto.org/imrd/directdoc.asp?DDFDocuments/u/G/TBTN25/CHN2131.DOCX", "https://docs.wto.org/imrd/directdoc.asp?DDFDocuments/u/G/TBTN25/CHN2131.DOCX")</f>
        <v>https://docs.wto.org/imrd/directdoc.asp?DDFDocuments/u/G/TBTN25/CHN2131.DOCX</v>
      </c>
      <c r="R44" s="6" t="str">
        <f>HYPERLINK("https://docs.wto.org/imrd/directdoc.asp?DDFDocuments/v/G/TBTN25/CHN2131.DOCX", "https://docs.wto.org/imrd/directdoc.asp?DDFDocuments/v/G/TBTN25/CHN2131.DOCX")</f>
        <v>https://docs.wto.org/imrd/directdoc.asp?DDFDocuments/v/G/TBTN25/CHN2131.DOCX</v>
      </c>
    </row>
    <row r="45" spans="1:18" ht="60" x14ac:dyDescent="0.25">
      <c r="A45" s="8" t="s">
        <v>147</v>
      </c>
      <c r="B45" s="6" t="s">
        <v>192</v>
      </c>
      <c r="C45" s="7">
        <v>45957</v>
      </c>
      <c r="D45"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45" s="8" t="s">
        <v>170</v>
      </c>
      <c r="F45" s="8" t="s">
        <v>171</v>
      </c>
      <c r="G45" s="8" t="s">
        <v>147</v>
      </c>
      <c r="H45" s="8" t="s">
        <v>21</v>
      </c>
      <c r="I45" s="8" t="s">
        <v>148</v>
      </c>
      <c r="J45" s="8" t="s">
        <v>149</v>
      </c>
      <c r="K45" s="8" t="s">
        <v>21</v>
      </c>
      <c r="L45" s="6"/>
      <c r="M45" s="7">
        <v>46017</v>
      </c>
      <c r="N45" s="6" t="s">
        <v>23</v>
      </c>
      <c r="O45" s="8" t="s">
        <v>172</v>
      </c>
      <c r="P45" s="6" t="str">
        <f>HYPERLINK("https://docs.wto.org/imrd/directdoc.asp?DDFDocuments/t/G/TBTN25/ARE677.DOCX", "https://docs.wto.org/imrd/directdoc.asp?DDFDocuments/t/G/TBTN25/ARE677.DOCX")</f>
        <v>https://docs.wto.org/imrd/directdoc.asp?DDFDocuments/t/G/TBTN25/ARE677.DOCX</v>
      </c>
      <c r="Q45" s="6" t="str">
        <f>HYPERLINK("https://docs.wto.org/imrd/directdoc.asp?DDFDocuments/u/G/TBTN25/ARE677.DOCX", "https://docs.wto.org/imrd/directdoc.asp?DDFDocuments/u/G/TBTN25/ARE677.DOCX")</f>
        <v>https://docs.wto.org/imrd/directdoc.asp?DDFDocuments/u/G/TBTN25/ARE677.DOCX</v>
      </c>
      <c r="R45" s="6" t="str">
        <f>HYPERLINK("https://docs.wto.org/imrd/directdoc.asp?DDFDocuments/v/G/TBTN25/ARE677.DOCX", "https://docs.wto.org/imrd/directdoc.asp?DDFDocuments/v/G/TBTN25/ARE677.DOCX")</f>
        <v>https://docs.wto.org/imrd/directdoc.asp?DDFDocuments/v/G/TBTN25/ARE677.DOCX</v>
      </c>
    </row>
    <row r="46" spans="1:18" ht="30" x14ac:dyDescent="0.25">
      <c r="A46" s="8" t="s">
        <v>147</v>
      </c>
      <c r="B46" s="6" t="s">
        <v>182</v>
      </c>
      <c r="C46" s="7">
        <v>45957</v>
      </c>
      <c r="D46"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46" s="8" t="s">
        <v>161</v>
      </c>
      <c r="F46" s="8" t="s">
        <v>162</v>
      </c>
      <c r="G46" s="8" t="s">
        <v>147</v>
      </c>
      <c r="H46" s="8" t="s">
        <v>21</v>
      </c>
      <c r="I46" s="8" t="s">
        <v>148</v>
      </c>
      <c r="J46" s="8" t="s">
        <v>149</v>
      </c>
      <c r="K46" s="8" t="s">
        <v>150</v>
      </c>
      <c r="L46" s="6"/>
      <c r="M46" s="7">
        <v>46017</v>
      </c>
      <c r="N46" s="6" t="s">
        <v>23</v>
      </c>
      <c r="O46" s="8" t="s">
        <v>163</v>
      </c>
      <c r="P46" s="6" t="str">
        <f>HYPERLINK("https://docs.wto.org/imrd/directdoc.asp?DDFDocuments/t/G/TBTN25/ARE675.DOCX", "https://docs.wto.org/imrd/directdoc.asp?DDFDocuments/t/G/TBTN25/ARE675.DOCX")</f>
        <v>https://docs.wto.org/imrd/directdoc.asp?DDFDocuments/t/G/TBTN25/ARE675.DOCX</v>
      </c>
      <c r="Q46" s="6" t="str">
        <f>HYPERLINK("https://docs.wto.org/imrd/directdoc.asp?DDFDocuments/u/G/TBTN25/ARE675.DOCX", "https://docs.wto.org/imrd/directdoc.asp?DDFDocuments/u/G/TBTN25/ARE675.DOCX")</f>
        <v>https://docs.wto.org/imrd/directdoc.asp?DDFDocuments/u/G/TBTN25/ARE675.DOCX</v>
      </c>
      <c r="R46" s="6" t="str">
        <f>HYPERLINK("https://docs.wto.org/imrd/directdoc.asp?DDFDocuments/v/G/TBTN25/ARE675.DOCX", "https://docs.wto.org/imrd/directdoc.asp?DDFDocuments/v/G/TBTN25/ARE675.DOCX")</f>
        <v>https://docs.wto.org/imrd/directdoc.asp?DDFDocuments/v/G/TBTN25/ARE675.DOCX</v>
      </c>
    </row>
    <row r="47" spans="1:18" ht="30" x14ac:dyDescent="0.25">
      <c r="A47" s="8" t="s">
        <v>147</v>
      </c>
      <c r="B47" s="6" t="s">
        <v>192</v>
      </c>
      <c r="C47" s="7">
        <v>45957</v>
      </c>
      <c r="D47"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47" s="8" t="s">
        <v>161</v>
      </c>
      <c r="F47" s="8" t="s">
        <v>162</v>
      </c>
      <c r="G47" s="8" t="s">
        <v>147</v>
      </c>
      <c r="H47" s="8" t="s">
        <v>21</v>
      </c>
      <c r="I47" s="8" t="s">
        <v>148</v>
      </c>
      <c r="J47" s="8" t="s">
        <v>149</v>
      </c>
      <c r="K47" s="8" t="s">
        <v>150</v>
      </c>
      <c r="L47" s="6"/>
      <c r="M47" s="7">
        <v>46017</v>
      </c>
      <c r="N47" s="6" t="s">
        <v>23</v>
      </c>
      <c r="O47" s="8" t="s">
        <v>163</v>
      </c>
      <c r="P47" s="6" t="str">
        <f>HYPERLINK("https://docs.wto.org/imrd/directdoc.asp?DDFDocuments/t/G/TBTN25/ARE675.DOCX", "https://docs.wto.org/imrd/directdoc.asp?DDFDocuments/t/G/TBTN25/ARE675.DOCX")</f>
        <v>https://docs.wto.org/imrd/directdoc.asp?DDFDocuments/t/G/TBTN25/ARE675.DOCX</v>
      </c>
      <c r="Q47" s="6" t="str">
        <f>HYPERLINK("https://docs.wto.org/imrd/directdoc.asp?DDFDocuments/u/G/TBTN25/ARE675.DOCX", "https://docs.wto.org/imrd/directdoc.asp?DDFDocuments/u/G/TBTN25/ARE675.DOCX")</f>
        <v>https://docs.wto.org/imrd/directdoc.asp?DDFDocuments/u/G/TBTN25/ARE675.DOCX</v>
      </c>
      <c r="R47" s="6" t="str">
        <f>HYPERLINK("https://docs.wto.org/imrd/directdoc.asp?DDFDocuments/v/G/TBTN25/ARE675.DOCX", "https://docs.wto.org/imrd/directdoc.asp?DDFDocuments/v/G/TBTN25/ARE675.DOCX")</f>
        <v>https://docs.wto.org/imrd/directdoc.asp?DDFDocuments/v/G/TBTN25/ARE675.DOCX</v>
      </c>
    </row>
    <row r="48" spans="1:18" ht="30" x14ac:dyDescent="0.25">
      <c r="A48" s="8" t="s">
        <v>147</v>
      </c>
      <c r="B48" s="6" t="s">
        <v>183</v>
      </c>
      <c r="C48" s="7">
        <v>45957</v>
      </c>
      <c r="D48"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48" s="8" t="s">
        <v>161</v>
      </c>
      <c r="F48" s="8" t="s">
        <v>162</v>
      </c>
      <c r="G48" s="8" t="s">
        <v>147</v>
      </c>
      <c r="H48" s="8" t="s">
        <v>21</v>
      </c>
      <c r="I48" s="8" t="s">
        <v>148</v>
      </c>
      <c r="J48" s="8" t="s">
        <v>149</v>
      </c>
      <c r="K48" s="8" t="s">
        <v>150</v>
      </c>
      <c r="L48" s="6"/>
      <c r="M48" s="7">
        <v>46017</v>
      </c>
      <c r="N48" s="6" t="s">
        <v>23</v>
      </c>
      <c r="O48" s="8" t="s">
        <v>163</v>
      </c>
      <c r="P48" s="6" t="str">
        <f>HYPERLINK("https://docs.wto.org/imrd/directdoc.asp?DDFDocuments/t/G/TBTN25/ARE675.DOCX", "https://docs.wto.org/imrd/directdoc.asp?DDFDocuments/t/G/TBTN25/ARE675.DOCX")</f>
        <v>https://docs.wto.org/imrd/directdoc.asp?DDFDocuments/t/G/TBTN25/ARE675.DOCX</v>
      </c>
      <c r="Q48" s="6" t="str">
        <f>HYPERLINK("https://docs.wto.org/imrd/directdoc.asp?DDFDocuments/u/G/TBTN25/ARE675.DOCX", "https://docs.wto.org/imrd/directdoc.asp?DDFDocuments/u/G/TBTN25/ARE675.DOCX")</f>
        <v>https://docs.wto.org/imrd/directdoc.asp?DDFDocuments/u/G/TBTN25/ARE675.DOCX</v>
      </c>
      <c r="R48" s="6" t="str">
        <f>HYPERLINK("https://docs.wto.org/imrd/directdoc.asp?DDFDocuments/v/G/TBTN25/ARE675.DOCX", "https://docs.wto.org/imrd/directdoc.asp?DDFDocuments/v/G/TBTN25/ARE675.DOCX")</f>
        <v>https://docs.wto.org/imrd/directdoc.asp?DDFDocuments/v/G/TBTN25/ARE675.DOCX</v>
      </c>
    </row>
    <row r="49" spans="1:18" x14ac:dyDescent="0.25">
      <c r="A49" s="8" t="s">
        <v>147</v>
      </c>
      <c r="B49" s="6" t="s">
        <v>152</v>
      </c>
      <c r="C49" s="7">
        <v>45957</v>
      </c>
      <c r="D49"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49" s="8" t="s">
        <v>174</v>
      </c>
      <c r="F49" s="8" t="s">
        <v>175</v>
      </c>
      <c r="G49" s="8" t="s">
        <v>147</v>
      </c>
      <c r="H49" s="8" t="s">
        <v>21</v>
      </c>
      <c r="I49" s="8" t="s">
        <v>148</v>
      </c>
      <c r="J49" s="8" t="s">
        <v>149</v>
      </c>
      <c r="K49" s="8" t="s">
        <v>21</v>
      </c>
      <c r="L49" s="6"/>
      <c r="M49" s="7">
        <v>46017</v>
      </c>
      <c r="N49" s="6" t="s">
        <v>23</v>
      </c>
      <c r="O49" s="8" t="s">
        <v>176</v>
      </c>
      <c r="P49" s="6" t="str">
        <f>HYPERLINK("https://docs.wto.org/imrd/directdoc.asp?DDFDocuments/t/G/TBTN25/ARE676.DOCX", "https://docs.wto.org/imrd/directdoc.asp?DDFDocuments/t/G/TBTN25/ARE676.DOCX")</f>
        <v>https://docs.wto.org/imrd/directdoc.asp?DDFDocuments/t/G/TBTN25/ARE676.DOCX</v>
      </c>
      <c r="Q49" s="6" t="str">
        <f>HYPERLINK("https://docs.wto.org/imrd/directdoc.asp?DDFDocuments/u/G/TBTN25/ARE676.DOCX", "https://docs.wto.org/imrd/directdoc.asp?DDFDocuments/u/G/TBTN25/ARE676.DOCX")</f>
        <v>https://docs.wto.org/imrd/directdoc.asp?DDFDocuments/u/G/TBTN25/ARE676.DOCX</v>
      </c>
      <c r="R49" s="6" t="str">
        <f>HYPERLINK("https://docs.wto.org/imrd/directdoc.asp?DDFDocuments/v/G/TBTN25/ARE676.DOCX", "https://docs.wto.org/imrd/directdoc.asp?DDFDocuments/v/G/TBTN25/ARE676.DOCX")</f>
        <v>https://docs.wto.org/imrd/directdoc.asp?DDFDocuments/v/G/TBTN25/ARE676.DOCX</v>
      </c>
    </row>
    <row r="50" spans="1:18" ht="60" x14ac:dyDescent="0.25">
      <c r="A50" s="8" t="s">
        <v>195</v>
      </c>
      <c r="B50" s="6" t="s">
        <v>89</v>
      </c>
      <c r="C50" s="7">
        <v>45957</v>
      </c>
      <c r="D50" s="9" t="str">
        <f>HYPERLINK("https://www.epingalert.org/en/Search?viewData= G/TBT/N/UGA/2244"," G/TBT/N/UGA/2244")</f>
        <v xml:space="preserve"> G/TBT/N/UGA/2244</v>
      </c>
      <c r="E50" s="8" t="s">
        <v>193</v>
      </c>
      <c r="F50" s="8" t="s">
        <v>194</v>
      </c>
      <c r="G50" s="8" t="s">
        <v>195</v>
      </c>
      <c r="H50" s="8" t="s">
        <v>196</v>
      </c>
      <c r="I50" s="8" t="s">
        <v>197</v>
      </c>
      <c r="J50" s="8" t="s">
        <v>198</v>
      </c>
      <c r="K50" s="8" t="s">
        <v>21</v>
      </c>
      <c r="L50" s="6"/>
      <c r="M50" s="7">
        <v>46017</v>
      </c>
      <c r="N50" s="6" t="s">
        <v>23</v>
      </c>
      <c r="O50" s="8" t="s">
        <v>199</v>
      </c>
      <c r="P50" s="6" t="str">
        <f>HYPERLINK("https://docs.wto.org/imrd/directdoc.asp?DDFDocuments/t/G/TBTN25/UGA2244.DOCX", "https://docs.wto.org/imrd/directdoc.asp?DDFDocuments/t/G/TBTN25/UGA2244.DOCX")</f>
        <v>https://docs.wto.org/imrd/directdoc.asp?DDFDocuments/t/G/TBTN25/UGA2244.DOCX</v>
      </c>
      <c r="Q50" s="6" t="str">
        <f>HYPERLINK("https://docs.wto.org/imrd/directdoc.asp?DDFDocuments/u/G/TBTN25/UGA2244.DOCX", "https://docs.wto.org/imrd/directdoc.asp?DDFDocuments/u/G/TBTN25/UGA2244.DOCX")</f>
        <v>https://docs.wto.org/imrd/directdoc.asp?DDFDocuments/u/G/TBTN25/UGA2244.DOCX</v>
      </c>
      <c r="R50" s="6" t="str">
        <f>HYPERLINK("https://docs.wto.org/imrd/directdoc.asp?DDFDocuments/v/G/TBTN25/UGA2244.DOCX", "https://docs.wto.org/imrd/directdoc.asp?DDFDocuments/v/G/TBTN25/UGA2244.DOCX")</f>
        <v>https://docs.wto.org/imrd/directdoc.asp?DDFDocuments/v/G/TBTN25/UGA2244.DOCX</v>
      </c>
    </row>
    <row r="51" spans="1:18" x14ac:dyDescent="0.25">
      <c r="A51" s="8" t="s">
        <v>147</v>
      </c>
      <c r="B51" s="6" t="s">
        <v>182</v>
      </c>
      <c r="C51" s="7">
        <v>45957</v>
      </c>
      <c r="D51"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51" s="8" t="s">
        <v>174</v>
      </c>
      <c r="F51" s="8" t="s">
        <v>175</v>
      </c>
      <c r="G51" s="8" t="s">
        <v>147</v>
      </c>
      <c r="H51" s="8" t="s">
        <v>21</v>
      </c>
      <c r="I51" s="8" t="s">
        <v>148</v>
      </c>
      <c r="J51" s="8" t="s">
        <v>149</v>
      </c>
      <c r="K51" s="8" t="s">
        <v>21</v>
      </c>
      <c r="L51" s="6"/>
      <c r="M51" s="7">
        <v>46017</v>
      </c>
      <c r="N51" s="6" t="s">
        <v>23</v>
      </c>
      <c r="O51" s="8" t="s">
        <v>176</v>
      </c>
      <c r="P51" s="6" t="str">
        <f>HYPERLINK("https://docs.wto.org/imrd/directdoc.asp?DDFDocuments/t/G/TBTN25/ARE676.DOCX", "https://docs.wto.org/imrd/directdoc.asp?DDFDocuments/t/G/TBTN25/ARE676.DOCX")</f>
        <v>https://docs.wto.org/imrd/directdoc.asp?DDFDocuments/t/G/TBTN25/ARE676.DOCX</v>
      </c>
      <c r="Q51" s="6" t="str">
        <f>HYPERLINK("https://docs.wto.org/imrd/directdoc.asp?DDFDocuments/u/G/TBTN25/ARE676.DOCX", "https://docs.wto.org/imrd/directdoc.asp?DDFDocuments/u/G/TBTN25/ARE676.DOCX")</f>
        <v>https://docs.wto.org/imrd/directdoc.asp?DDFDocuments/u/G/TBTN25/ARE676.DOCX</v>
      </c>
      <c r="R51" s="6" t="str">
        <f>HYPERLINK("https://docs.wto.org/imrd/directdoc.asp?DDFDocuments/v/G/TBTN25/ARE676.DOCX", "https://docs.wto.org/imrd/directdoc.asp?DDFDocuments/v/G/TBTN25/ARE676.DOCX")</f>
        <v>https://docs.wto.org/imrd/directdoc.asp?DDFDocuments/v/G/TBTN25/ARE676.DOCX</v>
      </c>
    </row>
    <row r="52" spans="1:18" ht="45" x14ac:dyDescent="0.25">
      <c r="A52" s="8" t="s">
        <v>147</v>
      </c>
      <c r="B52" s="6" t="s">
        <v>192</v>
      </c>
      <c r="C52" s="7">
        <v>45957</v>
      </c>
      <c r="D52"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52" s="8" t="s">
        <v>158</v>
      </c>
      <c r="F52" s="8" t="s">
        <v>159</v>
      </c>
      <c r="G52" s="8" t="s">
        <v>147</v>
      </c>
      <c r="H52" s="8" t="s">
        <v>21</v>
      </c>
      <c r="I52" s="8" t="s">
        <v>148</v>
      </c>
      <c r="J52" s="8" t="s">
        <v>149</v>
      </c>
      <c r="K52" s="8" t="s">
        <v>21</v>
      </c>
      <c r="L52" s="6"/>
      <c r="M52" s="7">
        <v>46017</v>
      </c>
      <c r="N52" s="6" t="s">
        <v>23</v>
      </c>
      <c r="O52" s="8" t="s">
        <v>160</v>
      </c>
      <c r="P52" s="6" t="str">
        <f>HYPERLINK("https://docs.wto.org/imrd/directdoc.asp?DDFDocuments/t/G/TBTN25/ARE673.DOCX", "https://docs.wto.org/imrd/directdoc.asp?DDFDocuments/t/G/TBTN25/ARE673.DOCX")</f>
        <v>https://docs.wto.org/imrd/directdoc.asp?DDFDocuments/t/G/TBTN25/ARE673.DOCX</v>
      </c>
      <c r="Q52" s="6" t="str">
        <f>HYPERLINK("https://docs.wto.org/imrd/directdoc.asp?DDFDocuments/u/G/TBTN25/ARE673.DOCX", "https://docs.wto.org/imrd/directdoc.asp?DDFDocuments/u/G/TBTN25/ARE673.DOCX")</f>
        <v>https://docs.wto.org/imrd/directdoc.asp?DDFDocuments/u/G/TBTN25/ARE673.DOCX</v>
      </c>
      <c r="R52" s="6" t="str">
        <f>HYPERLINK("https://docs.wto.org/imrd/directdoc.asp?DDFDocuments/v/G/TBTN25/ARE673.DOCX", "https://docs.wto.org/imrd/directdoc.asp?DDFDocuments/v/G/TBTN25/ARE673.DOCX")</f>
        <v>https://docs.wto.org/imrd/directdoc.asp?DDFDocuments/v/G/TBTN25/ARE673.DOCX</v>
      </c>
    </row>
    <row r="53" spans="1:18" ht="45" x14ac:dyDescent="0.25">
      <c r="A53" s="8" t="s">
        <v>147</v>
      </c>
      <c r="B53" s="6" t="s">
        <v>183</v>
      </c>
      <c r="C53" s="7">
        <v>45957</v>
      </c>
      <c r="D53"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53" s="8" t="s">
        <v>158</v>
      </c>
      <c r="F53" s="8" t="s">
        <v>159</v>
      </c>
      <c r="G53" s="8" t="s">
        <v>147</v>
      </c>
      <c r="H53" s="8" t="s">
        <v>21</v>
      </c>
      <c r="I53" s="8" t="s">
        <v>148</v>
      </c>
      <c r="J53" s="8" t="s">
        <v>149</v>
      </c>
      <c r="K53" s="8" t="s">
        <v>21</v>
      </c>
      <c r="L53" s="6"/>
      <c r="M53" s="7">
        <v>46017</v>
      </c>
      <c r="N53" s="6" t="s">
        <v>23</v>
      </c>
      <c r="O53" s="8" t="s">
        <v>160</v>
      </c>
      <c r="P53" s="6" t="str">
        <f>HYPERLINK("https://docs.wto.org/imrd/directdoc.asp?DDFDocuments/t/G/TBTN25/ARE673.DOCX", "https://docs.wto.org/imrd/directdoc.asp?DDFDocuments/t/G/TBTN25/ARE673.DOCX")</f>
        <v>https://docs.wto.org/imrd/directdoc.asp?DDFDocuments/t/G/TBTN25/ARE673.DOCX</v>
      </c>
      <c r="Q53" s="6" t="str">
        <f>HYPERLINK("https://docs.wto.org/imrd/directdoc.asp?DDFDocuments/u/G/TBTN25/ARE673.DOCX", "https://docs.wto.org/imrd/directdoc.asp?DDFDocuments/u/G/TBTN25/ARE673.DOCX")</f>
        <v>https://docs.wto.org/imrd/directdoc.asp?DDFDocuments/u/G/TBTN25/ARE673.DOCX</v>
      </c>
      <c r="R53" s="6" t="str">
        <f>HYPERLINK("https://docs.wto.org/imrd/directdoc.asp?DDFDocuments/v/G/TBTN25/ARE673.DOCX", "https://docs.wto.org/imrd/directdoc.asp?DDFDocuments/v/G/TBTN25/ARE673.DOCX")</f>
        <v>https://docs.wto.org/imrd/directdoc.asp?DDFDocuments/v/G/TBTN25/ARE673.DOCX</v>
      </c>
    </row>
    <row r="54" spans="1:18" x14ac:dyDescent="0.25">
      <c r="A54" s="8" t="s">
        <v>147</v>
      </c>
      <c r="B54" s="6" t="s">
        <v>114</v>
      </c>
      <c r="C54" s="7">
        <v>45957</v>
      </c>
      <c r="D54"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54" s="8" t="s">
        <v>174</v>
      </c>
      <c r="F54" s="8" t="s">
        <v>175</v>
      </c>
      <c r="G54" s="8" t="s">
        <v>147</v>
      </c>
      <c r="H54" s="8" t="s">
        <v>21</v>
      </c>
      <c r="I54" s="8" t="s">
        <v>148</v>
      </c>
      <c r="J54" s="8" t="s">
        <v>149</v>
      </c>
      <c r="K54" s="8" t="s">
        <v>21</v>
      </c>
      <c r="L54" s="6"/>
      <c r="M54" s="7">
        <v>46017</v>
      </c>
      <c r="N54" s="6" t="s">
        <v>23</v>
      </c>
      <c r="O54" s="8" t="s">
        <v>176</v>
      </c>
      <c r="P54" s="6" t="str">
        <f>HYPERLINK("https://docs.wto.org/imrd/directdoc.asp?DDFDocuments/t/G/TBTN25/ARE676.DOCX", "https://docs.wto.org/imrd/directdoc.asp?DDFDocuments/t/G/TBTN25/ARE676.DOCX")</f>
        <v>https://docs.wto.org/imrd/directdoc.asp?DDFDocuments/t/G/TBTN25/ARE676.DOCX</v>
      </c>
      <c r="Q54" s="6" t="str">
        <f>HYPERLINK("https://docs.wto.org/imrd/directdoc.asp?DDFDocuments/u/G/TBTN25/ARE676.DOCX", "https://docs.wto.org/imrd/directdoc.asp?DDFDocuments/u/G/TBTN25/ARE676.DOCX")</f>
        <v>https://docs.wto.org/imrd/directdoc.asp?DDFDocuments/u/G/TBTN25/ARE676.DOCX</v>
      </c>
      <c r="R54" s="6" t="str">
        <f>HYPERLINK("https://docs.wto.org/imrd/directdoc.asp?DDFDocuments/v/G/TBTN25/ARE676.DOCX", "https://docs.wto.org/imrd/directdoc.asp?DDFDocuments/v/G/TBTN25/ARE676.DOCX")</f>
        <v>https://docs.wto.org/imrd/directdoc.asp?DDFDocuments/v/G/TBTN25/ARE676.DOCX</v>
      </c>
    </row>
    <row r="55" spans="1:18" ht="30" x14ac:dyDescent="0.25">
      <c r="A55" s="8" t="s">
        <v>147</v>
      </c>
      <c r="B55" s="6" t="s">
        <v>192</v>
      </c>
      <c r="C55" s="7">
        <v>45957</v>
      </c>
      <c r="D55"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55" s="8" t="s">
        <v>145</v>
      </c>
      <c r="F55" s="8" t="s">
        <v>146</v>
      </c>
      <c r="G55" s="8" t="s">
        <v>147</v>
      </c>
      <c r="H55" s="8" t="s">
        <v>21</v>
      </c>
      <c r="I55" s="8" t="s">
        <v>148</v>
      </c>
      <c r="J55" s="8" t="s">
        <v>149</v>
      </c>
      <c r="K55" s="8" t="s">
        <v>150</v>
      </c>
      <c r="L55" s="6"/>
      <c r="M55" s="7">
        <v>46017</v>
      </c>
      <c r="N55" s="6" t="s">
        <v>23</v>
      </c>
      <c r="O55" s="8" t="s">
        <v>151</v>
      </c>
      <c r="P55" s="6" t="str">
        <f>HYPERLINK("https://docs.wto.org/imrd/directdoc.asp?DDFDocuments/t/G/TBTN25/ARE674.DOCX", "https://docs.wto.org/imrd/directdoc.asp?DDFDocuments/t/G/TBTN25/ARE674.DOCX")</f>
        <v>https://docs.wto.org/imrd/directdoc.asp?DDFDocuments/t/G/TBTN25/ARE674.DOCX</v>
      </c>
      <c r="Q55" s="6" t="str">
        <f>HYPERLINK("https://docs.wto.org/imrd/directdoc.asp?DDFDocuments/u/G/TBTN25/ARE674.DOCX", "https://docs.wto.org/imrd/directdoc.asp?DDFDocuments/u/G/TBTN25/ARE674.DOCX")</f>
        <v>https://docs.wto.org/imrd/directdoc.asp?DDFDocuments/u/G/TBTN25/ARE674.DOCX</v>
      </c>
      <c r="R55" s="6" t="str">
        <f>HYPERLINK("https://docs.wto.org/imrd/directdoc.asp?DDFDocuments/v/G/TBTN25/ARE674.DOCX", "https://docs.wto.org/imrd/directdoc.asp?DDFDocuments/v/G/TBTN25/ARE674.DOCX")</f>
        <v>https://docs.wto.org/imrd/directdoc.asp?DDFDocuments/v/G/TBTN25/ARE674.DOCX</v>
      </c>
    </row>
    <row r="56" spans="1:18" ht="30" x14ac:dyDescent="0.25">
      <c r="A56" s="8" t="s">
        <v>155</v>
      </c>
      <c r="B56" s="6" t="s">
        <v>114</v>
      </c>
      <c r="C56" s="7">
        <v>45957</v>
      </c>
      <c r="D56"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56" s="8" t="s">
        <v>153</v>
      </c>
      <c r="F56" s="8" t="s">
        <v>154</v>
      </c>
      <c r="G56" s="8" t="s">
        <v>155</v>
      </c>
      <c r="H56" s="8" t="s">
        <v>21</v>
      </c>
      <c r="I56" s="8" t="s">
        <v>156</v>
      </c>
      <c r="J56" s="8" t="s">
        <v>149</v>
      </c>
      <c r="K56" s="8" t="s">
        <v>21</v>
      </c>
      <c r="L56" s="6"/>
      <c r="M56" s="7">
        <v>46017</v>
      </c>
      <c r="N56" s="6" t="s">
        <v>23</v>
      </c>
      <c r="O56" s="8" t="s">
        <v>157</v>
      </c>
      <c r="P56" s="6" t="str">
        <f>HYPERLINK("https://docs.wto.org/imrd/directdoc.asp?DDFDocuments/t/G/TBTN25/ARE678.DOCX", "https://docs.wto.org/imrd/directdoc.asp?DDFDocuments/t/G/TBTN25/ARE678.DOCX")</f>
        <v>https://docs.wto.org/imrd/directdoc.asp?DDFDocuments/t/G/TBTN25/ARE678.DOCX</v>
      </c>
      <c r="Q56" s="6" t="str">
        <f>HYPERLINK("https://docs.wto.org/imrd/directdoc.asp?DDFDocuments/u/G/TBTN25/ARE678.DOCX", "https://docs.wto.org/imrd/directdoc.asp?DDFDocuments/u/G/TBTN25/ARE678.DOCX")</f>
        <v>https://docs.wto.org/imrd/directdoc.asp?DDFDocuments/u/G/TBTN25/ARE678.DOCX</v>
      </c>
      <c r="R56" s="6" t="str">
        <f>HYPERLINK("https://docs.wto.org/imrd/directdoc.asp?DDFDocuments/v/G/TBTN25/ARE678.DOCX", "https://docs.wto.org/imrd/directdoc.asp?DDFDocuments/v/G/TBTN25/ARE678.DOCX")</f>
        <v>https://docs.wto.org/imrd/directdoc.asp?DDFDocuments/v/G/TBTN25/ARE678.DOCX</v>
      </c>
    </row>
    <row r="57" spans="1:18" ht="30" x14ac:dyDescent="0.25">
      <c r="A57" s="8" t="s">
        <v>202</v>
      </c>
      <c r="B57" s="6" t="s">
        <v>89</v>
      </c>
      <c r="C57" s="7">
        <v>45957</v>
      </c>
      <c r="D57" s="9" t="str">
        <f>HYPERLINK("https://www.epingalert.org/en/Search?viewData= G/TBT/N/UGA/2250"," G/TBT/N/UGA/2250")</f>
        <v xml:space="preserve"> G/TBT/N/UGA/2250</v>
      </c>
      <c r="E57" s="8" t="s">
        <v>200</v>
      </c>
      <c r="F57" s="8" t="s">
        <v>201</v>
      </c>
      <c r="G57" s="8" t="s">
        <v>202</v>
      </c>
      <c r="H57" s="8" t="s">
        <v>180</v>
      </c>
      <c r="I57" s="8" t="s">
        <v>168</v>
      </c>
      <c r="J57" s="8" t="s">
        <v>135</v>
      </c>
      <c r="K57" s="8" t="s">
        <v>21</v>
      </c>
      <c r="L57" s="6"/>
      <c r="M57" s="7">
        <v>46017</v>
      </c>
      <c r="N57" s="6" t="s">
        <v>23</v>
      </c>
      <c r="O57" s="8" t="s">
        <v>203</v>
      </c>
      <c r="P57" s="6" t="str">
        <f>HYPERLINK("https://docs.wto.org/imrd/directdoc.asp?DDFDocuments/t/G/TBTN25/UGA2250.DOCX", "https://docs.wto.org/imrd/directdoc.asp?DDFDocuments/t/G/TBTN25/UGA2250.DOCX")</f>
        <v>https://docs.wto.org/imrd/directdoc.asp?DDFDocuments/t/G/TBTN25/UGA2250.DOCX</v>
      </c>
      <c r="Q57" s="6" t="str">
        <f>HYPERLINK("https://docs.wto.org/imrd/directdoc.asp?DDFDocuments/u/G/TBTN25/UGA2250.DOCX", "https://docs.wto.org/imrd/directdoc.asp?DDFDocuments/u/G/TBTN25/UGA2250.DOCX")</f>
        <v>https://docs.wto.org/imrd/directdoc.asp?DDFDocuments/u/G/TBTN25/UGA2250.DOCX</v>
      </c>
      <c r="R57" s="6" t="str">
        <f>HYPERLINK("https://docs.wto.org/imrd/directdoc.asp?DDFDocuments/v/G/TBTN25/UGA2250.DOCX", "https://docs.wto.org/imrd/directdoc.asp?DDFDocuments/v/G/TBTN25/UGA2250.DOCX")</f>
        <v>https://docs.wto.org/imrd/directdoc.asp?DDFDocuments/v/G/TBTN25/UGA2250.DOCX</v>
      </c>
    </row>
    <row r="58" spans="1:18" ht="30" x14ac:dyDescent="0.25">
      <c r="A58" s="8" t="s">
        <v>179</v>
      </c>
      <c r="B58" s="6" t="s">
        <v>89</v>
      </c>
      <c r="C58" s="7">
        <v>45957</v>
      </c>
      <c r="D58" s="9" t="str">
        <f>HYPERLINK("https://www.epingalert.org/en/Search?viewData= G/TBT/N/UGA/2249"," G/TBT/N/UGA/2249")</f>
        <v xml:space="preserve"> G/TBT/N/UGA/2249</v>
      </c>
      <c r="E58" s="8" t="s">
        <v>204</v>
      </c>
      <c r="F58" s="8" t="s">
        <v>205</v>
      </c>
      <c r="G58" s="8" t="s">
        <v>179</v>
      </c>
      <c r="H58" s="8" t="s">
        <v>180</v>
      </c>
      <c r="I58" s="8" t="s">
        <v>134</v>
      </c>
      <c r="J58" s="8" t="s">
        <v>142</v>
      </c>
      <c r="K58" s="8" t="s">
        <v>21</v>
      </c>
      <c r="L58" s="6"/>
      <c r="M58" s="7">
        <v>46017</v>
      </c>
      <c r="N58" s="6" t="s">
        <v>23</v>
      </c>
      <c r="O58" s="8" t="s">
        <v>206</v>
      </c>
      <c r="P58" s="6" t="str">
        <f>HYPERLINK("https://docs.wto.org/imrd/directdoc.asp?DDFDocuments/t/G/TBTN25/UGA2249.DOCX", "https://docs.wto.org/imrd/directdoc.asp?DDFDocuments/t/G/TBTN25/UGA2249.DOCX")</f>
        <v>https://docs.wto.org/imrd/directdoc.asp?DDFDocuments/t/G/TBTN25/UGA2249.DOCX</v>
      </c>
      <c r="Q58" s="6" t="str">
        <f>HYPERLINK("https://docs.wto.org/imrd/directdoc.asp?DDFDocuments/u/G/TBTN25/UGA2249.DOCX", "https://docs.wto.org/imrd/directdoc.asp?DDFDocuments/u/G/TBTN25/UGA2249.DOCX")</f>
        <v>https://docs.wto.org/imrd/directdoc.asp?DDFDocuments/u/G/TBTN25/UGA2249.DOCX</v>
      </c>
      <c r="R58" s="6" t="str">
        <f>HYPERLINK("https://docs.wto.org/imrd/directdoc.asp?DDFDocuments/v/G/TBTN25/UGA2249.DOCX", "https://docs.wto.org/imrd/directdoc.asp?DDFDocuments/v/G/TBTN25/UGA2249.DOCX")</f>
        <v>https://docs.wto.org/imrd/directdoc.asp?DDFDocuments/v/G/TBTN25/UGA2249.DOCX</v>
      </c>
    </row>
    <row r="59" spans="1:18" ht="60" x14ac:dyDescent="0.25">
      <c r="A59" s="8" t="s">
        <v>147</v>
      </c>
      <c r="B59" s="6" t="s">
        <v>182</v>
      </c>
      <c r="C59" s="7">
        <v>45957</v>
      </c>
      <c r="D59"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59" s="8" t="s">
        <v>170</v>
      </c>
      <c r="F59" s="8" t="s">
        <v>171</v>
      </c>
      <c r="G59" s="8" t="s">
        <v>147</v>
      </c>
      <c r="H59" s="8" t="s">
        <v>21</v>
      </c>
      <c r="I59" s="8" t="s">
        <v>148</v>
      </c>
      <c r="J59" s="8" t="s">
        <v>149</v>
      </c>
      <c r="K59" s="8" t="s">
        <v>21</v>
      </c>
      <c r="L59" s="6"/>
      <c r="M59" s="7">
        <v>46017</v>
      </c>
      <c r="N59" s="6" t="s">
        <v>23</v>
      </c>
      <c r="O59" s="8" t="s">
        <v>172</v>
      </c>
      <c r="P59" s="6" t="str">
        <f>HYPERLINK("https://docs.wto.org/imrd/directdoc.asp?DDFDocuments/t/G/TBTN25/ARE677.DOCX", "https://docs.wto.org/imrd/directdoc.asp?DDFDocuments/t/G/TBTN25/ARE677.DOCX")</f>
        <v>https://docs.wto.org/imrd/directdoc.asp?DDFDocuments/t/G/TBTN25/ARE677.DOCX</v>
      </c>
      <c r="Q59" s="6" t="str">
        <f>HYPERLINK("https://docs.wto.org/imrd/directdoc.asp?DDFDocuments/u/G/TBTN25/ARE677.DOCX", "https://docs.wto.org/imrd/directdoc.asp?DDFDocuments/u/G/TBTN25/ARE677.DOCX")</f>
        <v>https://docs.wto.org/imrd/directdoc.asp?DDFDocuments/u/G/TBTN25/ARE677.DOCX</v>
      </c>
      <c r="R59" s="6" t="str">
        <f>HYPERLINK("https://docs.wto.org/imrd/directdoc.asp?DDFDocuments/v/G/TBTN25/ARE677.DOCX", "https://docs.wto.org/imrd/directdoc.asp?DDFDocuments/v/G/TBTN25/ARE677.DOCX")</f>
        <v>https://docs.wto.org/imrd/directdoc.asp?DDFDocuments/v/G/TBTN25/ARE677.DOCX</v>
      </c>
    </row>
    <row r="60" spans="1:18" ht="30" x14ac:dyDescent="0.25">
      <c r="A60" s="8" t="s">
        <v>147</v>
      </c>
      <c r="B60" s="6" t="s">
        <v>173</v>
      </c>
      <c r="C60" s="7">
        <v>45957</v>
      </c>
      <c r="D60"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60" s="8" t="s">
        <v>145</v>
      </c>
      <c r="F60" s="8" t="s">
        <v>146</v>
      </c>
      <c r="G60" s="8" t="s">
        <v>147</v>
      </c>
      <c r="H60" s="8" t="s">
        <v>21</v>
      </c>
      <c r="I60" s="8" t="s">
        <v>148</v>
      </c>
      <c r="J60" s="8" t="s">
        <v>149</v>
      </c>
      <c r="K60" s="8" t="s">
        <v>150</v>
      </c>
      <c r="L60" s="6"/>
      <c r="M60" s="7">
        <v>46017</v>
      </c>
      <c r="N60" s="6" t="s">
        <v>23</v>
      </c>
      <c r="O60" s="8" t="s">
        <v>151</v>
      </c>
      <c r="P60" s="6" t="str">
        <f>HYPERLINK("https://docs.wto.org/imrd/directdoc.asp?DDFDocuments/t/G/TBTN25/ARE674.DOCX", "https://docs.wto.org/imrd/directdoc.asp?DDFDocuments/t/G/TBTN25/ARE674.DOCX")</f>
        <v>https://docs.wto.org/imrd/directdoc.asp?DDFDocuments/t/G/TBTN25/ARE674.DOCX</v>
      </c>
      <c r="Q60" s="6" t="str">
        <f>HYPERLINK("https://docs.wto.org/imrd/directdoc.asp?DDFDocuments/u/G/TBTN25/ARE674.DOCX", "https://docs.wto.org/imrd/directdoc.asp?DDFDocuments/u/G/TBTN25/ARE674.DOCX")</f>
        <v>https://docs.wto.org/imrd/directdoc.asp?DDFDocuments/u/G/TBTN25/ARE674.DOCX</v>
      </c>
      <c r="R60" s="6" t="str">
        <f>HYPERLINK("https://docs.wto.org/imrd/directdoc.asp?DDFDocuments/v/G/TBTN25/ARE674.DOCX", "https://docs.wto.org/imrd/directdoc.asp?DDFDocuments/v/G/TBTN25/ARE674.DOCX")</f>
        <v>https://docs.wto.org/imrd/directdoc.asp?DDFDocuments/v/G/TBTN25/ARE674.DOCX</v>
      </c>
    </row>
    <row r="61" spans="1:18" ht="45" x14ac:dyDescent="0.25">
      <c r="A61" s="8" t="s">
        <v>147</v>
      </c>
      <c r="B61" s="6" t="s">
        <v>182</v>
      </c>
      <c r="C61" s="7">
        <v>45957</v>
      </c>
      <c r="D61"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61" s="8" t="s">
        <v>158</v>
      </c>
      <c r="F61" s="8" t="s">
        <v>159</v>
      </c>
      <c r="G61" s="8" t="s">
        <v>147</v>
      </c>
      <c r="H61" s="8" t="s">
        <v>21</v>
      </c>
      <c r="I61" s="8" t="s">
        <v>148</v>
      </c>
      <c r="J61" s="8" t="s">
        <v>149</v>
      </c>
      <c r="K61" s="8" t="s">
        <v>21</v>
      </c>
      <c r="L61" s="6"/>
      <c r="M61" s="7">
        <v>46017</v>
      </c>
      <c r="N61" s="6" t="s">
        <v>23</v>
      </c>
      <c r="O61" s="8" t="s">
        <v>160</v>
      </c>
      <c r="P61" s="6" t="str">
        <f>HYPERLINK("https://docs.wto.org/imrd/directdoc.asp?DDFDocuments/t/G/TBTN25/ARE673.DOCX", "https://docs.wto.org/imrd/directdoc.asp?DDFDocuments/t/G/TBTN25/ARE673.DOCX")</f>
        <v>https://docs.wto.org/imrd/directdoc.asp?DDFDocuments/t/G/TBTN25/ARE673.DOCX</v>
      </c>
      <c r="Q61" s="6" t="str">
        <f>HYPERLINK("https://docs.wto.org/imrd/directdoc.asp?DDFDocuments/u/G/TBTN25/ARE673.DOCX", "https://docs.wto.org/imrd/directdoc.asp?DDFDocuments/u/G/TBTN25/ARE673.DOCX")</f>
        <v>https://docs.wto.org/imrd/directdoc.asp?DDFDocuments/u/G/TBTN25/ARE673.DOCX</v>
      </c>
      <c r="R61" s="6" t="str">
        <f>HYPERLINK("https://docs.wto.org/imrd/directdoc.asp?DDFDocuments/v/G/TBTN25/ARE673.DOCX", "https://docs.wto.org/imrd/directdoc.asp?DDFDocuments/v/G/TBTN25/ARE673.DOCX")</f>
        <v>https://docs.wto.org/imrd/directdoc.asp?DDFDocuments/v/G/TBTN25/ARE673.DOCX</v>
      </c>
    </row>
    <row r="62" spans="1:18" ht="135" x14ac:dyDescent="0.25">
      <c r="A62" s="8" t="s">
        <v>210</v>
      </c>
      <c r="B62" s="6" t="s">
        <v>207</v>
      </c>
      <c r="C62" s="7">
        <v>45957</v>
      </c>
      <c r="D62" s="9" t="str">
        <f>HYPERLINK("https://www.epingalert.org/en/Search?viewData= G/TBT/N/THA/798"," G/TBT/N/THA/798")</f>
        <v xml:space="preserve"> G/TBT/N/THA/798</v>
      </c>
      <c r="E62" s="8" t="s">
        <v>208</v>
      </c>
      <c r="F62" s="8" t="s">
        <v>209</v>
      </c>
      <c r="G62" s="8" t="s">
        <v>210</v>
      </c>
      <c r="H62" s="8" t="s">
        <v>21</v>
      </c>
      <c r="I62" s="8" t="s">
        <v>211</v>
      </c>
      <c r="J62" s="8" t="s">
        <v>78</v>
      </c>
      <c r="K62" s="8" t="s">
        <v>21</v>
      </c>
      <c r="L62" s="6"/>
      <c r="M62" s="7" t="s">
        <v>21</v>
      </c>
      <c r="N62" s="6" t="s">
        <v>23</v>
      </c>
      <c r="O62" s="8" t="s">
        <v>212</v>
      </c>
      <c r="P62" s="6" t="str">
        <f>HYPERLINK("https://docs.wto.org/imrd/directdoc.asp?DDFDocuments/t/G/TBTN25/THA798.DOCX", "https://docs.wto.org/imrd/directdoc.asp?DDFDocuments/t/G/TBTN25/THA798.DOCX")</f>
        <v>https://docs.wto.org/imrd/directdoc.asp?DDFDocuments/t/G/TBTN25/THA798.DOCX</v>
      </c>
      <c r="Q62" s="6" t="str">
        <f>HYPERLINK("https://docs.wto.org/imrd/directdoc.asp?DDFDocuments/u/G/TBTN25/THA798.DOCX", "https://docs.wto.org/imrd/directdoc.asp?DDFDocuments/u/G/TBTN25/THA798.DOCX")</f>
        <v>https://docs.wto.org/imrd/directdoc.asp?DDFDocuments/u/G/TBTN25/THA798.DOCX</v>
      </c>
      <c r="R62" s="6" t="str">
        <f>HYPERLINK("https://docs.wto.org/imrd/directdoc.asp?DDFDocuments/v/G/TBTN25/THA798.DOCX", "https://docs.wto.org/imrd/directdoc.asp?DDFDocuments/v/G/TBTN25/THA798.DOCX")</f>
        <v>https://docs.wto.org/imrd/directdoc.asp?DDFDocuments/v/G/TBTN25/THA798.DOCX</v>
      </c>
    </row>
    <row r="63" spans="1:18" ht="45" x14ac:dyDescent="0.25">
      <c r="A63" s="8" t="s">
        <v>215</v>
      </c>
      <c r="B63" s="6" t="s">
        <v>89</v>
      </c>
      <c r="C63" s="7">
        <v>45957</v>
      </c>
      <c r="D63" s="9" t="str">
        <f>HYPERLINK("https://www.epingalert.org/en/Search?viewData= G/TBT/N/UGA/2245"," G/TBT/N/UGA/2245")</f>
        <v xml:space="preserve"> G/TBT/N/UGA/2245</v>
      </c>
      <c r="E63" s="8" t="s">
        <v>213</v>
      </c>
      <c r="F63" s="8" t="s">
        <v>214</v>
      </c>
      <c r="G63" s="8" t="s">
        <v>215</v>
      </c>
      <c r="H63" s="8" t="s">
        <v>216</v>
      </c>
      <c r="I63" s="8" t="s">
        <v>168</v>
      </c>
      <c r="J63" s="8" t="s">
        <v>135</v>
      </c>
      <c r="K63" s="8" t="s">
        <v>21</v>
      </c>
      <c r="L63" s="6"/>
      <c r="M63" s="7">
        <v>46017</v>
      </c>
      <c r="N63" s="6" t="s">
        <v>23</v>
      </c>
      <c r="O63" s="8" t="s">
        <v>217</v>
      </c>
      <c r="P63" s="6" t="str">
        <f>HYPERLINK("https://docs.wto.org/imrd/directdoc.asp?DDFDocuments/t/G/TBTN25/UGA2245.DOCX", "https://docs.wto.org/imrd/directdoc.asp?DDFDocuments/t/G/TBTN25/UGA2245.DOCX")</f>
        <v>https://docs.wto.org/imrd/directdoc.asp?DDFDocuments/t/G/TBTN25/UGA2245.DOCX</v>
      </c>
      <c r="Q63" s="6" t="str">
        <f>HYPERLINK("https://docs.wto.org/imrd/directdoc.asp?DDFDocuments/u/G/TBTN25/UGA2245.DOCX", "https://docs.wto.org/imrd/directdoc.asp?DDFDocuments/u/G/TBTN25/UGA2245.DOCX")</f>
        <v>https://docs.wto.org/imrd/directdoc.asp?DDFDocuments/u/G/TBTN25/UGA2245.DOCX</v>
      </c>
      <c r="R63" s="6" t="str">
        <f>HYPERLINK("https://docs.wto.org/imrd/directdoc.asp?DDFDocuments/v/G/TBTN25/UGA2245.DOCX", "https://docs.wto.org/imrd/directdoc.asp?DDFDocuments/v/G/TBTN25/UGA2245.DOCX")</f>
        <v>https://docs.wto.org/imrd/directdoc.asp?DDFDocuments/v/G/TBTN25/UGA2245.DOCX</v>
      </c>
    </row>
    <row r="64" spans="1:18" ht="120" x14ac:dyDescent="0.25">
      <c r="A64" s="8" t="s">
        <v>220</v>
      </c>
      <c r="B64" s="6" t="s">
        <v>89</v>
      </c>
      <c r="C64" s="7">
        <v>45957</v>
      </c>
      <c r="D64" s="9" t="str">
        <f>HYPERLINK("https://www.epingalert.org/en/Search?viewData= G/TBT/N/UGA/2251"," G/TBT/N/UGA/2251")</f>
        <v xml:space="preserve"> G/TBT/N/UGA/2251</v>
      </c>
      <c r="E64" s="8" t="s">
        <v>218</v>
      </c>
      <c r="F64" s="8" t="s">
        <v>219</v>
      </c>
      <c r="G64" s="8" t="s">
        <v>220</v>
      </c>
      <c r="H64" s="8" t="s">
        <v>221</v>
      </c>
      <c r="I64" s="8" t="s">
        <v>141</v>
      </c>
      <c r="J64" s="8" t="s">
        <v>142</v>
      </c>
      <c r="K64" s="8" t="s">
        <v>21</v>
      </c>
      <c r="L64" s="6"/>
      <c r="M64" s="7">
        <v>46017</v>
      </c>
      <c r="N64" s="6" t="s">
        <v>23</v>
      </c>
      <c r="O64" s="8" t="s">
        <v>222</v>
      </c>
      <c r="P64" s="6" t="str">
        <f>HYPERLINK("https://docs.wto.org/imrd/directdoc.asp?DDFDocuments/t/G/TBTN25/UGA2251.DOCX", "https://docs.wto.org/imrd/directdoc.asp?DDFDocuments/t/G/TBTN25/UGA2251.DOCX")</f>
        <v>https://docs.wto.org/imrd/directdoc.asp?DDFDocuments/t/G/TBTN25/UGA2251.DOCX</v>
      </c>
      <c r="Q64" s="6" t="str">
        <f>HYPERLINK("https://docs.wto.org/imrd/directdoc.asp?DDFDocuments/u/G/TBTN25/UGA2251.DOCX", "https://docs.wto.org/imrd/directdoc.asp?DDFDocuments/u/G/TBTN25/UGA2251.DOCX")</f>
        <v>https://docs.wto.org/imrd/directdoc.asp?DDFDocuments/u/G/TBTN25/UGA2251.DOCX</v>
      </c>
      <c r="R64" s="6" t="str">
        <f>HYPERLINK("https://docs.wto.org/imrd/directdoc.asp?DDFDocuments/v/G/TBTN25/UGA2251.DOCX", "https://docs.wto.org/imrd/directdoc.asp?DDFDocuments/v/G/TBTN25/UGA2251.DOCX")</f>
        <v>https://docs.wto.org/imrd/directdoc.asp?DDFDocuments/v/G/TBTN25/UGA2251.DOCX</v>
      </c>
    </row>
    <row r="65" spans="1:18" ht="30" x14ac:dyDescent="0.25">
      <c r="A65" s="8" t="s">
        <v>147</v>
      </c>
      <c r="B65" s="6" t="s">
        <v>183</v>
      </c>
      <c r="C65" s="7">
        <v>45957</v>
      </c>
      <c r="D65"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65" s="8" t="s">
        <v>145</v>
      </c>
      <c r="F65" s="8" t="s">
        <v>146</v>
      </c>
      <c r="G65" s="8" t="s">
        <v>147</v>
      </c>
      <c r="H65" s="8" t="s">
        <v>21</v>
      </c>
      <c r="I65" s="8" t="s">
        <v>148</v>
      </c>
      <c r="J65" s="8" t="s">
        <v>149</v>
      </c>
      <c r="K65" s="8" t="s">
        <v>150</v>
      </c>
      <c r="L65" s="6"/>
      <c r="M65" s="7">
        <v>46017</v>
      </c>
      <c r="N65" s="6" t="s">
        <v>23</v>
      </c>
      <c r="O65" s="8" t="s">
        <v>151</v>
      </c>
      <c r="P65" s="6" t="str">
        <f>HYPERLINK("https://docs.wto.org/imrd/directdoc.asp?DDFDocuments/t/G/TBTN25/ARE674.DOCX", "https://docs.wto.org/imrd/directdoc.asp?DDFDocuments/t/G/TBTN25/ARE674.DOCX")</f>
        <v>https://docs.wto.org/imrd/directdoc.asp?DDFDocuments/t/G/TBTN25/ARE674.DOCX</v>
      </c>
      <c r="Q65" s="6" t="str">
        <f>HYPERLINK("https://docs.wto.org/imrd/directdoc.asp?DDFDocuments/u/G/TBTN25/ARE674.DOCX", "https://docs.wto.org/imrd/directdoc.asp?DDFDocuments/u/G/TBTN25/ARE674.DOCX")</f>
        <v>https://docs.wto.org/imrd/directdoc.asp?DDFDocuments/u/G/TBTN25/ARE674.DOCX</v>
      </c>
      <c r="R65" s="6" t="str">
        <f>HYPERLINK("https://docs.wto.org/imrd/directdoc.asp?DDFDocuments/v/G/TBTN25/ARE674.DOCX", "https://docs.wto.org/imrd/directdoc.asp?DDFDocuments/v/G/TBTN25/ARE674.DOCX")</f>
        <v>https://docs.wto.org/imrd/directdoc.asp?DDFDocuments/v/G/TBTN25/ARE674.DOCX</v>
      </c>
    </row>
    <row r="66" spans="1:18" ht="60" x14ac:dyDescent="0.25">
      <c r="A66" s="8" t="s">
        <v>147</v>
      </c>
      <c r="B66" s="6" t="s">
        <v>114</v>
      </c>
      <c r="C66" s="7">
        <v>45957</v>
      </c>
      <c r="D66"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66" s="8" t="s">
        <v>170</v>
      </c>
      <c r="F66" s="8" t="s">
        <v>171</v>
      </c>
      <c r="G66" s="8" t="s">
        <v>147</v>
      </c>
      <c r="H66" s="8" t="s">
        <v>21</v>
      </c>
      <c r="I66" s="8" t="s">
        <v>148</v>
      </c>
      <c r="J66" s="8" t="s">
        <v>149</v>
      </c>
      <c r="K66" s="8" t="s">
        <v>21</v>
      </c>
      <c r="L66" s="6"/>
      <c r="M66" s="7">
        <v>46017</v>
      </c>
      <c r="N66" s="6" t="s">
        <v>23</v>
      </c>
      <c r="O66" s="8" t="s">
        <v>172</v>
      </c>
      <c r="P66" s="6" t="str">
        <f>HYPERLINK("https://docs.wto.org/imrd/directdoc.asp?DDFDocuments/t/G/TBTN25/ARE677.DOCX", "https://docs.wto.org/imrd/directdoc.asp?DDFDocuments/t/G/TBTN25/ARE677.DOCX")</f>
        <v>https://docs.wto.org/imrd/directdoc.asp?DDFDocuments/t/G/TBTN25/ARE677.DOCX</v>
      </c>
      <c r="Q66" s="6" t="str">
        <f>HYPERLINK("https://docs.wto.org/imrd/directdoc.asp?DDFDocuments/u/G/TBTN25/ARE677.DOCX", "https://docs.wto.org/imrd/directdoc.asp?DDFDocuments/u/G/TBTN25/ARE677.DOCX")</f>
        <v>https://docs.wto.org/imrd/directdoc.asp?DDFDocuments/u/G/TBTN25/ARE677.DOCX</v>
      </c>
      <c r="R66" s="6" t="str">
        <f>HYPERLINK("https://docs.wto.org/imrd/directdoc.asp?DDFDocuments/v/G/TBTN25/ARE677.DOCX", "https://docs.wto.org/imrd/directdoc.asp?DDFDocuments/v/G/TBTN25/ARE677.DOCX")</f>
        <v>https://docs.wto.org/imrd/directdoc.asp?DDFDocuments/v/G/TBTN25/ARE677.DOCX</v>
      </c>
    </row>
    <row r="67" spans="1:18" ht="409.5" x14ac:dyDescent="0.25">
      <c r="A67" s="8" t="s">
        <v>226</v>
      </c>
      <c r="B67" s="6" t="s">
        <v>223</v>
      </c>
      <c r="C67" s="7">
        <v>45957</v>
      </c>
      <c r="D67" s="9" t="str">
        <f>HYPERLINK("https://www.epingalert.org/en/Search?viewData= G/TBT/N/UKR/361"," G/TBT/N/UKR/361")</f>
        <v xml:space="preserve"> G/TBT/N/UKR/361</v>
      </c>
      <c r="E67" s="8" t="s">
        <v>224</v>
      </c>
      <c r="F67" s="8" t="s">
        <v>225</v>
      </c>
      <c r="G67" s="8" t="s">
        <v>226</v>
      </c>
      <c r="H67" s="8" t="s">
        <v>21</v>
      </c>
      <c r="I67" s="8" t="s">
        <v>227</v>
      </c>
      <c r="J67" s="8" t="s">
        <v>78</v>
      </c>
      <c r="K67" s="8" t="s">
        <v>21</v>
      </c>
      <c r="L67" s="6"/>
      <c r="M67" s="7">
        <v>46017</v>
      </c>
      <c r="N67" s="6" t="s">
        <v>23</v>
      </c>
      <c r="O67" s="8" t="s">
        <v>228</v>
      </c>
      <c r="P67" s="6" t="str">
        <f>HYPERLINK("https://docs.wto.org/imrd/directdoc.asp?DDFDocuments/t/G/TBTN25/UKR361.DOCX", "https://docs.wto.org/imrd/directdoc.asp?DDFDocuments/t/G/TBTN25/UKR361.DOCX")</f>
        <v>https://docs.wto.org/imrd/directdoc.asp?DDFDocuments/t/G/TBTN25/UKR361.DOCX</v>
      </c>
      <c r="Q67" s="6" t="str">
        <f>HYPERLINK("https://docs.wto.org/imrd/directdoc.asp?DDFDocuments/u/G/TBTN25/UKR361.DOCX", "https://docs.wto.org/imrd/directdoc.asp?DDFDocuments/u/G/TBTN25/UKR361.DOCX")</f>
        <v>https://docs.wto.org/imrd/directdoc.asp?DDFDocuments/u/G/TBTN25/UKR361.DOCX</v>
      </c>
      <c r="R67" s="6" t="str">
        <f>HYPERLINK("https://docs.wto.org/imrd/directdoc.asp?DDFDocuments/v/G/TBTN25/UKR361.DOCX", "https://docs.wto.org/imrd/directdoc.asp?DDFDocuments/v/G/TBTN25/UKR361.DOCX")</f>
        <v>https://docs.wto.org/imrd/directdoc.asp?DDFDocuments/v/G/TBTN25/UKR361.DOCX</v>
      </c>
    </row>
    <row r="68" spans="1:18" ht="30" x14ac:dyDescent="0.25">
      <c r="A68" s="8" t="s">
        <v>147</v>
      </c>
      <c r="B68" s="6" t="s">
        <v>152</v>
      </c>
      <c r="C68" s="7">
        <v>45957</v>
      </c>
      <c r="D68" s="9" t="str">
        <f>HYPERLINK("https://www.epingalert.org/en/Search?viewData= G/TBT/N/ARE/674, G/TBT/N/BHR/753, G/TBT/N/KWT/737, G/TBT/N/OMN/577, G/TBT/N/QAT/728, G/TBT/N/SAU/1407, G/TBT/N/YEM/328"," G/TBT/N/ARE/674, G/TBT/N/BHR/753, G/TBT/N/KWT/737, G/TBT/N/OMN/577, G/TBT/N/QAT/728, G/TBT/N/SAU/1407, G/TBT/N/YEM/328")</f>
        <v xml:space="preserve"> G/TBT/N/ARE/674, G/TBT/N/BHR/753, G/TBT/N/KWT/737, G/TBT/N/OMN/577, G/TBT/N/QAT/728, G/TBT/N/SAU/1407, G/TBT/N/YEM/328</v>
      </c>
      <c r="E68" s="8" t="s">
        <v>145</v>
      </c>
      <c r="F68" s="8" t="s">
        <v>146</v>
      </c>
      <c r="G68" s="8" t="s">
        <v>147</v>
      </c>
      <c r="H68" s="8" t="s">
        <v>21</v>
      </c>
      <c r="I68" s="8" t="s">
        <v>148</v>
      </c>
      <c r="J68" s="8" t="s">
        <v>149</v>
      </c>
      <c r="K68" s="8" t="s">
        <v>150</v>
      </c>
      <c r="L68" s="6"/>
      <c r="M68" s="7">
        <v>46017</v>
      </c>
      <c r="N68" s="6" t="s">
        <v>23</v>
      </c>
      <c r="O68" s="8" t="s">
        <v>151</v>
      </c>
      <c r="P68" s="6" t="str">
        <f>HYPERLINK("https://docs.wto.org/imrd/directdoc.asp?DDFDocuments/t/G/TBTN25/ARE674.DOCX", "https://docs.wto.org/imrd/directdoc.asp?DDFDocuments/t/G/TBTN25/ARE674.DOCX")</f>
        <v>https://docs.wto.org/imrd/directdoc.asp?DDFDocuments/t/G/TBTN25/ARE674.DOCX</v>
      </c>
      <c r="Q68" s="6" t="str">
        <f>HYPERLINK("https://docs.wto.org/imrd/directdoc.asp?DDFDocuments/u/G/TBTN25/ARE674.DOCX", "https://docs.wto.org/imrd/directdoc.asp?DDFDocuments/u/G/TBTN25/ARE674.DOCX")</f>
        <v>https://docs.wto.org/imrd/directdoc.asp?DDFDocuments/u/G/TBTN25/ARE674.DOCX</v>
      </c>
      <c r="R68" s="6" t="str">
        <f>HYPERLINK("https://docs.wto.org/imrd/directdoc.asp?DDFDocuments/v/G/TBTN25/ARE674.DOCX", "https://docs.wto.org/imrd/directdoc.asp?DDFDocuments/v/G/TBTN25/ARE674.DOCX")</f>
        <v>https://docs.wto.org/imrd/directdoc.asp?DDFDocuments/v/G/TBTN25/ARE674.DOCX</v>
      </c>
    </row>
    <row r="69" spans="1:18" ht="60" x14ac:dyDescent="0.25">
      <c r="A69" s="8" t="s">
        <v>147</v>
      </c>
      <c r="B69" s="6" t="s">
        <v>183</v>
      </c>
      <c r="C69" s="7">
        <v>45957</v>
      </c>
      <c r="D69"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69" s="8" t="s">
        <v>170</v>
      </c>
      <c r="F69" s="8" t="s">
        <v>171</v>
      </c>
      <c r="G69" s="8" t="s">
        <v>147</v>
      </c>
      <c r="H69" s="8" t="s">
        <v>21</v>
      </c>
      <c r="I69" s="8" t="s">
        <v>148</v>
      </c>
      <c r="J69" s="8" t="s">
        <v>149</v>
      </c>
      <c r="K69" s="8" t="s">
        <v>21</v>
      </c>
      <c r="L69" s="6"/>
      <c r="M69" s="7">
        <v>46017</v>
      </c>
      <c r="N69" s="6" t="s">
        <v>23</v>
      </c>
      <c r="O69" s="8" t="s">
        <v>172</v>
      </c>
      <c r="P69" s="6" t="str">
        <f>HYPERLINK("https://docs.wto.org/imrd/directdoc.asp?DDFDocuments/t/G/TBTN25/ARE677.DOCX", "https://docs.wto.org/imrd/directdoc.asp?DDFDocuments/t/G/TBTN25/ARE677.DOCX")</f>
        <v>https://docs.wto.org/imrd/directdoc.asp?DDFDocuments/t/G/TBTN25/ARE677.DOCX</v>
      </c>
      <c r="Q69" s="6" t="str">
        <f>HYPERLINK("https://docs.wto.org/imrd/directdoc.asp?DDFDocuments/u/G/TBTN25/ARE677.DOCX", "https://docs.wto.org/imrd/directdoc.asp?DDFDocuments/u/G/TBTN25/ARE677.DOCX")</f>
        <v>https://docs.wto.org/imrd/directdoc.asp?DDFDocuments/u/G/TBTN25/ARE677.DOCX</v>
      </c>
      <c r="R69" s="6" t="str">
        <f>HYPERLINK("https://docs.wto.org/imrd/directdoc.asp?DDFDocuments/v/G/TBTN25/ARE677.DOCX", "https://docs.wto.org/imrd/directdoc.asp?DDFDocuments/v/G/TBTN25/ARE677.DOCX")</f>
        <v>https://docs.wto.org/imrd/directdoc.asp?DDFDocuments/v/G/TBTN25/ARE677.DOCX</v>
      </c>
    </row>
    <row r="70" spans="1:18" x14ac:dyDescent="0.25">
      <c r="A70" s="8" t="s">
        <v>147</v>
      </c>
      <c r="B70" s="6" t="s">
        <v>144</v>
      </c>
      <c r="C70" s="7">
        <v>45957</v>
      </c>
      <c r="D70"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70" s="8" t="s">
        <v>174</v>
      </c>
      <c r="F70" s="8" t="s">
        <v>175</v>
      </c>
      <c r="G70" s="8" t="s">
        <v>147</v>
      </c>
      <c r="H70" s="8" t="s">
        <v>21</v>
      </c>
      <c r="I70" s="8" t="s">
        <v>148</v>
      </c>
      <c r="J70" s="8" t="s">
        <v>149</v>
      </c>
      <c r="K70" s="8" t="s">
        <v>21</v>
      </c>
      <c r="L70" s="6"/>
      <c r="M70" s="7">
        <v>46017</v>
      </c>
      <c r="N70" s="6" t="s">
        <v>23</v>
      </c>
      <c r="O70" s="8" t="s">
        <v>176</v>
      </c>
      <c r="P70" s="6" t="str">
        <f>HYPERLINK("https://docs.wto.org/imrd/directdoc.asp?DDFDocuments/t/G/TBTN25/ARE676.DOCX", "https://docs.wto.org/imrd/directdoc.asp?DDFDocuments/t/G/TBTN25/ARE676.DOCX")</f>
        <v>https://docs.wto.org/imrd/directdoc.asp?DDFDocuments/t/G/TBTN25/ARE676.DOCX</v>
      </c>
      <c r="Q70" s="6" t="str">
        <f>HYPERLINK("https://docs.wto.org/imrd/directdoc.asp?DDFDocuments/u/G/TBTN25/ARE676.DOCX", "https://docs.wto.org/imrd/directdoc.asp?DDFDocuments/u/G/TBTN25/ARE676.DOCX")</f>
        <v>https://docs.wto.org/imrd/directdoc.asp?DDFDocuments/u/G/TBTN25/ARE676.DOCX</v>
      </c>
      <c r="R70" s="6" t="str">
        <f>HYPERLINK("https://docs.wto.org/imrd/directdoc.asp?DDFDocuments/v/G/TBTN25/ARE676.DOCX", "https://docs.wto.org/imrd/directdoc.asp?DDFDocuments/v/G/TBTN25/ARE676.DOCX")</f>
        <v>https://docs.wto.org/imrd/directdoc.asp?DDFDocuments/v/G/TBTN25/ARE676.DOCX</v>
      </c>
    </row>
    <row r="71" spans="1:18" ht="30" x14ac:dyDescent="0.25">
      <c r="A71" s="8" t="s">
        <v>147</v>
      </c>
      <c r="B71" s="6" t="s">
        <v>152</v>
      </c>
      <c r="C71" s="7">
        <v>45957</v>
      </c>
      <c r="D71"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71" s="8" t="s">
        <v>161</v>
      </c>
      <c r="F71" s="8" t="s">
        <v>162</v>
      </c>
      <c r="G71" s="8" t="s">
        <v>147</v>
      </c>
      <c r="H71" s="8" t="s">
        <v>21</v>
      </c>
      <c r="I71" s="8" t="s">
        <v>148</v>
      </c>
      <c r="J71" s="8" t="s">
        <v>149</v>
      </c>
      <c r="K71" s="8" t="s">
        <v>150</v>
      </c>
      <c r="L71" s="6"/>
      <c r="M71" s="7">
        <v>46017</v>
      </c>
      <c r="N71" s="6" t="s">
        <v>23</v>
      </c>
      <c r="O71" s="8" t="s">
        <v>163</v>
      </c>
      <c r="P71" s="6" t="str">
        <f>HYPERLINK("https://docs.wto.org/imrd/directdoc.asp?DDFDocuments/t/G/TBTN25/ARE675.DOCX", "https://docs.wto.org/imrd/directdoc.asp?DDFDocuments/t/G/TBTN25/ARE675.DOCX")</f>
        <v>https://docs.wto.org/imrd/directdoc.asp?DDFDocuments/t/G/TBTN25/ARE675.DOCX</v>
      </c>
      <c r="Q71" s="6" t="str">
        <f>HYPERLINK("https://docs.wto.org/imrd/directdoc.asp?DDFDocuments/u/G/TBTN25/ARE675.DOCX", "https://docs.wto.org/imrd/directdoc.asp?DDFDocuments/u/G/TBTN25/ARE675.DOCX")</f>
        <v>https://docs.wto.org/imrd/directdoc.asp?DDFDocuments/u/G/TBTN25/ARE675.DOCX</v>
      </c>
      <c r="R71" s="6" t="str">
        <f>HYPERLINK("https://docs.wto.org/imrd/directdoc.asp?DDFDocuments/v/G/TBTN25/ARE675.DOCX", "https://docs.wto.org/imrd/directdoc.asp?DDFDocuments/v/G/TBTN25/ARE675.DOCX")</f>
        <v>https://docs.wto.org/imrd/directdoc.asp?DDFDocuments/v/G/TBTN25/ARE675.DOCX</v>
      </c>
    </row>
    <row r="72" spans="1:18" ht="30" x14ac:dyDescent="0.25">
      <c r="A72" s="8" t="s">
        <v>155</v>
      </c>
      <c r="B72" s="6" t="s">
        <v>173</v>
      </c>
      <c r="C72" s="7">
        <v>45957</v>
      </c>
      <c r="D72"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72" s="8" t="s">
        <v>153</v>
      </c>
      <c r="F72" s="8" t="s">
        <v>154</v>
      </c>
      <c r="G72" s="8" t="s">
        <v>155</v>
      </c>
      <c r="H72" s="8" t="s">
        <v>21</v>
      </c>
      <c r="I72" s="8" t="s">
        <v>156</v>
      </c>
      <c r="J72" s="8" t="s">
        <v>149</v>
      </c>
      <c r="K72" s="8" t="s">
        <v>21</v>
      </c>
      <c r="L72" s="6"/>
      <c r="M72" s="7">
        <v>46017</v>
      </c>
      <c r="N72" s="6" t="s">
        <v>23</v>
      </c>
      <c r="O72" s="8" t="s">
        <v>157</v>
      </c>
      <c r="P72" s="6" t="str">
        <f>HYPERLINK("https://docs.wto.org/imrd/directdoc.asp?DDFDocuments/t/G/TBTN25/ARE678.DOCX", "https://docs.wto.org/imrd/directdoc.asp?DDFDocuments/t/G/TBTN25/ARE678.DOCX")</f>
        <v>https://docs.wto.org/imrd/directdoc.asp?DDFDocuments/t/G/TBTN25/ARE678.DOCX</v>
      </c>
      <c r="Q72" s="6" t="str">
        <f>HYPERLINK("https://docs.wto.org/imrd/directdoc.asp?DDFDocuments/u/G/TBTN25/ARE678.DOCX", "https://docs.wto.org/imrd/directdoc.asp?DDFDocuments/u/G/TBTN25/ARE678.DOCX")</f>
        <v>https://docs.wto.org/imrd/directdoc.asp?DDFDocuments/u/G/TBTN25/ARE678.DOCX</v>
      </c>
      <c r="R72" s="6" t="str">
        <f>HYPERLINK("https://docs.wto.org/imrd/directdoc.asp?DDFDocuments/v/G/TBTN25/ARE678.DOCX", "https://docs.wto.org/imrd/directdoc.asp?DDFDocuments/v/G/TBTN25/ARE678.DOCX")</f>
        <v>https://docs.wto.org/imrd/directdoc.asp?DDFDocuments/v/G/TBTN25/ARE678.DOCX</v>
      </c>
    </row>
    <row r="73" spans="1:18" ht="45" x14ac:dyDescent="0.25">
      <c r="A73" s="8" t="s">
        <v>147</v>
      </c>
      <c r="B73" s="6" t="s">
        <v>144</v>
      </c>
      <c r="C73" s="7">
        <v>45957</v>
      </c>
      <c r="D73"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73" s="8" t="s">
        <v>158</v>
      </c>
      <c r="F73" s="8" t="s">
        <v>159</v>
      </c>
      <c r="G73" s="8" t="s">
        <v>147</v>
      </c>
      <c r="H73" s="8" t="s">
        <v>21</v>
      </c>
      <c r="I73" s="8" t="s">
        <v>148</v>
      </c>
      <c r="J73" s="8" t="s">
        <v>149</v>
      </c>
      <c r="K73" s="8" t="s">
        <v>21</v>
      </c>
      <c r="L73" s="6"/>
      <c r="M73" s="7">
        <v>46017</v>
      </c>
      <c r="N73" s="6" t="s">
        <v>23</v>
      </c>
      <c r="O73" s="8" t="s">
        <v>160</v>
      </c>
      <c r="P73" s="6" t="str">
        <f>HYPERLINK("https://docs.wto.org/imrd/directdoc.asp?DDFDocuments/t/G/TBTN25/ARE673.DOCX", "https://docs.wto.org/imrd/directdoc.asp?DDFDocuments/t/G/TBTN25/ARE673.DOCX")</f>
        <v>https://docs.wto.org/imrd/directdoc.asp?DDFDocuments/t/G/TBTN25/ARE673.DOCX</v>
      </c>
      <c r="Q73" s="6" t="str">
        <f>HYPERLINK("https://docs.wto.org/imrd/directdoc.asp?DDFDocuments/u/G/TBTN25/ARE673.DOCX", "https://docs.wto.org/imrd/directdoc.asp?DDFDocuments/u/G/TBTN25/ARE673.DOCX")</f>
        <v>https://docs.wto.org/imrd/directdoc.asp?DDFDocuments/u/G/TBTN25/ARE673.DOCX</v>
      </c>
      <c r="R73" s="6" t="str">
        <f>HYPERLINK("https://docs.wto.org/imrd/directdoc.asp?DDFDocuments/v/G/TBTN25/ARE673.DOCX", "https://docs.wto.org/imrd/directdoc.asp?DDFDocuments/v/G/TBTN25/ARE673.DOCX")</f>
        <v>https://docs.wto.org/imrd/directdoc.asp?DDFDocuments/v/G/TBTN25/ARE673.DOCX</v>
      </c>
    </row>
    <row r="74" spans="1:18" ht="30" x14ac:dyDescent="0.25">
      <c r="A74" s="8" t="s">
        <v>147</v>
      </c>
      <c r="B74" s="6" t="s">
        <v>114</v>
      </c>
      <c r="C74" s="7">
        <v>45957</v>
      </c>
      <c r="D74"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74" s="8" t="s">
        <v>161</v>
      </c>
      <c r="F74" s="8" t="s">
        <v>162</v>
      </c>
      <c r="G74" s="8" t="s">
        <v>147</v>
      </c>
      <c r="H74" s="8" t="s">
        <v>21</v>
      </c>
      <c r="I74" s="8" t="s">
        <v>148</v>
      </c>
      <c r="J74" s="8" t="s">
        <v>149</v>
      </c>
      <c r="K74" s="8" t="s">
        <v>150</v>
      </c>
      <c r="L74" s="6"/>
      <c r="M74" s="7">
        <v>46017</v>
      </c>
      <c r="N74" s="6" t="s">
        <v>23</v>
      </c>
      <c r="O74" s="8" t="s">
        <v>163</v>
      </c>
      <c r="P74" s="6" t="str">
        <f>HYPERLINK("https://docs.wto.org/imrd/directdoc.asp?DDFDocuments/t/G/TBTN25/ARE675.DOCX", "https://docs.wto.org/imrd/directdoc.asp?DDFDocuments/t/G/TBTN25/ARE675.DOCX")</f>
        <v>https://docs.wto.org/imrd/directdoc.asp?DDFDocuments/t/G/TBTN25/ARE675.DOCX</v>
      </c>
      <c r="Q74" s="6" t="str">
        <f>HYPERLINK("https://docs.wto.org/imrd/directdoc.asp?DDFDocuments/u/G/TBTN25/ARE675.DOCX", "https://docs.wto.org/imrd/directdoc.asp?DDFDocuments/u/G/TBTN25/ARE675.DOCX")</f>
        <v>https://docs.wto.org/imrd/directdoc.asp?DDFDocuments/u/G/TBTN25/ARE675.DOCX</v>
      </c>
      <c r="R74" s="6" t="str">
        <f>HYPERLINK("https://docs.wto.org/imrd/directdoc.asp?DDFDocuments/v/G/TBTN25/ARE675.DOCX", "https://docs.wto.org/imrd/directdoc.asp?DDFDocuments/v/G/TBTN25/ARE675.DOCX")</f>
        <v>https://docs.wto.org/imrd/directdoc.asp?DDFDocuments/v/G/TBTN25/ARE675.DOCX</v>
      </c>
    </row>
    <row r="75" spans="1:18" ht="30" x14ac:dyDescent="0.25">
      <c r="A75" s="8" t="s">
        <v>231</v>
      </c>
      <c r="B75" s="6" t="s">
        <v>89</v>
      </c>
      <c r="C75" s="7">
        <v>45957</v>
      </c>
      <c r="D75" s="9" t="str">
        <f>HYPERLINK("https://www.epingalert.org/en/Search?viewData= G/TBT/N/UGA/2252"," G/TBT/N/UGA/2252")</f>
        <v xml:space="preserve"> G/TBT/N/UGA/2252</v>
      </c>
      <c r="E75" s="8" t="s">
        <v>229</v>
      </c>
      <c r="F75" s="8" t="s">
        <v>230</v>
      </c>
      <c r="G75" s="8" t="s">
        <v>231</v>
      </c>
      <c r="H75" s="8" t="s">
        <v>232</v>
      </c>
      <c r="I75" s="8" t="s">
        <v>233</v>
      </c>
      <c r="J75" s="8" t="s">
        <v>135</v>
      </c>
      <c r="K75" s="8" t="s">
        <v>21</v>
      </c>
      <c r="L75" s="6"/>
      <c r="M75" s="7">
        <v>46017</v>
      </c>
      <c r="N75" s="6" t="s">
        <v>23</v>
      </c>
      <c r="O75" s="8" t="s">
        <v>234</v>
      </c>
      <c r="P75" s="6" t="str">
        <f>HYPERLINK("https://docs.wto.org/imrd/directdoc.asp?DDFDocuments/t/G/TBTN25/UGA2252.DOCX", "https://docs.wto.org/imrd/directdoc.asp?DDFDocuments/t/G/TBTN25/UGA2252.DOCX")</f>
        <v>https://docs.wto.org/imrd/directdoc.asp?DDFDocuments/t/G/TBTN25/UGA2252.DOCX</v>
      </c>
      <c r="Q75" s="6" t="str">
        <f>HYPERLINK("https://docs.wto.org/imrd/directdoc.asp?DDFDocuments/u/G/TBTN25/UGA2252.DOCX", "https://docs.wto.org/imrd/directdoc.asp?DDFDocuments/u/G/TBTN25/UGA2252.DOCX")</f>
        <v>https://docs.wto.org/imrd/directdoc.asp?DDFDocuments/u/G/TBTN25/UGA2252.DOCX</v>
      </c>
      <c r="R75" s="6" t="str">
        <f>HYPERLINK("https://docs.wto.org/imrd/directdoc.asp?DDFDocuments/v/G/TBTN25/UGA2252.DOCX", "https://docs.wto.org/imrd/directdoc.asp?DDFDocuments/v/G/TBTN25/UGA2252.DOCX")</f>
        <v>https://docs.wto.org/imrd/directdoc.asp?DDFDocuments/v/G/TBTN25/UGA2252.DOCX</v>
      </c>
    </row>
    <row r="76" spans="1:18" x14ac:dyDescent="0.25">
      <c r="A76" s="8" t="s">
        <v>147</v>
      </c>
      <c r="B76" s="6" t="s">
        <v>192</v>
      </c>
      <c r="C76" s="7">
        <v>45957</v>
      </c>
      <c r="D76"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76" s="8" t="s">
        <v>174</v>
      </c>
      <c r="F76" s="8" t="s">
        <v>175</v>
      </c>
      <c r="G76" s="8" t="s">
        <v>147</v>
      </c>
      <c r="H76" s="8" t="s">
        <v>21</v>
      </c>
      <c r="I76" s="8" t="s">
        <v>148</v>
      </c>
      <c r="J76" s="8" t="s">
        <v>149</v>
      </c>
      <c r="K76" s="8" t="s">
        <v>21</v>
      </c>
      <c r="L76" s="6"/>
      <c r="M76" s="7">
        <v>46017</v>
      </c>
      <c r="N76" s="6" t="s">
        <v>23</v>
      </c>
      <c r="O76" s="8" t="s">
        <v>176</v>
      </c>
      <c r="P76" s="6" t="str">
        <f>HYPERLINK("https://docs.wto.org/imrd/directdoc.asp?DDFDocuments/t/G/TBTN25/ARE676.DOCX", "https://docs.wto.org/imrd/directdoc.asp?DDFDocuments/t/G/TBTN25/ARE676.DOCX")</f>
        <v>https://docs.wto.org/imrd/directdoc.asp?DDFDocuments/t/G/TBTN25/ARE676.DOCX</v>
      </c>
      <c r="Q76" s="6" t="str">
        <f>HYPERLINK("https://docs.wto.org/imrd/directdoc.asp?DDFDocuments/u/G/TBTN25/ARE676.DOCX", "https://docs.wto.org/imrd/directdoc.asp?DDFDocuments/u/G/TBTN25/ARE676.DOCX")</f>
        <v>https://docs.wto.org/imrd/directdoc.asp?DDFDocuments/u/G/TBTN25/ARE676.DOCX</v>
      </c>
      <c r="R76" s="6" t="str">
        <f>HYPERLINK("https://docs.wto.org/imrd/directdoc.asp?DDFDocuments/v/G/TBTN25/ARE676.DOCX", "https://docs.wto.org/imrd/directdoc.asp?DDFDocuments/v/G/TBTN25/ARE676.DOCX")</f>
        <v>https://docs.wto.org/imrd/directdoc.asp?DDFDocuments/v/G/TBTN25/ARE676.DOCX</v>
      </c>
    </row>
    <row r="77" spans="1:18" x14ac:dyDescent="0.25">
      <c r="A77" s="8" t="s">
        <v>147</v>
      </c>
      <c r="B77" s="6" t="s">
        <v>183</v>
      </c>
      <c r="C77" s="7">
        <v>45957</v>
      </c>
      <c r="D77" s="9" t="str">
        <f>HYPERLINK("https://www.epingalert.org/en/Search?viewData= G/TBT/N/ARE/676, G/TBT/N/BHR/755, G/TBT/N/KWT/739, G/TBT/N/OMN/579, G/TBT/N/QAT/730, G/TBT/N/SAU/1409, G/TBT/N/YEM/330"," G/TBT/N/ARE/676, G/TBT/N/BHR/755, G/TBT/N/KWT/739, G/TBT/N/OMN/579, G/TBT/N/QAT/730, G/TBT/N/SAU/1409, G/TBT/N/YEM/330")</f>
        <v xml:space="preserve"> G/TBT/N/ARE/676, G/TBT/N/BHR/755, G/TBT/N/KWT/739, G/TBT/N/OMN/579, G/TBT/N/QAT/730, G/TBT/N/SAU/1409, G/TBT/N/YEM/330</v>
      </c>
      <c r="E77" s="8" t="s">
        <v>174</v>
      </c>
      <c r="F77" s="8" t="s">
        <v>175</v>
      </c>
      <c r="G77" s="8" t="s">
        <v>147</v>
      </c>
      <c r="H77" s="8" t="s">
        <v>21</v>
      </c>
      <c r="I77" s="8" t="s">
        <v>148</v>
      </c>
      <c r="J77" s="8" t="s">
        <v>149</v>
      </c>
      <c r="K77" s="8" t="s">
        <v>21</v>
      </c>
      <c r="L77" s="6"/>
      <c r="M77" s="7">
        <v>46017</v>
      </c>
      <c r="N77" s="6" t="s">
        <v>23</v>
      </c>
      <c r="O77" s="8" t="s">
        <v>176</v>
      </c>
      <c r="P77" s="6" t="str">
        <f>HYPERLINK("https://docs.wto.org/imrd/directdoc.asp?DDFDocuments/t/G/TBTN25/ARE676.DOCX", "https://docs.wto.org/imrd/directdoc.asp?DDFDocuments/t/G/TBTN25/ARE676.DOCX")</f>
        <v>https://docs.wto.org/imrd/directdoc.asp?DDFDocuments/t/G/TBTN25/ARE676.DOCX</v>
      </c>
      <c r="Q77" s="6" t="str">
        <f>HYPERLINK("https://docs.wto.org/imrd/directdoc.asp?DDFDocuments/u/G/TBTN25/ARE676.DOCX", "https://docs.wto.org/imrd/directdoc.asp?DDFDocuments/u/G/TBTN25/ARE676.DOCX")</f>
        <v>https://docs.wto.org/imrd/directdoc.asp?DDFDocuments/u/G/TBTN25/ARE676.DOCX</v>
      </c>
      <c r="R77" s="6" t="str">
        <f>HYPERLINK("https://docs.wto.org/imrd/directdoc.asp?DDFDocuments/v/G/TBTN25/ARE676.DOCX", "https://docs.wto.org/imrd/directdoc.asp?DDFDocuments/v/G/TBTN25/ARE676.DOCX")</f>
        <v>https://docs.wto.org/imrd/directdoc.asp?DDFDocuments/v/G/TBTN25/ARE676.DOCX</v>
      </c>
    </row>
    <row r="78" spans="1:18" ht="30" x14ac:dyDescent="0.25">
      <c r="A78" s="8" t="s">
        <v>147</v>
      </c>
      <c r="B78" s="6" t="s">
        <v>173</v>
      </c>
      <c r="C78" s="7">
        <v>45957</v>
      </c>
      <c r="D78" s="9" t="str">
        <f>HYPERLINK("https://www.epingalert.org/en/Search?viewData= G/TBT/N/ARE/675, G/TBT/N/BHR/754, G/TBT/N/KWT/738, G/TBT/N/OMN/578, G/TBT/N/QAT/729, G/TBT/N/SAU/1408, G/TBT/N/YEM/329"," G/TBT/N/ARE/675, G/TBT/N/BHR/754, G/TBT/N/KWT/738, G/TBT/N/OMN/578, G/TBT/N/QAT/729, G/TBT/N/SAU/1408, G/TBT/N/YEM/329")</f>
        <v xml:space="preserve"> G/TBT/N/ARE/675, G/TBT/N/BHR/754, G/TBT/N/KWT/738, G/TBT/N/OMN/578, G/TBT/N/QAT/729, G/TBT/N/SAU/1408, G/TBT/N/YEM/329</v>
      </c>
      <c r="E78" s="8" t="s">
        <v>161</v>
      </c>
      <c r="F78" s="8" t="s">
        <v>162</v>
      </c>
      <c r="G78" s="8" t="s">
        <v>147</v>
      </c>
      <c r="H78" s="8" t="s">
        <v>21</v>
      </c>
      <c r="I78" s="8" t="s">
        <v>148</v>
      </c>
      <c r="J78" s="8" t="s">
        <v>149</v>
      </c>
      <c r="K78" s="8" t="s">
        <v>150</v>
      </c>
      <c r="L78" s="6"/>
      <c r="M78" s="7">
        <v>46017</v>
      </c>
      <c r="N78" s="6" t="s">
        <v>23</v>
      </c>
      <c r="O78" s="8" t="s">
        <v>163</v>
      </c>
      <c r="P78" s="6" t="str">
        <f>HYPERLINK("https://docs.wto.org/imrd/directdoc.asp?DDFDocuments/t/G/TBTN25/ARE675.DOCX", "https://docs.wto.org/imrd/directdoc.asp?DDFDocuments/t/G/TBTN25/ARE675.DOCX")</f>
        <v>https://docs.wto.org/imrd/directdoc.asp?DDFDocuments/t/G/TBTN25/ARE675.DOCX</v>
      </c>
      <c r="Q78" s="6" t="str">
        <f>HYPERLINK("https://docs.wto.org/imrd/directdoc.asp?DDFDocuments/u/G/TBTN25/ARE675.DOCX", "https://docs.wto.org/imrd/directdoc.asp?DDFDocuments/u/G/TBTN25/ARE675.DOCX")</f>
        <v>https://docs.wto.org/imrd/directdoc.asp?DDFDocuments/u/G/TBTN25/ARE675.DOCX</v>
      </c>
      <c r="R78" s="6" t="str">
        <f>HYPERLINK("https://docs.wto.org/imrd/directdoc.asp?DDFDocuments/v/G/TBTN25/ARE675.DOCX", "https://docs.wto.org/imrd/directdoc.asp?DDFDocuments/v/G/TBTN25/ARE675.DOCX")</f>
        <v>https://docs.wto.org/imrd/directdoc.asp?DDFDocuments/v/G/TBTN25/ARE675.DOCX</v>
      </c>
    </row>
    <row r="79" spans="1:18" ht="60" x14ac:dyDescent="0.25">
      <c r="A79" s="8" t="s">
        <v>147</v>
      </c>
      <c r="B79" s="6" t="s">
        <v>173</v>
      </c>
      <c r="C79" s="7">
        <v>45957</v>
      </c>
      <c r="D79"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79" s="8" t="s">
        <v>170</v>
      </c>
      <c r="F79" s="8" t="s">
        <v>171</v>
      </c>
      <c r="G79" s="8" t="s">
        <v>147</v>
      </c>
      <c r="H79" s="8" t="s">
        <v>21</v>
      </c>
      <c r="I79" s="8" t="s">
        <v>148</v>
      </c>
      <c r="J79" s="8" t="s">
        <v>149</v>
      </c>
      <c r="K79" s="8" t="s">
        <v>21</v>
      </c>
      <c r="L79" s="6"/>
      <c r="M79" s="7">
        <v>46017</v>
      </c>
      <c r="N79" s="6" t="s">
        <v>23</v>
      </c>
      <c r="O79" s="8" t="s">
        <v>172</v>
      </c>
      <c r="P79" s="6" t="str">
        <f>HYPERLINK("https://docs.wto.org/imrd/directdoc.asp?DDFDocuments/t/G/TBTN25/ARE677.DOCX", "https://docs.wto.org/imrd/directdoc.asp?DDFDocuments/t/G/TBTN25/ARE677.DOCX")</f>
        <v>https://docs.wto.org/imrd/directdoc.asp?DDFDocuments/t/G/TBTN25/ARE677.DOCX</v>
      </c>
      <c r="Q79" s="6" t="str">
        <f>HYPERLINK("https://docs.wto.org/imrd/directdoc.asp?DDFDocuments/u/G/TBTN25/ARE677.DOCX", "https://docs.wto.org/imrd/directdoc.asp?DDFDocuments/u/G/TBTN25/ARE677.DOCX")</f>
        <v>https://docs.wto.org/imrd/directdoc.asp?DDFDocuments/u/G/TBTN25/ARE677.DOCX</v>
      </c>
      <c r="R79" s="6" t="str">
        <f>HYPERLINK("https://docs.wto.org/imrd/directdoc.asp?DDFDocuments/v/G/TBTN25/ARE677.DOCX", "https://docs.wto.org/imrd/directdoc.asp?DDFDocuments/v/G/TBTN25/ARE677.DOCX")</f>
        <v>https://docs.wto.org/imrd/directdoc.asp?DDFDocuments/v/G/TBTN25/ARE677.DOCX</v>
      </c>
    </row>
    <row r="80" spans="1:18" ht="30" x14ac:dyDescent="0.25">
      <c r="A80" s="8" t="s">
        <v>155</v>
      </c>
      <c r="B80" s="6" t="s">
        <v>182</v>
      </c>
      <c r="C80" s="7">
        <v>45957</v>
      </c>
      <c r="D80"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80" s="8" t="s">
        <v>153</v>
      </c>
      <c r="F80" s="8" t="s">
        <v>154</v>
      </c>
      <c r="G80" s="8" t="s">
        <v>155</v>
      </c>
      <c r="H80" s="8" t="s">
        <v>21</v>
      </c>
      <c r="I80" s="8" t="s">
        <v>156</v>
      </c>
      <c r="J80" s="8" t="s">
        <v>149</v>
      </c>
      <c r="K80" s="8" t="s">
        <v>21</v>
      </c>
      <c r="L80" s="6"/>
      <c r="M80" s="7">
        <v>46017</v>
      </c>
      <c r="N80" s="6" t="s">
        <v>23</v>
      </c>
      <c r="O80" s="8" t="s">
        <v>157</v>
      </c>
      <c r="P80" s="6" t="str">
        <f>HYPERLINK("https://docs.wto.org/imrd/directdoc.asp?DDFDocuments/t/G/TBTN25/ARE678.DOCX", "https://docs.wto.org/imrd/directdoc.asp?DDFDocuments/t/G/TBTN25/ARE678.DOCX")</f>
        <v>https://docs.wto.org/imrd/directdoc.asp?DDFDocuments/t/G/TBTN25/ARE678.DOCX</v>
      </c>
      <c r="Q80" s="6" t="str">
        <f>HYPERLINK("https://docs.wto.org/imrd/directdoc.asp?DDFDocuments/u/G/TBTN25/ARE678.DOCX", "https://docs.wto.org/imrd/directdoc.asp?DDFDocuments/u/G/TBTN25/ARE678.DOCX")</f>
        <v>https://docs.wto.org/imrd/directdoc.asp?DDFDocuments/u/G/TBTN25/ARE678.DOCX</v>
      </c>
      <c r="R80" s="6" t="str">
        <f>HYPERLINK("https://docs.wto.org/imrd/directdoc.asp?DDFDocuments/v/G/TBTN25/ARE678.DOCX", "https://docs.wto.org/imrd/directdoc.asp?DDFDocuments/v/G/TBTN25/ARE678.DOCX")</f>
        <v>https://docs.wto.org/imrd/directdoc.asp?DDFDocuments/v/G/TBTN25/ARE678.DOCX</v>
      </c>
    </row>
    <row r="81" spans="1:18" ht="30" x14ac:dyDescent="0.25">
      <c r="A81" s="8" t="s">
        <v>155</v>
      </c>
      <c r="B81" s="6" t="s">
        <v>144</v>
      </c>
      <c r="C81" s="7">
        <v>45957</v>
      </c>
      <c r="D81"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81" s="8" t="s">
        <v>153</v>
      </c>
      <c r="F81" s="8" t="s">
        <v>154</v>
      </c>
      <c r="G81" s="8" t="s">
        <v>155</v>
      </c>
      <c r="H81" s="8" t="s">
        <v>21</v>
      </c>
      <c r="I81" s="8" t="s">
        <v>156</v>
      </c>
      <c r="J81" s="8" t="s">
        <v>149</v>
      </c>
      <c r="K81" s="8" t="s">
        <v>21</v>
      </c>
      <c r="L81" s="6"/>
      <c r="M81" s="7">
        <v>46017</v>
      </c>
      <c r="N81" s="6" t="s">
        <v>23</v>
      </c>
      <c r="O81" s="8" t="s">
        <v>157</v>
      </c>
      <c r="P81" s="6" t="str">
        <f>HYPERLINK("https://docs.wto.org/imrd/directdoc.asp?DDFDocuments/t/G/TBTN25/ARE678.DOCX", "https://docs.wto.org/imrd/directdoc.asp?DDFDocuments/t/G/TBTN25/ARE678.DOCX")</f>
        <v>https://docs.wto.org/imrd/directdoc.asp?DDFDocuments/t/G/TBTN25/ARE678.DOCX</v>
      </c>
      <c r="Q81" s="6" t="str">
        <f>HYPERLINK("https://docs.wto.org/imrd/directdoc.asp?DDFDocuments/u/G/TBTN25/ARE678.DOCX", "https://docs.wto.org/imrd/directdoc.asp?DDFDocuments/u/G/TBTN25/ARE678.DOCX")</f>
        <v>https://docs.wto.org/imrd/directdoc.asp?DDFDocuments/u/G/TBTN25/ARE678.DOCX</v>
      </c>
      <c r="R81" s="6" t="str">
        <f>HYPERLINK("https://docs.wto.org/imrd/directdoc.asp?DDFDocuments/v/G/TBTN25/ARE678.DOCX", "https://docs.wto.org/imrd/directdoc.asp?DDFDocuments/v/G/TBTN25/ARE678.DOCX")</f>
        <v>https://docs.wto.org/imrd/directdoc.asp?DDFDocuments/v/G/TBTN25/ARE678.DOCX</v>
      </c>
    </row>
    <row r="82" spans="1:18" ht="60" x14ac:dyDescent="0.25">
      <c r="A82" s="8" t="s">
        <v>237</v>
      </c>
      <c r="B82" s="6" t="s">
        <v>89</v>
      </c>
      <c r="C82" s="7">
        <v>45957</v>
      </c>
      <c r="D82" s="9" t="str">
        <f>HYPERLINK("https://www.epingalert.org/en/Search?viewData= G/TBT/N/UGA/2247"," G/TBT/N/UGA/2247")</f>
        <v xml:space="preserve"> G/TBT/N/UGA/2247</v>
      </c>
      <c r="E82" s="8" t="s">
        <v>235</v>
      </c>
      <c r="F82" s="8" t="s">
        <v>236</v>
      </c>
      <c r="G82" s="8" t="s">
        <v>237</v>
      </c>
      <c r="H82" s="8" t="s">
        <v>238</v>
      </c>
      <c r="I82" s="8" t="s">
        <v>168</v>
      </c>
      <c r="J82" s="8" t="s">
        <v>142</v>
      </c>
      <c r="K82" s="8" t="s">
        <v>21</v>
      </c>
      <c r="L82" s="6"/>
      <c r="M82" s="7">
        <v>46017</v>
      </c>
      <c r="N82" s="6" t="s">
        <v>23</v>
      </c>
      <c r="O82" s="8" t="s">
        <v>239</v>
      </c>
      <c r="P82" s="6" t="str">
        <f>HYPERLINK("https://docs.wto.org/imrd/directdoc.asp?DDFDocuments/t/G/TBTN25/UGA2247.DOCX", "https://docs.wto.org/imrd/directdoc.asp?DDFDocuments/t/G/TBTN25/UGA2247.DOCX")</f>
        <v>https://docs.wto.org/imrd/directdoc.asp?DDFDocuments/t/G/TBTN25/UGA2247.DOCX</v>
      </c>
      <c r="Q82" s="6" t="str">
        <f>HYPERLINK("https://docs.wto.org/imrd/directdoc.asp?DDFDocuments/u/G/TBTN25/UGA2247.DOCX", "https://docs.wto.org/imrd/directdoc.asp?DDFDocuments/u/G/TBTN25/UGA2247.DOCX")</f>
        <v>https://docs.wto.org/imrd/directdoc.asp?DDFDocuments/u/G/TBTN25/UGA2247.DOCX</v>
      </c>
      <c r="R82" s="6" t="str">
        <f>HYPERLINK("https://docs.wto.org/imrd/directdoc.asp?DDFDocuments/v/G/TBTN25/UGA2247.DOCX", "https://docs.wto.org/imrd/directdoc.asp?DDFDocuments/v/G/TBTN25/UGA2247.DOCX")</f>
        <v>https://docs.wto.org/imrd/directdoc.asp?DDFDocuments/v/G/TBTN25/UGA2247.DOCX</v>
      </c>
    </row>
    <row r="83" spans="1:18" ht="60" x14ac:dyDescent="0.25">
      <c r="A83" s="8" t="s">
        <v>147</v>
      </c>
      <c r="B83" s="6" t="s">
        <v>144</v>
      </c>
      <c r="C83" s="7">
        <v>45957</v>
      </c>
      <c r="D83" s="9" t="str">
        <f>HYPERLINK("https://www.epingalert.org/en/Search?viewData= G/TBT/N/ARE/677, G/TBT/N/BHR/756, G/TBT/N/KWT/740, G/TBT/N/OMN/580, G/TBT/N/QAT/731, G/TBT/N/SAU/1410, G/TBT/N/YEM/331"," G/TBT/N/ARE/677, G/TBT/N/BHR/756, G/TBT/N/KWT/740, G/TBT/N/OMN/580, G/TBT/N/QAT/731, G/TBT/N/SAU/1410, G/TBT/N/YEM/331")</f>
        <v xml:space="preserve"> G/TBT/N/ARE/677, G/TBT/N/BHR/756, G/TBT/N/KWT/740, G/TBT/N/OMN/580, G/TBT/N/QAT/731, G/TBT/N/SAU/1410, G/TBT/N/YEM/331</v>
      </c>
      <c r="E83" s="8" t="s">
        <v>170</v>
      </c>
      <c r="F83" s="8" t="s">
        <v>171</v>
      </c>
      <c r="G83" s="8" t="s">
        <v>147</v>
      </c>
      <c r="H83" s="8" t="s">
        <v>21</v>
      </c>
      <c r="I83" s="8" t="s">
        <v>148</v>
      </c>
      <c r="J83" s="8" t="s">
        <v>149</v>
      </c>
      <c r="K83" s="8" t="s">
        <v>21</v>
      </c>
      <c r="L83" s="6"/>
      <c r="M83" s="7">
        <v>46017</v>
      </c>
      <c r="N83" s="6" t="s">
        <v>23</v>
      </c>
      <c r="O83" s="8" t="s">
        <v>172</v>
      </c>
      <c r="P83" s="6" t="str">
        <f>HYPERLINK("https://docs.wto.org/imrd/directdoc.asp?DDFDocuments/t/G/TBTN25/ARE677.DOCX", "https://docs.wto.org/imrd/directdoc.asp?DDFDocuments/t/G/TBTN25/ARE677.DOCX")</f>
        <v>https://docs.wto.org/imrd/directdoc.asp?DDFDocuments/t/G/TBTN25/ARE677.DOCX</v>
      </c>
      <c r="Q83" s="6" t="str">
        <f>HYPERLINK("https://docs.wto.org/imrd/directdoc.asp?DDFDocuments/u/G/TBTN25/ARE677.DOCX", "https://docs.wto.org/imrd/directdoc.asp?DDFDocuments/u/G/TBTN25/ARE677.DOCX")</f>
        <v>https://docs.wto.org/imrd/directdoc.asp?DDFDocuments/u/G/TBTN25/ARE677.DOCX</v>
      </c>
      <c r="R83" s="6" t="str">
        <f>HYPERLINK("https://docs.wto.org/imrd/directdoc.asp?DDFDocuments/v/G/TBTN25/ARE677.DOCX", "https://docs.wto.org/imrd/directdoc.asp?DDFDocuments/v/G/TBTN25/ARE677.DOCX")</f>
        <v>https://docs.wto.org/imrd/directdoc.asp?DDFDocuments/v/G/TBTN25/ARE677.DOCX</v>
      </c>
    </row>
    <row r="84" spans="1:18" ht="45" x14ac:dyDescent="0.25">
      <c r="A84" s="8" t="s">
        <v>147</v>
      </c>
      <c r="B84" s="6" t="s">
        <v>173</v>
      </c>
      <c r="C84" s="7">
        <v>45957</v>
      </c>
      <c r="D84" s="9" t="str">
        <f>HYPERLINK("https://www.epingalert.org/en/Search?viewData= G/TBT/N/ARE/673, G/TBT/N/BHR/752, G/TBT/N/KWT/736, G/TBT/N/OMN/576, G/TBT/N/QAT/727, G/TBT/N/SAU/1406, G/TBT/N/YEM/327"," G/TBT/N/ARE/673, G/TBT/N/BHR/752, G/TBT/N/KWT/736, G/TBT/N/OMN/576, G/TBT/N/QAT/727, G/TBT/N/SAU/1406, G/TBT/N/YEM/327")</f>
        <v xml:space="preserve"> G/TBT/N/ARE/673, G/TBT/N/BHR/752, G/TBT/N/KWT/736, G/TBT/N/OMN/576, G/TBT/N/QAT/727, G/TBT/N/SAU/1406, G/TBT/N/YEM/327</v>
      </c>
      <c r="E84" s="8" t="s">
        <v>158</v>
      </c>
      <c r="F84" s="8" t="s">
        <v>159</v>
      </c>
      <c r="G84" s="8" t="s">
        <v>147</v>
      </c>
      <c r="H84" s="8" t="s">
        <v>21</v>
      </c>
      <c r="I84" s="8" t="s">
        <v>148</v>
      </c>
      <c r="J84" s="8" t="s">
        <v>149</v>
      </c>
      <c r="K84" s="8" t="s">
        <v>21</v>
      </c>
      <c r="L84" s="6"/>
      <c r="M84" s="7">
        <v>46017</v>
      </c>
      <c r="N84" s="6" t="s">
        <v>23</v>
      </c>
      <c r="O84" s="8" t="s">
        <v>160</v>
      </c>
      <c r="P84" s="6" t="str">
        <f>HYPERLINK("https://docs.wto.org/imrd/directdoc.asp?DDFDocuments/t/G/TBTN25/ARE673.DOCX", "https://docs.wto.org/imrd/directdoc.asp?DDFDocuments/t/G/TBTN25/ARE673.DOCX")</f>
        <v>https://docs.wto.org/imrd/directdoc.asp?DDFDocuments/t/G/TBTN25/ARE673.DOCX</v>
      </c>
      <c r="Q84" s="6" t="str">
        <f>HYPERLINK("https://docs.wto.org/imrd/directdoc.asp?DDFDocuments/u/G/TBTN25/ARE673.DOCX", "https://docs.wto.org/imrd/directdoc.asp?DDFDocuments/u/G/TBTN25/ARE673.DOCX")</f>
        <v>https://docs.wto.org/imrd/directdoc.asp?DDFDocuments/u/G/TBTN25/ARE673.DOCX</v>
      </c>
      <c r="R84" s="6" t="str">
        <f>HYPERLINK("https://docs.wto.org/imrd/directdoc.asp?DDFDocuments/v/G/TBTN25/ARE673.DOCX", "https://docs.wto.org/imrd/directdoc.asp?DDFDocuments/v/G/TBTN25/ARE673.DOCX")</f>
        <v>https://docs.wto.org/imrd/directdoc.asp?DDFDocuments/v/G/TBTN25/ARE673.DOCX</v>
      </c>
    </row>
    <row r="85" spans="1:18" ht="30" x14ac:dyDescent="0.25">
      <c r="A85" s="8" t="s">
        <v>155</v>
      </c>
      <c r="B85" s="6" t="s">
        <v>192</v>
      </c>
      <c r="C85" s="7">
        <v>45957</v>
      </c>
      <c r="D85" s="9" t="str">
        <f>HYPERLINK("https://www.epingalert.org/en/Search?viewData= G/TBT/N/ARE/678, G/TBT/N/BHR/757, G/TBT/N/KWT/741, G/TBT/N/OMN/581, G/TBT/N/QAT/732, G/TBT/N/SAU/1411, G/TBT/N/YEM/332"," G/TBT/N/ARE/678, G/TBT/N/BHR/757, G/TBT/N/KWT/741, G/TBT/N/OMN/581, G/TBT/N/QAT/732, G/TBT/N/SAU/1411, G/TBT/N/YEM/332")</f>
        <v xml:space="preserve"> G/TBT/N/ARE/678, G/TBT/N/BHR/757, G/TBT/N/KWT/741, G/TBT/N/OMN/581, G/TBT/N/QAT/732, G/TBT/N/SAU/1411, G/TBT/N/YEM/332</v>
      </c>
      <c r="E85" s="8" t="s">
        <v>153</v>
      </c>
      <c r="F85" s="8" t="s">
        <v>154</v>
      </c>
      <c r="G85" s="8" t="s">
        <v>155</v>
      </c>
      <c r="H85" s="8" t="s">
        <v>21</v>
      </c>
      <c r="I85" s="8" t="s">
        <v>156</v>
      </c>
      <c r="J85" s="8" t="s">
        <v>149</v>
      </c>
      <c r="K85" s="8" t="s">
        <v>21</v>
      </c>
      <c r="L85" s="6"/>
      <c r="M85" s="7">
        <v>46017</v>
      </c>
      <c r="N85" s="6" t="s">
        <v>23</v>
      </c>
      <c r="O85" s="8" t="s">
        <v>157</v>
      </c>
      <c r="P85" s="6" t="str">
        <f>HYPERLINK("https://docs.wto.org/imrd/directdoc.asp?DDFDocuments/t/G/TBTN25/ARE678.DOCX", "https://docs.wto.org/imrd/directdoc.asp?DDFDocuments/t/G/TBTN25/ARE678.DOCX")</f>
        <v>https://docs.wto.org/imrd/directdoc.asp?DDFDocuments/t/G/TBTN25/ARE678.DOCX</v>
      </c>
      <c r="Q85" s="6" t="str">
        <f>HYPERLINK("https://docs.wto.org/imrd/directdoc.asp?DDFDocuments/u/G/TBTN25/ARE678.DOCX", "https://docs.wto.org/imrd/directdoc.asp?DDFDocuments/u/G/TBTN25/ARE678.DOCX")</f>
        <v>https://docs.wto.org/imrd/directdoc.asp?DDFDocuments/u/G/TBTN25/ARE678.DOCX</v>
      </c>
      <c r="R85" s="6" t="str">
        <f>HYPERLINK("https://docs.wto.org/imrd/directdoc.asp?DDFDocuments/v/G/TBTN25/ARE678.DOCX", "https://docs.wto.org/imrd/directdoc.asp?DDFDocuments/v/G/TBTN25/ARE678.DOCX")</f>
        <v>https://docs.wto.org/imrd/directdoc.asp?DDFDocuments/v/G/TBTN25/ARE678.DOCX</v>
      </c>
    </row>
    <row r="86" spans="1:18" ht="45" x14ac:dyDescent="0.25">
      <c r="A86" s="8" t="s">
        <v>243</v>
      </c>
      <c r="B86" s="6" t="s">
        <v>240</v>
      </c>
      <c r="C86" s="7">
        <v>45957</v>
      </c>
      <c r="D86" s="9" t="str">
        <f>HYPERLINK("https://www.epingalert.org/en/Search?viewData= G/TBT/N/URY/109"," G/TBT/N/URY/109")</f>
        <v xml:space="preserve"> G/TBT/N/URY/109</v>
      </c>
      <c r="E86" s="8" t="s">
        <v>241</v>
      </c>
      <c r="F86" s="8" t="s">
        <v>242</v>
      </c>
      <c r="G86" s="8" t="s">
        <v>243</v>
      </c>
      <c r="H86" s="8" t="s">
        <v>21</v>
      </c>
      <c r="I86" s="8" t="s">
        <v>244</v>
      </c>
      <c r="J86" s="8" t="s">
        <v>22</v>
      </c>
      <c r="K86" s="8" t="s">
        <v>21</v>
      </c>
      <c r="L86" s="6"/>
      <c r="M86" s="7">
        <v>46017</v>
      </c>
      <c r="N86" s="6" t="s">
        <v>23</v>
      </c>
      <c r="O86" s="8" t="s">
        <v>245</v>
      </c>
      <c r="P86" s="6" t="str">
        <f>HYPERLINK("https://docs.wto.org/imrd/directdoc.asp?DDFDocuments/t/G/TBTN25/URY109.DOCX", "https://docs.wto.org/imrd/directdoc.asp?DDFDocuments/t/G/TBTN25/URY109.DOCX")</f>
        <v>https://docs.wto.org/imrd/directdoc.asp?DDFDocuments/t/G/TBTN25/URY109.DOCX</v>
      </c>
      <c r="Q86" s="6" t="str">
        <f>HYPERLINK("https://docs.wto.org/imrd/directdoc.asp?DDFDocuments/u/G/TBTN25/URY109.DOCX", "https://docs.wto.org/imrd/directdoc.asp?DDFDocuments/u/G/TBTN25/URY109.DOCX")</f>
        <v>https://docs.wto.org/imrd/directdoc.asp?DDFDocuments/u/G/TBTN25/URY109.DOCX</v>
      </c>
      <c r="R86" s="6" t="str">
        <f>HYPERLINK("https://docs.wto.org/imrd/directdoc.asp?DDFDocuments/v/G/TBTN25/URY109.DOCX", "https://docs.wto.org/imrd/directdoc.asp?DDFDocuments/v/G/TBTN25/URY109.DOCX")</f>
        <v>https://docs.wto.org/imrd/directdoc.asp?DDFDocuments/v/G/TBTN25/URY109.DOCX</v>
      </c>
    </row>
    <row r="87" spans="1:18" ht="60" x14ac:dyDescent="0.25">
      <c r="A87" s="8" t="s">
        <v>248</v>
      </c>
      <c r="B87" s="6" t="s">
        <v>122</v>
      </c>
      <c r="C87" s="7">
        <v>45953</v>
      </c>
      <c r="D87" s="9" t="str">
        <f>HYPERLINK("https://www.epingalert.org/en/Search?viewData= G/TBT/N/TZA/1430"," G/TBT/N/TZA/1430")</f>
        <v xml:space="preserve"> G/TBT/N/TZA/1430</v>
      </c>
      <c r="E87" s="8" t="s">
        <v>246</v>
      </c>
      <c r="F87" s="8" t="s">
        <v>247</v>
      </c>
      <c r="G87" s="8" t="s">
        <v>248</v>
      </c>
      <c r="H87" s="8" t="s">
        <v>249</v>
      </c>
      <c r="I87" s="8" t="s">
        <v>250</v>
      </c>
      <c r="J87" s="8" t="s">
        <v>251</v>
      </c>
      <c r="K87" s="8" t="s">
        <v>87</v>
      </c>
      <c r="L87" s="6"/>
      <c r="M87" s="7">
        <v>46013</v>
      </c>
      <c r="N87" s="6" t="s">
        <v>23</v>
      </c>
      <c r="O87" s="8" t="s">
        <v>252</v>
      </c>
      <c r="P87" s="6" t="str">
        <f>HYPERLINK("https://docs.wto.org/imrd/directdoc.asp?DDFDocuments/t/G/TBTN25/TZA1430.DOCX", "https://docs.wto.org/imrd/directdoc.asp?DDFDocuments/t/G/TBTN25/TZA1430.DOCX")</f>
        <v>https://docs.wto.org/imrd/directdoc.asp?DDFDocuments/t/G/TBTN25/TZA1430.DOCX</v>
      </c>
      <c r="Q87" s="6" t="str">
        <f>HYPERLINK("https://docs.wto.org/imrd/directdoc.asp?DDFDocuments/u/G/TBTN25/TZA1430.DOCX", "https://docs.wto.org/imrd/directdoc.asp?DDFDocuments/u/G/TBTN25/TZA1430.DOCX")</f>
        <v>https://docs.wto.org/imrd/directdoc.asp?DDFDocuments/u/G/TBTN25/TZA1430.DOCX</v>
      </c>
      <c r="R87" s="6" t="str">
        <f>HYPERLINK("https://docs.wto.org/imrd/directdoc.asp?DDFDocuments/v/G/TBTN25/TZA1430.DOCX", "https://docs.wto.org/imrd/directdoc.asp?DDFDocuments/v/G/TBTN25/TZA1430.DOCX")</f>
        <v>https://docs.wto.org/imrd/directdoc.asp?DDFDocuments/v/G/TBTN25/TZA1430.DOCX</v>
      </c>
    </row>
    <row r="88" spans="1:18" ht="45" x14ac:dyDescent="0.25">
      <c r="A88" s="8" t="s">
        <v>255</v>
      </c>
      <c r="B88" s="6" t="s">
        <v>89</v>
      </c>
      <c r="C88" s="7">
        <v>45953</v>
      </c>
      <c r="D88" s="9" t="str">
        <f>HYPERLINK("https://www.epingalert.org/en/Search?viewData= G/TBT/N/UGA/2242"," G/TBT/N/UGA/2242")</f>
        <v xml:space="preserve"> G/TBT/N/UGA/2242</v>
      </c>
      <c r="E88" s="8" t="s">
        <v>253</v>
      </c>
      <c r="F88" s="8" t="s">
        <v>254</v>
      </c>
      <c r="G88" s="8" t="s">
        <v>255</v>
      </c>
      <c r="H88" s="8" t="s">
        <v>256</v>
      </c>
      <c r="I88" s="8" t="s">
        <v>168</v>
      </c>
      <c r="J88" s="8" t="s">
        <v>142</v>
      </c>
      <c r="K88" s="8" t="s">
        <v>21</v>
      </c>
      <c r="L88" s="6"/>
      <c r="M88" s="7">
        <v>46013</v>
      </c>
      <c r="N88" s="6" t="s">
        <v>23</v>
      </c>
      <c r="O88" s="8" t="s">
        <v>257</v>
      </c>
      <c r="P88" s="6" t="str">
        <f>HYPERLINK("https://docs.wto.org/imrd/directdoc.asp?DDFDocuments/t/G/TBTN25/UGA2242.DOCX", "https://docs.wto.org/imrd/directdoc.asp?DDFDocuments/t/G/TBTN25/UGA2242.DOCX")</f>
        <v>https://docs.wto.org/imrd/directdoc.asp?DDFDocuments/t/G/TBTN25/UGA2242.DOCX</v>
      </c>
      <c r="Q88" s="6" t="str">
        <f>HYPERLINK("https://docs.wto.org/imrd/directdoc.asp?DDFDocuments/u/G/TBTN25/UGA2242.DOCX", "https://docs.wto.org/imrd/directdoc.asp?DDFDocuments/u/G/TBTN25/UGA2242.DOCX")</f>
        <v>https://docs.wto.org/imrd/directdoc.asp?DDFDocuments/u/G/TBTN25/UGA2242.DOCX</v>
      </c>
      <c r="R88" s="6" t="str">
        <f>HYPERLINK("https://docs.wto.org/imrd/directdoc.asp?DDFDocuments/v/G/TBTN25/UGA2242.DOCX", "https://docs.wto.org/imrd/directdoc.asp?DDFDocuments/v/G/TBTN25/UGA2242.DOCX")</f>
        <v>https://docs.wto.org/imrd/directdoc.asp?DDFDocuments/v/G/TBTN25/UGA2242.DOCX</v>
      </c>
    </row>
    <row r="89" spans="1:18" ht="45" x14ac:dyDescent="0.25">
      <c r="A89" s="8" t="s">
        <v>260</v>
      </c>
      <c r="B89" s="6" t="s">
        <v>89</v>
      </c>
      <c r="C89" s="7">
        <v>45953</v>
      </c>
      <c r="D89" s="9" t="str">
        <f>HYPERLINK("https://www.epingalert.org/en/Search?viewData= G/TBT/N/UGA/2243"," G/TBT/N/UGA/2243")</f>
        <v xml:space="preserve"> G/TBT/N/UGA/2243</v>
      </c>
      <c r="E89" s="8" t="s">
        <v>258</v>
      </c>
      <c r="F89" s="8" t="s">
        <v>259</v>
      </c>
      <c r="G89" s="8" t="s">
        <v>260</v>
      </c>
      <c r="H89" s="8" t="s">
        <v>238</v>
      </c>
      <c r="I89" s="8" t="s">
        <v>168</v>
      </c>
      <c r="J89" s="8" t="s">
        <v>142</v>
      </c>
      <c r="K89" s="8" t="s">
        <v>21</v>
      </c>
      <c r="L89" s="6"/>
      <c r="M89" s="7">
        <v>46013</v>
      </c>
      <c r="N89" s="6" t="s">
        <v>23</v>
      </c>
      <c r="O89" s="8" t="s">
        <v>261</v>
      </c>
      <c r="P89" s="6" t="str">
        <f>HYPERLINK("https://docs.wto.org/imrd/directdoc.asp?DDFDocuments/t/G/TBTN25/UGA2243.DOCX", "https://docs.wto.org/imrd/directdoc.asp?DDFDocuments/t/G/TBTN25/UGA2243.DOCX")</f>
        <v>https://docs.wto.org/imrd/directdoc.asp?DDFDocuments/t/G/TBTN25/UGA2243.DOCX</v>
      </c>
      <c r="Q89" s="6" t="str">
        <f>HYPERLINK("https://docs.wto.org/imrd/directdoc.asp?DDFDocuments/u/G/TBTN25/UGA2243.DOCX", "https://docs.wto.org/imrd/directdoc.asp?DDFDocuments/u/G/TBTN25/UGA2243.DOCX")</f>
        <v>https://docs.wto.org/imrd/directdoc.asp?DDFDocuments/u/G/TBTN25/UGA2243.DOCX</v>
      </c>
      <c r="R89" s="6" t="str">
        <f>HYPERLINK("https://docs.wto.org/imrd/directdoc.asp?DDFDocuments/v/G/TBTN25/UGA2243.DOCX", "https://docs.wto.org/imrd/directdoc.asp?DDFDocuments/v/G/TBTN25/UGA2243.DOCX")</f>
        <v>https://docs.wto.org/imrd/directdoc.asp?DDFDocuments/v/G/TBTN25/UGA2243.DOCX</v>
      </c>
    </row>
    <row r="90" spans="1:18" ht="60" x14ac:dyDescent="0.25">
      <c r="A90" s="8" t="s">
        <v>248</v>
      </c>
      <c r="B90" s="6" t="s">
        <v>122</v>
      </c>
      <c r="C90" s="7">
        <v>45953</v>
      </c>
      <c r="D90" s="9" t="str">
        <f>HYPERLINK("https://www.epingalert.org/en/Search?viewData= G/TBT/N/TZA/1431"," G/TBT/N/TZA/1431")</f>
        <v xml:space="preserve"> G/TBT/N/TZA/1431</v>
      </c>
      <c r="E90" s="8" t="s">
        <v>262</v>
      </c>
      <c r="F90" s="8" t="s">
        <v>263</v>
      </c>
      <c r="G90" s="8" t="s">
        <v>248</v>
      </c>
      <c r="H90" s="8" t="s">
        <v>249</v>
      </c>
      <c r="I90" s="8" t="s">
        <v>250</v>
      </c>
      <c r="J90" s="8" t="s">
        <v>251</v>
      </c>
      <c r="K90" s="8" t="s">
        <v>87</v>
      </c>
      <c r="L90" s="6"/>
      <c r="M90" s="7">
        <v>46013</v>
      </c>
      <c r="N90" s="6" t="s">
        <v>23</v>
      </c>
      <c r="O90" s="8" t="s">
        <v>264</v>
      </c>
      <c r="P90" s="6" t="str">
        <f>HYPERLINK("https://docs.wto.org/imrd/directdoc.asp?DDFDocuments/t/G/TBTN25/TZA1431.DOCX", "https://docs.wto.org/imrd/directdoc.asp?DDFDocuments/t/G/TBTN25/TZA1431.DOCX")</f>
        <v>https://docs.wto.org/imrd/directdoc.asp?DDFDocuments/t/G/TBTN25/TZA1431.DOCX</v>
      </c>
      <c r="Q90" s="6" t="str">
        <f>HYPERLINK("https://docs.wto.org/imrd/directdoc.asp?DDFDocuments/u/G/TBTN25/TZA1431.DOCX", "https://docs.wto.org/imrd/directdoc.asp?DDFDocuments/u/G/TBTN25/TZA1431.DOCX")</f>
        <v>https://docs.wto.org/imrd/directdoc.asp?DDFDocuments/u/G/TBTN25/TZA1431.DOCX</v>
      </c>
      <c r="R90" s="6" t="str">
        <f>HYPERLINK("https://docs.wto.org/imrd/directdoc.asp?DDFDocuments/v/G/TBTN25/TZA1431.DOCX", "https://docs.wto.org/imrd/directdoc.asp?DDFDocuments/v/G/TBTN25/TZA1431.DOCX")</f>
        <v>https://docs.wto.org/imrd/directdoc.asp?DDFDocuments/v/G/TBTN25/TZA1431.DOCX</v>
      </c>
    </row>
    <row r="91" spans="1:18" ht="45" x14ac:dyDescent="0.25">
      <c r="A91" s="8" t="s">
        <v>267</v>
      </c>
      <c r="B91" s="6" t="s">
        <v>89</v>
      </c>
      <c r="C91" s="7">
        <v>45953</v>
      </c>
      <c r="D91" s="9" t="str">
        <f>HYPERLINK("https://www.epingalert.org/en/Search?viewData= G/TBT/N/UGA/2241"," G/TBT/N/UGA/2241")</f>
        <v xml:space="preserve"> G/TBT/N/UGA/2241</v>
      </c>
      <c r="E91" s="8" t="s">
        <v>265</v>
      </c>
      <c r="F91" s="8" t="s">
        <v>266</v>
      </c>
      <c r="G91" s="8" t="s">
        <v>267</v>
      </c>
      <c r="H91" s="8" t="s">
        <v>268</v>
      </c>
      <c r="I91" s="8" t="s">
        <v>168</v>
      </c>
      <c r="J91" s="8" t="s">
        <v>142</v>
      </c>
      <c r="K91" s="8" t="s">
        <v>21</v>
      </c>
      <c r="L91" s="6"/>
      <c r="M91" s="7">
        <v>46013</v>
      </c>
      <c r="N91" s="6" t="s">
        <v>23</v>
      </c>
      <c r="O91" s="8" t="s">
        <v>269</v>
      </c>
      <c r="P91" s="6" t="str">
        <f>HYPERLINK("https://docs.wto.org/imrd/directdoc.asp?DDFDocuments/t/G/TBTN25/UGA2241.DOCX", "https://docs.wto.org/imrd/directdoc.asp?DDFDocuments/t/G/TBTN25/UGA2241.DOCX")</f>
        <v>https://docs.wto.org/imrd/directdoc.asp?DDFDocuments/t/G/TBTN25/UGA2241.DOCX</v>
      </c>
      <c r="Q91" s="6" t="str">
        <f>HYPERLINK("https://docs.wto.org/imrd/directdoc.asp?DDFDocuments/u/G/TBTN25/UGA2241.DOCX", "https://docs.wto.org/imrd/directdoc.asp?DDFDocuments/u/G/TBTN25/UGA2241.DOCX")</f>
        <v>https://docs.wto.org/imrd/directdoc.asp?DDFDocuments/u/G/TBTN25/UGA2241.DOCX</v>
      </c>
      <c r="R91" s="6" t="str">
        <f>HYPERLINK("https://docs.wto.org/imrd/directdoc.asp?DDFDocuments/v/G/TBTN25/UGA2241.DOCX", "https://docs.wto.org/imrd/directdoc.asp?DDFDocuments/v/G/TBTN25/UGA2241.DOCX")</f>
        <v>https://docs.wto.org/imrd/directdoc.asp?DDFDocuments/v/G/TBTN25/UGA2241.DOCX</v>
      </c>
    </row>
    <row r="92" spans="1:18" ht="120" x14ac:dyDescent="0.25">
      <c r="A92" s="8" t="s">
        <v>272</v>
      </c>
      <c r="B92" s="6" t="s">
        <v>240</v>
      </c>
      <c r="C92" s="7">
        <v>45953</v>
      </c>
      <c r="D92" s="9" t="str">
        <f>HYPERLINK("https://www.epingalert.org/en/Search?viewData= G/TBT/N/URY/107"," G/TBT/N/URY/107")</f>
        <v xml:space="preserve"> G/TBT/N/URY/107</v>
      </c>
      <c r="E92" s="8" t="s">
        <v>270</v>
      </c>
      <c r="F92" s="8" t="s">
        <v>271</v>
      </c>
      <c r="G92" s="8" t="s">
        <v>272</v>
      </c>
      <c r="H92" s="8" t="s">
        <v>273</v>
      </c>
      <c r="I92" s="8" t="s">
        <v>274</v>
      </c>
      <c r="J92" s="8" t="s">
        <v>275</v>
      </c>
      <c r="K92" s="8" t="s">
        <v>87</v>
      </c>
      <c r="L92" s="6"/>
      <c r="M92" s="7">
        <v>46043</v>
      </c>
      <c r="N92" s="6" t="s">
        <v>23</v>
      </c>
      <c r="O92" s="8" t="s">
        <v>276</v>
      </c>
      <c r="P92" s="6" t="str">
        <f>HYPERLINK("https://docs.wto.org/imrd/directdoc.asp?DDFDocuments/t/G/TBTN25/URY107.DOCX", "https://docs.wto.org/imrd/directdoc.asp?DDFDocuments/t/G/TBTN25/URY107.DOCX")</f>
        <v>https://docs.wto.org/imrd/directdoc.asp?DDFDocuments/t/G/TBTN25/URY107.DOCX</v>
      </c>
      <c r="Q92" s="6" t="str">
        <f>HYPERLINK("https://docs.wto.org/imrd/directdoc.asp?DDFDocuments/u/G/TBTN25/URY107.DOCX", "https://docs.wto.org/imrd/directdoc.asp?DDFDocuments/u/G/TBTN25/URY107.DOCX")</f>
        <v>https://docs.wto.org/imrd/directdoc.asp?DDFDocuments/u/G/TBTN25/URY107.DOCX</v>
      </c>
      <c r="R92" s="6" t="str">
        <f>HYPERLINK("https://docs.wto.org/imrd/directdoc.asp?DDFDocuments/v/G/TBTN25/URY107.DOCX", "https://docs.wto.org/imrd/directdoc.asp?DDFDocuments/v/G/TBTN25/URY107.DOCX")</f>
        <v>https://docs.wto.org/imrd/directdoc.asp?DDFDocuments/v/G/TBTN25/URY107.DOCX</v>
      </c>
    </row>
    <row r="93" spans="1:18" ht="60" x14ac:dyDescent="0.25">
      <c r="A93" s="8" t="s">
        <v>248</v>
      </c>
      <c r="B93" s="6" t="s">
        <v>122</v>
      </c>
      <c r="C93" s="7">
        <v>45953</v>
      </c>
      <c r="D93" s="9" t="str">
        <f>HYPERLINK("https://www.epingalert.org/en/Search?viewData= G/TBT/N/TZA/1434"," G/TBT/N/TZA/1434")</f>
        <v xml:space="preserve"> G/TBT/N/TZA/1434</v>
      </c>
      <c r="E93" s="8" t="s">
        <v>277</v>
      </c>
      <c r="F93" s="8" t="s">
        <v>278</v>
      </c>
      <c r="G93" s="8" t="s">
        <v>248</v>
      </c>
      <c r="H93" s="8" t="s">
        <v>249</v>
      </c>
      <c r="I93" s="8" t="s">
        <v>250</v>
      </c>
      <c r="J93" s="8" t="s">
        <v>251</v>
      </c>
      <c r="K93" s="8" t="s">
        <v>87</v>
      </c>
      <c r="L93" s="6"/>
      <c r="M93" s="7">
        <v>46013</v>
      </c>
      <c r="N93" s="6" t="s">
        <v>23</v>
      </c>
      <c r="O93" s="8" t="s">
        <v>279</v>
      </c>
      <c r="P93" s="6" t="str">
        <f>HYPERLINK("https://docs.wto.org/imrd/directdoc.asp?DDFDocuments/t/G/TBTN25/TZA1434.DOCX", "https://docs.wto.org/imrd/directdoc.asp?DDFDocuments/t/G/TBTN25/TZA1434.DOCX")</f>
        <v>https://docs.wto.org/imrd/directdoc.asp?DDFDocuments/t/G/TBTN25/TZA1434.DOCX</v>
      </c>
      <c r="Q93" s="6" t="str">
        <f>HYPERLINK("https://docs.wto.org/imrd/directdoc.asp?DDFDocuments/u/G/TBTN25/TZA1434.DOCX", "https://docs.wto.org/imrd/directdoc.asp?DDFDocuments/u/G/TBTN25/TZA1434.DOCX")</f>
        <v>https://docs.wto.org/imrd/directdoc.asp?DDFDocuments/u/G/TBTN25/TZA1434.DOCX</v>
      </c>
      <c r="R93" s="6" t="str">
        <f>HYPERLINK("https://docs.wto.org/imrd/directdoc.asp?DDFDocuments/v/G/TBTN25/TZA1434.DOCX", "https://docs.wto.org/imrd/directdoc.asp?DDFDocuments/v/G/TBTN25/TZA1434.DOCX")</f>
        <v>https://docs.wto.org/imrd/directdoc.asp?DDFDocuments/v/G/TBTN25/TZA1434.DOCX</v>
      </c>
    </row>
    <row r="94" spans="1:18" ht="60" x14ac:dyDescent="0.25">
      <c r="A94" s="8" t="s">
        <v>248</v>
      </c>
      <c r="B94" s="6" t="s">
        <v>122</v>
      </c>
      <c r="C94" s="7">
        <v>45953</v>
      </c>
      <c r="D94" s="9" t="str">
        <f>HYPERLINK("https://www.epingalert.org/en/Search?viewData= G/TBT/N/TZA/1429"," G/TBT/N/TZA/1429")</f>
        <v xml:space="preserve"> G/TBT/N/TZA/1429</v>
      </c>
      <c r="E94" s="8" t="s">
        <v>280</v>
      </c>
      <c r="F94" s="8" t="s">
        <v>281</v>
      </c>
      <c r="G94" s="8" t="s">
        <v>248</v>
      </c>
      <c r="H94" s="8" t="s">
        <v>249</v>
      </c>
      <c r="I94" s="8" t="s">
        <v>250</v>
      </c>
      <c r="J94" s="8" t="s">
        <v>251</v>
      </c>
      <c r="K94" s="8" t="s">
        <v>87</v>
      </c>
      <c r="L94" s="6"/>
      <c r="M94" s="7">
        <v>46013</v>
      </c>
      <c r="N94" s="6" t="s">
        <v>23</v>
      </c>
      <c r="O94" s="8" t="s">
        <v>282</v>
      </c>
      <c r="P94" s="6" t="str">
        <f>HYPERLINK("https://docs.wto.org/imrd/directdoc.asp?DDFDocuments/t/G/TBTN25/TZA1429.DOCX", "https://docs.wto.org/imrd/directdoc.asp?DDFDocuments/t/G/TBTN25/TZA1429.DOCX")</f>
        <v>https://docs.wto.org/imrd/directdoc.asp?DDFDocuments/t/G/TBTN25/TZA1429.DOCX</v>
      </c>
      <c r="Q94" s="6" t="str">
        <f>HYPERLINK("https://docs.wto.org/imrd/directdoc.asp?DDFDocuments/u/G/TBTN25/TZA1429.DOCX", "https://docs.wto.org/imrd/directdoc.asp?DDFDocuments/u/G/TBTN25/TZA1429.DOCX")</f>
        <v>https://docs.wto.org/imrd/directdoc.asp?DDFDocuments/u/G/TBTN25/TZA1429.DOCX</v>
      </c>
      <c r="R94" s="6" t="str">
        <f>HYPERLINK("https://docs.wto.org/imrd/directdoc.asp?DDFDocuments/v/G/TBTN25/TZA1429.DOCX", "https://docs.wto.org/imrd/directdoc.asp?DDFDocuments/v/G/TBTN25/TZA1429.DOCX")</f>
        <v>https://docs.wto.org/imrd/directdoc.asp?DDFDocuments/v/G/TBTN25/TZA1429.DOCX</v>
      </c>
    </row>
    <row r="95" spans="1:18" ht="60" x14ac:dyDescent="0.25">
      <c r="A95" s="8" t="s">
        <v>285</v>
      </c>
      <c r="B95" s="6" t="s">
        <v>192</v>
      </c>
      <c r="C95" s="7">
        <v>45953</v>
      </c>
      <c r="D95" s="9" t="str">
        <f>HYPERLINK("https://www.epingalert.org/en/Search?viewData= G/TBT/N/BHR/751"," G/TBT/N/BHR/751")</f>
        <v xml:space="preserve"> G/TBT/N/BHR/751</v>
      </c>
      <c r="E95" s="8" t="s">
        <v>283</v>
      </c>
      <c r="F95" s="8" t="s">
        <v>284</v>
      </c>
      <c r="G95" s="8" t="s">
        <v>285</v>
      </c>
      <c r="H95" s="8" t="s">
        <v>21</v>
      </c>
      <c r="I95" s="8" t="s">
        <v>286</v>
      </c>
      <c r="J95" s="8" t="s">
        <v>287</v>
      </c>
      <c r="K95" s="8" t="s">
        <v>21</v>
      </c>
      <c r="L95" s="6"/>
      <c r="M95" s="7">
        <v>46013</v>
      </c>
      <c r="N95" s="6" t="s">
        <v>23</v>
      </c>
      <c r="O95" s="8" t="s">
        <v>288</v>
      </c>
      <c r="P95" s="6" t="str">
        <f>HYPERLINK("https://docs.wto.org/imrd/directdoc.asp?DDFDocuments/t/G/TBTN25/BHR751.DOCX", "https://docs.wto.org/imrd/directdoc.asp?DDFDocuments/t/G/TBTN25/BHR751.DOCX")</f>
        <v>https://docs.wto.org/imrd/directdoc.asp?DDFDocuments/t/G/TBTN25/BHR751.DOCX</v>
      </c>
      <c r="Q95" s="6" t="str">
        <f>HYPERLINK("https://docs.wto.org/imrd/directdoc.asp?DDFDocuments/u/G/TBTN25/BHR751.DOCX", "https://docs.wto.org/imrd/directdoc.asp?DDFDocuments/u/G/TBTN25/BHR751.DOCX")</f>
        <v>https://docs.wto.org/imrd/directdoc.asp?DDFDocuments/u/G/TBTN25/BHR751.DOCX</v>
      </c>
      <c r="R95" s="6" t="str">
        <f>HYPERLINK("https://docs.wto.org/imrd/directdoc.asp?DDFDocuments/v/G/TBTN25/BHR751.DOCX", "https://docs.wto.org/imrd/directdoc.asp?DDFDocuments/v/G/TBTN25/BHR751.DOCX")</f>
        <v>https://docs.wto.org/imrd/directdoc.asp?DDFDocuments/v/G/TBTN25/BHR751.DOCX</v>
      </c>
    </row>
    <row r="96" spans="1:18" ht="45" x14ac:dyDescent="0.25">
      <c r="A96" s="8" t="s">
        <v>291</v>
      </c>
      <c r="B96" s="6" t="s">
        <v>89</v>
      </c>
      <c r="C96" s="7">
        <v>45953</v>
      </c>
      <c r="D96" s="9" t="str">
        <f>HYPERLINK("https://www.epingalert.org/en/Search?viewData= G/TBT/N/UGA/2239"," G/TBT/N/UGA/2239")</f>
        <v xml:space="preserve"> G/TBT/N/UGA/2239</v>
      </c>
      <c r="E96" s="8" t="s">
        <v>289</v>
      </c>
      <c r="F96" s="8" t="s">
        <v>290</v>
      </c>
      <c r="G96" s="8" t="s">
        <v>291</v>
      </c>
      <c r="H96" s="8" t="s">
        <v>292</v>
      </c>
      <c r="I96" s="8" t="s">
        <v>168</v>
      </c>
      <c r="J96" s="8" t="s">
        <v>142</v>
      </c>
      <c r="K96" s="8" t="s">
        <v>21</v>
      </c>
      <c r="L96" s="6"/>
      <c r="M96" s="7">
        <v>46013</v>
      </c>
      <c r="N96" s="6" t="s">
        <v>23</v>
      </c>
      <c r="O96" s="8" t="s">
        <v>293</v>
      </c>
      <c r="P96" s="6" t="str">
        <f>HYPERLINK("https://docs.wto.org/imrd/directdoc.asp?DDFDocuments/t/G/TBTN25/UGA2239.DOCX", "https://docs.wto.org/imrd/directdoc.asp?DDFDocuments/t/G/TBTN25/UGA2239.DOCX")</f>
        <v>https://docs.wto.org/imrd/directdoc.asp?DDFDocuments/t/G/TBTN25/UGA2239.DOCX</v>
      </c>
      <c r="Q96" s="6" t="str">
        <f>HYPERLINK("https://docs.wto.org/imrd/directdoc.asp?DDFDocuments/u/G/TBTN25/UGA2239.DOCX", "https://docs.wto.org/imrd/directdoc.asp?DDFDocuments/u/G/TBTN25/UGA2239.DOCX")</f>
        <v>https://docs.wto.org/imrd/directdoc.asp?DDFDocuments/u/G/TBTN25/UGA2239.DOCX</v>
      </c>
      <c r="R96" s="6" t="str">
        <f>HYPERLINK("https://docs.wto.org/imrd/directdoc.asp?DDFDocuments/v/G/TBTN25/UGA2239.DOCX", "https://docs.wto.org/imrd/directdoc.asp?DDFDocuments/v/G/TBTN25/UGA2239.DOCX")</f>
        <v>https://docs.wto.org/imrd/directdoc.asp?DDFDocuments/v/G/TBTN25/UGA2239.DOCX</v>
      </c>
    </row>
    <row r="97" spans="1:18" ht="90" x14ac:dyDescent="0.25">
      <c r="A97" s="8" t="s">
        <v>296</v>
      </c>
      <c r="B97" s="6" t="s">
        <v>240</v>
      </c>
      <c r="C97" s="7">
        <v>45953</v>
      </c>
      <c r="D97" s="9" t="str">
        <f>HYPERLINK("https://www.epingalert.org/en/Search?viewData= G/TBT/N/URY/108"," G/TBT/N/URY/108")</f>
        <v xml:space="preserve"> G/TBT/N/URY/108</v>
      </c>
      <c r="E97" s="8" t="s">
        <v>294</v>
      </c>
      <c r="F97" s="8" t="s">
        <v>295</v>
      </c>
      <c r="G97" s="8" t="s">
        <v>296</v>
      </c>
      <c r="H97" s="8" t="s">
        <v>21</v>
      </c>
      <c r="I97" s="8" t="s">
        <v>274</v>
      </c>
      <c r="J97" s="8" t="s">
        <v>275</v>
      </c>
      <c r="K97" s="8" t="s">
        <v>297</v>
      </c>
      <c r="L97" s="6"/>
      <c r="M97" s="7">
        <v>46043</v>
      </c>
      <c r="N97" s="6" t="s">
        <v>23</v>
      </c>
      <c r="O97" s="8" t="s">
        <v>298</v>
      </c>
      <c r="P97" s="6" t="str">
        <f>HYPERLINK("https://docs.wto.org/imrd/directdoc.asp?DDFDocuments/t/G/TBTN25/URY108.DOCX", "https://docs.wto.org/imrd/directdoc.asp?DDFDocuments/t/G/TBTN25/URY108.DOCX")</f>
        <v>https://docs.wto.org/imrd/directdoc.asp?DDFDocuments/t/G/TBTN25/URY108.DOCX</v>
      </c>
      <c r="Q97" s="6" t="str">
        <f>HYPERLINK("https://docs.wto.org/imrd/directdoc.asp?DDFDocuments/u/G/TBTN25/URY108.DOCX", "https://docs.wto.org/imrd/directdoc.asp?DDFDocuments/u/G/TBTN25/URY108.DOCX")</f>
        <v>https://docs.wto.org/imrd/directdoc.asp?DDFDocuments/u/G/TBTN25/URY108.DOCX</v>
      </c>
      <c r="R97" s="6" t="str">
        <f>HYPERLINK("https://docs.wto.org/imrd/directdoc.asp?DDFDocuments/v/G/TBTN25/URY108.DOCX", "https://docs.wto.org/imrd/directdoc.asp?DDFDocuments/v/G/TBTN25/URY108.DOCX")</f>
        <v>https://docs.wto.org/imrd/directdoc.asp?DDFDocuments/v/G/TBTN25/URY108.DOCX</v>
      </c>
    </row>
    <row r="98" spans="1:18" ht="45" x14ac:dyDescent="0.25">
      <c r="A98" s="8" t="s">
        <v>302</v>
      </c>
      <c r="B98" s="6" t="s">
        <v>299</v>
      </c>
      <c r="C98" s="7">
        <v>45953</v>
      </c>
      <c r="D98" s="9" t="str">
        <f>HYPERLINK("https://www.epingalert.org/en/Search?viewData= G/TBT/N/JOR/74"," G/TBT/N/JOR/74")</f>
        <v xml:space="preserve"> G/TBT/N/JOR/74</v>
      </c>
      <c r="E98" s="8" t="s">
        <v>300</v>
      </c>
      <c r="F98" s="8" t="s">
        <v>301</v>
      </c>
      <c r="G98" s="8" t="s">
        <v>302</v>
      </c>
      <c r="H98" s="8" t="s">
        <v>21</v>
      </c>
      <c r="I98" s="8" t="s">
        <v>303</v>
      </c>
      <c r="J98" s="8" t="s">
        <v>304</v>
      </c>
      <c r="K98" s="8" t="s">
        <v>21</v>
      </c>
      <c r="L98" s="6"/>
      <c r="M98" s="7">
        <v>45985</v>
      </c>
      <c r="N98" s="6" t="s">
        <v>23</v>
      </c>
      <c r="O98" s="8" t="s">
        <v>305</v>
      </c>
      <c r="P98" s="6" t="str">
        <f>HYPERLINK("https://docs.wto.org/imrd/directdoc.asp?DDFDocuments/t/G/TBTN25/JOR74.DOCX", "https://docs.wto.org/imrd/directdoc.asp?DDFDocuments/t/G/TBTN25/JOR74.DOCX")</f>
        <v>https://docs.wto.org/imrd/directdoc.asp?DDFDocuments/t/G/TBTN25/JOR74.DOCX</v>
      </c>
      <c r="Q98" s="6" t="str">
        <f>HYPERLINK("https://docs.wto.org/imrd/directdoc.asp?DDFDocuments/u/G/TBTN25/JOR74.DOCX", "https://docs.wto.org/imrd/directdoc.asp?DDFDocuments/u/G/TBTN25/JOR74.DOCX")</f>
        <v>https://docs.wto.org/imrd/directdoc.asp?DDFDocuments/u/G/TBTN25/JOR74.DOCX</v>
      </c>
      <c r="R98" s="6" t="str">
        <f>HYPERLINK("https://docs.wto.org/imrd/directdoc.asp?DDFDocuments/v/G/TBTN25/JOR74.DOCX", "https://docs.wto.org/imrd/directdoc.asp?DDFDocuments/v/G/TBTN25/JOR74.DOCX")</f>
        <v>https://docs.wto.org/imrd/directdoc.asp?DDFDocuments/v/G/TBTN25/JOR74.DOCX</v>
      </c>
    </row>
    <row r="99" spans="1:18" ht="45" x14ac:dyDescent="0.25">
      <c r="A99" s="8" t="s">
        <v>308</v>
      </c>
      <c r="B99" s="6" t="s">
        <v>89</v>
      </c>
      <c r="C99" s="7">
        <v>45953</v>
      </c>
      <c r="D99" s="9" t="str">
        <f>HYPERLINK("https://www.epingalert.org/en/Search?viewData= G/TBT/N/UGA/2240"," G/TBT/N/UGA/2240")</f>
        <v xml:space="preserve"> G/TBT/N/UGA/2240</v>
      </c>
      <c r="E99" s="8" t="s">
        <v>306</v>
      </c>
      <c r="F99" s="8" t="s">
        <v>307</v>
      </c>
      <c r="G99" s="8" t="s">
        <v>308</v>
      </c>
      <c r="H99" s="8" t="s">
        <v>309</v>
      </c>
      <c r="I99" s="8" t="s">
        <v>168</v>
      </c>
      <c r="J99" s="8" t="s">
        <v>142</v>
      </c>
      <c r="K99" s="8" t="s">
        <v>21</v>
      </c>
      <c r="L99" s="6"/>
      <c r="M99" s="7">
        <v>46013</v>
      </c>
      <c r="N99" s="6" t="s">
        <v>23</v>
      </c>
      <c r="O99" s="8" t="s">
        <v>310</v>
      </c>
      <c r="P99" s="6" t="str">
        <f>HYPERLINK("https://docs.wto.org/imrd/directdoc.asp?DDFDocuments/t/G/TBTN25/UGA2240.DOCX", "https://docs.wto.org/imrd/directdoc.asp?DDFDocuments/t/G/TBTN25/UGA2240.DOCX")</f>
        <v>https://docs.wto.org/imrd/directdoc.asp?DDFDocuments/t/G/TBTN25/UGA2240.DOCX</v>
      </c>
      <c r="Q99" s="6" t="str">
        <f>HYPERLINK("https://docs.wto.org/imrd/directdoc.asp?DDFDocuments/u/G/TBTN25/UGA2240.DOCX", "https://docs.wto.org/imrd/directdoc.asp?DDFDocuments/u/G/TBTN25/UGA2240.DOCX")</f>
        <v>https://docs.wto.org/imrd/directdoc.asp?DDFDocuments/u/G/TBTN25/UGA2240.DOCX</v>
      </c>
      <c r="R99" s="6" t="str">
        <f>HYPERLINK("https://docs.wto.org/imrd/directdoc.asp?DDFDocuments/v/G/TBTN25/UGA2240.DOCX", "https://docs.wto.org/imrd/directdoc.asp?DDFDocuments/v/G/TBTN25/UGA2240.DOCX")</f>
        <v>https://docs.wto.org/imrd/directdoc.asp?DDFDocuments/v/G/TBTN25/UGA2240.DOCX</v>
      </c>
    </row>
    <row r="100" spans="1:18" ht="60" x14ac:dyDescent="0.25">
      <c r="A100" s="8" t="s">
        <v>248</v>
      </c>
      <c r="B100" s="6" t="s">
        <v>122</v>
      </c>
      <c r="C100" s="7">
        <v>45953</v>
      </c>
      <c r="D100" s="9" t="str">
        <f>HYPERLINK("https://www.epingalert.org/en/Search?viewData= G/TBT/N/TZA/1432"," G/TBT/N/TZA/1432")</f>
        <v xml:space="preserve"> G/TBT/N/TZA/1432</v>
      </c>
      <c r="E100" s="8" t="s">
        <v>311</v>
      </c>
      <c r="F100" s="8" t="s">
        <v>312</v>
      </c>
      <c r="G100" s="8" t="s">
        <v>248</v>
      </c>
      <c r="H100" s="8" t="s">
        <v>249</v>
      </c>
      <c r="I100" s="8" t="s">
        <v>250</v>
      </c>
      <c r="J100" s="8" t="s">
        <v>251</v>
      </c>
      <c r="K100" s="8" t="s">
        <v>87</v>
      </c>
      <c r="L100" s="6"/>
      <c r="M100" s="7">
        <v>46013</v>
      </c>
      <c r="N100" s="6" t="s">
        <v>23</v>
      </c>
      <c r="O100" s="8" t="s">
        <v>313</v>
      </c>
      <c r="P100" s="6" t="str">
        <f>HYPERLINK("https://docs.wto.org/imrd/directdoc.asp?DDFDocuments/t/G/TBTN25/TZA1432.DOCX", "https://docs.wto.org/imrd/directdoc.asp?DDFDocuments/t/G/TBTN25/TZA1432.DOCX")</f>
        <v>https://docs.wto.org/imrd/directdoc.asp?DDFDocuments/t/G/TBTN25/TZA1432.DOCX</v>
      </c>
      <c r="Q100" s="6" t="str">
        <f>HYPERLINK("https://docs.wto.org/imrd/directdoc.asp?DDFDocuments/u/G/TBTN25/TZA1432.DOCX", "https://docs.wto.org/imrd/directdoc.asp?DDFDocuments/u/G/TBTN25/TZA1432.DOCX")</f>
        <v>https://docs.wto.org/imrd/directdoc.asp?DDFDocuments/u/G/TBTN25/TZA1432.DOCX</v>
      </c>
      <c r="R100" s="6" t="str">
        <f>HYPERLINK("https://docs.wto.org/imrd/directdoc.asp?DDFDocuments/v/G/TBTN25/TZA1432.DOCX", "https://docs.wto.org/imrd/directdoc.asp?DDFDocuments/v/G/TBTN25/TZA1432.DOCX")</f>
        <v>https://docs.wto.org/imrd/directdoc.asp?DDFDocuments/v/G/TBTN25/TZA1432.DOCX</v>
      </c>
    </row>
    <row r="101" spans="1:18" ht="60" x14ac:dyDescent="0.25">
      <c r="A101" s="8" t="s">
        <v>316</v>
      </c>
      <c r="B101" s="6" t="s">
        <v>122</v>
      </c>
      <c r="C101" s="7">
        <v>45953</v>
      </c>
      <c r="D101" s="9" t="str">
        <f>HYPERLINK("https://www.epingalert.org/en/Search?viewData= G/TBT/N/TZA/1435"," G/TBT/N/TZA/1435")</f>
        <v xml:space="preserve"> G/TBT/N/TZA/1435</v>
      </c>
      <c r="E101" s="8" t="s">
        <v>314</v>
      </c>
      <c r="F101" s="8" t="s">
        <v>315</v>
      </c>
      <c r="G101" s="8" t="s">
        <v>316</v>
      </c>
      <c r="H101" s="8" t="s">
        <v>317</v>
      </c>
      <c r="I101" s="8" t="s">
        <v>318</v>
      </c>
      <c r="J101" s="8" t="s">
        <v>251</v>
      </c>
      <c r="K101" s="8" t="s">
        <v>87</v>
      </c>
      <c r="L101" s="6"/>
      <c r="M101" s="7">
        <v>46013</v>
      </c>
      <c r="N101" s="6" t="s">
        <v>23</v>
      </c>
      <c r="O101" s="8" t="s">
        <v>319</v>
      </c>
      <c r="P101" s="6" t="str">
        <f>HYPERLINK("https://docs.wto.org/imrd/directdoc.asp?DDFDocuments/t/G/TBTN25/TZA1435.DOCX", "https://docs.wto.org/imrd/directdoc.asp?DDFDocuments/t/G/TBTN25/TZA1435.DOCX")</f>
        <v>https://docs.wto.org/imrd/directdoc.asp?DDFDocuments/t/G/TBTN25/TZA1435.DOCX</v>
      </c>
      <c r="Q101" s="6" t="str">
        <f>HYPERLINK("https://docs.wto.org/imrd/directdoc.asp?DDFDocuments/u/G/TBTN25/TZA1435.DOCX", "https://docs.wto.org/imrd/directdoc.asp?DDFDocuments/u/G/TBTN25/TZA1435.DOCX")</f>
        <v>https://docs.wto.org/imrd/directdoc.asp?DDFDocuments/u/G/TBTN25/TZA1435.DOCX</v>
      </c>
      <c r="R101" s="6" t="str">
        <f>HYPERLINK("https://docs.wto.org/imrd/directdoc.asp?DDFDocuments/v/G/TBTN25/TZA1435.DOCX", "https://docs.wto.org/imrd/directdoc.asp?DDFDocuments/v/G/TBTN25/TZA1435.DOCX")</f>
        <v>https://docs.wto.org/imrd/directdoc.asp?DDFDocuments/v/G/TBTN25/TZA1435.DOCX</v>
      </c>
    </row>
    <row r="102" spans="1:18" ht="60" x14ac:dyDescent="0.25">
      <c r="A102" s="8" t="s">
        <v>322</v>
      </c>
      <c r="B102" s="6" t="s">
        <v>122</v>
      </c>
      <c r="C102" s="7">
        <v>45953</v>
      </c>
      <c r="D102" s="9" t="str">
        <f>HYPERLINK("https://www.epingalert.org/en/Search?viewData= G/TBT/N/TZA/1433"," G/TBT/N/TZA/1433")</f>
        <v xml:space="preserve"> G/TBT/N/TZA/1433</v>
      </c>
      <c r="E102" s="8" t="s">
        <v>320</v>
      </c>
      <c r="F102" s="8" t="s">
        <v>321</v>
      </c>
      <c r="G102" s="8" t="s">
        <v>322</v>
      </c>
      <c r="H102" s="8" t="s">
        <v>323</v>
      </c>
      <c r="I102" s="8" t="s">
        <v>318</v>
      </c>
      <c r="J102" s="8" t="s">
        <v>251</v>
      </c>
      <c r="K102" s="8" t="s">
        <v>87</v>
      </c>
      <c r="L102" s="6"/>
      <c r="M102" s="7">
        <v>46013</v>
      </c>
      <c r="N102" s="6" t="s">
        <v>23</v>
      </c>
      <c r="O102" s="8" t="s">
        <v>324</v>
      </c>
      <c r="P102" s="6" t="str">
        <f>HYPERLINK("https://docs.wto.org/imrd/directdoc.asp?DDFDocuments/t/G/TBTN25/TZA1433.DOCX", "https://docs.wto.org/imrd/directdoc.asp?DDFDocuments/t/G/TBTN25/TZA1433.DOCX")</f>
        <v>https://docs.wto.org/imrd/directdoc.asp?DDFDocuments/t/G/TBTN25/TZA1433.DOCX</v>
      </c>
      <c r="Q102" s="6" t="str">
        <f>HYPERLINK("https://docs.wto.org/imrd/directdoc.asp?DDFDocuments/u/G/TBTN25/TZA1433.DOCX", "https://docs.wto.org/imrd/directdoc.asp?DDFDocuments/u/G/TBTN25/TZA1433.DOCX")</f>
        <v>https://docs.wto.org/imrd/directdoc.asp?DDFDocuments/u/G/TBTN25/TZA1433.DOCX</v>
      </c>
      <c r="R102" s="6" t="str">
        <f>HYPERLINK("https://docs.wto.org/imrd/directdoc.asp?DDFDocuments/v/G/TBTN25/TZA1433.DOCX", "https://docs.wto.org/imrd/directdoc.asp?DDFDocuments/v/G/TBTN25/TZA1433.DOCX")</f>
        <v>https://docs.wto.org/imrd/directdoc.asp?DDFDocuments/v/G/TBTN25/TZA1433.DOCX</v>
      </c>
    </row>
    <row r="103" spans="1:18" ht="60" x14ac:dyDescent="0.25">
      <c r="A103" s="8" t="s">
        <v>328</v>
      </c>
      <c r="B103" s="6" t="s">
        <v>325</v>
      </c>
      <c r="C103" s="7">
        <v>45951</v>
      </c>
      <c r="D103" s="9" t="str">
        <f>HYPERLINK("https://www.epingalert.org/en/Search?viewData= G/TBT/N/MMR/12"," G/TBT/N/MMR/12")</f>
        <v xml:space="preserve"> G/TBT/N/MMR/12</v>
      </c>
      <c r="E103" s="8" t="s">
        <v>326</v>
      </c>
      <c r="F103" s="8" t="s">
        <v>327</v>
      </c>
      <c r="G103" s="8" t="s">
        <v>328</v>
      </c>
      <c r="H103" s="8" t="s">
        <v>21</v>
      </c>
      <c r="I103" s="8" t="s">
        <v>274</v>
      </c>
      <c r="J103" s="8" t="s">
        <v>78</v>
      </c>
      <c r="K103" s="8" t="s">
        <v>87</v>
      </c>
      <c r="L103" s="6"/>
      <c r="M103" s="7" t="s">
        <v>21</v>
      </c>
      <c r="N103" s="6" t="s">
        <v>23</v>
      </c>
      <c r="O103" s="8" t="s">
        <v>329</v>
      </c>
      <c r="P103" s="6" t="str">
        <f>HYPERLINK("https://docs.wto.org/imrd/directdoc.asp?DDFDocuments/t/G/TBTN25/MMR12.DOCX", "https://docs.wto.org/imrd/directdoc.asp?DDFDocuments/t/G/TBTN25/MMR12.DOCX")</f>
        <v>https://docs.wto.org/imrd/directdoc.asp?DDFDocuments/t/G/TBTN25/MMR12.DOCX</v>
      </c>
      <c r="Q103" s="6" t="str">
        <f>HYPERLINK("https://docs.wto.org/imrd/directdoc.asp?DDFDocuments/u/G/TBTN25/MMR12.DOCX", "https://docs.wto.org/imrd/directdoc.asp?DDFDocuments/u/G/TBTN25/MMR12.DOCX")</f>
        <v>https://docs.wto.org/imrd/directdoc.asp?DDFDocuments/u/G/TBTN25/MMR12.DOCX</v>
      </c>
      <c r="R103" s="6" t="str">
        <f>HYPERLINK("https://docs.wto.org/imrd/directdoc.asp?DDFDocuments/v/G/TBTN25/MMR12.DOCX", "https://docs.wto.org/imrd/directdoc.asp?DDFDocuments/v/G/TBTN25/MMR12.DOCX")</f>
        <v>https://docs.wto.org/imrd/directdoc.asp?DDFDocuments/v/G/TBTN25/MMR12.DOCX</v>
      </c>
    </row>
    <row r="104" spans="1:18" ht="105" x14ac:dyDescent="0.25">
      <c r="A104" s="8" t="s">
        <v>332</v>
      </c>
      <c r="B104" s="6" t="s">
        <v>207</v>
      </c>
      <c r="C104" s="7">
        <v>45951</v>
      </c>
      <c r="D104" s="9" t="str">
        <f>HYPERLINK("https://www.epingalert.org/en/Search?viewData= G/TBT/N/THA/797"," G/TBT/N/THA/797")</f>
        <v xml:space="preserve"> G/TBT/N/THA/797</v>
      </c>
      <c r="E104" s="8" t="s">
        <v>330</v>
      </c>
      <c r="F104" s="8" t="s">
        <v>331</v>
      </c>
      <c r="G104" s="8" t="s">
        <v>332</v>
      </c>
      <c r="H104" s="8" t="s">
        <v>21</v>
      </c>
      <c r="I104" s="8" t="s">
        <v>333</v>
      </c>
      <c r="J104" s="8" t="s">
        <v>36</v>
      </c>
      <c r="K104" s="8" t="s">
        <v>21</v>
      </c>
      <c r="L104" s="6"/>
      <c r="M104" s="7">
        <v>45981</v>
      </c>
      <c r="N104" s="6" t="s">
        <v>23</v>
      </c>
      <c r="O104" s="8" t="s">
        <v>334</v>
      </c>
      <c r="P104" s="6" t="str">
        <f>HYPERLINK("https://docs.wto.org/imrd/directdoc.asp?DDFDocuments/t/G/TBTN25/THA797.DOCX", "https://docs.wto.org/imrd/directdoc.asp?DDFDocuments/t/G/TBTN25/THA797.DOCX")</f>
        <v>https://docs.wto.org/imrd/directdoc.asp?DDFDocuments/t/G/TBTN25/THA797.DOCX</v>
      </c>
      <c r="Q104" s="6" t="str">
        <f>HYPERLINK("https://docs.wto.org/imrd/directdoc.asp?DDFDocuments/u/G/TBTN25/THA797.DOCX", "https://docs.wto.org/imrd/directdoc.asp?DDFDocuments/u/G/TBTN25/THA797.DOCX")</f>
        <v>https://docs.wto.org/imrd/directdoc.asp?DDFDocuments/u/G/TBTN25/THA797.DOCX</v>
      </c>
      <c r="R104" s="6" t="str">
        <f>HYPERLINK("https://docs.wto.org/imrd/directdoc.asp?DDFDocuments/v/G/TBTN25/THA797.DOCX", "https://docs.wto.org/imrd/directdoc.asp?DDFDocuments/v/G/TBTN25/THA797.DOCX")</f>
        <v>https://docs.wto.org/imrd/directdoc.asp?DDFDocuments/v/G/TBTN25/THA797.DOCX</v>
      </c>
    </row>
    <row r="105" spans="1:18" ht="240" x14ac:dyDescent="0.25">
      <c r="A105" s="8" t="s">
        <v>338</v>
      </c>
      <c r="B105" s="6" t="s">
        <v>335</v>
      </c>
      <c r="C105" s="7">
        <v>45951</v>
      </c>
      <c r="D105" s="9" t="str">
        <f>HYPERLINK("https://www.epingalert.org/en/Search?viewData= G/TBT/N/TUR/229"," G/TBT/N/TUR/229")</f>
        <v xml:space="preserve"> G/TBT/N/TUR/229</v>
      </c>
      <c r="E105" s="8" t="s">
        <v>336</v>
      </c>
      <c r="F105" s="8" t="s">
        <v>337</v>
      </c>
      <c r="G105" s="8" t="s">
        <v>338</v>
      </c>
      <c r="H105" s="8" t="s">
        <v>21</v>
      </c>
      <c r="I105" s="8" t="s">
        <v>339</v>
      </c>
      <c r="J105" s="8" t="s">
        <v>340</v>
      </c>
      <c r="K105" s="8" t="s">
        <v>341</v>
      </c>
      <c r="L105" s="6"/>
      <c r="M105" s="7">
        <v>46011</v>
      </c>
      <c r="N105" s="6" t="s">
        <v>23</v>
      </c>
      <c r="O105" s="8" t="s">
        <v>342</v>
      </c>
      <c r="P105" s="6" t="str">
        <f>HYPERLINK("https://docs.wto.org/imrd/directdoc.asp?DDFDocuments/t/G/TBTN25/TUR229.DOCX", "https://docs.wto.org/imrd/directdoc.asp?DDFDocuments/t/G/TBTN25/TUR229.DOCX")</f>
        <v>https://docs.wto.org/imrd/directdoc.asp?DDFDocuments/t/G/TBTN25/TUR229.DOCX</v>
      </c>
      <c r="Q105" s="6" t="str">
        <f>HYPERLINK("https://docs.wto.org/imrd/directdoc.asp?DDFDocuments/u/G/TBTN25/TUR229.DOCX", "https://docs.wto.org/imrd/directdoc.asp?DDFDocuments/u/G/TBTN25/TUR229.DOCX")</f>
        <v>https://docs.wto.org/imrd/directdoc.asp?DDFDocuments/u/G/TBTN25/TUR229.DOCX</v>
      </c>
      <c r="R105" s="6" t="str">
        <f>HYPERLINK("https://docs.wto.org/imrd/directdoc.asp?DDFDocuments/v/G/TBTN25/TUR229.DOCX", "https://docs.wto.org/imrd/directdoc.asp?DDFDocuments/v/G/TBTN25/TUR229.DOCX")</f>
        <v>https://docs.wto.org/imrd/directdoc.asp?DDFDocuments/v/G/TBTN25/TUR229.DOCX</v>
      </c>
    </row>
    <row r="106" spans="1:18" ht="150" x14ac:dyDescent="0.25">
      <c r="A106" s="8" t="s">
        <v>346</v>
      </c>
      <c r="B106" s="6" t="s">
        <v>343</v>
      </c>
      <c r="C106" s="7">
        <v>45951</v>
      </c>
      <c r="D106" s="9" t="str">
        <f>HYPERLINK("https://www.epingalert.org/en/Search?viewData= G/TBT/N/VNM/372"," G/TBT/N/VNM/372")</f>
        <v xml:space="preserve"> G/TBT/N/VNM/372</v>
      </c>
      <c r="E106" s="8" t="s">
        <v>344</v>
      </c>
      <c r="F106" s="8" t="s">
        <v>345</v>
      </c>
      <c r="G106" s="8" t="s">
        <v>346</v>
      </c>
      <c r="H106" s="8" t="s">
        <v>347</v>
      </c>
      <c r="I106" s="8" t="s">
        <v>43</v>
      </c>
      <c r="J106" s="8" t="s">
        <v>348</v>
      </c>
      <c r="K106" s="8" t="s">
        <v>21</v>
      </c>
      <c r="L106" s="6"/>
      <c r="M106" s="7">
        <v>46011</v>
      </c>
      <c r="N106" s="6" t="s">
        <v>23</v>
      </c>
      <c r="O106" s="8" t="s">
        <v>349</v>
      </c>
      <c r="P106" s="6" t="str">
        <f>HYPERLINK("https://docs.wto.org/imrd/directdoc.asp?DDFDocuments/t/G/TBTN25/VNM372.DOCX", "https://docs.wto.org/imrd/directdoc.asp?DDFDocuments/t/G/TBTN25/VNM372.DOCX")</f>
        <v>https://docs.wto.org/imrd/directdoc.asp?DDFDocuments/t/G/TBTN25/VNM372.DOCX</v>
      </c>
      <c r="Q106" s="6" t="str">
        <f>HYPERLINK("https://docs.wto.org/imrd/directdoc.asp?DDFDocuments/u/G/TBTN25/VNM372.DOCX", "https://docs.wto.org/imrd/directdoc.asp?DDFDocuments/u/G/TBTN25/VNM372.DOCX")</f>
        <v>https://docs.wto.org/imrd/directdoc.asp?DDFDocuments/u/G/TBTN25/VNM372.DOCX</v>
      </c>
      <c r="R106" s="6" t="str">
        <f>HYPERLINK("https://docs.wto.org/imrd/directdoc.asp?DDFDocuments/v/G/TBTN25/VNM372.DOCX", "https://docs.wto.org/imrd/directdoc.asp?DDFDocuments/v/G/TBTN25/VNM372.DOCX")</f>
        <v>https://docs.wto.org/imrd/directdoc.asp?DDFDocuments/v/G/TBTN25/VNM372.DOCX</v>
      </c>
    </row>
    <row r="107" spans="1:18" ht="105" x14ac:dyDescent="0.25">
      <c r="A107" s="8" t="s">
        <v>353</v>
      </c>
      <c r="B107" s="6" t="s">
        <v>350</v>
      </c>
      <c r="C107" s="7">
        <v>45951</v>
      </c>
      <c r="D107" s="9" t="str">
        <f>HYPERLINK("https://www.epingalert.org/en/Search?viewData= G/TBT/N/ECU/556"," G/TBT/N/ECU/556")</f>
        <v xml:space="preserve"> G/TBT/N/ECU/556</v>
      </c>
      <c r="E107" s="8" t="s">
        <v>351</v>
      </c>
      <c r="F107" s="8" t="s">
        <v>352</v>
      </c>
      <c r="G107" s="8" t="s">
        <v>353</v>
      </c>
      <c r="H107" s="8" t="s">
        <v>21</v>
      </c>
      <c r="I107" s="8" t="s">
        <v>62</v>
      </c>
      <c r="J107" s="8" t="s">
        <v>36</v>
      </c>
      <c r="K107" s="8" t="s">
        <v>79</v>
      </c>
      <c r="L107" s="6"/>
      <c r="M107" s="7">
        <v>46011</v>
      </c>
      <c r="N107" s="6" t="s">
        <v>23</v>
      </c>
      <c r="O107" s="8" t="s">
        <v>354</v>
      </c>
      <c r="P107" s="6" t="str">
        <f>HYPERLINK("https://docs.wto.org/imrd/directdoc.asp?DDFDocuments/t/G/TBTN25/ECU556.DOCX", "https://docs.wto.org/imrd/directdoc.asp?DDFDocuments/t/G/TBTN25/ECU556.DOCX")</f>
        <v>https://docs.wto.org/imrd/directdoc.asp?DDFDocuments/t/G/TBTN25/ECU556.DOCX</v>
      </c>
      <c r="Q107" s="6" t="str">
        <f>HYPERLINK("https://docs.wto.org/imrd/directdoc.asp?DDFDocuments/u/G/TBTN25/ECU556.DOCX", "https://docs.wto.org/imrd/directdoc.asp?DDFDocuments/u/G/TBTN25/ECU556.DOCX")</f>
        <v>https://docs.wto.org/imrd/directdoc.asp?DDFDocuments/u/G/TBTN25/ECU556.DOCX</v>
      </c>
      <c r="R107" s="6" t="str">
        <f>HYPERLINK("https://docs.wto.org/imrd/directdoc.asp?DDFDocuments/v/G/TBTN25/ECU556.DOCX", "https://docs.wto.org/imrd/directdoc.asp?DDFDocuments/v/G/TBTN25/ECU556.DOCX")</f>
        <v>https://docs.wto.org/imrd/directdoc.asp?DDFDocuments/v/G/TBTN25/ECU556.DOCX</v>
      </c>
    </row>
    <row r="108" spans="1:18" ht="45" x14ac:dyDescent="0.25">
      <c r="A108" s="8" t="s">
        <v>357</v>
      </c>
      <c r="B108" s="6" t="s">
        <v>207</v>
      </c>
      <c r="C108" s="7">
        <v>45951</v>
      </c>
      <c r="D108" s="9" t="str">
        <f>HYPERLINK("https://www.epingalert.org/en/Search?viewData= G/TBT/N/THA/796"," G/TBT/N/THA/796")</f>
        <v xml:space="preserve"> G/TBT/N/THA/796</v>
      </c>
      <c r="E108" s="8" t="s">
        <v>355</v>
      </c>
      <c r="F108" s="8" t="s">
        <v>356</v>
      </c>
      <c r="G108" s="8" t="s">
        <v>357</v>
      </c>
      <c r="H108" s="8" t="s">
        <v>21</v>
      </c>
      <c r="I108" s="8" t="s">
        <v>358</v>
      </c>
      <c r="J108" s="8" t="s">
        <v>36</v>
      </c>
      <c r="K108" s="8" t="s">
        <v>21</v>
      </c>
      <c r="L108" s="6"/>
      <c r="M108" s="7">
        <v>45981</v>
      </c>
      <c r="N108" s="6" t="s">
        <v>23</v>
      </c>
      <c r="O108" s="8" t="s">
        <v>359</v>
      </c>
      <c r="P108" s="6" t="str">
        <f>HYPERLINK("https://docs.wto.org/imrd/directdoc.asp?DDFDocuments/t/G/TBTN25/THA796.DOCX", "https://docs.wto.org/imrd/directdoc.asp?DDFDocuments/t/G/TBTN25/THA796.DOCX")</f>
        <v>https://docs.wto.org/imrd/directdoc.asp?DDFDocuments/t/G/TBTN25/THA796.DOCX</v>
      </c>
      <c r="Q108" s="6" t="str">
        <f>HYPERLINK("https://docs.wto.org/imrd/directdoc.asp?DDFDocuments/u/G/TBTN25/THA796.DOCX", "https://docs.wto.org/imrd/directdoc.asp?DDFDocuments/u/G/TBTN25/THA796.DOCX")</f>
        <v>https://docs.wto.org/imrd/directdoc.asp?DDFDocuments/u/G/TBTN25/THA796.DOCX</v>
      </c>
      <c r="R108" s="6" t="str">
        <f>HYPERLINK("https://docs.wto.org/imrd/directdoc.asp?DDFDocuments/v/G/TBTN25/THA796.DOCX", "https://docs.wto.org/imrd/directdoc.asp?DDFDocuments/v/G/TBTN25/THA796.DOCX")</f>
        <v>https://docs.wto.org/imrd/directdoc.asp?DDFDocuments/v/G/TBTN25/THA796.DOCX</v>
      </c>
    </row>
    <row r="109" spans="1:18" ht="30" x14ac:dyDescent="0.25">
      <c r="A109" s="8" t="s">
        <v>362</v>
      </c>
      <c r="B109" s="6" t="s">
        <v>192</v>
      </c>
      <c r="C109" s="7">
        <v>45950</v>
      </c>
      <c r="D109" s="9" t="str">
        <f>HYPERLINK("https://www.epingalert.org/en/Search?viewData= G/TBT/N/ARE/671, G/TBT/N/BHR/749, G/TBT/N/KWT/734, G/TBT/N/OMN/574, G/TBT/N/QAT/725, G/TBT/N/SAU/1404"," G/TBT/N/ARE/671, G/TBT/N/BHR/749, G/TBT/N/KWT/734, G/TBT/N/OMN/574, G/TBT/N/QAT/725, G/TBT/N/SAU/1404")</f>
        <v xml:space="preserve"> G/TBT/N/ARE/671, G/TBT/N/BHR/749, G/TBT/N/KWT/734, G/TBT/N/OMN/574, G/TBT/N/QAT/725, G/TBT/N/SAU/1404</v>
      </c>
      <c r="E109" s="8" t="s">
        <v>360</v>
      </c>
      <c r="F109" s="8" t="s">
        <v>361</v>
      </c>
      <c r="G109" s="8" t="s">
        <v>362</v>
      </c>
      <c r="H109" s="8" t="s">
        <v>21</v>
      </c>
      <c r="I109" s="8" t="s">
        <v>363</v>
      </c>
      <c r="J109" s="8" t="s">
        <v>364</v>
      </c>
      <c r="K109" s="8" t="s">
        <v>87</v>
      </c>
      <c r="L109" s="6"/>
      <c r="M109" s="7">
        <v>46010</v>
      </c>
      <c r="N109" s="6" t="s">
        <v>23</v>
      </c>
      <c r="O109" s="8" t="s">
        <v>365</v>
      </c>
      <c r="P109" s="6" t="str">
        <f>HYPERLINK("https://docs.wto.org/imrd/directdoc.asp?DDFDocuments/t/G/TBTN25/ARE671.DOCX", "https://docs.wto.org/imrd/directdoc.asp?DDFDocuments/t/G/TBTN25/ARE671.DOCX")</f>
        <v>https://docs.wto.org/imrd/directdoc.asp?DDFDocuments/t/G/TBTN25/ARE671.DOCX</v>
      </c>
      <c r="Q109" s="6" t="str">
        <f>HYPERLINK("https://docs.wto.org/imrd/directdoc.asp?DDFDocuments/u/G/TBTN25/ARE671.DOCX", "https://docs.wto.org/imrd/directdoc.asp?DDFDocuments/u/G/TBTN25/ARE671.DOCX")</f>
        <v>https://docs.wto.org/imrd/directdoc.asp?DDFDocuments/u/G/TBTN25/ARE671.DOCX</v>
      </c>
      <c r="R109" s="6" t="str">
        <f>HYPERLINK("https://docs.wto.org/imrd/directdoc.asp?DDFDocuments/v/G/TBTN25/ARE671.DOCX", "https://docs.wto.org/imrd/directdoc.asp?DDFDocuments/v/G/TBTN25/ARE671.DOCX")</f>
        <v>https://docs.wto.org/imrd/directdoc.asp?DDFDocuments/v/G/TBTN25/ARE671.DOCX</v>
      </c>
    </row>
    <row r="110" spans="1:18" ht="30" x14ac:dyDescent="0.25">
      <c r="A110" s="8" t="s">
        <v>368</v>
      </c>
      <c r="B110" s="6" t="s">
        <v>183</v>
      </c>
      <c r="C110" s="7">
        <v>45950</v>
      </c>
      <c r="D110" s="9" t="str">
        <f>HYPERLINK("https://www.epingalert.org/en/Search?viewData= G/TBT/N/ARE/670, G/TBT/N/BHR/748, G/TBT/N/KWT/733, G/TBT/N/OMN/573, G/TBT/N/QAT/724, G/TBT/N/SAU/1403"," G/TBT/N/ARE/670, G/TBT/N/BHR/748, G/TBT/N/KWT/733, G/TBT/N/OMN/573, G/TBT/N/QAT/724, G/TBT/N/SAU/1403")</f>
        <v xml:space="preserve"> G/TBT/N/ARE/670, G/TBT/N/BHR/748, G/TBT/N/KWT/733, G/TBT/N/OMN/573, G/TBT/N/QAT/724, G/TBT/N/SAU/1403</v>
      </c>
      <c r="E110" s="8" t="s">
        <v>366</v>
      </c>
      <c r="F110" s="8" t="s">
        <v>367</v>
      </c>
      <c r="G110" s="8" t="s">
        <v>368</v>
      </c>
      <c r="H110" s="8" t="s">
        <v>21</v>
      </c>
      <c r="I110" s="8" t="s">
        <v>363</v>
      </c>
      <c r="J110" s="8" t="s">
        <v>369</v>
      </c>
      <c r="K110" s="8" t="s">
        <v>87</v>
      </c>
      <c r="L110" s="6"/>
      <c r="M110" s="7">
        <v>46010</v>
      </c>
      <c r="N110" s="6" t="s">
        <v>23</v>
      </c>
      <c r="O110" s="8" t="s">
        <v>370</v>
      </c>
      <c r="P110" s="6" t="str">
        <f>HYPERLINK("https://docs.wto.org/imrd/directdoc.asp?DDFDocuments/t/G/TBTN25/ARE670.DOCX", "https://docs.wto.org/imrd/directdoc.asp?DDFDocuments/t/G/TBTN25/ARE670.DOCX")</f>
        <v>https://docs.wto.org/imrd/directdoc.asp?DDFDocuments/t/G/TBTN25/ARE670.DOCX</v>
      </c>
      <c r="Q110" s="6" t="str">
        <f>HYPERLINK("https://docs.wto.org/imrd/directdoc.asp?DDFDocuments/u/G/TBTN25/ARE670.DOCX", "https://docs.wto.org/imrd/directdoc.asp?DDFDocuments/u/G/TBTN25/ARE670.DOCX")</f>
        <v>https://docs.wto.org/imrd/directdoc.asp?DDFDocuments/u/G/TBTN25/ARE670.DOCX</v>
      </c>
      <c r="R110" s="6" t="str">
        <f>HYPERLINK("https://docs.wto.org/imrd/directdoc.asp?DDFDocuments/v/G/TBTN25/ARE670.DOCX", "https://docs.wto.org/imrd/directdoc.asp?DDFDocuments/v/G/TBTN25/ARE670.DOCX")</f>
        <v>https://docs.wto.org/imrd/directdoc.asp?DDFDocuments/v/G/TBTN25/ARE670.DOCX</v>
      </c>
    </row>
    <row r="111" spans="1:18" ht="60" x14ac:dyDescent="0.25">
      <c r="A111" s="8" t="s">
        <v>373</v>
      </c>
      <c r="B111" s="6" t="s">
        <v>184</v>
      </c>
      <c r="C111" s="7">
        <v>45950</v>
      </c>
      <c r="D111" s="9" t="str">
        <f>HYPERLINK("https://www.epingalert.org/en/Search?viewData= G/TBT/N/CHN/2125"," G/TBT/N/CHN/2125")</f>
        <v xml:space="preserve"> G/TBT/N/CHN/2125</v>
      </c>
      <c r="E111" s="8" t="s">
        <v>371</v>
      </c>
      <c r="F111" s="8" t="s">
        <v>372</v>
      </c>
      <c r="G111" s="8" t="s">
        <v>373</v>
      </c>
      <c r="H111" s="8" t="s">
        <v>374</v>
      </c>
      <c r="I111" s="8" t="s">
        <v>375</v>
      </c>
      <c r="J111" s="8" t="s">
        <v>63</v>
      </c>
      <c r="K111" s="8" t="s">
        <v>21</v>
      </c>
      <c r="L111" s="6"/>
      <c r="M111" s="7">
        <v>46010</v>
      </c>
      <c r="N111" s="6" t="s">
        <v>23</v>
      </c>
      <c r="O111" s="8" t="s">
        <v>376</v>
      </c>
      <c r="P111" s="6" t="str">
        <f>HYPERLINK("https://docs.wto.org/imrd/directdoc.asp?DDFDocuments/t/G/TBTN25/CHN2125.DOCX", "https://docs.wto.org/imrd/directdoc.asp?DDFDocuments/t/G/TBTN25/CHN2125.DOCX")</f>
        <v>https://docs.wto.org/imrd/directdoc.asp?DDFDocuments/t/G/TBTN25/CHN2125.DOCX</v>
      </c>
      <c r="Q111" s="6" t="str">
        <f>HYPERLINK("https://docs.wto.org/imrd/directdoc.asp?DDFDocuments/u/G/TBTN25/CHN2125.DOCX", "https://docs.wto.org/imrd/directdoc.asp?DDFDocuments/u/G/TBTN25/CHN2125.DOCX")</f>
        <v>https://docs.wto.org/imrd/directdoc.asp?DDFDocuments/u/G/TBTN25/CHN2125.DOCX</v>
      </c>
      <c r="R111" s="6" t="str">
        <f>HYPERLINK("https://docs.wto.org/imrd/directdoc.asp?DDFDocuments/v/G/TBTN25/CHN2125.DOCX", "https://docs.wto.org/imrd/directdoc.asp?DDFDocuments/v/G/TBTN25/CHN2125.DOCX")</f>
        <v>https://docs.wto.org/imrd/directdoc.asp?DDFDocuments/v/G/TBTN25/CHN2125.DOCX</v>
      </c>
    </row>
    <row r="112" spans="1:18" ht="90" x14ac:dyDescent="0.25">
      <c r="A112" s="8" t="s">
        <v>379</v>
      </c>
      <c r="B112" s="6" t="s">
        <v>184</v>
      </c>
      <c r="C112" s="7">
        <v>45950</v>
      </c>
      <c r="D112" s="9" t="str">
        <f>HYPERLINK("https://www.epingalert.org/en/Search?viewData= G/TBT/N/CHN/2128"," G/TBT/N/CHN/2128")</f>
        <v xml:space="preserve"> G/TBT/N/CHN/2128</v>
      </c>
      <c r="E112" s="8" t="s">
        <v>377</v>
      </c>
      <c r="F112" s="8" t="s">
        <v>378</v>
      </c>
      <c r="G112" s="8" t="s">
        <v>379</v>
      </c>
      <c r="H112" s="8" t="s">
        <v>380</v>
      </c>
      <c r="I112" s="8" t="s">
        <v>381</v>
      </c>
      <c r="J112" s="8" t="s">
        <v>36</v>
      </c>
      <c r="K112" s="8" t="s">
        <v>21</v>
      </c>
      <c r="L112" s="6"/>
      <c r="M112" s="7">
        <v>46010</v>
      </c>
      <c r="N112" s="6" t="s">
        <v>23</v>
      </c>
      <c r="O112" s="8" t="s">
        <v>382</v>
      </c>
      <c r="P112" s="6" t="str">
        <f>HYPERLINK("https://docs.wto.org/imrd/directdoc.asp?DDFDocuments/t/G/TBTN25/CHN2128.DOCX", "https://docs.wto.org/imrd/directdoc.asp?DDFDocuments/t/G/TBTN25/CHN2128.DOCX")</f>
        <v>https://docs.wto.org/imrd/directdoc.asp?DDFDocuments/t/G/TBTN25/CHN2128.DOCX</v>
      </c>
      <c r="Q112" s="6" t="str">
        <f>HYPERLINK("https://docs.wto.org/imrd/directdoc.asp?DDFDocuments/u/G/TBTN25/CHN2128.DOCX", "https://docs.wto.org/imrd/directdoc.asp?DDFDocuments/u/G/TBTN25/CHN2128.DOCX")</f>
        <v>https://docs.wto.org/imrd/directdoc.asp?DDFDocuments/u/G/TBTN25/CHN2128.DOCX</v>
      </c>
      <c r="R112" s="6" t="str">
        <f>HYPERLINK("https://docs.wto.org/imrd/directdoc.asp?DDFDocuments/v/G/TBTN25/CHN2128.DOCX", "https://docs.wto.org/imrd/directdoc.asp?DDFDocuments/v/G/TBTN25/CHN2128.DOCX")</f>
        <v>https://docs.wto.org/imrd/directdoc.asp?DDFDocuments/v/G/TBTN25/CHN2128.DOCX</v>
      </c>
    </row>
    <row r="113" spans="1:18" ht="120" x14ac:dyDescent="0.25">
      <c r="A113" s="8" t="s">
        <v>385</v>
      </c>
      <c r="B113" s="6" t="s">
        <v>343</v>
      </c>
      <c r="C113" s="7">
        <v>45950</v>
      </c>
      <c r="D113" s="9" t="str">
        <f>HYPERLINK("https://www.epingalert.org/en/Search?viewData= G/TBT/N/VNM/369"," G/TBT/N/VNM/369")</f>
        <v xml:space="preserve"> G/TBT/N/VNM/369</v>
      </c>
      <c r="E113" s="8" t="s">
        <v>383</v>
      </c>
      <c r="F113" s="8" t="s">
        <v>384</v>
      </c>
      <c r="G113" s="8" t="s">
        <v>385</v>
      </c>
      <c r="H113" s="8" t="s">
        <v>21</v>
      </c>
      <c r="I113" s="8" t="s">
        <v>21</v>
      </c>
      <c r="J113" s="8" t="s">
        <v>386</v>
      </c>
      <c r="K113" s="8" t="s">
        <v>21</v>
      </c>
      <c r="L113" s="6"/>
      <c r="M113" s="7">
        <v>46010</v>
      </c>
      <c r="N113" s="6" t="s">
        <v>23</v>
      </c>
      <c r="O113" s="8" t="s">
        <v>387</v>
      </c>
      <c r="P113" s="6" t="str">
        <f>HYPERLINK("https://docs.wto.org/imrd/directdoc.asp?DDFDocuments/t/G/TBTN25/VNM369.DOCX", "https://docs.wto.org/imrd/directdoc.asp?DDFDocuments/t/G/TBTN25/VNM369.DOCX")</f>
        <v>https://docs.wto.org/imrd/directdoc.asp?DDFDocuments/t/G/TBTN25/VNM369.DOCX</v>
      </c>
      <c r="Q113" s="6" t="str">
        <f>HYPERLINK("https://docs.wto.org/imrd/directdoc.asp?DDFDocuments/u/G/TBTN25/VNM369.DOCX", "https://docs.wto.org/imrd/directdoc.asp?DDFDocuments/u/G/TBTN25/VNM369.DOCX")</f>
        <v>https://docs.wto.org/imrd/directdoc.asp?DDFDocuments/u/G/TBTN25/VNM369.DOCX</v>
      </c>
      <c r="R113" s="6" t="str">
        <f>HYPERLINK("https://docs.wto.org/imrd/directdoc.asp?DDFDocuments/v/G/TBTN25/VNM369.DOCX", "https://docs.wto.org/imrd/directdoc.asp?DDFDocuments/v/G/TBTN25/VNM369.DOCX")</f>
        <v>https://docs.wto.org/imrd/directdoc.asp?DDFDocuments/v/G/TBTN25/VNM369.DOCX</v>
      </c>
    </row>
    <row r="114" spans="1:18" ht="30" x14ac:dyDescent="0.25">
      <c r="A114" s="8" t="s">
        <v>368</v>
      </c>
      <c r="B114" s="6" t="s">
        <v>182</v>
      </c>
      <c r="C114" s="7">
        <v>45950</v>
      </c>
      <c r="D114" s="9" t="str">
        <f>HYPERLINK("https://www.epingalert.org/en/Search?viewData= G/TBT/N/ARE/670, G/TBT/N/BHR/748, G/TBT/N/KWT/733, G/TBT/N/OMN/573, G/TBT/N/QAT/724, G/TBT/N/SAU/1403"," G/TBT/N/ARE/670, G/TBT/N/BHR/748, G/TBT/N/KWT/733, G/TBT/N/OMN/573, G/TBT/N/QAT/724, G/TBT/N/SAU/1403")</f>
        <v xml:space="preserve"> G/TBT/N/ARE/670, G/TBT/N/BHR/748, G/TBT/N/KWT/733, G/TBT/N/OMN/573, G/TBT/N/QAT/724, G/TBT/N/SAU/1403</v>
      </c>
      <c r="E114" s="8" t="s">
        <v>366</v>
      </c>
      <c r="F114" s="8" t="s">
        <v>367</v>
      </c>
      <c r="G114" s="8" t="s">
        <v>368</v>
      </c>
      <c r="H114" s="8" t="s">
        <v>21</v>
      </c>
      <c r="I114" s="8" t="s">
        <v>363</v>
      </c>
      <c r="J114" s="8" t="s">
        <v>369</v>
      </c>
      <c r="K114" s="8" t="s">
        <v>87</v>
      </c>
      <c r="L114" s="6"/>
      <c r="M114" s="7">
        <v>46010</v>
      </c>
      <c r="N114" s="6" t="s">
        <v>23</v>
      </c>
      <c r="O114" s="8" t="s">
        <v>370</v>
      </c>
      <c r="P114" s="6" t="str">
        <f>HYPERLINK("https://docs.wto.org/imrd/directdoc.asp?DDFDocuments/t/G/TBTN25/ARE670.DOCX", "https://docs.wto.org/imrd/directdoc.asp?DDFDocuments/t/G/TBTN25/ARE670.DOCX")</f>
        <v>https://docs.wto.org/imrd/directdoc.asp?DDFDocuments/t/G/TBTN25/ARE670.DOCX</v>
      </c>
      <c r="Q114" s="6" t="str">
        <f>HYPERLINK("https://docs.wto.org/imrd/directdoc.asp?DDFDocuments/u/G/TBTN25/ARE670.DOCX", "https://docs.wto.org/imrd/directdoc.asp?DDFDocuments/u/G/TBTN25/ARE670.DOCX")</f>
        <v>https://docs.wto.org/imrd/directdoc.asp?DDFDocuments/u/G/TBTN25/ARE670.DOCX</v>
      </c>
      <c r="R114" s="6" t="str">
        <f>HYPERLINK("https://docs.wto.org/imrd/directdoc.asp?DDFDocuments/v/G/TBTN25/ARE670.DOCX", "https://docs.wto.org/imrd/directdoc.asp?DDFDocuments/v/G/TBTN25/ARE670.DOCX")</f>
        <v>https://docs.wto.org/imrd/directdoc.asp?DDFDocuments/v/G/TBTN25/ARE670.DOCX</v>
      </c>
    </row>
    <row r="115" spans="1:18" ht="45" x14ac:dyDescent="0.25">
      <c r="A115" s="8" t="s">
        <v>390</v>
      </c>
      <c r="B115" s="6" t="s">
        <v>183</v>
      </c>
      <c r="C115" s="7">
        <v>45950</v>
      </c>
      <c r="D115" s="9" t="str">
        <f>HYPERLINK("https://www.epingalert.org/en/Search?viewData= G/TBT/N/ARE/672, G/TBT/N/BHR/750, G/TBT/N/KWT/735, G/TBT/N/OMN/575, G/TBT/N/QAT/726, G/TBT/N/SAU/1405"," G/TBT/N/ARE/672, G/TBT/N/BHR/750, G/TBT/N/KWT/735, G/TBT/N/OMN/575, G/TBT/N/QAT/726, G/TBT/N/SAU/1405")</f>
        <v xml:space="preserve"> G/TBT/N/ARE/672, G/TBT/N/BHR/750, G/TBT/N/KWT/735, G/TBT/N/OMN/575, G/TBT/N/QAT/726, G/TBT/N/SAU/1405</v>
      </c>
      <c r="E115" s="8" t="s">
        <v>388</v>
      </c>
      <c r="F115" s="8" t="s">
        <v>389</v>
      </c>
      <c r="G115" s="8" t="s">
        <v>390</v>
      </c>
      <c r="H115" s="8" t="s">
        <v>21</v>
      </c>
      <c r="I115" s="8" t="s">
        <v>363</v>
      </c>
      <c r="J115" s="8" t="s">
        <v>364</v>
      </c>
      <c r="K115" s="8" t="s">
        <v>87</v>
      </c>
      <c r="L115" s="6"/>
      <c r="M115" s="7">
        <v>46010</v>
      </c>
      <c r="N115" s="6" t="s">
        <v>23</v>
      </c>
      <c r="O115" s="8" t="s">
        <v>391</v>
      </c>
      <c r="P115" s="6" t="str">
        <f>HYPERLINK("https://docs.wto.org/imrd/directdoc.asp?DDFDocuments/t/G/TBTN25/ARE672.DOCX", "https://docs.wto.org/imrd/directdoc.asp?DDFDocuments/t/G/TBTN25/ARE672.DOCX")</f>
        <v>https://docs.wto.org/imrd/directdoc.asp?DDFDocuments/t/G/TBTN25/ARE672.DOCX</v>
      </c>
      <c r="Q115" s="6" t="str">
        <f>HYPERLINK("https://docs.wto.org/imrd/directdoc.asp?DDFDocuments/u/G/TBTN25/ARE672.DOCX", "https://docs.wto.org/imrd/directdoc.asp?DDFDocuments/u/G/TBTN25/ARE672.DOCX")</f>
        <v>https://docs.wto.org/imrd/directdoc.asp?DDFDocuments/u/G/TBTN25/ARE672.DOCX</v>
      </c>
      <c r="R115" s="6" t="str">
        <f>HYPERLINK("https://docs.wto.org/imrd/directdoc.asp?DDFDocuments/v/G/TBTN25/ARE672.DOCX", "https://docs.wto.org/imrd/directdoc.asp?DDFDocuments/v/G/TBTN25/ARE672.DOCX")</f>
        <v>https://docs.wto.org/imrd/directdoc.asp?DDFDocuments/v/G/TBTN25/ARE672.DOCX</v>
      </c>
    </row>
    <row r="116" spans="1:18" ht="75" x14ac:dyDescent="0.25">
      <c r="A116" s="8" t="s">
        <v>394</v>
      </c>
      <c r="B116" s="6" t="s">
        <v>207</v>
      </c>
      <c r="C116" s="7">
        <v>45950</v>
      </c>
      <c r="D116" s="9" t="str">
        <f>HYPERLINK("https://www.epingalert.org/en/Search?viewData= G/TBT/N/THA/794"," G/TBT/N/THA/794")</f>
        <v xml:space="preserve"> G/TBT/N/THA/794</v>
      </c>
      <c r="E116" s="8" t="s">
        <v>392</v>
      </c>
      <c r="F116" s="8" t="s">
        <v>393</v>
      </c>
      <c r="G116" s="8" t="s">
        <v>394</v>
      </c>
      <c r="H116" s="8" t="s">
        <v>21</v>
      </c>
      <c r="I116" s="8" t="s">
        <v>395</v>
      </c>
      <c r="J116" s="8" t="s">
        <v>36</v>
      </c>
      <c r="K116" s="8" t="s">
        <v>21</v>
      </c>
      <c r="L116" s="6"/>
      <c r="M116" s="7">
        <v>45980</v>
      </c>
      <c r="N116" s="6" t="s">
        <v>23</v>
      </c>
      <c r="O116" s="8" t="s">
        <v>396</v>
      </c>
      <c r="P116" s="6" t="str">
        <f>HYPERLINK("https://docs.wto.org/imrd/directdoc.asp?DDFDocuments/t/G/TBTN25/THA794.DOCX", "https://docs.wto.org/imrd/directdoc.asp?DDFDocuments/t/G/TBTN25/THA794.DOCX")</f>
        <v>https://docs.wto.org/imrd/directdoc.asp?DDFDocuments/t/G/TBTN25/THA794.DOCX</v>
      </c>
      <c r="Q116" s="6" t="str">
        <f>HYPERLINK("https://docs.wto.org/imrd/directdoc.asp?DDFDocuments/u/G/TBTN25/THA794.DOCX", "https://docs.wto.org/imrd/directdoc.asp?DDFDocuments/u/G/TBTN25/THA794.DOCX")</f>
        <v>https://docs.wto.org/imrd/directdoc.asp?DDFDocuments/u/G/TBTN25/THA794.DOCX</v>
      </c>
      <c r="R116" s="6" t="str">
        <f>HYPERLINK("https://docs.wto.org/imrd/directdoc.asp?DDFDocuments/v/G/TBTN25/THA794.DOCX", "https://docs.wto.org/imrd/directdoc.asp?DDFDocuments/v/G/TBTN25/THA794.DOCX")</f>
        <v>https://docs.wto.org/imrd/directdoc.asp?DDFDocuments/v/G/TBTN25/THA794.DOCX</v>
      </c>
    </row>
    <row r="117" spans="1:18" ht="45" x14ac:dyDescent="0.25">
      <c r="A117" s="8" t="s">
        <v>390</v>
      </c>
      <c r="B117" s="6" t="s">
        <v>144</v>
      </c>
      <c r="C117" s="7">
        <v>45950</v>
      </c>
      <c r="D117" s="9" t="str">
        <f>HYPERLINK("https://www.epingalert.org/en/Search?viewData= G/TBT/N/ARE/672, G/TBT/N/BHR/750, G/TBT/N/KWT/735, G/TBT/N/OMN/575, G/TBT/N/QAT/726, G/TBT/N/SAU/1405"," G/TBT/N/ARE/672, G/TBT/N/BHR/750, G/TBT/N/KWT/735, G/TBT/N/OMN/575, G/TBT/N/QAT/726, G/TBT/N/SAU/1405")</f>
        <v xml:space="preserve"> G/TBT/N/ARE/672, G/TBT/N/BHR/750, G/TBT/N/KWT/735, G/TBT/N/OMN/575, G/TBT/N/QAT/726, G/TBT/N/SAU/1405</v>
      </c>
      <c r="E117" s="8" t="s">
        <v>388</v>
      </c>
      <c r="F117" s="8" t="s">
        <v>389</v>
      </c>
      <c r="G117" s="8" t="s">
        <v>390</v>
      </c>
      <c r="H117" s="8" t="s">
        <v>21</v>
      </c>
      <c r="I117" s="8" t="s">
        <v>363</v>
      </c>
      <c r="J117" s="8" t="s">
        <v>364</v>
      </c>
      <c r="K117" s="8" t="s">
        <v>87</v>
      </c>
      <c r="L117" s="6"/>
      <c r="M117" s="7">
        <v>46010</v>
      </c>
      <c r="N117" s="6" t="s">
        <v>23</v>
      </c>
      <c r="O117" s="8" t="s">
        <v>391</v>
      </c>
      <c r="P117" s="6" t="str">
        <f>HYPERLINK("https://docs.wto.org/imrd/directdoc.asp?DDFDocuments/t/G/TBTN25/ARE672.DOCX", "https://docs.wto.org/imrd/directdoc.asp?DDFDocuments/t/G/TBTN25/ARE672.DOCX")</f>
        <v>https://docs.wto.org/imrd/directdoc.asp?DDFDocuments/t/G/TBTN25/ARE672.DOCX</v>
      </c>
      <c r="Q117" s="6" t="str">
        <f>HYPERLINK("https://docs.wto.org/imrd/directdoc.asp?DDFDocuments/u/G/TBTN25/ARE672.DOCX", "https://docs.wto.org/imrd/directdoc.asp?DDFDocuments/u/G/TBTN25/ARE672.DOCX")</f>
        <v>https://docs.wto.org/imrd/directdoc.asp?DDFDocuments/u/G/TBTN25/ARE672.DOCX</v>
      </c>
      <c r="R117" s="6" t="str">
        <f>HYPERLINK("https://docs.wto.org/imrd/directdoc.asp?DDFDocuments/v/G/TBTN25/ARE672.DOCX", "https://docs.wto.org/imrd/directdoc.asp?DDFDocuments/v/G/TBTN25/ARE672.DOCX")</f>
        <v>https://docs.wto.org/imrd/directdoc.asp?DDFDocuments/v/G/TBTN25/ARE672.DOCX</v>
      </c>
    </row>
    <row r="118" spans="1:18" ht="45" x14ac:dyDescent="0.25">
      <c r="A118" s="8" t="s">
        <v>390</v>
      </c>
      <c r="B118" s="6" t="s">
        <v>114</v>
      </c>
      <c r="C118" s="7">
        <v>45950</v>
      </c>
      <c r="D118" s="9" t="str">
        <f>HYPERLINK("https://www.epingalert.org/en/Search?viewData= G/TBT/N/ARE/672, G/TBT/N/BHR/750, G/TBT/N/KWT/735, G/TBT/N/OMN/575, G/TBT/N/QAT/726, G/TBT/N/SAU/1405"," G/TBT/N/ARE/672, G/TBT/N/BHR/750, G/TBT/N/KWT/735, G/TBT/N/OMN/575, G/TBT/N/QAT/726, G/TBT/N/SAU/1405")</f>
        <v xml:space="preserve"> G/TBT/N/ARE/672, G/TBT/N/BHR/750, G/TBT/N/KWT/735, G/TBT/N/OMN/575, G/TBT/N/QAT/726, G/TBT/N/SAU/1405</v>
      </c>
      <c r="E118" s="8" t="s">
        <v>388</v>
      </c>
      <c r="F118" s="8" t="s">
        <v>389</v>
      </c>
      <c r="G118" s="8" t="s">
        <v>390</v>
      </c>
      <c r="H118" s="8" t="s">
        <v>21</v>
      </c>
      <c r="I118" s="8" t="s">
        <v>363</v>
      </c>
      <c r="J118" s="8" t="s">
        <v>364</v>
      </c>
      <c r="K118" s="8" t="s">
        <v>87</v>
      </c>
      <c r="L118" s="6"/>
      <c r="M118" s="7">
        <v>46010</v>
      </c>
      <c r="N118" s="6" t="s">
        <v>23</v>
      </c>
      <c r="O118" s="8" t="s">
        <v>391</v>
      </c>
      <c r="P118" s="6" t="str">
        <f>HYPERLINK("https://docs.wto.org/imrd/directdoc.asp?DDFDocuments/t/G/TBTN25/ARE672.DOCX", "https://docs.wto.org/imrd/directdoc.asp?DDFDocuments/t/G/TBTN25/ARE672.DOCX")</f>
        <v>https://docs.wto.org/imrd/directdoc.asp?DDFDocuments/t/G/TBTN25/ARE672.DOCX</v>
      </c>
      <c r="Q118" s="6" t="str">
        <f>HYPERLINK("https://docs.wto.org/imrd/directdoc.asp?DDFDocuments/u/G/TBTN25/ARE672.DOCX", "https://docs.wto.org/imrd/directdoc.asp?DDFDocuments/u/G/TBTN25/ARE672.DOCX")</f>
        <v>https://docs.wto.org/imrd/directdoc.asp?DDFDocuments/u/G/TBTN25/ARE672.DOCX</v>
      </c>
      <c r="R118" s="6" t="str">
        <f>HYPERLINK("https://docs.wto.org/imrd/directdoc.asp?DDFDocuments/v/G/TBTN25/ARE672.DOCX", "https://docs.wto.org/imrd/directdoc.asp?DDFDocuments/v/G/TBTN25/ARE672.DOCX")</f>
        <v>https://docs.wto.org/imrd/directdoc.asp?DDFDocuments/v/G/TBTN25/ARE672.DOCX</v>
      </c>
    </row>
    <row r="119" spans="1:18" ht="45" x14ac:dyDescent="0.25">
      <c r="A119" s="8" t="s">
        <v>400</v>
      </c>
      <c r="B119" s="6" t="s">
        <v>397</v>
      </c>
      <c r="C119" s="7">
        <v>45950</v>
      </c>
      <c r="D119" s="9" t="str">
        <f>HYPERLINK("https://www.epingalert.org/en/Search?viewData= G/TBT/N/BRA/1609"," G/TBT/N/BRA/1609")</f>
        <v xml:space="preserve"> G/TBT/N/BRA/1609</v>
      </c>
      <c r="E119" s="8" t="s">
        <v>398</v>
      </c>
      <c r="F119" s="8" t="s">
        <v>399</v>
      </c>
      <c r="G119" s="8" t="s">
        <v>400</v>
      </c>
      <c r="H119" s="8" t="s">
        <v>401</v>
      </c>
      <c r="I119" s="8" t="s">
        <v>402</v>
      </c>
      <c r="J119" s="8" t="s">
        <v>78</v>
      </c>
      <c r="K119" s="8" t="s">
        <v>21</v>
      </c>
      <c r="L119" s="6"/>
      <c r="M119" s="7" t="s">
        <v>21</v>
      </c>
      <c r="N119" s="6" t="s">
        <v>23</v>
      </c>
      <c r="O119" s="8" t="s">
        <v>403</v>
      </c>
      <c r="P119" s="6" t="str">
        <f>HYPERLINK("https://docs.wto.org/imrd/directdoc.asp?DDFDocuments/t/G/TBTN25/BRA1609.DOCX", "https://docs.wto.org/imrd/directdoc.asp?DDFDocuments/t/G/TBTN25/BRA1609.DOCX")</f>
        <v>https://docs.wto.org/imrd/directdoc.asp?DDFDocuments/t/G/TBTN25/BRA1609.DOCX</v>
      </c>
      <c r="Q119" s="6" t="str">
        <f>HYPERLINK("https://docs.wto.org/imrd/directdoc.asp?DDFDocuments/u/G/TBTN25/BRA1609.DOCX", "https://docs.wto.org/imrd/directdoc.asp?DDFDocuments/u/G/TBTN25/BRA1609.DOCX")</f>
        <v>https://docs.wto.org/imrd/directdoc.asp?DDFDocuments/u/G/TBTN25/BRA1609.DOCX</v>
      </c>
      <c r="R119" s="6" t="str">
        <f>HYPERLINK("https://docs.wto.org/imrd/directdoc.asp?DDFDocuments/v/G/TBTN25/BRA1609.DOCX", "https://docs.wto.org/imrd/directdoc.asp?DDFDocuments/v/G/TBTN25/BRA1609.DOCX")</f>
        <v>https://docs.wto.org/imrd/directdoc.asp?DDFDocuments/v/G/TBTN25/BRA1609.DOCX</v>
      </c>
    </row>
    <row r="120" spans="1:18" ht="30" x14ac:dyDescent="0.25">
      <c r="A120" s="8" t="s">
        <v>406</v>
      </c>
      <c r="B120" s="6" t="s">
        <v>89</v>
      </c>
      <c r="C120" s="7">
        <v>45950</v>
      </c>
      <c r="D120" s="9" t="str">
        <f>HYPERLINK("https://www.epingalert.org/en/Search?viewData= G/TBT/N/UGA/2238"," G/TBT/N/UGA/2238")</f>
        <v xml:space="preserve"> G/TBT/N/UGA/2238</v>
      </c>
      <c r="E120" s="8" t="s">
        <v>404</v>
      </c>
      <c r="F120" s="8" t="s">
        <v>405</v>
      </c>
      <c r="G120" s="8" t="s">
        <v>406</v>
      </c>
      <c r="H120" s="8" t="s">
        <v>407</v>
      </c>
      <c r="I120" s="8" t="s">
        <v>286</v>
      </c>
      <c r="J120" s="8" t="s">
        <v>408</v>
      </c>
      <c r="K120" s="8" t="s">
        <v>21</v>
      </c>
      <c r="L120" s="6"/>
      <c r="M120" s="7">
        <v>46010</v>
      </c>
      <c r="N120" s="6" t="s">
        <v>23</v>
      </c>
      <c r="O120" s="8" t="s">
        <v>409</v>
      </c>
      <c r="P120" s="6" t="str">
        <f>HYPERLINK("https://docs.wto.org/imrd/directdoc.asp?DDFDocuments/t/G/TBTN25/UGA2238.DOCX", "https://docs.wto.org/imrd/directdoc.asp?DDFDocuments/t/G/TBTN25/UGA2238.DOCX")</f>
        <v>https://docs.wto.org/imrd/directdoc.asp?DDFDocuments/t/G/TBTN25/UGA2238.DOCX</v>
      </c>
      <c r="Q120" s="6" t="str">
        <f>HYPERLINK("https://docs.wto.org/imrd/directdoc.asp?DDFDocuments/u/G/TBTN25/UGA2238.DOCX", "https://docs.wto.org/imrd/directdoc.asp?DDFDocuments/u/G/TBTN25/UGA2238.DOCX")</f>
        <v>https://docs.wto.org/imrd/directdoc.asp?DDFDocuments/u/G/TBTN25/UGA2238.DOCX</v>
      </c>
      <c r="R120" s="6" t="str">
        <f>HYPERLINK("https://docs.wto.org/imrd/directdoc.asp?DDFDocuments/v/G/TBTN25/UGA2238.DOCX", "https://docs.wto.org/imrd/directdoc.asp?DDFDocuments/v/G/TBTN25/UGA2238.DOCX")</f>
        <v>https://docs.wto.org/imrd/directdoc.asp?DDFDocuments/v/G/TBTN25/UGA2238.DOCX</v>
      </c>
    </row>
    <row r="121" spans="1:18" ht="90" x14ac:dyDescent="0.25">
      <c r="A121" s="8" t="s">
        <v>412</v>
      </c>
      <c r="B121" s="6" t="s">
        <v>184</v>
      </c>
      <c r="C121" s="7">
        <v>45950</v>
      </c>
      <c r="D121" s="9" t="str">
        <f>HYPERLINK("https://www.epingalert.org/en/Search?viewData= G/TBT/N/CHN/2129"," G/TBT/N/CHN/2129")</f>
        <v xml:space="preserve"> G/TBT/N/CHN/2129</v>
      </c>
      <c r="E121" s="8" t="s">
        <v>410</v>
      </c>
      <c r="F121" s="8" t="s">
        <v>411</v>
      </c>
      <c r="G121" s="8" t="s">
        <v>412</v>
      </c>
      <c r="H121" s="8" t="s">
        <v>413</v>
      </c>
      <c r="I121" s="8" t="s">
        <v>414</v>
      </c>
      <c r="J121" s="8" t="s">
        <v>415</v>
      </c>
      <c r="K121" s="8" t="s">
        <v>21</v>
      </c>
      <c r="L121" s="6"/>
      <c r="M121" s="7" t="s">
        <v>21</v>
      </c>
      <c r="N121" s="6" t="s">
        <v>23</v>
      </c>
      <c r="O121" s="6"/>
      <c r="P121" s="6" t="str">
        <f>HYPERLINK("https://docs.wto.org/imrd/directdoc.asp?DDFDocuments/t/G/TBTN25/CHN2129.DOCX", "https://docs.wto.org/imrd/directdoc.asp?DDFDocuments/t/G/TBTN25/CHN2129.DOCX")</f>
        <v>https://docs.wto.org/imrd/directdoc.asp?DDFDocuments/t/G/TBTN25/CHN2129.DOCX</v>
      </c>
      <c r="Q121" s="6" t="str">
        <f>HYPERLINK("https://docs.wto.org/imrd/directdoc.asp?DDFDocuments/u/G/TBTN25/CHN2129.DOCX", "https://docs.wto.org/imrd/directdoc.asp?DDFDocuments/u/G/TBTN25/CHN2129.DOCX")</f>
        <v>https://docs.wto.org/imrd/directdoc.asp?DDFDocuments/u/G/TBTN25/CHN2129.DOCX</v>
      </c>
      <c r="R121" s="6" t="str">
        <f>HYPERLINK("https://docs.wto.org/imrd/directdoc.asp?DDFDocuments/v/G/TBTN25/CHN2129.DOCX", "https://docs.wto.org/imrd/directdoc.asp?DDFDocuments/v/G/TBTN25/CHN2129.DOCX")</f>
        <v>https://docs.wto.org/imrd/directdoc.asp?DDFDocuments/v/G/TBTN25/CHN2129.DOCX</v>
      </c>
    </row>
    <row r="122" spans="1:18" ht="30" x14ac:dyDescent="0.25">
      <c r="A122" s="8" t="s">
        <v>368</v>
      </c>
      <c r="B122" s="6" t="s">
        <v>192</v>
      </c>
      <c r="C122" s="7">
        <v>45950</v>
      </c>
      <c r="D122" s="9" t="str">
        <f>HYPERLINK("https://www.epingalert.org/en/Search?viewData= G/TBT/N/ARE/670, G/TBT/N/BHR/748, G/TBT/N/KWT/733, G/TBT/N/OMN/573, G/TBT/N/QAT/724, G/TBT/N/SAU/1403"," G/TBT/N/ARE/670, G/TBT/N/BHR/748, G/TBT/N/KWT/733, G/TBT/N/OMN/573, G/TBT/N/QAT/724, G/TBT/N/SAU/1403")</f>
        <v xml:space="preserve"> G/TBT/N/ARE/670, G/TBT/N/BHR/748, G/TBT/N/KWT/733, G/TBT/N/OMN/573, G/TBT/N/QAT/724, G/TBT/N/SAU/1403</v>
      </c>
      <c r="E122" s="8" t="s">
        <v>366</v>
      </c>
      <c r="F122" s="8" t="s">
        <v>367</v>
      </c>
      <c r="G122" s="8" t="s">
        <v>368</v>
      </c>
      <c r="H122" s="8" t="s">
        <v>21</v>
      </c>
      <c r="I122" s="8" t="s">
        <v>363</v>
      </c>
      <c r="J122" s="8" t="s">
        <v>369</v>
      </c>
      <c r="K122" s="8" t="s">
        <v>87</v>
      </c>
      <c r="L122" s="6"/>
      <c r="M122" s="7">
        <v>46010</v>
      </c>
      <c r="N122" s="6" t="s">
        <v>23</v>
      </c>
      <c r="O122" s="8" t="s">
        <v>370</v>
      </c>
      <c r="P122" s="6" t="str">
        <f>HYPERLINK("https://docs.wto.org/imrd/directdoc.asp?DDFDocuments/t/G/TBTN25/ARE670.DOCX", "https://docs.wto.org/imrd/directdoc.asp?DDFDocuments/t/G/TBTN25/ARE670.DOCX")</f>
        <v>https://docs.wto.org/imrd/directdoc.asp?DDFDocuments/t/G/TBTN25/ARE670.DOCX</v>
      </c>
      <c r="Q122" s="6" t="str">
        <f>HYPERLINK("https://docs.wto.org/imrd/directdoc.asp?DDFDocuments/u/G/TBTN25/ARE670.DOCX", "https://docs.wto.org/imrd/directdoc.asp?DDFDocuments/u/G/TBTN25/ARE670.DOCX")</f>
        <v>https://docs.wto.org/imrd/directdoc.asp?DDFDocuments/u/G/TBTN25/ARE670.DOCX</v>
      </c>
      <c r="R122" s="6" t="str">
        <f>HYPERLINK("https://docs.wto.org/imrd/directdoc.asp?DDFDocuments/v/G/TBTN25/ARE670.DOCX", "https://docs.wto.org/imrd/directdoc.asp?DDFDocuments/v/G/TBTN25/ARE670.DOCX")</f>
        <v>https://docs.wto.org/imrd/directdoc.asp?DDFDocuments/v/G/TBTN25/ARE670.DOCX</v>
      </c>
    </row>
    <row r="123" spans="1:18" ht="30" x14ac:dyDescent="0.25">
      <c r="A123" s="8" t="s">
        <v>368</v>
      </c>
      <c r="B123" s="6" t="s">
        <v>114</v>
      </c>
      <c r="C123" s="7">
        <v>45950</v>
      </c>
      <c r="D123" s="9" t="str">
        <f>HYPERLINK("https://www.epingalert.org/en/Search?viewData= G/TBT/N/ARE/670, G/TBT/N/BHR/748, G/TBT/N/KWT/733, G/TBT/N/OMN/573, G/TBT/N/QAT/724, G/TBT/N/SAU/1403"," G/TBT/N/ARE/670, G/TBT/N/BHR/748, G/TBT/N/KWT/733, G/TBT/N/OMN/573, G/TBT/N/QAT/724, G/TBT/N/SAU/1403")</f>
        <v xml:space="preserve"> G/TBT/N/ARE/670, G/TBT/N/BHR/748, G/TBT/N/KWT/733, G/TBT/N/OMN/573, G/TBT/N/QAT/724, G/TBT/N/SAU/1403</v>
      </c>
      <c r="E123" s="8" t="s">
        <v>366</v>
      </c>
      <c r="F123" s="8" t="s">
        <v>367</v>
      </c>
      <c r="G123" s="8" t="s">
        <v>368</v>
      </c>
      <c r="H123" s="8" t="s">
        <v>21</v>
      </c>
      <c r="I123" s="8" t="s">
        <v>363</v>
      </c>
      <c r="J123" s="8" t="s">
        <v>369</v>
      </c>
      <c r="K123" s="8" t="s">
        <v>87</v>
      </c>
      <c r="L123" s="6"/>
      <c r="M123" s="7">
        <v>46010</v>
      </c>
      <c r="N123" s="6" t="s">
        <v>23</v>
      </c>
      <c r="O123" s="8" t="s">
        <v>370</v>
      </c>
      <c r="P123" s="6" t="str">
        <f>HYPERLINK("https://docs.wto.org/imrd/directdoc.asp?DDFDocuments/t/G/TBTN25/ARE670.DOCX", "https://docs.wto.org/imrd/directdoc.asp?DDFDocuments/t/G/TBTN25/ARE670.DOCX")</f>
        <v>https://docs.wto.org/imrd/directdoc.asp?DDFDocuments/t/G/TBTN25/ARE670.DOCX</v>
      </c>
      <c r="Q123" s="6" t="str">
        <f>HYPERLINK("https://docs.wto.org/imrd/directdoc.asp?DDFDocuments/u/G/TBTN25/ARE670.DOCX", "https://docs.wto.org/imrd/directdoc.asp?DDFDocuments/u/G/TBTN25/ARE670.DOCX")</f>
        <v>https://docs.wto.org/imrd/directdoc.asp?DDFDocuments/u/G/TBTN25/ARE670.DOCX</v>
      </c>
      <c r="R123" s="6" t="str">
        <f>HYPERLINK("https://docs.wto.org/imrd/directdoc.asp?DDFDocuments/v/G/TBTN25/ARE670.DOCX", "https://docs.wto.org/imrd/directdoc.asp?DDFDocuments/v/G/TBTN25/ARE670.DOCX")</f>
        <v>https://docs.wto.org/imrd/directdoc.asp?DDFDocuments/v/G/TBTN25/ARE670.DOCX</v>
      </c>
    </row>
    <row r="124" spans="1:18" ht="30" x14ac:dyDescent="0.25">
      <c r="A124" s="8" t="s">
        <v>362</v>
      </c>
      <c r="B124" s="6" t="s">
        <v>144</v>
      </c>
      <c r="C124" s="7">
        <v>45950</v>
      </c>
      <c r="D124" s="9" t="str">
        <f>HYPERLINK("https://www.epingalert.org/en/Search?viewData= G/TBT/N/ARE/671, G/TBT/N/BHR/749, G/TBT/N/KWT/734, G/TBT/N/OMN/574, G/TBT/N/QAT/725, G/TBT/N/SAU/1404"," G/TBT/N/ARE/671, G/TBT/N/BHR/749, G/TBT/N/KWT/734, G/TBT/N/OMN/574, G/TBT/N/QAT/725, G/TBT/N/SAU/1404")</f>
        <v xml:space="preserve"> G/TBT/N/ARE/671, G/TBT/N/BHR/749, G/TBT/N/KWT/734, G/TBT/N/OMN/574, G/TBT/N/QAT/725, G/TBT/N/SAU/1404</v>
      </c>
      <c r="E124" s="8" t="s">
        <v>360</v>
      </c>
      <c r="F124" s="8" t="s">
        <v>361</v>
      </c>
      <c r="G124" s="8" t="s">
        <v>362</v>
      </c>
      <c r="H124" s="8" t="s">
        <v>21</v>
      </c>
      <c r="I124" s="8" t="s">
        <v>363</v>
      </c>
      <c r="J124" s="8" t="s">
        <v>364</v>
      </c>
      <c r="K124" s="8" t="s">
        <v>87</v>
      </c>
      <c r="L124" s="6"/>
      <c r="M124" s="7">
        <v>46010</v>
      </c>
      <c r="N124" s="6" t="s">
        <v>23</v>
      </c>
      <c r="O124" s="8" t="s">
        <v>365</v>
      </c>
      <c r="P124" s="6" t="str">
        <f>HYPERLINK("https://docs.wto.org/imrd/directdoc.asp?DDFDocuments/t/G/TBTN25/ARE671.DOCX", "https://docs.wto.org/imrd/directdoc.asp?DDFDocuments/t/G/TBTN25/ARE671.DOCX")</f>
        <v>https://docs.wto.org/imrd/directdoc.asp?DDFDocuments/t/G/TBTN25/ARE671.DOCX</v>
      </c>
      <c r="Q124" s="6" t="str">
        <f>HYPERLINK("https://docs.wto.org/imrd/directdoc.asp?DDFDocuments/u/G/TBTN25/ARE671.DOCX", "https://docs.wto.org/imrd/directdoc.asp?DDFDocuments/u/G/TBTN25/ARE671.DOCX")</f>
        <v>https://docs.wto.org/imrd/directdoc.asp?DDFDocuments/u/G/TBTN25/ARE671.DOCX</v>
      </c>
      <c r="R124" s="6" t="str">
        <f>HYPERLINK("https://docs.wto.org/imrd/directdoc.asp?DDFDocuments/v/G/TBTN25/ARE671.DOCX", "https://docs.wto.org/imrd/directdoc.asp?DDFDocuments/v/G/TBTN25/ARE671.DOCX")</f>
        <v>https://docs.wto.org/imrd/directdoc.asp?DDFDocuments/v/G/TBTN25/ARE671.DOCX</v>
      </c>
    </row>
    <row r="125" spans="1:18" ht="45" x14ac:dyDescent="0.25">
      <c r="A125" s="8" t="s">
        <v>390</v>
      </c>
      <c r="B125" s="6" t="s">
        <v>182</v>
      </c>
      <c r="C125" s="7">
        <v>45950</v>
      </c>
      <c r="D125" s="9" t="str">
        <f>HYPERLINK("https://www.epingalert.org/en/Search?viewData= G/TBT/N/ARE/672, G/TBT/N/BHR/750, G/TBT/N/KWT/735, G/TBT/N/OMN/575, G/TBT/N/QAT/726, G/TBT/N/SAU/1405"," G/TBT/N/ARE/672, G/TBT/N/BHR/750, G/TBT/N/KWT/735, G/TBT/N/OMN/575, G/TBT/N/QAT/726, G/TBT/N/SAU/1405")</f>
        <v xml:space="preserve"> G/TBT/N/ARE/672, G/TBT/N/BHR/750, G/TBT/N/KWT/735, G/TBT/N/OMN/575, G/TBT/N/QAT/726, G/TBT/N/SAU/1405</v>
      </c>
      <c r="E125" s="8" t="s">
        <v>388</v>
      </c>
      <c r="F125" s="8" t="s">
        <v>389</v>
      </c>
      <c r="G125" s="8" t="s">
        <v>390</v>
      </c>
      <c r="H125" s="8" t="s">
        <v>21</v>
      </c>
      <c r="I125" s="8" t="s">
        <v>363</v>
      </c>
      <c r="J125" s="8" t="s">
        <v>364</v>
      </c>
      <c r="K125" s="8" t="s">
        <v>87</v>
      </c>
      <c r="L125" s="6"/>
      <c r="M125" s="7">
        <v>46010</v>
      </c>
      <c r="N125" s="6" t="s">
        <v>23</v>
      </c>
      <c r="O125" s="8" t="s">
        <v>391</v>
      </c>
      <c r="P125" s="6" t="str">
        <f>HYPERLINK("https://docs.wto.org/imrd/directdoc.asp?DDFDocuments/t/G/TBTN25/ARE672.DOCX", "https://docs.wto.org/imrd/directdoc.asp?DDFDocuments/t/G/TBTN25/ARE672.DOCX")</f>
        <v>https://docs.wto.org/imrd/directdoc.asp?DDFDocuments/t/G/TBTN25/ARE672.DOCX</v>
      </c>
      <c r="Q125" s="6" t="str">
        <f>HYPERLINK("https://docs.wto.org/imrd/directdoc.asp?DDFDocuments/u/G/TBTN25/ARE672.DOCX", "https://docs.wto.org/imrd/directdoc.asp?DDFDocuments/u/G/TBTN25/ARE672.DOCX")</f>
        <v>https://docs.wto.org/imrd/directdoc.asp?DDFDocuments/u/G/TBTN25/ARE672.DOCX</v>
      </c>
      <c r="R125" s="6" t="str">
        <f>HYPERLINK("https://docs.wto.org/imrd/directdoc.asp?DDFDocuments/v/G/TBTN25/ARE672.DOCX", "https://docs.wto.org/imrd/directdoc.asp?DDFDocuments/v/G/TBTN25/ARE672.DOCX")</f>
        <v>https://docs.wto.org/imrd/directdoc.asp?DDFDocuments/v/G/TBTN25/ARE672.DOCX</v>
      </c>
    </row>
    <row r="126" spans="1:18" ht="90" x14ac:dyDescent="0.25">
      <c r="A126" s="8" t="s">
        <v>418</v>
      </c>
      <c r="B126" s="6" t="s">
        <v>207</v>
      </c>
      <c r="C126" s="7">
        <v>45950</v>
      </c>
      <c r="D126" s="9" t="str">
        <f>HYPERLINK("https://www.epingalert.org/en/Search?viewData= G/TBT/N/THA/793"," G/TBT/N/THA/793")</f>
        <v xml:space="preserve"> G/TBT/N/THA/793</v>
      </c>
      <c r="E126" s="8" t="s">
        <v>416</v>
      </c>
      <c r="F126" s="8" t="s">
        <v>417</v>
      </c>
      <c r="G126" s="8" t="s">
        <v>418</v>
      </c>
      <c r="H126" s="8" t="s">
        <v>21</v>
      </c>
      <c r="I126" s="8" t="s">
        <v>395</v>
      </c>
      <c r="J126" s="8" t="s">
        <v>36</v>
      </c>
      <c r="K126" s="8" t="s">
        <v>21</v>
      </c>
      <c r="L126" s="6"/>
      <c r="M126" s="7">
        <v>45980</v>
      </c>
      <c r="N126" s="6" t="s">
        <v>23</v>
      </c>
      <c r="O126" s="8" t="s">
        <v>419</v>
      </c>
      <c r="P126" s="6" t="str">
        <f>HYPERLINK("https://docs.wto.org/imrd/directdoc.asp?DDFDocuments/t/G/TBTN25/THA793.DOCX", "https://docs.wto.org/imrd/directdoc.asp?DDFDocuments/t/G/TBTN25/THA793.DOCX")</f>
        <v>https://docs.wto.org/imrd/directdoc.asp?DDFDocuments/t/G/TBTN25/THA793.DOCX</v>
      </c>
      <c r="Q126" s="6" t="str">
        <f>HYPERLINK("https://docs.wto.org/imrd/directdoc.asp?DDFDocuments/u/G/TBTN25/THA793.DOCX", "https://docs.wto.org/imrd/directdoc.asp?DDFDocuments/u/G/TBTN25/THA793.DOCX")</f>
        <v>https://docs.wto.org/imrd/directdoc.asp?DDFDocuments/u/G/TBTN25/THA793.DOCX</v>
      </c>
      <c r="R126" s="6" t="str">
        <f>HYPERLINK("https://docs.wto.org/imrd/directdoc.asp?DDFDocuments/v/G/TBTN25/THA793.DOCX", "https://docs.wto.org/imrd/directdoc.asp?DDFDocuments/v/G/TBTN25/THA793.DOCX")</f>
        <v>https://docs.wto.org/imrd/directdoc.asp?DDFDocuments/v/G/TBTN25/THA793.DOCX</v>
      </c>
    </row>
    <row r="127" spans="1:18" ht="75" x14ac:dyDescent="0.25">
      <c r="A127" s="8" t="s">
        <v>422</v>
      </c>
      <c r="B127" s="6" t="s">
        <v>184</v>
      </c>
      <c r="C127" s="7">
        <v>45950</v>
      </c>
      <c r="D127" s="9" t="str">
        <f>HYPERLINK("https://www.epingalert.org/en/Search?viewData= G/TBT/N/CHN/2124"," G/TBT/N/CHN/2124")</f>
        <v xml:space="preserve"> G/TBT/N/CHN/2124</v>
      </c>
      <c r="E127" s="8" t="s">
        <v>420</v>
      </c>
      <c r="F127" s="8" t="s">
        <v>421</v>
      </c>
      <c r="G127" s="8" t="s">
        <v>422</v>
      </c>
      <c r="H127" s="8" t="s">
        <v>423</v>
      </c>
      <c r="I127" s="8" t="s">
        <v>395</v>
      </c>
      <c r="J127" s="8" t="s">
        <v>424</v>
      </c>
      <c r="K127" s="8" t="s">
        <v>21</v>
      </c>
      <c r="L127" s="6"/>
      <c r="M127" s="7">
        <v>46010</v>
      </c>
      <c r="N127" s="6" t="s">
        <v>23</v>
      </c>
      <c r="O127" s="8" t="s">
        <v>425</v>
      </c>
      <c r="P127" s="6" t="str">
        <f>HYPERLINK("https://docs.wto.org/imrd/directdoc.asp?DDFDocuments/t/G/TBTN25/CHN2124.DOCX", "https://docs.wto.org/imrd/directdoc.asp?DDFDocuments/t/G/TBTN25/CHN2124.DOCX")</f>
        <v>https://docs.wto.org/imrd/directdoc.asp?DDFDocuments/t/G/TBTN25/CHN2124.DOCX</v>
      </c>
      <c r="Q127" s="6" t="str">
        <f>HYPERLINK("https://docs.wto.org/imrd/directdoc.asp?DDFDocuments/u/G/TBTN25/CHN2124.DOCX", "https://docs.wto.org/imrd/directdoc.asp?DDFDocuments/u/G/TBTN25/CHN2124.DOCX")</f>
        <v>https://docs.wto.org/imrd/directdoc.asp?DDFDocuments/u/G/TBTN25/CHN2124.DOCX</v>
      </c>
      <c r="R127" s="6" t="str">
        <f>HYPERLINK("https://docs.wto.org/imrd/directdoc.asp?DDFDocuments/v/G/TBTN25/CHN2124.DOCX", "https://docs.wto.org/imrd/directdoc.asp?DDFDocuments/v/G/TBTN25/CHN2124.DOCX")</f>
        <v>https://docs.wto.org/imrd/directdoc.asp?DDFDocuments/v/G/TBTN25/CHN2124.DOCX</v>
      </c>
    </row>
    <row r="128" spans="1:18" ht="45" x14ac:dyDescent="0.25">
      <c r="A128" s="8" t="s">
        <v>428</v>
      </c>
      <c r="B128" s="6" t="s">
        <v>89</v>
      </c>
      <c r="C128" s="7">
        <v>45950</v>
      </c>
      <c r="D128" s="9" t="str">
        <f>HYPERLINK("https://www.epingalert.org/en/Search?viewData= G/TBT/N/UGA/2236"," G/TBT/N/UGA/2236")</f>
        <v xml:space="preserve"> G/TBT/N/UGA/2236</v>
      </c>
      <c r="E128" s="8" t="s">
        <v>426</v>
      </c>
      <c r="F128" s="8" t="s">
        <v>427</v>
      </c>
      <c r="G128" s="8" t="s">
        <v>428</v>
      </c>
      <c r="H128" s="8" t="s">
        <v>429</v>
      </c>
      <c r="I128" s="8" t="s">
        <v>430</v>
      </c>
      <c r="J128" s="8" t="s">
        <v>431</v>
      </c>
      <c r="K128" s="8" t="s">
        <v>21</v>
      </c>
      <c r="L128" s="6"/>
      <c r="M128" s="7">
        <v>46010</v>
      </c>
      <c r="N128" s="6" t="s">
        <v>23</v>
      </c>
      <c r="O128" s="8" t="s">
        <v>432</v>
      </c>
      <c r="P128" s="6" t="str">
        <f>HYPERLINK("https://docs.wto.org/imrd/directdoc.asp?DDFDocuments/t/G/TBTN25/UGA2236.DOCX", "https://docs.wto.org/imrd/directdoc.asp?DDFDocuments/t/G/TBTN25/UGA2236.DOCX")</f>
        <v>https://docs.wto.org/imrd/directdoc.asp?DDFDocuments/t/G/TBTN25/UGA2236.DOCX</v>
      </c>
      <c r="Q128" s="6" t="str">
        <f>HYPERLINK("https://docs.wto.org/imrd/directdoc.asp?DDFDocuments/u/G/TBTN25/UGA2236.DOCX", "https://docs.wto.org/imrd/directdoc.asp?DDFDocuments/u/G/TBTN25/UGA2236.DOCX")</f>
        <v>https://docs.wto.org/imrd/directdoc.asp?DDFDocuments/u/G/TBTN25/UGA2236.DOCX</v>
      </c>
      <c r="R128" s="6" t="str">
        <f>HYPERLINK("https://docs.wto.org/imrd/directdoc.asp?DDFDocuments/v/G/TBTN25/UGA2236.DOCX", "https://docs.wto.org/imrd/directdoc.asp?DDFDocuments/v/G/TBTN25/UGA2236.DOCX")</f>
        <v>https://docs.wto.org/imrd/directdoc.asp?DDFDocuments/v/G/TBTN25/UGA2236.DOCX</v>
      </c>
    </row>
    <row r="129" spans="1:18" ht="30" x14ac:dyDescent="0.25">
      <c r="A129" s="8" t="s">
        <v>368</v>
      </c>
      <c r="B129" s="6" t="s">
        <v>144</v>
      </c>
      <c r="C129" s="7">
        <v>45950</v>
      </c>
      <c r="D129" s="9" t="str">
        <f>HYPERLINK("https://www.epingalert.org/en/Search?viewData= G/TBT/N/ARE/670, G/TBT/N/BHR/748, G/TBT/N/KWT/733, G/TBT/N/OMN/573, G/TBT/N/QAT/724, G/TBT/N/SAU/1403"," G/TBT/N/ARE/670, G/TBT/N/BHR/748, G/TBT/N/KWT/733, G/TBT/N/OMN/573, G/TBT/N/QAT/724, G/TBT/N/SAU/1403")</f>
        <v xml:space="preserve"> G/TBT/N/ARE/670, G/TBT/N/BHR/748, G/TBT/N/KWT/733, G/TBT/N/OMN/573, G/TBT/N/QAT/724, G/TBT/N/SAU/1403</v>
      </c>
      <c r="E129" s="8" t="s">
        <v>366</v>
      </c>
      <c r="F129" s="8" t="s">
        <v>367</v>
      </c>
      <c r="G129" s="8" t="s">
        <v>368</v>
      </c>
      <c r="H129" s="8" t="s">
        <v>21</v>
      </c>
      <c r="I129" s="8" t="s">
        <v>363</v>
      </c>
      <c r="J129" s="8" t="s">
        <v>369</v>
      </c>
      <c r="K129" s="8" t="s">
        <v>87</v>
      </c>
      <c r="L129" s="6"/>
      <c r="M129" s="7">
        <v>46010</v>
      </c>
      <c r="N129" s="6" t="s">
        <v>23</v>
      </c>
      <c r="O129" s="8" t="s">
        <v>370</v>
      </c>
      <c r="P129" s="6" t="str">
        <f>HYPERLINK("https://docs.wto.org/imrd/directdoc.asp?DDFDocuments/t/G/TBTN25/ARE670.DOCX", "https://docs.wto.org/imrd/directdoc.asp?DDFDocuments/t/G/TBTN25/ARE670.DOCX")</f>
        <v>https://docs.wto.org/imrd/directdoc.asp?DDFDocuments/t/G/TBTN25/ARE670.DOCX</v>
      </c>
      <c r="Q129" s="6" t="str">
        <f>HYPERLINK("https://docs.wto.org/imrd/directdoc.asp?DDFDocuments/u/G/TBTN25/ARE670.DOCX", "https://docs.wto.org/imrd/directdoc.asp?DDFDocuments/u/G/TBTN25/ARE670.DOCX")</f>
        <v>https://docs.wto.org/imrd/directdoc.asp?DDFDocuments/u/G/TBTN25/ARE670.DOCX</v>
      </c>
      <c r="R129" s="6" t="str">
        <f>HYPERLINK("https://docs.wto.org/imrd/directdoc.asp?DDFDocuments/v/G/TBTN25/ARE670.DOCX", "https://docs.wto.org/imrd/directdoc.asp?DDFDocuments/v/G/TBTN25/ARE670.DOCX")</f>
        <v>https://docs.wto.org/imrd/directdoc.asp?DDFDocuments/v/G/TBTN25/ARE670.DOCX</v>
      </c>
    </row>
    <row r="130" spans="1:18" ht="120" x14ac:dyDescent="0.25">
      <c r="A130" s="8" t="s">
        <v>435</v>
      </c>
      <c r="B130" s="6" t="s">
        <v>343</v>
      </c>
      <c r="C130" s="7">
        <v>45950</v>
      </c>
      <c r="D130" s="9" t="str">
        <f>HYPERLINK("https://www.epingalert.org/en/Search?viewData= G/TBT/N/VNM/370"," G/TBT/N/VNM/370")</f>
        <v xml:space="preserve"> G/TBT/N/VNM/370</v>
      </c>
      <c r="E130" s="8" t="s">
        <v>433</v>
      </c>
      <c r="F130" s="8" t="s">
        <v>434</v>
      </c>
      <c r="G130" s="8" t="s">
        <v>435</v>
      </c>
      <c r="H130" s="8" t="s">
        <v>21</v>
      </c>
      <c r="I130" s="8" t="s">
        <v>21</v>
      </c>
      <c r="J130" s="8" t="s">
        <v>386</v>
      </c>
      <c r="K130" s="8" t="s">
        <v>21</v>
      </c>
      <c r="L130" s="6"/>
      <c r="M130" s="7">
        <v>46010</v>
      </c>
      <c r="N130" s="6" t="s">
        <v>23</v>
      </c>
      <c r="O130" s="8" t="s">
        <v>436</v>
      </c>
      <c r="P130" s="6" t="str">
        <f>HYPERLINK("https://docs.wto.org/imrd/directdoc.asp?DDFDocuments/t/G/TBTN25/VNM370.DOCX", "https://docs.wto.org/imrd/directdoc.asp?DDFDocuments/t/G/TBTN25/VNM370.DOCX")</f>
        <v>https://docs.wto.org/imrd/directdoc.asp?DDFDocuments/t/G/TBTN25/VNM370.DOCX</v>
      </c>
      <c r="Q130" s="6" t="str">
        <f>HYPERLINK("https://docs.wto.org/imrd/directdoc.asp?DDFDocuments/u/G/TBTN25/VNM370.DOCX", "https://docs.wto.org/imrd/directdoc.asp?DDFDocuments/u/G/TBTN25/VNM370.DOCX")</f>
        <v>https://docs.wto.org/imrd/directdoc.asp?DDFDocuments/u/G/TBTN25/VNM370.DOCX</v>
      </c>
      <c r="R130" s="6" t="str">
        <f>HYPERLINK("https://docs.wto.org/imrd/directdoc.asp?DDFDocuments/v/G/TBTN25/VNM370.DOCX", "https://docs.wto.org/imrd/directdoc.asp?DDFDocuments/v/G/TBTN25/VNM370.DOCX")</f>
        <v>https://docs.wto.org/imrd/directdoc.asp?DDFDocuments/v/G/TBTN25/VNM370.DOCX</v>
      </c>
    </row>
    <row r="131" spans="1:18" ht="60" x14ac:dyDescent="0.25">
      <c r="A131" s="8" t="s">
        <v>439</v>
      </c>
      <c r="B131" s="6" t="s">
        <v>184</v>
      </c>
      <c r="C131" s="7">
        <v>45950</v>
      </c>
      <c r="D131" s="9" t="str">
        <f>HYPERLINK("https://www.epingalert.org/en/Search?viewData= G/TBT/N/CHN/2127"," G/TBT/N/CHN/2127")</f>
        <v xml:space="preserve"> G/TBT/N/CHN/2127</v>
      </c>
      <c r="E131" s="8" t="s">
        <v>437</v>
      </c>
      <c r="F131" s="8" t="s">
        <v>438</v>
      </c>
      <c r="G131" s="8" t="s">
        <v>439</v>
      </c>
      <c r="H131" s="8" t="s">
        <v>440</v>
      </c>
      <c r="I131" s="8" t="s">
        <v>441</v>
      </c>
      <c r="J131" s="8" t="s">
        <v>36</v>
      </c>
      <c r="K131" s="8" t="s">
        <v>21</v>
      </c>
      <c r="L131" s="6"/>
      <c r="M131" s="7">
        <v>46010</v>
      </c>
      <c r="N131" s="6" t="s">
        <v>23</v>
      </c>
      <c r="O131" s="8" t="s">
        <v>442</v>
      </c>
      <c r="P131" s="6" t="str">
        <f>HYPERLINK("https://docs.wto.org/imrd/directdoc.asp?DDFDocuments/t/G/TBTN25/CHN2127.DOCX", "https://docs.wto.org/imrd/directdoc.asp?DDFDocuments/t/G/TBTN25/CHN2127.DOCX")</f>
        <v>https://docs.wto.org/imrd/directdoc.asp?DDFDocuments/t/G/TBTN25/CHN2127.DOCX</v>
      </c>
      <c r="Q131" s="6" t="str">
        <f>HYPERLINK("https://docs.wto.org/imrd/directdoc.asp?DDFDocuments/u/G/TBTN25/CHN2127.DOCX", "https://docs.wto.org/imrd/directdoc.asp?DDFDocuments/u/G/TBTN25/CHN2127.DOCX")</f>
        <v>https://docs.wto.org/imrd/directdoc.asp?DDFDocuments/u/G/TBTN25/CHN2127.DOCX</v>
      </c>
      <c r="R131" s="6" t="str">
        <f>HYPERLINK("https://docs.wto.org/imrd/directdoc.asp?DDFDocuments/v/G/TBTN25/CHN2127.DOCX", "https://docs.wto.org/imrd/directdoc.asp?DDFDocuments/v/G/TBTN25/CHN2127.DOCX")</f>
        <v>https://docs.wto.org/imrd/directdoc.asp?DDFDocuments/v/G/TBTN25/CHN2127.DOCX</v>
      </c>
    </row>
    <row r="132" spans="1:18" ht="60" x14ac:dyDescent="0.25">
      <c r="A132" s="8" t="s">
        <v>445</v>
      </c>
      <c r="B132" s="6" t="s">
        <v>184</v>
      </c>
      <c r="C132" s="7">
        <v>45950</v>
      </c>
      <c r="D132" s="9" t="str">
        <f>HYPERLINK("https://www.epingalert.org/en/Search?viewData= G/TBT/N/CHN/2126"," G/TBT/N/CHN/2126")</f>
        <v xml:space="preserve"> G/TBT/N/CHN/2126</v>
      </c>
      <c r="E132" s="8" t="s">
        <v>443</v>
      </c>
      <c r="F132" s="8" t="s">
        <v>444</v>
      </c>
      <c r="G132" s="8" t="s">
        <v>445</v>
      </c>
      <c r="H132" s="8" t="s">
        <v>374</v>
      </c>
      <c r="I132" s="8" t="s">
        <v>375</v>
      </c>
      <c r="J132" s="8" t="s">
        <v>63</v>
      </c>
      <c r="K132" s="8" t="s">
        <v>21</v>
      </c>
      <c r="L132" s="6"/>
      <c r="M132" s="7">
        <v>46010</v>
      </c>
      <c r="N132" s="6" t="s">
        <v>23</v>
      </c>
      <c r="O132" s="8" t="s">
        <v>446</v>
      </c>
      <c r="P132" s="6" t="str">
        <f>HYPERLINK("https://docs.wto.org/imrd/directdoc.asp?DDFDocuments/t/G/TBTN25/CHN2126.DOCX", "https://docs.wto.org/imrd/directdoc.asp?DDFDocuments/t/G/TBTN25/CHN2126.DOCX")</f>
        <v>https://docs.wto.org/imrd/directdoc.asp?DDFDocuments/t/G/TBTN25/CHN2126.DOCX</v>
      </c>
      <c r="Q132" s="6" t="str">
        <f>HYPERLINK("https://docs.wto.org/imrd/directdoc.asp?DDFDocuments/u/G/TBTN25/CHN2126.DOCX", "https://docs.wto.org/imrd/directdoc.asp?DDFDocuments/u/G/TBTN25/CHN2126.DOCX")</f>
        <v>https://docs.wto.org/imrd/directdoc.asp?DDFDocuments/u/G/TBTN25/CHN2126.DOCX</v>
      </c>
      <c r="R132" s="6" t="str">
        <f>HYPERLINK("https://docs.wto.org/imrd/directdoc.asp?DDFDocuments/v/G/TBTN25/CHN2126.DOCX", "https://docs.wto.org/imrd/directdoc.asp?DDFDocuments/v/G/TBTN25/CHN2126.DOCX")</f>
        <v>https://docs.wto.org/imrd/directdoc.asp?DDFDocuments/v/G/TBTN25/CHN2126.DOCX</v>
      </c>
    </row>
    <row r="133" spans="1:18" ht="60" x14ac:dyDescent="0.25">
      <c r="A133" s="8" t="s">
        <v>449</v>
      </c>
      <c r="B133" s="6" t="s">
        <v>184</v>
      </c>
      <c r="C133" s="7">
        <v>45950</v>
      </c>
      <c r="D133" s="9" t="str">
        <f>HYPERLINK("https://www.epingalert.org/en/Search?viewData= G/TBT/N/CHN/2130"," G/TBT/N/CHN/2130")</f>
        <v xml:space="preserve"> G/TBT/N/CHN/2130</v>
      </c>
      <c r="E133" s="8" t="s">
        <v>447</v>
      </c>
      <c r="F133" s="8" t="s">
        <v>448</v>
      </c>
      <c r="G133" s="8" t="s">
        <v>449</v>
      </c>
      <c r="H133" s="8" t="s">
        <v>450</v>
      </c>
      <c r="I133" s="8" t="s">
        <v>451</v>
      </c>
      <c r="J133" s="8" t="s">
        <v>364</v>
      </c>
      <c r="K133" s="8" t="s">
        <v>21</v>
      </c>
      <c r="L133" s="6"/>
      <c r="M133" s="7">
        <v>46010</v>
      </c>
      <c r="N133" s="6" t="s">
        <v>23</v>
      </c>
      <c r="O133" s="8" t="s">
        <v>452</v>
      </c>
      <c r="P133" s="6" t="str">
        <f>HYPERLINK("https://docs.wto.org/imrd/directdoc.asp?DDFDocuments/t/G/TBTN25/CHN2130.DOCX", "https://docs.wto.org/imrd/directdoc.asp?DDFDocuments/t/G/TBTN25/CHN2130.DOCX")</f>
        <v>https://docs.wto.org/imrd/directdoc.asp?DDFDocuments/t/G/TBTN25/CHN2130.DOCX</v>
      </c>
      <c r="Q133" s="6" t="str">
        <f>HYPERLINK("https://docs.wto.org/imrd/directdoc.asp?DDFDocuments/u/G/TBTN25/CHN2130.DOCX", "https://docs.wto.org/imrd/directdoc.asp?DDFDocuments/u/G/TBTN25/CHN2130.DOCX")</f>
        <v>https://docs.wto.org/imrd/directdoc.asp?DDFDocuments/u/G/TBTN25/CHN2130.DOCX</v>
      </c>
      <c r="R133" s="6" t="str">
        <f>HYPERLINK("https://docs.wto.org/imrd/directdoc.asp?DDFDocuments/v/G/TBTN25/CHN2130.DOCX", "https://docs.wto.org/imrd/directdoc.asp?DDFDocuments/v/G/TBTN25/CHN2130.DOCX")</f>
        <v>https://docs.wto.org/imrd/directdoc.asp?DDFDocuments/v/G/TBTN25/CHN2130.DOCX</v>
      </c>
    </row>
    <row r="134" spans="1:18" ht="45" x14ac:dyDescent="0.25">
      <c r="A134" s="8" t="s">
        <v>390</v>
      </c>
      <c r="B134" s="6" t="s">
        <v>173</v>
      </c>
      <c r="C134" s="7">
        <v>45950</v>
      </c>
      <c r="D134" s="9" t="str">
        <f>HYPERLINK("https://www.epingalert.org/en/Search?viewData= G/TBT/N/ARE/672, G/TBT/N/BHR/750, G/TBT/N/KWT/735, G/TBT/N/OMN/575, G/TBT/N/QAT/726, G/TBT/N/SAU/1405"," G/TBT/N/ARE/672, G/TBT/N/BHR/750, G/TBT/N/KWT/735, G/TBT/N/OMN/575, G/TBT/N/QAT/726, G/TBT/N/SAU/1405")</f>
        <v xml:space="preserve"> G/TBT/N/ARE/672, G/TBT/N/BHR/750, G/TBT/N/KWT/735, G/TBT/N/OMN/575, G/TBT/N/QAT/726, G/TBT/N/SAU/1405</v>
      </c>
      <c r="E134" s="8" t="s">
        <v>388</v>
      </c>
      <c r="F134" s="8" t="s">
        <v>389</v>
      </c>
      <c r="G134" s="8" t="s">
        <v>390</v>
      </c>
      <c r="H134" s="8" t="s">
        <v>21</v>
      </c>
      <c r="I134" s="8" t="s">
        <v>363</v>
      </c>
      <c r="J134" s="8" t="s">
        <v>364</v>
      </c>
      <c r="K134" s="8" t="s">
        <v>87</v>
      </c>
      <c r="L134" s="6"/>
      <c r="M134" s="7">
        <v>46010</v>
      </c>
      <c r="N134" s="6" t="s">
        <v>23</v>
      </c>
      <c r="O134" s="8" t="s">
        <v>391</v>
      </c>
      <c r="P134" s="6" t="str">
        <f>HYPERLINK("https://docs.wto.org/imrd/directdoc.asp?DDFDocuments/t/G/TBTN25/ARE672.DOCX", "https://docs.wto.org/imrd/directdoc.asp?DDFDocuments/t/G/TBTN25/ARE672.DOCX")</f>
        <v>https://docs.wto.org/imrd/directdoc.asp?DDFDocuments/t/G/TBTN25/ARE672.DOCX</v>
      </c>
      <c r="Q134" s="6" t="str">
        <f>HYPERLINK("https://docs.wto.org/imrd/directdoc.asp?DDFDocuments/u/G/TBTN25/ARE672.DOCX", "https://docs.wto.org/imrd/directdoc.asp?DDFDocuments/u/G/TBTN25/ARE672.DOCX")</f>
        <v>https://docs.wto.org/imrd/directdoc.asp?DDFDocuments/u/G/TBTN25/ARE672.DOCX</v>
      </c>
      <c r="R134" s="6" t="str">
        <f>HYPERLINK("https://docs.wto.org/imrd/directdoc.asp?DDFDocuments/v/G/TBTN25/ARE672.DOCX", "https://docs.wto.org/imrd/directdoc.asp?DDFDocuments/v/G/TBTN25/ARE672.DOCX")</f>
        <v>https://docs.wto.org/imrd/directdoc.asp?DDFDocuments/v/G/TBTN25/ARE672.DOCX</v>
      </c>
    </row>
    <row r="135" spans="1:18" ht="75" x14ac:dyDescent="0.25">
      <c r="A135" s="8" t="s">
        <v>455</v>
      </c>
      <c r="B135" s="6" t="s">
        <v>207</v>
      </c>
      <c r="C135" s="7">
        <v>45950</v>
      </c>
      <c r="D135" s="9" t="str">
        <f>HYPERLINK("https://www.epingalert.org/en/Search?viewData= G/TBT/N/THA/795"," G/TBT/N/THA/795")</f>
        <v xml:space="preserve"> G/TBT/N/THA/795</v>
      </c>
      <c r="E135" s="8" t="s">
        <v>453</v>
      </c>
      <c r="F135" s="8" t="s">
        <v>454</v>
      </c>
      <c r="G135" s="8" t="s">
        <v>455</v>
      </c>
      <c r="H135" s="8" t="s">
        <v>21</v>
      </c>
      <c r="I135" s="8" t="s">
        <v>395</v>
      </c>
      <c r="J135" s="8" t="s">
        <v>36</v>
      </c>
      <c r="K135" s="8" t="s">
        <v>21</v>
      </c>
      <c r="L135" s="6"/>
      <c r="M135" s="7">
        <v>45980</v>
      </c>
      <c r="N135" s="6" t="s">
        <v>23</v>
      </c>
      <c r="O135" s="8" t="s">
        <v>456</v>
      </c>
      <c r="P135" s="6" t="str">
        <f>HYPERLINK("https://docs.wto.org/imrd/directdoc.asp?DDFDocuments/t/G/TBTN25/THA795.DOCX", "https://docs.wto.org/imrd/directdoc.asp?DDFDocuments/t/G/TBTN25/THA795.DOCX")</f>
        <v>https://docs.wto.org/imrd/directdoc.asp?DDFDocuments/t/G/TBTN25/THA795.DOCX</v>
      </c>
      <c r="Q135" s="6" t="str">
        <f>HYPERLINK("https://docs.wto.org/imrd/directdoc.asp?DDFDocuments/u/G/TBTN25/THA795.DOCX", "https://docs.wto.org/imrd/directdoc.asp?DDFDocuments/u/G/TBTN25/THA795.DOCX")</f>
        <v>https://docs.wto.org/imrd/directdoc.asp?DDFDocuments/u/G/TBTN25/THA795.DOCX</v>
      </c>
      <c r="R135" s="6" t="str">
        <f>HYPERLINK("https://docs.wto.org/imrd/directdoc.asp?DDFDocuments/v/G/TBTN25/THA795.DOCX", "https://docs.wto.org/imrd/directdoc.asp?DDFDocuments/v/G/TBTN25/THA795.DOCX")</f>
        <v>https://docs.wto.org/imrd/directdoc.asp?DDFDocuments/v/G/TBTN25/THA795.DOCX</v>
      </c>
    </row>
    <row r="136" spans="1:18" ht="180" x14ac:dyDescent="0.25">
      <c r="A136" s="8" t="s">
        <v>459</v>
      </c>
      <c r="B136" s="6" t="s">
        <v>38</v>
      </c>
      <c r="C136" s="7">
        <v>45950</v>
      </c>
      <c r="D136" s="9" t="str">
        <f>HYPERLINK("https://www.epingalert.org/en/Search?viewData= G/TBT/N/TPKM/577"," G/TBT/N/TPKM/577")</f>
        <v xml:space="preserve"> G/TBT/N/TPKM/577</v>
      </c>
      <c r="E136" s="8" t="s">
        <v>457</v>
      </c>
      <c r="F136" s="8" t="s">
        <v>458</v>
      </c>
      <c r="G136" s="8" t="s">
        <v>459</v>
      </c>
      <c r="H136" s="8" t="s">
        <v>460</v>
      </c>
      <c r="I136" s="8" t="s">
        <v>461</v>
      </c>
      <c r="J136" s="8" t="s">
        <v>22</v>
      </c>
      <c r="K136" s="8" t="s">
        <v>21</v>
      </c>
      <c r="L136" s="6"/>
      <c r="M136" s="7">
        <v>46010</v>
      </c>
      <c r="N136" s="6" t="s">
        <v>23</v>
      </c>
      <c r="O136" s="8" t="s">
        <v>462</v>
      </c>
      <c r="P136" s="6" t="str">
        <f>HYPERLINK("https://docs.wto.org/imrd/directdoc.asp?DDFDocuments/t/G/TBTN25/TPKM577.DOCX", "https://docs.wto.org/imrd/directdoc.asp?DDFDocuments/t/G/TBTN25/TPKM577.DOCX")</f>
        <v>https://docs.wto.org/imrd/directdoc.asp?DDFDocuments/t/G/TBTN25/TPKM577.DOCX</v>
      </c>
      <c r="Q136" s="6" t="str">
        <f>HYPERLINK("https://docs.wto.org/imrd/directdoc.asp?DDFDocuments/u/G/TBTN25/TPKM577.DOCX", "https://docs.wto.org/imrd/directdoc.asp?DDFDocuments/u/G/TBTN25/TPKM577.DOCX")</f>
        <v>https://docs.wto.org/imrd/directdoc.asp?DDFDocuments/u/G/TBTN25/TPKM577.DOCX</v>
      </c>
      <c r="R136" s="6" t="str">
        <f>HYPERLINK("https://docs.wto.org/imrd/directdoc.asp?DDFDocuments/v/G/TBTN25/TPKM577.DOCX", "https://docs.wto.org/imrd/directdoc.asp?DDFDocuments/v/G/TBTN25/TPKM577.DOCX")</f>
        <v>https://docs.wto.org/imrd/directdoc.asp?DDFDocuments/v/G/TBTN25/TPKM577.DOCX</v>
      </c>
    </row>
    <row r="137" spans="1:18" ht="30" x14ac:dyDescent="0.25">
      <c r="A137" s="8" t="s">
        <v>362</v>
      </c>
      <c r="B137" s="6" t="s">
        <v>182</v>
      </c>
      <c r="C137" s="7">
        <v>45950</v>
      </c>
      <c r="D137" s="9" t="str">
        <f>HYPERLINK("https://www.epingalert.org/en/Search?viewData= G/TBT/N/ARE/671, G/TBT/N/BHR/749, G/TBT/N/KWT/734, G/TBT/N/OMN/574, G/TBT/N/QAT/725, G/TBT/N/SAU/1404"," G/TBT/N/ARE/671, G/TBT/N/BHR/749, G/TBT/N/KWT/734, G/TBT/N/OMN/574, G/TBT/N/QAT/725, G/TBT/N/SAU/1404")</f>
        <v xml:space="preserve"> G/TBT/N/ARE/671, G/TBT/N/BHR/749, G/TBT/N/KWT/734, G/TBT/N/OMN/574, G/TBT/N/QAT/725, G/TBT/N/SAU/1404</v>
      </c>
      <c r="E137" s="8" t="s">
        <v>360</v>
      </c>
      <c r="F137" s="8" t="s">
        <v>361</v>
      </c>
      <c r="G137" s="8" t="s">
        <v>362</v>
      </c>
      <c r="H137" s="8" t="s">
        <v>21</v>
      </c>
      <c r="I137" s="8" t="s">
        <v>363</v>
      </c>
      <c r="J137" s="8" t="s">
        <v>364</v>
      </c>
      <c r="K137" s="8" t="s">
        <v>87</v>
      </c>
      <c r="L137" s="6"/>
      <c r="M137" s="7">
        <v>46010</v>
      </c>
      <c r="N137" s="6" t="s">
        <v>23</v>
      </c>
      <c r="O137" s="8" t="s">
        <v>365</v>
      </c>
      <c r="P137" s="6" t="str">
        <f>HYPERLINK("https://docs.wto.org/imrd/directdoc.asp?DDFDocuments/t/G/TBTN25/ARE671.DOCX", "https://docs.wto.org/imrd/directdoc.asp?DDFDocuments/t/G/TBTN25/ARE671.DOCX")</f>
        <v>https://docs.wto.org/imrd/directdoc.asp?DDFDocuments/t/G/TBTN25/ARE671.DOCX</v>
      </c>
      <c r="Q137" s="6" t="str">
        <f>HYPERLINK("https://docs.wto.org/imrd/directdoc.asp?DDFDocuments/u/G/TBTN25/ARE671.DOCX", "https://docs.wto.org/imrd/directdoc.asp?DDFDocuments/u/G/TBTN25/ARE671.DOCX")</f>
        <v>https://docs.wto.org/imrd/directdoc.asp?DDFDocuments/u/G/TBTN25/ARE671.DOCX</v>
      </c>
      <c r="R137" s="6" t="str">
        <f>HYPERLINK("https://docs.wto.org/imrd/directdoc.asp?DDFDocuments/v/G/TBTN25/ARE671.DOCX", "https://docs.wto.org/imrd/directdoc.asp?DDFDocuments/v/G/TBTN25/ARE671.DOCX")</f>
        <v>https://docs.wto.org/imrd/directdoc.asp?DDFDocuments/v/G/TBTN25/ARE671.DOCX</v>
      </c>
    </row>
    <row r="138" spans="1:18" ht="150" x14ac:dyDescent="0.25">
      <c r="A138" s="8" t="s">
        <v>465</v>
      </c>
      <c r="B138" s="6" t="s">
        <v>343</v>
      </c>
      <c r="C138" s="7">
        <v>45950</v>
      </c>
      <c r="D138" s="9" t="str">
        <f>HYPERLINK("https://www.epingalert.org/en/Search?viewData= G/TBT/N/VNM/371"," G/TBT/N/VNM/371")</f>
        <v xml:space="preserve"> G/TBT/N/VNM/371</v>
      </c>
      <c r="E138" s="8" t="s">
        <v>463</v>
      </c>
      <c r="F138" s="8" t="s">
        <v>464</v>
      </c>
      <c r="G138" s="8" t="s">
        <v>465</v>
      </c>
      <c r="H138" s="8" t="s">
        <v>21</v>
      </c>
      <c r="I138" s="8" t="s">
        <v>21</v>
      </c>
      <c r="J138" s="8" t="s">
        <v>386</v>
      </c>
      <c r="K138" s="8" t="s">
        <v>21</v>
      </c>
      <c r="L138" s="6"/>
      <c r="M138" s="7">
        <v>46010</v>
      </c>
      <c r="N138" s="6" t="s">
        <v>23</v>
      </c>
      <c r="O138" s="8" t="s">
        <v>466</v>
      </c>
      <c r="P138" s="6" t="str">
        <f>HYPERLINK("https://docs.wto.org/imrd/directdoc.asp?DDFDocuments/t/G/TBTN25/VNM371.DOCX", "https://docs.wto.org/imrd/directdoc.asp?DDFDocuments/t/G/TBTN25/VNM371.DOCX")</f>
        <v>https://docs.wto.org/imrd/directdoc.asp?DDFDocuments/t/G/TBTN25/VNM371.DOCX</v>
      </c>
      <c r="Q138" s="6" t="str">
        <f>HYPERLINK("https://docs.wto.org/imrd/directdoc.asp?DDFDocuments/u/G/TBTN25/VNM371.DOCX", "https://docs.wto.org/imrd/directdoc.asp?DDFDocuments/u/G/TBTN25/VNM371.DOCX")</f>
        <v>https://docs.wto.org/imrd/directdoc.asp?DDFDocuments/u/G/TBTN25/VNM371.DOCX</v>
      </c>
      <c r="R138" s="6" t="str">
        <f>HYPERLINK("https://docs.wto.org/imrd/directdoc.asp?DDFDocuments/v/G/TBTN25/VNM371.DOCX", "https://docs.wto.org/imrd/directdoc.asp?DDFDocuments/v/G/TBTN25/VNM371.DOCX")</f>
        <v>https://docs.wto.org/imrd/directdoc.asp?DDFDocuments/v/G/TBTN25/VNM371.DOCX</v>
      </c>
    </row>
    <row r="139" spans="1:18" ht="45" x14ac:dyDescent="0.25">
      <c r="A139" s="8" t="s">
        <v>390</v>
      </c>
      <c r="B139" s="6" t="s">
        <v>192</v>
      </c>
      <c r="C139" s="7">
        <v>45950</v>
      </c>
      <c r="D139" s="9" t="str">
        <f>HYPERLINK("https://www.epingalert.org/en/Search?viewData= G/TBT/N/ARE/672, G/TBT/N/BHR/750, G/TBT/N/KWT/735, G/TBT/N/OMN/575, G/TBT/N/QAT/726, G/TBT/N/SAU/1405"," G/TBT/N/ARE/672, G/TBT/N/BHR/750, G/TBT/N/KWT/735, G/TBT/N/OMN/575, G/TBT/N/QAT/726, G/TBT/N/SAU/1405")</f>
        <v xml:space="preserve"> G/TBT/N/ARE/672, G/TBT/N/BHR/750, G/TBT/N/KWT/735, G/TBT/N/OMN/575, G/TBT/N/QAT/726, G/TBT/N/SAU/1405</v>
      </c>
      <c r="E139" s="8" t="s">
        <v>388</v>
      </c>
      <c r="F139" s="8" t="s">
        <v>389</v>
      </c>
      <c r="G139" s="8" t="s">
        <v>390</v>
      </c>
      <c r="H139" s="8" t="s">
        <v>21</v>
      </c>
      <c r="I139" s="8" t="s">
        <v>363</v>
      </c>
      <c r="J139" s="8" t="s">
        <v>364</v>
      </c>
      <c r="K139" s="8" t="s">
        <v>87</v>
      </c>
      <c r="L139" s="6"/>
      <c r="M139" s="7">
        <v>46010</v>
      </c>
      <c r="N139" s="6" t="s">
        <v>23</v>
      </c>
      <c r="O139" s="8" t="s">
        <v>391</v>
      </c>
      <c r="P139" s="6" t="str">
        <f>HYPERLINK("https://docs.wto.org/imrd/directdoc.asp?DDFDocuments/t/G/TBTN25/ARE672.DOCX", "https://docs.wto.org/imrd/directdoc.asp?DDFDocuments/t/G/TBTN25/ARE672.DOCX")</f>
        <v>https://docs.wto.org/imrd/directdoc.asp?DDFDocuments/t/G/TBTN25/ARE672.DOCX</v>
      </c>
      <c r="Q139" s="6" t="str">
        <f>HYPERLINK("https://docs.wto.org/imrd/directdoc.asp?DDFDocuments/u/G/TBTN25/ARE672.DOCX", "https://docs.wto.org/imrd/directdoc.asp?DDFDocuments/u/G/TBTN25/ARE672.DOCX")</f>
        <v>https://docs.wto.org/imrd/directdoc.asp?DDFDocuments/u/G/TBTN25/ARE672.DOCX</v>
      </c>
      <c r="R139" s="6" t="str">
        <f>HYPERLINK("https://docs.wto.org/imrd/directdoc.asp?DDFDocuments/v/G/TBTN25/ARE672.DOCX", "https://docs.wto.org/imrd/directdoc.asp?DDFDocuments/v/G/TBTN25/ARE672.DOCX")</f>
        <v>https://docs.wto.org/imrd/directdoc.asp?DDFDocuments/v/G/TBTN25/ARE672.DOCX</v>
      </c>
    </row>
    <row r="140" spans="1:18" ht="30" x14ac:dyDescent="0.25">
      <c r="A140" s="8" t="s">
        <v>362</v>
      </c>
      <c r="B140" s="6" t="s">
        <v>173</v>
      </c>
      <c r="C140" s="7">
        <v>45950</v>
      </c>
      <c r="D140" s="9" t="str">
        <f>HYPERLINK("https://www.epingalert.org/en/Search?viewData= G/TBT/N/ARE/671, G/TBT/N/BHR/749, G/TBT/N/KWT/734, G/TBT/N/OMN/574, G/TBT/N/QAT/725, G/TBT/N/SAU/1404"," G/TBT/N/ARE/671, G/TBT/N/BHR/749, G/TBT/N/KWT/734, G/TBT/N/OMN/574, G/TBT/N/QAT/725, G/TBT/N/SAU/1404")</f>
        <v xml:space="preserve"> G/TBT/N/ARE/671, G/TBT/N/BHR/749, G/TBT/N/KWT/734, G/TBT/N/OMN/574, G/TBT/N/QAT/725, G/TBT/N/SAU/1404</v>
      </c>
      <c r="E140" s="8" t="s">
        <v>360</v>
      </c>
      <c r="F140" s="8" t="s">
        <v>361</v>
      </c>
      <c r="G140" s="8" t="s">
        <v>362</v>
      </c>
      <c r="H140" s="8" t="s">
        <v>21</v>
      </c>
      <c r="I140" s="8" t="s">
        <v>363</v>
      </c>
      <c r="J140" s="8" t="s">
        <v>364</v>
      </c>
      <c r="K140" s="8" t="s">
        <v>87</v>
      </c>
      <c r="L140" s="6"/>
      <c r="M140" s="7">
        <v>46010</v>
      </c>
      <c r="N140" s="6" t="s">
        <v>23</v>
      </c>
      <c r="O140" s="8" t="s">
        <v>365</v>
      </c>
      <c r="P140" s="6" t="str">
        <f>HYPERLINK("https://docs.wto.org/imrd/directdoc.asp?DDFDocuments/t/G/TBTN25/ARE671.DOCX", "https://docs.wto.org/imrd/directdoc.asp?DDFDocuments/t/G/TBTN25/ARE671.DOCX")</f>
        <v>https://docs.wto.org/imrd/directdoc.asp?DDFDocuments/t/G/TBTN25/ARE671.DOCX</v>
      </c>
      <c r="Q140" s="6" t="str">
        <f>HYPERLINK("https://docs.wto.org/imrd/directdoc.asp?DDFDocuments/u/G/TBTN25/ARE671.DOCX", "https://docs.wto.org/imrd/directdoc.asp?DDFDocuments/u/G/TBTN25/ARE671.DOCX")</f>
        <v>https://docs.wto.org/imrd/directdoc.asp?DDFDocuments/u/G/TBTN25/ARE671.DOCX</v>
      </c>
      <c r="R140" s="6" t="str">
        <f>HYPERLINK("https://docs.wto.org/imrd/directdoc.asp?DDFDocuments/v/G/TBTN25/ARE671.DOCX", "https://docs.wto.org/imrd/directdoc.asp?DDFDocuments/v/G/TBTN25/ARE671.DOCX")</f>
        <v>https://docs.wto.org/imrd/directdoc.asp?DDFDocuments/v/G/TBTN25/ARE671.DOCX</v>
      </c>
    </row>
    <row r="141" spans="1:18" ht="30" x14ac:dyDescent="0.25">
      <c r="A141" s="8" t="s">
        <v>469</v>
      </c>
      <c r="B141" s="6" t="s">
        <v>89</v>
      </c>
      <c r="C141" s="7">
        <v>45950</v>
      </c>
      <c r="D141" s="9" t="str">
        <f>HYPERLINK("https://www.epingalert.org/en/Search?viewData= G/TBT/N/UGA/2235"," G/TBT/N/UGA/2235")</f>
        <v xml:space="preserve"> G/TBT/N/UGA/2235</v>
      </c>
      <c r="E141" s="8" t="s">
        <v>467</v>
      </c>
      <c r="F141" s="8" t="s">
        <v>468</v>
      </c>
      <c r="G141" s="8" t="s">
        <v>469</v>
      </c>
      <c r="H141" s="8" t="s">
        <v>180</v>
      </c>
      <c r="I141" s="8" t="s">
        <v>470</v>
      </c>
      <c r="J141" s="8" t="s">
        <v>471</v>
      </c>
      <c r="K141" s="8" t="s">
        <v>21</v>
      </c>
      <c r="L141" s="6"/>
      <c r="M141" s="7">
        <v>46010</v>
      </c>
      <c r="N141" s="6" t="s">
        <v>23</v>
      </c>
      <c r="O141" s="8" t="s">
        <v>472</v>
      </c>
      <c r="P141" s="6" t="str">
        <f>HYPERLINK("https://docs.wto.org/imrd/directdoc.asp?DDFDocuments/t/G/TBTN25/UGA2235.DOCX", "https://docs.wto.org/imrd/directdoc.asp?DDFDocuments/t/G/TBTN25/UGA2235.DOCX")</f>
        <v>https://docs.wto.org/imrd/directdoc.asp?DDFDocuments/t/G/TBTN25/UGA2235.DOCX</v>
      </c>
      <c r="Q141" s="6" t="str">
        <f>HYPERLINK("https://docs.wto.org/imrd/directdoc.asp?DDFDocuments/u/G/TBTN25/UGA2235.DOCX", "https://docs.wto.org/imrd/directdoc.asp?DDFDocuments/u/G/TBTN25/UGA2235.DOCX")</f>
        <v>https://docs.wto.org/imrd/directdoc.asp?DDFDocuments/u/G/TBTN25/UGA2235.DOCX</v>
      </c>
      <c r="R141" s="6" t="str">
        <f>HYPERLINK("https://docs.wto.org/imrd/directdoc.asp?DDFDocuments/v/G/TBTN25/UGA2235.DOCX", "https://docs.wto.org/imrd/directdoc.asp?DDFDocuments/v/G/TBTN25/UGA2235.DOCX")</f>
        <v>https://docs.wto.org/imrd/directdoc.asp?DDFDocuments/v/G/TBTN25/UGA2235.DOCX</v>
      </c>
    </row>
    <row r="142" spans="1:18" ht="30" x14ac:dyDescent="0.25">
      <c r="A142" s="8" t="s">
        <v>368</v>
      </c>
      <c r="B142" s="6" t="s">
        <v>173</v>
      </c>
      <c r="C142" s="7">
        <v>45950</v>
      </c>
      <c r="D142" s="9" t="str">
        <f>HYPERLINK("https://www.epingalert.org/en/Search?viewData= G/TBT/N/ARE/670, G/TBT/N/BHR/748, G/TBT/N/KWT/733, G/TBT/N/OMN/573, G/TBT/N/QAT/724, G/TBT/N/SAU/1403"," G/TBT/N/ARE/670, G/TBT/N/BHR/748, G/TBT/N/KWT/733, G/TBT/N/OMN/573, G/TBT/N/QAT/724, G/TBT/N/SAU/1403")</f>
        <v xml:space="preserve"> G/TBT/N/ARE/670, G/TBT/N/BHR/748, G/TBT/N/KWT/733, G/TBT/N/OMN/573, G/TBT/N/QAT/724, G/TBT/N/SAU/1403</v>
      </c>
      <c r="E142" s="8" t="s">
        <v>366</v>
      </c>
      <c r="F142" s="8" t="s">
        <v>367</v>
      </c>
      <c r="G142" s="8" t="s">
        <v>368</v>
      </c>
      <c r="H142" s="8" t="s">
        <v>21</v>
      </c>
      <c r="I142" s="8" t="s">
        <v>363</v>
      </c>
      <c r="J142" s="8" t="s">
        <v>369</v>
      </c>
      <c r="K142" s="8" t="s">
        <v>87</v>
      </c>
      <c r="L142" s="6"/>
      <c r="M142" s="7">
        <v>46010</v>
      </c>
      <c r="N142" s="6" t="s">
        <v>23</v>
      </c>
      <c r="O142" s="8" t="s">
        <v>370</v>
      </c>
      <c r="P142" s="6" t="str">
        <f>HYPERLINK("https://docs.wto.org/imrd/directdoc.asp?DDFDocuments/t/G/TBTN25/ARE670.DOCX", "https://docs.wto.org/imrd/directdoc.asp?DDFDocuments/t/G/TBTN25/ARE670.DOCX")</f>
        <v>https://docs.wto.org/imrd/directdoc.asp?DDFDocuments/t/G/TBTN25/ARE670.DOCX</v>
      </c>
      <c r="Q142" s="6" t="str">
        <f>HYPERLINK("https://docs.wto.org/imrd/directdoc.asp?DDFDocuments/u/G/TBTN25/ARE670.DOCX", "https://docs.wto.org/imrd/directdoc.asp?DDFDocuments/u/G/TBTN25/ARE670.DOCX")</f>
        <v>https://docs.wto.org/imrd/directdoc.asp?DDFDocuments/u/G/TBTN25/ARE670.DOCX</v>
      </c>
      <c r="R142" s="6" t="str">
        <f>HYPERLINK("https://docs.wto.org/imrd/directdoc.asp?DDFDocuments/v/G/TBTN25/ARE670.DOCX", "https://docs.wto.org/imrd/directdoc.asp?DDFDocuments/v/G/TBTN25/ARE670.DOCX")</f>
        <v>https://docs.wto.org/imrd/directdoc.asp?DDFDocuments/v/G/TBTN25/ARE670.DOCX</v>
      </c>
    </row>
    <row r="143" spans="1:18" ht="30" x14ac:dyDescent="0.25">
      <c r="A143" s="8" t="s">
        <v>362</v>
      </c>
      <c r="B143" s="6" t="s">
        <v>183</v>
      </c>
      <c r="C143" s="7">
        <v>45950</v>
      </c>
      <c r="D143" s="9" t="str">
        <f>HYPERLINK("https://www.epingalert.org/en/Search?viewData= G/TBT/N/ARE/671, G/TBT/N/BHR/749, G/TBT/N/KWT/734, G/TBT/N/OMN/574, G/TBT/N/QAT/725, G/TBT/N/SAU/1404"," G/TBT/N/ARE/671, G/TBT/N/BHR/749, G/TBT/N/KWT/734, G/TBT/N/OMN/574, G/TBT/N/QAT/725, G/TBT/N/SAU/1404")</f>
        <v xml:space="preserve"> G/TBT/N/ARE/671, G/TBT/N/BHR/749, G/TBT/N/KWT/734, G/TBT/N/OMN/574, G/TBT/N/QAT/725, G/TBT/N/SAU/1404</v>
      </c>
      <c r="E143" s="8" t="s">
        <v>360</v>
      </c>
      <c r="F143" s="8" t="s">
        <v>361</v>
      </c>
      <c r="G143" s="8" t="s">
        <v>362</v>
      </c>
      <c r="H143" s="8" t="s">
        <v>21</v>
      </c>
      <c r="I143" s="8" t="s">
        <v>363</v>
      </c>
      <c r="J143" s="8" t="s">
        <v>364</v>
      </c>
      <c r="K143" s="8" t="s">
        <v>87</v>
      </c>
      <c r="L143" s="6"/>
      <c r="M143" s="7">
        <v>46010</v>
      </c>
      <c r="N143" s="6" t="s">
        <v>23</v>
      </c>
      <c r="O143" s="8" t="s">
        <v>365</v>
      </c>
      <c r="P143" s="6" t="str">
        <f>HYPERLINK("https://docs.wto.org/imrd/directdoc.asp?DDFDocuments/t/G/TBTN25/ARE671.DOCX", "https://docs.wto.org/imrd/directdoc.asp?DDFDocuments/t/G/TBTN25/ARE671.DOCX")</f>
        <v>https://docs.wto.org/imrd/directdoc.asp?DDFDocuments/t/G/TBTN25/ARE671.DOCX</v>
      </c>
      <c r="Q143" s="6" t="str">
        <f>HYPERLINK("https://docs.wto.org/imrd/directdoc.asp?DDFDocuments/u/G/TBTN25/ARE671.DOCX", "https://docs.wto.org/imrd/directdoc.asp?DDFDocuments/u/G/TBTN25/ARE671.DOCX")</f>
        <v>https://docs.wto.org/imrd/directdoc.asp?DDFDocuments/u/G/TBTN25/ARE671.DOCX</v>
      </c>
      <c r="R143" s="6" t="str">
        <f>HYPERLINK("https://docs.wto.org/imrd/directdoc.asp?DDFDocuments/v/G/TBTN25/ARE671.DOCX", "https://docs.wto.org/imrd/directdoc.asp?DDFDocuments/v/G/TBTN25/ARE671.DOCX")</f>
        <v>https://docs.wto.org/imrd/directdoc.asp?DDFDocuments/v/G/TBTN25/ARE671.DOCX</v>
      </c>
    </row>
    <row r="144" spans="1:18" ht="30" x14ac:dyDescent="0.25">
      <c r="A144" s="8" t="s">
        <v>362</v>
      </c>
      <c r="B144" s="6" t="s">
        <v>114</v>
      </c>
      <c r="C144" s="7">
        <v>45950</v>
      </c>
      <c r="D144" s="9" t="str">
        <f>HYPERLINK("https://www.epingalert.org/en/Search?viewData= G/TBT/N/ARE/671, G/TBT/N/BHR/749, G/TBT/N/KWT/734, G/TBT/N/OMN/574, G/TBT/N/QAT/725, G/TBT/N/SAU/1404"," G/TBT/N/ARE/671, G/TBT/N/BHR/749, G/TBT/N/KWT/734, G/TBT/N/OMN/574, G/TBT/N/QAT/725, G/TBT/N/SAU/1404")</f>
        <v xml:space="preserve"> G/TBT/N/ARE/671, G/TBT/N/BHR/749, G/TBT/N/KWT/734, G/TBT/N/OMN/574, G/TBT/N/QAT/725, G/TBT/N/SAU/1404</v>
      </c>
      <c r="E144" s="8" t="s">
        <v>360</v>
      </c>
      <c r="F144" s="8" t="s">
        <v>361</v>
      </c>
      <c r="G144" s="8" t="s">
        <v>362</v>
      </c>
      <c r="H144" s="8" t="s">
        <v>21</v>
      </c>
      <c r="I144" s="8" t="s">
        <v>363</v>
      </c>
      <c r="J144" s="8" t="s">
        <v>364</v>
      </c>
      <c r="K144" s="8" t="s">
        <v>87</v>
      </c>
      <c r="L144" s="6"/>
      <c r="M144" s="7">
        <v>46010</v>
      </c>
      <c r="N144" s="6" t="s">
        <v>23</v>
      </c>
      <c r="O144" s="8" t="s">
        <v>365</v>
      </c>
      <c r="P144" s="6" t="str">
        <f>HYPERLINK("https://docs.wto.org/imrd/directdoc.asp?DDFDocuments/t/G/TBTN25/ARE671.DOCX", "https://docs.wto.org/imrd/directdoc.asp?DDFDocuments/t/G/TBTN25/ARE671.DOCX")</f>
        <v>https://docs.wto.org/imrd/directdoc.asp?DDFDocuments/t/G/TBTN25/ARE671.DOCX</v>
      </c>
      <c r="Q144" s="6" t="str">
        <f>HYPERLINK("https://docs.wto.org/imrd/directdoc.asp?DDFDocuments/u/G/TBTN25/ARE671.DOCX", "https://docs.wto.org/imrd/directdoc.asp?DDFDocuments/u/G/TBTN25/ARE671.DOCX")</f>
        <v>https://docs.wto.org/imrd/directdoc.asp?DDFDocuments/u/G/TBTN25/ARE671.DOCX</v>
      </c>
      <c r="R144" s="6" t="str">
        <f>HYPERLINK("https://docs.wto.org/imrd/directdoc.asp?DDFDocuments/v/G/TBTN25/ARE671.DOCX", "https://docs.wto.org/imrd/directdoc.asp?DDFDocuments/v/G/TBTN25/ARE671.DOCX")</f>
        <v>https://docs.wto.org/imrd/directdoc.asp?DDFDocuments/v/G/TBTN25/ARE671.DOCX</v>
      </c>
    </row>
    <row r="145" spans="1:18" ht="45" x14ac:dyDescent="0.25">
      <c r="A145" s="8" t="s">
        <v>475</v>
      </c>
      <c r="B145" s="6" t="s">
        <v>89</v>
      </c>
      <c r="C145" s="7">
        <v>45950</v>
      </c>
      <c r="D145" s="9" t="str">
        <f>HYPERLINK("https://www.epingalert.org/en/Search?viewData= G/TBT/N/UGA/2237"," G/TBT/N/UGA/2237")</f>
        <v xml:space="preserve"> G/TBT/N/UGA/2237</v>
      </c>
      <c r="E145" s="8" t="s">
        <v>473</v>
      </c>
      <c r="F145" s="8" t="s">
        <v>474</v>
      </c>
      <c r="G145" s="8" t="s">
        <v>475</v>
      </c>
      <c r="H145" s="8" t="s">
        <v>476</v>
      </c>
      <c r="I145" s="8" t="s">
        <v>286</v>
      </c>
      <c r="J145" s="8" t="s">
        <v>408</v>
      </c>
      <c r="K145" s="8" t="s">
        <v>21</v>
      </c>
      <c r="L145" s="6"/>
      <c r="M145" s="7">
        <v>46010</v>
      </c>
      <c r="N145" s="6" t="s">
        <v>23</v>
      </c>
      <c r="O145" s="8" t="s">
        <v>477</v>
      </c>
      <c r="P145" s="6" t="str">
        <f>HYPERLINK("https://docs.wto.org/imrd/directdoc.asp?DDFDocuments/t/G/TBTN25/UGA2237.DOCX", "https://docs.wto.org/imrd/directdoc.asp?DDFDocuments/t/G/TBTN25/UGA2237.DOCX")</f>
        <v>https://docs.wto.org/imrd/directdoc.asp?DDFDocuments/t/G/TBTN25/UGA2237.DOCX</v>
      </c>
      <c r="Q145" s="6" t="str">
        <f>HYPERLINK("https://docs.wto.org/imrd/directdoc.asp?DDFDocuments/u/G/TBTN25/UGA2237.DOCX", "https://docs.wto.org/imrd/directdoc.asp?DDFDocuments/u/G/TBTN25/UGA2237.DOCX")</f>
        <v>https://docs.wto.org/imrd/directdoc.asp?DDFDocuments/u/G/TBTN25/UGA2237.DOCX</v>
      </c>
      <c r="R145" s="6" t="str">
        <f>HYPERLINK("https://docs.wto.org/imrd/directdoc.asp?DDFDocuments/v/G/TBTN25/UGA2237.DOCX", "https://docs.wto.org/imrd/directdoc.asp?DDFDocuments/v/G/TBTN25/UGA2237.DOCX")</f>
        <v>https://docs.wto.org/imrd/directdoc.asp?DDFDocuments/v/G/TBTN25/UGA2237.DOCX</v>
      </c>
    </row>
    <row r="146" spans="1:18" ht="45" x14ac:dyDescent="0.25">
      <c r="A146" s="8" t="s">
        <v>480</v>
      </c>
      <c r="B146" s="6" t="s">
        <v>89</v>
      </c>
      <c r="C146" s="7">
        <v>45947</v>
      </c>
      <c r="D146" s="9" t="str">
        <f>HYPERLINK("https://www.epingalert.org/en/Search?viewData= G/TBT/N/BDI/671, G/TBT/N/KEN/1916, G/TBT/N/RWA/1290, G/TBT/N/TZA/1428, G/TBT/N/UGA/2234"," G/TBT/N/BDI/671, G/TBT/N/KEN/1916, G/TBT/N/RWA/1290, G/TBT/N/TZA/1428, G/TBT/N/UGA/2234")</f>
        <v xml:space="preserve"> G/TBT/N/BDI/671, G/TBT/N/KEN/1916, G/TBT/N/RWA/1290, G/TBT/N/TZA/1428, G/TBT/N/UGA/2234</v>
      </c>
      <c r="E146" s="8" t="s">
        <v>478</v>
      </c>
      <c r="F146" s="8" t="s">
        <v>479</v>
      </c>
      <c r="G146" s="8" t="s">
        <v>480</v>
      </c>
      <c r="H146" s="8" t="s">
        <v>481</v>
      </c>
      <c r="I146" s="8" t="s">
        <v>482</v>
      </c>
      <c r="J146" s="8" t="s">
        <v>483</v>
      </c>
      <c r="K146" s="8" t="s">
        <v>21</v>
      </c>
      <c r="L146" s="6"/>
      <c r="M146" s="7">
        <v>46007</v>
      </c>
      <c r="N146" s="6" t="s">
        <v>23</v>
      </c>
      <c r="O146" s="8" t="s">
        <v>484</v>
      </c>
      <c r="P146" s="6" t="str">
        <f>HYPERLINK("https://docs.wto.org/imrd/directdoc.asp?DDFDocuments/t/G/TBTN25/BDI671.DOCX", "https://docs.wto.org/imrd/directdoc.asp?DDFDocuments/t/G/TBTN25/BDI671.DOCX")</f>
        <v>https://docs.wto.org/imrd/directdoc.asp?DDFDocuments/t/G/TBTN25/BDI671.DOCX</v>
      </c>
      <c r="Q146" s="6" t="str">
        <f>HYPERLINK("https://docs.wto.org/imrd/directdoc.asp?DDFDocuments/u/G/TBTN25/BDI671.DOCX", "https://docs.wto.org/imrd/directdoc.asp?DDFDocuments/u/G/TBTN25/BDI671.DOCX")</f>
        <v>https://docs.wto.org/imrd/directdoc.asp?DDFDocuments/u/G/TBTN25/BDI671.DOCX</v>
      </c>
      <c r="R146" s="6" t="str">
        <f>HYPERLINK("https://docs.wto.org/imrd/directdoc.asp?DDFDocuments/v/G/TBTN25/BDI671.DOCX", "https://docs.wto.org/imrd/directdoc.asp?DDFDocuments/v/G/TBTN25/BDI671.DOCX")</f>
        <v>https://docs.wto.org/imrd/directdoc.asp?DDFDocuments/v/G/TBTN25/BDI671.DOCX</v>
      </c>
    </row>
    <row r="147" spans="1:18" ht="90" x14ac:dyDescent="0.25">
      <c r="A147" s="8" t="s">
        <v>487</v>
      </c>
      <c r="B147" s="6" t="s">
        <v>89</v>
      </c>
      <c r="C147" s="7">
        <v>45947</v>
      </c>
      <c r="D147" s="9" t="str">
        <f>HYPERLINK("https://www.epingalert.org/en/Search?viewData= G/TBT/N/BDI/669, G/TBT/N/KEN/1914, G/TBT/N/RWA/1288, G/TBT/N/TZA/1426, G/TBT/N/UGA/2232"," G/TBT/N/BDI/669, G/TBT/N/KEN/1914, G/TBT/N/RWA/1288, G/TBT/N/TZA/1426, G/TBT/N/UGA/2232")</f>
        <v xml:space="preserve"> G/TBT/N/BDI/669, G/TBT/N/KEN/1914, G/TBT/N/RWA/1288, G/TBT/N/TZA/1426, G/TBT/N/UGA/2232</v>
      </c>
      <c r="E147" s="8" t="s">
        <v>485</v>
      </c>
      <c r="F147" s="8" t="s">
        <v>486</v>
      </c>
      <c r="G147" s="8" t="s">
        <v>487</v>
      </c>
      <c r="H147" s="8" t="s">
        <v>488</v>
      </c>
      <c r="I147" s="8" t="s">
        <v>482</v>
      </c>
      <c r="J147" s="8" t="s">
        <v>483</v>
      </c>
      <c r="K147" s="8" t="s">
        <v>21</v>
      </c>
      <c r="L147" s="6"/>
      <c r="M147" s="7">
        <v>46007</v>
      </c>
      <c r="N147" s="6" t="s">
        <v>23</v>
      </c>
      <c r="O147" s="8" t="s">
        <v>489</v>
      </c>
      <c r="P147" s="6" t="str">
        <f>HYPERLINK("https://docs.wto.org/imrd/directdoc.asp?DDFDocuments/t/G/TBTN25/BDI669.DOCX", "https://docs.wto.org/imrd/directdoc.asp?DDFDocuments/t/G/TBTN25/BDI669.DOCX")</f>
        <v>https://docs.wto.org/imrd/directdoc.asp?DDFDocuments/t/G/TBTN25/BDI669.DOCX</v>
      </c>
      <c r="Q147" s="6" t="str">
        <f>HYPERLINK("https://docs.wto.org/imrd/directdoc.asp?DDFDocuments/u/G/TBTN25/BDI669.DOCX", "https://docs.wto.org/imrd/directdoc.asp?DDFDocuments/u/G/TBTN25/BDI669.DOCX")</f>
        <v>https://docs.wto.org/imrd/directdoc.asp?DDFDocuments/u/G/TBTN25/BDI669.DOCX</v>
      </c>
      <c r="R147" s="6" t="str">
        <f>HYPERLINK("https://docs.wto.org/imrd/directdoc.asp?DDFDocuments/v/G/TBTN25/BDI669.DOCX", "https://docs.wto.org/imrd/directdoc.asp?DDFDocuments/v/G/TBTN25/BDI669.DOCX")</f>
        <v>https://docs.wto.org/imrd/directdoc.asp?DDFDocuments/v/G/TBTN25/BDI669.DOCX</v>
      </c>
    </row>
    <row r="148" spans="1:18" ht="75" x14ac:dyDescent="0.25">
      <c r="A148" s="8" t="s">
        <v>492</v>
      </c>
      <c r="B148" s="6" t="s">
        <v>57</v>
      </c>
      <c r="C148" s="7">
        <v>45947</v>
      </c>
      <c r="D148" s="9" t="str">
        <f>HYPERLINK("https://www.epingalert.org/en/Search?viewData= G/TBT/N/BDI/667, G/TBT/N/KEN/1912, G/TBT/N/RWA/1286, G/TBT/N/TZA/1424, G/TBT/N/UGA/2230"," G/TBT/N/BDI/667, G/TBT/N/KEN/1912, G/TBT/N/RWA/1286, G/TBT/N/TZA/1424, G/TBT/N/UGA/2230")</f>
        <v xml:space="preserve"> G/TBT/N/BDI/667, G/TBT/N/KEN/1912, G/TBT/N/RWA/1286, G/TBT/N/TZA/1424, G/TBT/N/UGA/2230</v>
      </c>
      <c r="E148" s="8" t="s">
        <v>490</v>
      </c>
      <c r="F148" s="8" t="s">
        <v>491</v>
      </c>
      <c r="G148" s="8" t="s">
        <v>492</v>
      </c>
      <c r="H148" s="8" t="s">
        <v>493</v>
      </c>
      <c r="I148" s="8" t="s">
        <v>482</v>
      </c>
      <c r="J148" s="8" t="s">
        <v>483</v>
      </c>
      <c r="K148" s="8" t="s">
        <v>21</v>
      </c>
      <c r="L148" s="6"/>
      <c r="M148" s="7">
        <v>46007</v>
      </c>
      <c r="N148" s="6" t="s">
        <v>23</v>
      </c>
      <c r="O148" s="8" t="s">
        <v>494</v>
      </c>
      <c r="P148" s="6" t="str">
        <f>HYPERLINK("https://docs.wto.org/imrd/directdoc.asp?DDFDocuments/t/G/TBTN25/BDI667.DOCX", "https://docs.wto.org/imrd/directdoc.asp?DDFDocuments/t/G/TBTN25/BDI667.DOCX")</f>
        <v>https://docs.wto.org/imrd/directdoc.asp?DDFDocuments/t/G/TBTN25/BDI667.DOCX</v>
      </c>
      <c r="Q148" s="6" t="str">
        <f>HYPERLINK("https://docs.wto.org/imrd/directdoc.asp?DDFDocuments/u/G/TBTN25/BDI667.DOCX", "https://docs.wto.org/imrd/directdoc.asp?DDFDocuments/u/G/TBTN25/BDI667.DOCX")</f>
        <v>https://docs.wto.org/imrd/directdoc.asp?DDFDocuments/u/G/TBTN25/BDI667.DOCX</v>
      </c>
      <c r="R148" s="6" t="str">
        <f>HYPERLINK("https://docs.wto.org/imrd/directdoc.asp?DDFDocuments/v/G/TBTN25/BDI667.DOCX", "https://docs.wto.org/imrd/directdoc.asp?DDFDocuments/v/G/TBTN25/BDI667.DOCX")</f>
        <v>https://docs.wto.org/imrd/directdoc.asp?DDFDocuments/v/G/TBTN25/BDI667.DOCX</v>
      </c>
    </row>
    <row r="149" spans="1:18" ht="30" x14ac:dyDescent="0.25">
      <c r="A149" s="8" t="s">
        <v>497</v>
      </c>
      <c r="B149" s="6" t="s">
        <v>57</v>
      </c>
      <c r="C149" s="7">
        <v>45947</v>
      </c>
      <c r="D149" s="9" t="str">
        <f>HYPERLINK("https://www.epingalert.org/en/Search?viewData= G/TBT/N/BDI/665, G/TBT/N/KEN/1910, G/TBT/N/RWA/1284, G/TBT/N/TZA/1422, G/TBT/N/UGA/2228"," G/TBT/N/BDI/665, G/TBT/N/KEN/1910, G/TBT/N/RWA/1284, G/TBT/N/TZA/1422, G/TBT/N/UGA/2228")</f>
        <v xml:space="preserve"> G/TBT/N/BDI/665, G/TBT/N/KEN/1910, G/TBT/N/RWA/1284, G/TBT/N/TZA/1422, G/TBT/N/UGA/2228</v>
      </c>
      <c r="E149" s="8" t="s">
        <v>495</v>
      </c>
      <c r="F149" s="8" t="s">
        <v>496</v>
      </c>
      <c r="G149" s="8" t="s">
        <v>497</v>
      </c>
      <c r="H149" s="8" t="s">
        <v>498</v>
      </c>
      <c r="I149" s="8" t="s">
        <v>482</v>
      </c>
      <c r="J149" s="8" t="s">
        <v>483</v>
      </c>
      <c r="K149" s="8" t="s">
        <v>21</v>
      </c>
      <c r="L149" s="6"/>
      <c r="M149" s="7">
        <v>46007</v>
      </c>
      <c r="N149" s="6" t="s">
        <v>23</v>
      </c>
      <c r="O149" s="8" t="s">
        <v>499</v>
      </c>
      <c r="P149" s="6" t="str">
        <f>HYPERLINK("https://docs.wto.org/imrd/directdoc.asp?DDFDocuments/t/G/TBTN25/BDI665.DOCX", "https://docs.wto.org/imrd/directdoc.asp?DDFDocuments/t/G/TBTN25/BDI665.DOCX")</f>
        <v>https://docs.wto.org/imrd/directdoc.asp?DDFDocuments/t/G/TBTN25/BDI665.DOCX</v>
      </c>
      <c r="Q149" s="6" t="str">
        <f>HYPERLINK("https://docs.wto.org/imrd/directdoc.asp?DDFDocuments/u/G/TBTN25/BDI665.DOCX", "https://docs.wto.org/imrd/directdoc.asp?DDFDocuments/u/G/TBTN25/BDI665.DOCX")</f>
        <v>https://docs.wto.org/imrd/directdoc.asp?DDFDocuments/u/G/TBTN25/BDI665.DOCX</v>
      </c>
      <c r="R149" s="6" t="str">
        <f>HYPERLINK("https://docs.wto.org/imrd/directdoc.asp?DDFDocuments/v/G/TBTN25/BDI665.DOCX", "https://docs.wto.org/imrd/directdoc.asp?DDFDocuments/v/G/TBTN25/BDI665.DOCX")</f>
        <v>https://docs.wto.org/imrd/directdoc.asp?DDFDocuments/v/G/TBTN25/BDI665.DOCX</v>
      </c>
    </row>
    <row r="150" spans="1:18" ht="75" x14ac:dyDescent="0.25">
      <c r="A150" s="8" t="s">
        <v>492</v>
      </c>
      <c r="B150" s="6" t="s">
        <v>108</v>
      </c>
      <c r="C150" s="7">
        <v>45947</v>
      </c>
      <c r="D150" s="9" t="str">
        <f>HYPERLINK("https://www.epingalert.org/en/Search?viewData= G/TBT/N/BDI/670, G/TBT/N/KEN/1915, G/TBT/N/RWA/1289, G/TBT/N/TZA/1427, G/TBT/N/UGA/2233"," G/TBT/N/BDI/670, G/TBT/N/KEN/1915, G/TBT/N/RWA/1289, G/TBT/N/TZA/1427, G/TBT/N/UGA/2233")</f>
        <v xml:space="preserve"> G/TBT/N/BDI/670, G/TBT/N/KEN/1915, G/TBT/N/RWA/1289, G/TBT/N/TZA/1427, G/TBT/N/UGA/2233</v>
      </c>
      <c r="E150" s="8" t="s">
        <v>500</v>
      </c>
      <c r="F150" s="8" t="s">
        <v>501</v>
      </c>
      <c r="G150" s="8" t="s">
        <v>492</v>
      </c>
      <c r="H150" s="8" t="s">
        <v>493</v>
      </c>
      <c r="I150" s="8" t="s">
        <v>482</v>
      </c>
      <c r="J150" s="8" t="s">
        <v>502</v>
      </c>
      <c r="K150" s="8" t="s">
        <v>21</v>
      </c>
      <c r="L150" s="6"/>
      <c r="M150" s="7">
        <v>46007</v>
      </c>
      <c r="N150" s="6" t="s">
        <v>23</v>
      </c>
      <c r="O150" s="8" t="s">
        <v>503</v>
      </c>
      <c r="P150" s="6" t="str">
        <f>HYPERLINK("https://docs.wto.org/imrd/directdoc.asp?DDFDocuments/t/G/TBTN25/BDI670.DOCX", "https://docs.wto.org/imrd/directdoc.asp?DDFDocuments/t/G/TBTN25/BDI670.DOCX")</f>
        <v>https://docs.wto.org/imrd/directdoc.asp?DDFDocuments/t/G/TBTN25/BDI670.DOCX</v>
      </c>
      <c r="Q150" s="6" t="str">
        <f>HYPERLINK("https://docs.wto.org/imrd/directdoc.asp?DDFDocuments/u/G/TBTN25/BDI670.DOCX", "https://docs.wto.org/imrd/directdoc.asp?DDFDocuments/u/G/TBTN25/BDI670.DOCX")</f>
        <v>https://docs.wto.org/imrd/directdoc.asp?DDFDocuments/u/G/TBTN25/BDI670.DOCX</v>
      </c>
      <c r="R150" s="6" t="str">
        <f>HYPERLINK("https://docs.wto.org/imrd/directdoc.asp?DDFDocuments/v/G/TBTN25/BDI670.DOCX", "https://docs.wto.org/imrd/directdoc.asp?DDFDocuments/v/G/TBTN25/BDI670.DOCX")</f>
        <v>https://docs.wto.org/imrd/directdoc.asp?DDFDocuments/v/G/TBTN25/BDI670.DOCX</v>
      </c>
    </row>
    <row r="151" spans="1:18" ht="90" x14ac:dyDescent="0.25">
      <c r="A151" s="8" t="s">
        <v>487</v>
      </c>
      <c r="B151" s="6" t="s">
        <v>122</v>
      </c>
      <c r="C151" s="7">
        <v>45947</v>
      </c>
      <c r="D151" s="9" t="str">
        <f>HYPERLINK("https://www.epingalert.org/en/Search?viewData= G/TBT/N/BDI/669, G/TBT/N/KEN/1914, G/TBT/N/RWA/1288, G/TBT/N/TZA/1426, G/TBT/N/UGA/2232"," G/TBT/N/BDI/669, G/TBT/N/KEN/1914, G/TBT/N/RWA/1288, G/TBT/N/TZA/1426, G/TBT/N/UGA/2232")</f>
        <v xml:space="preserve"> G/TBT/N/BDI/669, G/TBT/N/KEN/1914, G/TBT/N/RWA/1288, G/TBT/N/TZA/1426, G/TBT/N/UGA/2232</v>
      </c>
      <c r="E151" s="8" t="s">
        <v>485</v>
      </c>
      <c r="F151" s="8" t="s">
        <v>486</v>
      </c>
      <c r="G151" s="8" t="s">
        <v>487</v>
      </c>
      <c r="H151" s="8" t="s">
        <v>488</v>
      </c>
      <c r="I151" s="8" t="s">
        <v>482</v>
      </c>
      <c r="J151" s="8" t="s">
        <v>483</v>
      </c>
      <c r="K151" s="8" t="s">
        <v>21</v>
      </c>
      <c r="L151" s="6"/>
      <c r="M151" s="7">
        <v>46007</v>
      </c>
      <c r="N151" s="6" t="s">
        <v>23</v>
      </c>
      <c r="O151" s="8" t="s">
        <v>489</v>
      </c>
      <c r="P151" s="6" t="str">
        <f>HYPERLINK("https://docs.wto.org/imrd/directdoc.asp?DDFDocuments/t/G/TBTN25/BDI669.DOCX", "https://docs.wto.org/imrd/directdoc.asp?DDFDocuments/t/G/TBTN25/BDI669.DOCX")</f>
        <v>https://docs.wto.org/imrd/directdoc.asp?DDFDocuments/t/G/TBTN25/BDI669.DOCX</v>
      </c>
      <c r="Q151" s="6" t="str">
        <f>HYPERLINK("https://docs.wto.org/imrd/directdoc.asp?DDFDocuments/u/G/TBTN25/BDI669.DOCX", "https://docs.wto.org/imrd/directdoc.asp?DDFDocuments/u/G/TBTN25/BDI669.DOCX")</f>
        <v>https://docs.wto.org/imrd/directdoc.asp?DDFDocuments/u/G/TBTN25/BDI669.DOCX</v>
      </c>
      <c r="R151" s="6" t="str">
        <f>HYPERLINK("https://docs.wto.org/imrd/directdoc.asp?DDFDocuments/v/G/TBTN25/BDI669.DOCX", "https://docs.wto.org/imrd/directdoc.asp?DDFDocuments/v/G/TBTN25/BDI669.DOCX")</f>
        <v>https://docs.wto.org/imrd/directdoc.asp?DDFDocuments/v/G/TBTN25/BDI669.DOCX</v>
      </c>
    </row>
    <row r="152" spans="1:18" ht="75" x14ac:dyDescent="0.25">
      <c r="A152" s="8" t="s">
        <v>492</v>
      </c>
      <c r="B152" s="6" t="s">
        <v>89</v>
      </c>
      <c r="C152" s="7">
        <v>45947</v>
      </c>
      <c r="D152" s="9" t="str">
        <f>HYPERLINK("https://www.epingalert.org/en/Search?viewData= G/TBT/N/BDI/667, G/TBT/N/KEN/1912, G/TBT/N/RWA/1286, G/TBT/N/TZA/1424, G/TBT/N/UGA/2230"," G/TBT/N/BDI/667, G/TBT/N/KEN/1912, G/TBT/N/RWA/1286, G/TBT/N/TZA/1424, G/TBT/N/UGA/2230")</f>
        <v xml:space="preserve"> G/TBT/N/BDI/667, G/TBT/N/KEN/1912, G/TBT/N/RWA/1286, G/TBT/N/TZA/1424, G/TBT/N/UGA/2230</v>
      </c>
      <c r="E152" s="8" t="s">
        <v>490</v>
      </c>
      <c r="F152" s="8" t="s">
        <v>491</v>
      </c>
      <c r="G152" s="8" t="s">
        <v>492</v>
      </c>
      <c r="H152" s="8" t="s">
        <v>493</v>
      </c>
      <c r="I152" s="8" t="s">
        <v>482</v>
      </c>
      <c r="J152" s="8" t="s">
        <v>483</v>
      </c>
      <c r="K152" s="8" t="s">
        <v>21</v>
      </c>
      <c r="L152" s="6"/>
      <c r="M152" s="7">
        <v>46007</v>
      </c>
      <c r="N152" s="6" t="s">
        <v>23</v>
      </c>
      <c r="O152" s="8" t="s">
        <v>494</v>
      </c>
      <c r="P152" s="6" t="str">
        <f>HYPERLINK("https://docs.wto.org/imrd/directdoc.asp?DDFDocuments/t/G/TBTN25/BDI667.DOCX", "https://docs.wto.org/imrd/directdoc.asp?DDFDocuments/t/G/TBTN25/BDI667.DOCX")</f>
        <v>https://docs.wto.org/imrd/directdoc.asp?DDFDocuments/t/G/TBTN25/BDI667.DOCX</v>
      </c>
      <c r="Q152" s="6" t="str">
        <f>HYPERLINK("https://docs.wto.org/imrd/directdoc.asp?DDFDocuments/u/G/TBTN25/BDI667.DOCX", "https://docs.wto.org/imrd/directdoc.asp?DDFDocuments/u/G/TBTN25/BDI667.DOCX")</f>
        <v>https://docs.wto.org/imrd/directdoc.asp?DDFDocuments/u/G/TBTN25/BDI667.DOCX</v>
      </c>
      <c r="R152" s="6" t="str">
        <f>HYPERLINK("https://docs.wto.org/imrd/directdoc.asp?DDFDocuments/v/G/TBTN25/BDI667.DOCX", "https://docs.wto.org/imrd/directdoc.asp?DDFDocuments/v/G/TBTN25/BDI667.DOCX")</f>
        <v>https://docs.wto.org/imrd/directdoc.asp?DDFDocuments/v/G/TBTN25/BDI667.DOCX</v>
      </c>
    </row>
    <row r="153" spans="1:18" ht="30" x14ac:dyDescent="0.25">
      <c r="A153" s="8" t="s">
        <v>506</v>
      </c>
      <c r="B153" s="6" t="s">
        <v>108</v>
      </c>
      <c r="C153" s="7">
        <v>45947</v>
      </c>
      <c r="D153" s="9" t="str">
        <f>HYPERLINK("https://www.epingalert.org/en/Search?viewData= G/TBT/N/BDI/666, G/TBT/N/KEN/1911, G/TBT/N/RWA/1285, G/TBT/N/TZA/1423, G/TBT/N/UGA/2229"," G/TBT/N/BDI/666, G/TBT/N/KEN/1911, G/TBT/N/RWA/1285, G/TBT/N/TZA/1423, G/TBT/N/UGA/2229")</f>
        <v xml:space="preserve"> G/TBT/N/BDI/666, G/TBT/N/KEN/1911, G/TBT/N/RWA/1285, G/TBT/N/TZA/1423, G/TBT/N/UGA/2229</v>
      </c>
      <c r="E153" s="8" t="s">
        <v>504</v>
      </c>
      <c r="F153" s="8" t="s">
        <v>505</v>
      </c>
      <c r="G153" s="8" t="s">
        <v>506</v>
      </c>
      <c r="H153" s="8" t="s">
        <v>488</v>
      </c>
      <c r="I153" s="8" t="s">
        <v>507</v>
      </c>
      <c r="J153" s="8" t="s">
        <v>483</v>
      </c>
      <c r="K153" s="8" t="s">
        <v>21</v>
      </c>
      <c r="L153" s="6"/>
      <c r="M153" s="7">
        <v>46007</v>
      </c>
      <c r="N153" s="6" t="s">
        <v>23</v>
      </c>
      <c r="O153" s="8" t="s">
        <v>508</v>
      </c>
      <c r="P153" s="6" t="str">
        <f>HYPERLINK("https://docs.wto.org/imrd/directdoc.asp?DDFDocuments/t/G/TBTN25/BDI666.DOCX", "https://docs.wto.org/imrd/directdoc.asp?DDFDocuments/t/G/TBTN25/BDI666.DOCX")</f>
        <v>https://docs.wto.org/imrd/directdoc.asp?DDFDocuments/t/G/TBTN25/BDI666.DOCX</v>
      </c>
      <c r="Q153" s="6" t="str">
        <f>HYPERLINK("https://docs.wto.org/imrd/directdoc.asp?DDFDocuments/u/G/TBTN25/BDI666.DOCX", "https://docs.wto.org/imrd/directdoc.asp?DDFDocuments/u/G/TBTN25/BDI666.DOCX")</f>
        <v>https://docs.wto.org/imrd/directdoc.asp?DDFDocuments/u/G/TBTN25/BDI666.DOCX</v>
      </c>
      <c r="R153" s="6" t="str">
        <f>HYPERLINK("https://docs.wto.org/imrd/directdoc.asp?DDFDocuments/v/G/TBTN25/BDI666.DOCX", "https://docs.wto.org/imrd/directdoc.asp?DDFDocuments/v/G/TBTN25/BDI666.DOCX")</f>
        <v>https://docs.wto.org/imrd/directdoc.asp?DDFDocuments/v/G/TBTN25/BDI666.DOCX</v>
      </c>
    </row>
    <row r="154" spans="1:18" ht="30" x14ac:dyDescent="0.25">
      <c r="A154" s="8" t="s">
        <v>506</v>
      </c>
      <c r="B154" s="6" t="s">
        <v>57</v>
      </c>
      <c r="C154" s="7">
        <v>45947</v>
      </c>
      <c r="D154" s="9" t="str">
        <f>HYPERLINK("https://www.epingalert.org/en/Search?viewData= G/TBT/N/BDI/666, G/TBT/N/KEN/1911, G/TBT/N/RWA/1285, G/TBT/N/TZA/1423, G/TBT/N/UGA/2229"," G/TBT/N/BDI/666, G/TBT/N/KEN/1911, G/TBT/N/RWA/1285, G/TBT/N/TZA/1423, G/TBT/N/UGA/2229")</f>
        <v xml:space="preserve"> G/TBT/N/BDI/666, G/TBT/N/KEN/1911, G/TBT/N/RWA/1285, G/TBT/N/TZA/1423, G/TBT/N/UGA/2229</v>
      </c>
      <c r="E154" s="8" t="s">
        <v>504</v>
      </c>
      <c r="F154" s="8" t="s">
        <v>505</v>
      </c>
      <c r="G154" s="8" t="s">
        <v>506</v>
      </c>
      <c r="H154" s="8" t="s">
        <v>488</v>
      </c>
      <c r="I154" s="8" t="s">
        <v>507</v>
      </c>
      <c r="J154" s="8" t="s">
        <v>483</v>
      </c>
      <c r="K154" s="8" t="s">
        <v>21</v>
      </c>
      <c r="L154" s="6"/>
      <c r="M154" s="7">
        <v>46007</v>
      </c>
      <c r="N154" s="6" t="s">
        <v>23</v>
      </c>
      <c r="O154" s="8" t="s">
        <v>508</v>
      </c>
      <c r="P154" s="6" t="str">
        <f>HYPERLINK("https://docs.wto.org/imrd/directdoc.asp?DDFDocuments/t/G/TBTN25/BDI666.DOCX", "https://docs.wto.org/imrd/directdoc.asp?DDFDocuments/t/G/TBTN25/BDI666.DOCX")</f>
        <v>https://docs.wto.org/imrd/directdoc.asp?DDFDocuments/t/G/TBTN25/BDI666.DOCX</v>
      </c>
      <c r="Q154" s="6" t="str">
        <f>HYPERLINK("https://docs.wto.org/imrd/directdoc.asp?DDFDocuments/u/G/TBTN25/BDI666.DOCX", "https://docs.wto.org/imrd/directdoc.asp?DDFDocuments/u/G/TBTN25/BDI666.DOCX")</f>
        <v>https://docs.wto.org/imrd/directdoc.asp?DDFDocuments/u/G/TBTN25/BDI666.DOCX</v>
      </c>
      <c r="R154" s="6" t="str">
        <f>HYPERLINK("https://docs.wto.org/imrd/directdoc.asp?DDFDocuments/v/G/TBTN25/BDI666.DOCX", "https://docs.wto.org/imrd/directdoc.asp?DDFDocuments/v/G/TBTN25/BDI666.DOCX")</f>
        <v>https://docs.wto.org/imrd/directdoc.asp?DDFDocuments/v/G/TBTN25/BDI666.DOCX</v>
      </c>
    </row>
    <row r="155" spans="1:18" ht="90" x14ac:dyDescent="0.25">
      <c r="A155" s="8" t="s">
        <v>487</v>
      </c>
      <c r="B155" s="6" t="s">
        <v>57</v>
      </c>
      <c r="C155" s="7">
        <v>45947</v>
      </c>
      <c r="D155" s="9" t="str">
        <f>HYPERLINK("https://www.epingalert.org/en/Search?viewData= G/TBT/N/BDI/669, G/TBT/N/KEN/1914, G/TBT/N/RWA/1288, G/TBT/N/TZA/1426, G/TBT/N/UGA/2232"," G/TBT/N/BDI/669, G/TBT/N/KEN/1914, G/TBT/N/RWA/1288, G/TBT/N/TZA/1426, G/TBT/N/UGA/2232")</f>
        <v xml:space="preserve"> G/TBT/N/BDI/669, G/TBT/N/KEN/1914, G/TBT/N/RWA/1288, G/TBT/N/TZA/1426, G/TBT/N/UGA/2232</v>
      </c>
      <c r="E155" s="8" t="s">
        <v>485</v>
      </c>
      <c r="F155" s="8" t="s">
        <v>486</v>
      </c>
      <c r="G155" s="8" t="s">
        <v>487</v>
      </c>
      <c r="H155" s="8" t="s">
        <v>488</v>
      </c>
      <c r="I155" s="8" t="s">
        <v>482</v>
      </c>
      <c r="J155" s="8" t="s">
        <v>483</v>
      </c>
      <c r="K155" s="8" t="s">
        <v>21</v>
      </c>
      <c r="L155" s="6"/>
      <c r="M155" s="7">
        <v>46007</v>
      </c>
      <c r="N155" s="6" t="s">
        <v>23</v>
      </c>
      <c r="O155" s="8" t="s">
        <v>489</v>
      </c>
      <c r="P155" s="6" t="str">
        <f>HYPERLINK("https://docs.wto.org/imrd/directdoc.asp?DDFDocuments/t/G/TBTN25/BDI669.DOCX", "https://docs.wto.org/imrd/directdoc.asp?DDFDocuments/t/G/TBTN25/BDI669.DOCX")</f>
        <v>https://docs.wto.org/imrd/directdoc.asp?DDFDocuments/t/G/TBTN25/BDI669.DOCX</v>
      </c>
      <c r="Q155" s="6" t="str">
        <f>HYPERLINK("https://docs.wto.org/imrd/directdoc.asp?DDFDocuments/u/G/TBTN25/BDI669.DOCX", "https://docs.wto.org/imrd/directdoc.asp?DDFDocuments/u/G/TBTN25/BDI669.DOCX")</f>
        <v>https://docs.wto.org/imrd/directdoc.asp?DDFDocuments/u/G/TBTN25/BDI669.DOCX</v>
      </c>
      <c r="R155" s="6" t="str">
        <f>HYPERLINK("https://docs.wto.org/imrd/directdoc.asp?DDFDocuments/v/G/TBTN25/BDI669.DOCX", "https://docs.wto.org/imrd/directdoc.asp?DDFDocuments/v/G/TBTN25/BDI669.DOCX")</f>
        <v>https://docs.wto.org/imrd/directdoc.asp?DDFDocuments/v/G/TBTN25/BDI669.DOCX</v>
      </c>
    </row>
    <row r="156" spans="1:18" ht="45" x14ac:dyDescent="0.25">
      <c r="A156" s="8" t="s">
        <v>511</v>
      </c>
      <c r="B156" s="6" t="s">
        <v>73</v>
      </c>
      <c r="C156" s="7">
        <v>45947</v>
      </c>
      <c r="D156" s="9" t="str">
        <f>HYPERLINK("https://www.epingalert.org/en/Search?viewData= G/TBT/N/JPN/882"," G/TBT/N/JPN/882")</f>
        <v xml:space="preserve"> G/TBT/N/JPN/882</v>
      </c>
      <c r="E156" s="8" t="s">
        <v>509</v>
      </c>
      <c r="F156" s="8" t="s">
        <v>510</v>
      </c>
      <c r="G156" s="8" t="s">
        <v>511</v>
      </c>
      <c r="H156" s="8" t="s">
        <v>77</v>
      </c>
      <c r="I156" s="8" t="s">
        <v>62</v>
      </c>
      <c r="J156" s="8" t="s">
        <v>78</v>
      </c>
      <c r="K156" s="8" t="s">
        <v>21</v>
      </c>
      <c r="L156" s="6"/>
      <c r="M156" s="7">
        <v>46007</v>
      </c>
      <c r="N156" s="6" t="s">
        <v>23</v>
      </c>
      <c r="O156" s="8" t="s">
        <v>512</v>
      </c>
      <c r="P156" s="6" t="str">
        <f>HYPERLINK("https://docs.wto.org/imrd/directdoc.asp?DDFDocuments/t/G/TBTN25/JPN882.DOCX", "https://docs.wto.org/imrd/directdoc.asp?DDFDocuments/t/G/TBTN25/JPN882.DOCX")</f>
        <v>https://docs.wto.org/imrd/directdoc.asp?DDFDocuments/t/G/TBTN25/JPN882.DOCX</v>
      </c>
      <c r="Q156" s="6" t="str">
        <f>HYPERLINK("https://docs.wto.org/imrd/directdoc.asp?DDFDocuments/u/G/TBTN25/JPN882.DOCX", "https://docs.wto.org/imrd/directdoc.asp?DDFDocuments/u/G/TBTN25/JPN882.DOCX")</f>
        <v>https://docs.wto.org/imrd/directdoc.asp?DDFDocuments/u/G/TBTN25/JPN882.DOCX</v>
      </c>
      <c r="R156" s="6" t="str">
        <f>HYPERLINK("https://docs.wto.org/imrd/directdoc.asp?DDFDocuments/v/G/TBTN25/JPN882.DOCX", "https://docs.wto.org/imrd/directdoc.asp?DDFDocuments/v/G/TBTN25/JPN882.DOCX")</f>
        <v>https://docs.wto.org/imrd/directdoc.asp?DDFDocuments/v/G/TBTN25/JPN882.DOCX</v>
      </c>
    </row>
    <row r="157" spans="1:18" ht="75" x14ac:dyDescent="0.25">
      <c r="A157" s="8" t="s">
        <v>515</v>
      </c>
      <c r="B157" s="6" t="s">
        <v>122</v>
      </c>
      <c r="C157" s="7">
        <v>45947</v>
      </c>
      <c r="D157" s="9" t="str">
        <f>HYPERLINK("https://www.epingalert.org/en/Search?viewData= G/TBT/N/BDI/664, G/TBT/N/KEN/1909, G/TBT/N/RWA/1283, G/TBT/N/TZA/1421, G/TBT/N/UGA/2227"," G/TBT/N/BDI/664, G/TBT/N/KEN/1909, G/TBT/N/RWA/1283, G/TBT/N/TZA/1421, G/TBT/N/UGA/2227")</f>
        <v xml:space="preserve"> G/TBT/N/BDI/664, G/TBT/N/KEN/1909, G/TBT/N/RWA/1283, G/TBT/N/TZA/1421, G/TBT/N/UGA/2227</v>
      </c>
      <c r="E157" s="8" t="s">
        <v>513</v>
      </c>
      <c r="F157" s="8" t="s">
        <v>514</v>
      </c>
      <c r="G157" s="8" t="s">
        <v>515</v>
      </c>
      <c r="H157" s="8" t="s">
        <v>493</v>
      </c>
      <c r="I157" s="8" t="s">
        <v>507</v>
      </c>
      <c r="J157" s="8" t="s">
        <v>483</v>
      </c>
      <c r="K157" s="8" t="s">
        <v>21</v>
      </c>
      <c r="L157" s="6"/>
      <c r="M157" s="7">
        <v>46007</v>
      </c>
      <c r="N157" s="6" t="s">
        <v>23</v>
      </c>
      <c r="O157" s="8" t="s">
        <v>516</v>
      </c>
      <c r="P157" s="6" t="str">
        <f>HYPERLINK("https://docs.wto.org/imrd/directdoc.asp?DDFDocuments/t/G/TBTN25/BDI664.DOCX", "https://docs.wto.org/imrd/directdoc.asp?DDFDocuments/t/G/TBTN25/BDI664.DOCX")</f>
        <v>https://docs.wto.org/imrd/directdoc.asp?DDFDocuments/t/G/TBTN25/BDI664.DOCX</v>
      </c>
      <c r="Q157" s="6" t="str">
        <f>HYPERLINK("https://docs.wto.org/imrd/directdoc.asp?DDFDocuments/u/G/TBTN25/BDI664.DOCX", "https://docs.wto.org/imrd/directdoc.asp?DDFDocuments/u/G/TBTN25/BDI664.DOCX")</f>
        <v>https://docs.wto.org/imrd/directdoc.asp?DDFDocuments/u/G/TBTN25/BDI664.DOCX</v>
      </c>
      <c r="R157" s="6" t="str">
        <f>HYPERLINK("https://docs.wto.org/imrd/directdoc.asp?DDFDocuments/v/G/TBTN25/BDI664.DOCX", "https://docs.wto.org/imrd/directdoc.asp?DDFDocuments/v/G/TBTN25/BDI664.DOCX")</f>
        <v>https://docs.wto.org/imrd/directdoc.asp?DDFDocuments/v/G/TBTN25/BDI664.DOCX</v>
      </c>
    </row>
    <row r="158" spans="1:18" ht="75" x14ac:dyDescent="0.25">
      <c r="A158" s="8" t="s">
        <v>492</v>
      </c>
      <c r="B158" s="6" t="s">
        <v>122</v>
      </c>
      <c r="C158" s="7">
        <v>45947</v>
      </c>
      <c r="D158" s="9" t="str">
        <f>HYPERLINK("https://www.epingalert.org/en/Search?viewData= G/TBT/N/BDI/670, G/TBT/N/KEN/1915, G/TBT/N/RWA/1289, G/TBT/N/TZA/1427, G/TBT/N/UGA/2233"," G/TBT/N/BDI/670, G/TBT/N/KEN/1915, G/TBT/N/RWA/1289, G/TBT/N/TZA/1427, G/TBT/N/UGA/2233")</f>
        <v xml:space="preserve"> G/TBT/N/BDI/670, G/TBT/N/KEN/1915, G/TBT/N/RWA/1289, G/TBT/N/TZA/1427, G/TBT/N/UGA/2233</v>
      </c>
      <c r="E158" s="8" t="s">
        <v>500</v>
      </c>
      <c r="F158" s="8" t="s">
        <v>501</v>
      </c>
      <c r="G158" s="8" t="s">
        <v>492</v>
      </c>
      <c r="H158" s="8" t="s">
        <v>493</v>
      </c>
      <c r="I158" s="8" t="s">
        <v>482</v>
      </c>
      <c r="J158" s="8" t="s">
        <v>502</v>
      </c>
      <c r="K158" s="8" t="s">
        <v>21</v>
      </c>
      <c r="L158" s="6"/>
      <c r="M158" s="7">
        <v>46007</v>
      </c>
      <c r="N158" s="6" t="s">
        <v>23</v>
      </c>
      <c r="O158" s="8" t="s">
        <v>503</v>
      </c>
      <c r="P158" s="6" t="str">
        <f>HYPERLINK("https://docs.wto.org/imrd/directdoc.asp?DDFDocuments/t/G/TBTN25/BDI670.DOCX", "https://docs.wto.org/imrd/directdoc.asp?DDFDocuments/t/G/TBTN25/BDI670.DOCX")</f>
        <v>https://docs.wto.org/imrd/directdoc.asp?DDFDocuments/t/G/TBTN25/BDI670.DOCX</v>
      </c>
      <c r="Q158" s="6" t="str">
        <f>HYPERLINK("https://docs.wto.org/imrd/directdoc.asp?DDFDocuments/u/G/TBTN25/BDI670.DOCX", "https://docs.wto.org/imrd/directdoc.asp?DDFDocuments/u/G/TBTN25/BDI670.DOCX")</f>
        <v>https://docs.wto.org/imrd/directdoc.asp?DDFDocuments/u/G/TBTN25/BDI670.DOCX</v>
      </c>
      <c r="R158" s="6" t="str">
        <f>HYPERLINK("https://docs.wto.org/imrd/directdoc.asp?DDFDocuments/v/G/TBTN25/BDI670.DOCX", "https://docs.wto.org/imrd/directdoc.asp?DDFDocuments/v/G/TBTN25/BDI670.DOCX")</f>
        <v>https://docs.wto.org/imrd/directdoc.asp?DDFDocuments/v/G/TBTN25/BDI670.DOCX</v>
      </c>
    </row>
    <row r="159" spans="1:18" ht="45" x14ac:dyDescent="0.25">
      <c r="A159" s="8" t="s">
        <v>480</v>
      </c>
      <c r="B159" s="6" t="s">
        <v>122</v>
      </c>
      <c r="C159" s="7">
        <v>45947</v>
      </c>
      <c r="D159" s="9" t="str">
        <f>HYPERLINK("https://www.epingalert.org/en/Search?viewData= G/TBT/N/BDI/671, G/TBT/N/KEN/1916, G/TBT/N/RWA/1290, G/TBT/N/TZA/1428, G/TBT/N/UGA/2234"," G/TBT/N/BDI/671, G/TBT/N/KEN/1916, G/TBT/N/RWA/1290, G/TBT/N/TZA/1428, G/TBT/N/UGA/2234")</f>
        <v xml:space="preserve"> G/TBT/N/BDI/671, G/TBT/N/KEN/1916, G/TBT/N/RWA/1290, G/TBT/N/TZA/1428, G/TBT/N/UGA/2234</v>
      </c>
      <c r="E159" s="8" t="s">
        <v>478</v>
      </c>
      <c r="F159" s="8" t="s">
        <v>479</v>
      </c>
      <c r="G159" s="8" t="s">
        <v>480</v>
      </c>
      <c r="H159" s="8" t="s">
        <v>481</v>
      </c>
      <c r="I159" s="8" t="s">
        <v>482</v>
      </c>
      <c r="J159" s="8" t="s">
        <v>483</v>
      </c>
      <c r="K159" s="8" t="s">
        <v>21</v>
      </c>
      <c r="L159" s="6"/>
      <c r="M159" s="7">
        <v>46007</v>
      </c>
      <c r="N159" s="6" t="s">
        <v>23</v>
      </c>
      <c r="O159" s="8" t="s">
        <v>484</v>
      </c>
      <c r="P159" s="6" t="str">
        <f>HYPERLINK("https://docs.wto.org/imrd/directdoc.asp?DDFDocuments/t/G/TBTN25/BDI671.DOCX", "https://docs.wto.org/imrd/directdoc.asp?DDFDocuments/t/G/TBTN25/BDI671.DOCX")</f>
        <v>https://docs.wto.org/imrd/directdoc.asp?DDFDocuments/t/G/TBTN25/BDI671.DOCX</v>
      </c>
      <c r="Q159" s="6" t="str">
        <f>HYPERLINK("https://docs.wto.org/imrd/directdoc.asp?DDFDocuments/u/G/TBTN25/BDI671.DOCX", "https://docs.wto.org/imrd/directdoc.asp?DDFDocuments/u/G/TBTN25/BDI671.DOCX")</f>
        <v>https://docs.wto.org/imrd/directdoc.asp?DDFDocuments/u/G/TBTN25/BDI671.DOCX</v>
      </c>
      <c r="R159" s="6" t="str">
        <f>HYPERLINK("https://docs.wto.org/imrd/directdoc.asp?DDFDocuments/v/G/TBTN25/BDI671.DOCX", "https://docs.wto.org/imrd/directdoc.asp?DDFDocuments/v/G/TBTN25/BDI671.DOCX")</f>
        <v>https://docs.wto.org/imrd/directdoc.asp?DDFDocuments/v/G/TBTN25/BDI671.DOCX</v>
      </c>
    </row>
    <row r="160" spans="1:18" ht="30" x14ac:dyDescent="0.25">
      <c r="A160" s="8" t="s">
        <v>497</v>
      </c>
      <c r="B160" s="6" t="s">
        <v>121</v>
      </c>
      <c r="C160" s="7">
        <v>45947</v>
      </c>
      <c r="D160" s="9" t="str">
        <f>HYPERLINK("https://www.epingalert.org/en/Search?viewData= G/TBT/N/BDI/668, G/TBT/N/KEN/1913, G/TBT/N/RWA/1287, G/TBT/N/TZA/1425, G/TBT/N/UGA/2231"," G/TBT/N/BDI/668, G/TBT/N/KEN/1913, G/TBT/N/RWA/1287, G/TBT/N/TZA/1425, G/TBT/N/UGA/2231")</f>
        <v xml:space="preserve"> G/TBT/N/BDI/668, G/TBT/N/KEN/1913, G/TBT/N/RWA/1287, G/TBT/N/TZA/1425, G/TBT/N/UGA/2231</v>
      </c>
      <c r="E160" s="8" t="s">
        <v>517</v>
      </c>
      <c r="F160" s="8" t="s">
        <v>518</v>
      </c>
      <c r="G160" s="8" t="s">
        <v>497</v>
      </c>
      <c r="H160" s="8" t="s">
        <v>498</v>
      </c>
      <c r="I160" s="8" t="s">
        <v>482</v>
      </c>
      <c r="J160" s="8" t="s">
        <v>483</v>
      </c>
      <c r="K160" s="8" t="s">
        <v>21</v>
      </c>
      <c r="L160" s="6"/>
      <c r="M160" s="7">
        <v>46007</v>
      </c>
      <c r="N160" s="6" t="s">
        <v>23</v>
      </c>
      <c r="O160" s="8" t="s">
        <v>519</v>
      </c>
      <c r="P160" s="6" t="str">
        <f>HYPERLINK("https://docs.wto.org/imrd/directdoc.asp?DDFDocuments/t/G/TBTN25/BDI668.DOCX", "https://docs.wto.org/imrd/directdoc.asp?DDFDocuments/t/G/TBTN25/BDI668.DOCX")</f>
        <v>https://docs.wto.org/imrd/directdoc.asp?DDFDocuments/t/G/TBTN25/BDI668.DOCX</v>
      </c>
      <c r="Q160" s="6" t="str">
        <f>HYPERLINK("https://docs.wto.org/imrd/directdoc.asp?DDFDocuments/u/G/TBTN25/BDI668.DOCX", "https://docs.wto.org/imrd/directdoc.asp?DDFDocuments/u/G/TBTN25/BDI668.DOCX")</f>
        <v>https://docs.wto.org/imrd/directdoc.asp?DDFDocuments/u/G/TBTN25/BDI668.DOCX</v>
      </c>
      <c r="R160" s="6" t="str">
        <f>HYPERLINK("https://docs.wto.org/imrd/directdoc.asp?DDFDocuments/v/G/TBTN25/BDI668.DOCX", "https://docs.wto.org/imrd/directdoc.asp?DDFDocuments/v/G/TBTN25/BDI668.DOCX")</f>
        <v>https://docs.wto.org/imrd/directdoc.asp?DDFDocuments/v/G/TBTN25/BDI668.DOCX</v>
      </c>
    </row>
    <row r="161" spans="1:18" ht="30" x14ac:dyDescent="0.25">
      <c r="A161" s="8" t="s">
        <v>497</v>
      </c>
      <c r="B161" s="6" t="s">
        <v>89</v>
      </c>
      <c r="C161" s="7">
        <v>45947</v>
      </c>
      <c r="D161" s="9" t="str">
        <f>HYPERLINK("https://www.epingalert.org/en/Search?viewData= G/TBT/N/BDI/668, G/TBT/N/KEN/1913, G/TBT/N/RWA/1287, G/TBT/N/TZA/1425, G/TBT/N/UGA/2231"," G/TBT/N/BDI/668, G/TBT/N/KEN/1913, G/TBT/N/RWA/1287, G/TBT/N/TZA/1425, G/TBT/N/UGA/2231")</f>
        <v xml:space="preserve"> G/TBT/N/BDI/668, G/TBT/N/KEN/1913, G/TBT/N/RWA/1287, G/TBT/N/TZA/1425, G/TBT/N/UGA/2231</v>
      </c>
      <c r="E161" s="8" t="s">
        <v>517</v>
      </c>
      <c r="F161" s="8" t="s">
        <v>518</v>
      </c>
      <c r="G161" s="8" t="s">
        <v>497</v>
      </c>
      <c r="H161" s="8" t="s">
        <v>498</v>
      </c>
      <c r="I161" s="8" t="s">
        <v>482</v>
      </c>
      <c r="J161" s="8" t="s">
        <v>483</v>
      </c>
      <c r="K161" s="8" t="s">
        <v>21</v>
      </c>
      <c r="L161" s="6"/>
      <c r="M161" s="7">
        <v>46007</v>
      </c>
      <c r="N161" s="6" t="s">
        <v>23</v>
      </c>
      <c r="O161" s="8" t="s">
        <v>519</v>
      </c>
      <c r="P161" s="6" t="str">
        <f>HYPERLINK("https://docs.wto.org/imrd/directdoc.asp?DDFDocuments/t/G/TBTN25/BDI668.DOCX", "https://docs.wto.org/imrd/directdoc.asp?DDFDocuments/t/G/TBTN25/BDI668.DOCX")</f>
        <v>https://docs.wto.org/imrd/directdoc.asp?DDFDocuments/t/G/TBTN25/BDI668.DOCX</v>
      </c>
      <c r="Q161" s="6" t="str">
        <f>HYPERLINK("https://docs.wto.org/imrd/directdoc.asp?DDFDocuments/u/G/TBTN25/BDI668.DOCX", "https://docs.wto.org/imrd/directdoc.asp?DDFDocuments/u/G/TBTN25/BDI668.DOCX")</f>
        <v>https://docs.wto.org/imrd/directdoc.asp?DDFDocuments/u/G/TBTN25/BDI668.DOCX</v>
      </c>
      <c r="R161" s="6" t="str">
        <f>HYPERLINK("https://docs.wto.org/imrd/directdoc.asp?DDFDocuments/v/G/TBTN25/BDI668.DOCX", "https://docs.wto.org/imrd/directdoc.asp?DDFDocuments/v/G/TBTN25/BDI668.DOCX")</f>
        <v>https://docs.wto.org/imrd/directdoc.asp?DDFDocuments/v/G/TBTN25/BDI668.DOCX</v>
      </c>
    </row>
    <row r="162" spans="1:18" ht="75" x14ac:dyDescent="0.25">
      <c r="A162" s="8" t="s">
        <v>492</v>
      </c>
      <c r="B162" s="6" t="s">
        <v>121</v>
      </c>
      <c r="C162" s="7">
        <v>45947</v>
      </c>
      <c r="D162" s="9" t="str">
        <f>HYPERLINK("https://www.epingalert.org/en/Search?viewData= G/TBT/N/BDI/667, G/TBT/N/KEN/1912, G/TBT/N/RWA/1286, G/TBT/N/TZA/1424, G/TBT/N/UGA/2230"," G/TBT/N/BDI/667, G/TBT/N/KEN/1912, G/TBT/N/RWA/1286, G/TBT/N/TZA/1424, G/TBT/N/UGA/2230")</f>
        <v xml:space="preserve"> G/TBT/N/BDI/667, G/TBT/N/KEN/1912, G/TBT/N/RWA/1286, G/TBT/N/TZA/1424, G/TBT/N/UGA/2230</v>
      </c>
      <c r="E162" s="8" t="s">
        <v>490</v>
      </c>
      <c r="F162" s="8" t="s">
        <v>491</v>
      </c>
      <c r="G162" s="8" t="s">
        <v>492</v>
      </c>
      <c r="H162" s="8" t="s">
        <v>493</v>
      </c>
      <c r="I162" s="8" t="s">
        <v>482</v>
      </c>
      <c r="J162" s="8" t="s">
        <v>483</v>
      </c>
      <c r="K162" s="8" t="s">
        <v>21</v>
      </c>
      <c r="L162" s="6"/>
      <c r="M162" s="7">
        <v>46007</v>
      </c>
      <c r="N162" s="6" t="s">
        <v>23</v>
      </c>
      <c r="O162" s="8" t="s">
        <v>494</v>
      </c>
      <c r="P162" s="6" t="str">
        <f>HYPERLINK("https://docs.wto.org/imrd/directdoc.asp?DDFDocuments/t/G/TBTN25/BDI667.DOCX", "https://docs.wto.org/imrd/directdoc.asp?DDFDocuments/t/G/TBTN25/BDI667.DOCX")</f>
        <v>https://docs.wto.org/imrd/directdoc.asp?DDFDocuments/t/G/TBTN25/BDI667.DOCX</v>
      </c>
      <c r="Q162" s="6" t="str">
        <f>HYPERLINK("https://docs.wto.org/imrd/directdoc.asp?DDFDocuments/u/G/TBTN25/BDI667.DOCX", "https://docs.wto.org/imrd/directdoc.asp?DDFDocuments/u/G/TBTN25/BDI667.DOCX")</f>
        <v>https://docs.wto.org/imrd/directdoc.asp?DDFDocuments/u/G/TBTN25/BDI667.DOCX</v>
      </c>
      <c r="R162" s="6" t="str">
        <f>HYPERLINK("https://docs.wto.org/imrd/directdoc.asp?DDFDocuments/v/G/TBTN25/BDI667.DOCX", "https://docs.wto.org/imrd/directdoc.asp?DDFDocuments/v/G/TBTN25/BDI667.DOCX")</f>
        <v>https://docs.wto.org/imrd/directdoc.asp?DDFDocuments/v/G/TBTN25/BDI667.DOCX</v>
      </c>
    </row>
    <row r="163" spans="1:18" ht="75" x14ac:dyDescent="0.25">
      <c r="A163" s="8" t="s">
        <v>492</v>
      </c>
      <c r="B163" s="6" t="s">
        <v>122</v>
      </c>
      <c r="C163" s="7">
        <v>45947</v>
      </c>
      <c r="D163" s="9" t="str">
        <f>HYPERLINK("https://www.epingalert.org/en/Search?viewData= G/TBT/N/BDI/667, G/TBT/N/KEN/1912, G/TBT/N/RWA/1286, G/TBT/N/TZA/1424, G/TBT/N/UGA/2230"," G/TBT/N/BDI/667, G/TBT/N/KEN/1912, G/TBT/N/RWA/1286, G/TBT/N/TZA/1424, G/TBT/N/UGA/2230")</f>
        <v xml:space="preserve"> G/TBT/N/BDI/667, G/TBT/N/KEN/1912, G/TBT/N/RWA/1286, G/TBT/N/TZA/1424, G/TBT/N/UGA/2230</v>
      </c>
      <c r="E163" s="8" t="s">
        <v>490</v>
      </c>
      <c r="F163" s="8" t="s">
        <v>491</v>
      </c>
      <c r="G163" s="8" t="s">
        <v>492</v>
      </c>
      <c r="H163" s="8" t="s">
        <v>493</v>
      </c>
      <c r="I163" s="8" t="s">
        <v>482</v>
      </c>
      <c r="J163" s="8" t="s">
        <v>483</v>
      </c>
      <c r="K163" s="8" t="s">
        <v>21</v>
      </c>
      <c r="L163" s="6"/>
      <c r="M163" s="7">
        <v>46007</v>
      </c>
      <c r="N163" s="6" t="s">
        <v>23</v>
      </c>
      <c r="O163" s="8" t="s">
        <v>494</v>
      </c>
      <c r="P163" s="6" t="str">
        <f>HYPERLINK("https://docs.wto.org/imrd/directdoc.asp?DDFDocuments/t/G/TBTN25/BDI667.DOCX", "https://docs.wto.org/imrd/directdoc.asp?DDFDocuments/t/G/TBTN25/BDI667.DOCX")</f>
        <v>https://docs.wto.org/imrd/directdoc.asp?DDFDocuments/t/G/TBTN25/BDI667.DOCX</v>
      </c>
      <c r="Q163" s="6" t="str">
        <f>HYPERLINK("https://docs.wto.org/imrd/directdoc.asp?DDFDocuments/u/G/TBTN25/BDI667.DOCX", "https://docs.wto.org/imrd/directdoc.asp?DDFDocuments/u/G/TBTN25/BDI667.DOCX")</f>
        <v>https://docs.wto.org/imrd/directdoc.asp?DDFDocuments/u/G/TBTN25/BDI667.DOCX</v>
      </c>
      <c r="R163" s="6" t="str">
        <f>HYPERLINK("https://docs.wto.org/imrd/directdoc.asp?DDFDocuments/v/G/TBTN25/BDI667.DOCX", "https://docs.wto.org/imrd/directdoc.asp?DDFDocuments/v/G/TBTN25/BDI667.DOCX")</f>
        <v>https://docs.wto.org/imrd/directdoc.asp?DDFDocuments/v/G/TBTN25/BDI667.DOCX</v>
      </c>
    </row>
    <row r="164" spans="1:18" ht="75" x14ac:dyDescent="0.25">
      <c r="A164" s="8" t="s">
        <v>492</v>
      </c>
      <c r="B164" s="6" t="s">
        <v>108</v>
      </c>
      <c r="C164" s="7">
        <v>45947</v>
      </c>
      <c r="D164" s="9" t="str">
        <f>HYPERLINK("https://www.epingalert.org/en/Search?viewData= G/TBT/N/BDI/667, G/TBT/N/KEN/1912, G/TBT/N/RWA/1286, G/TBT/N/TZA/1424, G/TBT/N/UGA/2230"," G/TBT/N/BDI/667, G/TBT/N/KEN/1912, G/TBT/N/RWA/1286, G/TBT/N/TZA/1424, G/TBT/N/UGA/2230")</f>
        <v xml:space="preserve"> G/TBT/N/BDI/667, G/TBT/N/KEN/1912, G/TBT/N/RWA/1286, G/TBT/N/TZA/1424, G/TBT/N/UGA/2230</v>
      </c>
      <c r="E164" s="8" t="s">
        <v>490</v>
      </c>
      <c r="F164" s="8" t="s">
        <v>491</v>
      </c>
      <c r="G164" s="8" t="s">
        <v>492</v>
      </c>
      <c r="H164" s="8" t="s">
        <v>493</v>
      </c>
      <c r="I164" s="8" t="s">
        <v>482</v>
      </c>
      <c r="J164" s="8" t="s">
        <v>483</v>
      </c>
      <c r="K164" s="8" t="s">
        <v>21</v>
      </c>
      <c r="L164" s="6"/>
      <c r="M164" s="7">
        <v>46007</v>
      </c>
      <c r="N164" s="6" t="s">
        <v>23</v>
      </c>
      <c r="O164" s="8" t="s">
        <v>494</v>
      </c>
      <c r="P164" s="6" t="str">
        <f>HYPERLINK("https://docs.wto.org/imrd/directdoc.asp?DDFDocuments/t/G/TBTN25/BDI667.DOCX", "https://docs.wto.org/imrd/directdoc.asp?DDFDocuments/t/G/TBTN25/BDI667.DOCX")</f>
        <v>https://docs.wto.org/imrd/directdoc.asp?DDFDocuments/t/G/TBTN25/BDI667.DOCX</v>
      </c>
      <c r="Q164" s="6" t="str">
        <f>HYPERLINK("https://docs.wto.org/imrd/directdoc.asp?DDFDocuments/u/G/TBTN25/BDI667.DOCX", "https://docs.wto.org/imrd/directdoc.asp?DDFDocuments/u/G/TBTN25/BDI667.DOCX")</f>
        <v>https://docs.wto.org/imrd/directdoc.asp?DDFDocuments/u/G/TBTN25/BDI667.DOCX</v>
      </c>
      <c r="R164" s="6" t="str">
        <f>HYPERLINK("https://docs.wto.org/imrd/directdoc.asp?DDFDocuments/v/G/TBTN25/BDI667.DOCX", "https://docs.wto.org/imrd/directdoc.asp?DDFDocuments/v/G/TBTN25/BDI667.DOCX")</f>
        <v>https://docs.wto.org/imrd/directdoc.asp?DDFDocuments/v/G/TBTN25/BDI667.DOCX</v>
      </c>
    </row>
    <row r="165" spans="1:18" ht="90" x14ac:dyDescent="0.25">
      <c r="A165" s="8" t="s">
        <v>487</v>
      </c>
      <c r="B165" s="6" t="s">
        <v>108</v>
      </c>
      <c r="C165" s="7">
        <v>45947</v>
      </c>
      <c r="D165" s="9" t="str">
        <f>HYPERLINK("https://www.epingalert.org/en/Search?viewData= G/TBT/N/BDI/669, G/TBT/N/KEN/1914, G/TBT/N/RWA/1288, G/TBT/N/TZA/1426, G/TBT/N/UGA/2232"," G/TBT/N/BDI/669, G/TBT/N/KEN/1914, G/TBT/N/RWA/1288, G/TBT/N/TZA/1426, G/TBT/N/UGA/2232")</f>
        <v xml:space="preserve"> G/TBT/N/BDI/669, G/TBT/N/KEN/1914, G/TBT/N/RWA/1288, G/TBT/N/TZA/1426, G/TBT/N/UGA/2232</v>
      </c>
      <c r="E165" s="8" t="s">
        <v>485</v>
      </c>
      <c r="F165" s="8" t="s">
        <v>486</v>
      </c>
      <c r="G165" s="8" t="s">
        <v>487</v>
      </c>
      <c r="H165" s="8" t="s">
        <v>488</v>
      </c>
      <c r="I165" s="8" t="s">
        <v>482</v>
      </c>
      <c r="J165" s="8" t="s">
        <v>483</v>
      </c>
      <c r="K165" s="8" t="s">
        <v>21</v>
      </c>
      <c r="L165" s="6"/>
      <c r="M165" s="7">
        <v>46007</v>
      </c>
      <c r="N165" s="6" t="s">
        <v>23</v>
      </c>
      <c r="O165" s="8" t="s">
        <v>489</v>
      </c>
      <c r="P165" s="6" t="str">
        <f>HYPERLINK("https://docs.wto.org/imrd/directdoc.asp?DDFDocuments/t/G/TBTN25/BDI669.DOCX", "https://docs.wto.org/imrd/directdoc.asp?DDFDocuments/t/G/TBTN25/BDI669.DOCX")</f>
        <v>https://docs.wto.org/imrd/directdoc.asp?DDFDocuments/t/G/TBTN25/BDI669.DOCX</v>
      </c>
      <c r="Q165" s="6" t="str">
        <f>HYPERLINK("https://docs.wto.org/imrd/directdoc.asp?DDFDocuments/u/G/TBTN25/BDI669.DOCX", "https://docs.wto.org/imrd/directdoc.asp?DDFDocuments/u/G/TBTN25/BDI669.DOCX")</f>
        <v>https://docs.wto.org/imrd/directdoc.asp?DDFDocuments/u/G/TBTN25/BDI669.DOCX</v>
      </c>
      <c r="R165" s="6" t="str">
        <f>HYPERLINK("https://docs.wto.org/imrd/directdoc.asp?DDFDocuments/v/G/TBTN25/BDI669.DOCX", "https://docs.wto.org/imrd/directdoc.asp?DDFDocuments/v/G/TBTN25/BDI669.DOCX")</f>
        <v>https://docs.wto.org/imrd/directdoc.asp?DDFDocuments/v/G/TBTN25/BDI669.DOCX</v>
      </c>
    </row>
    <row r="166" spans="1:18" ht="30" x14ac:dyDescent="0.25">
      <c r="A166" s="8" t="s">
        <v>497</v>
      </c>
      <c r="B166" s="6" t="s">
        <v>121</v>
      </c>
      <c r="C166" s="7">
        <v>45947</v>
      </c>
      <c r="D166" s="9" t="str">
        <f>HYPERLINK("https://www.epingalert.org/en/Search?viewData= G/TBT/N/BDI/665, G/TBT/N/KEN/1910, G/TBT/N/RWA/1284, G/TBT/N/TZA/1422, G/TBT/N/UGA/2228"," G/TBT/N/BDI/665, G/TBT/N/KEN/1910, G/TBT/N/RWA/1284, G/TBT/N/TZA/1422, G/TBT/N/UGA/2228")</f>
        <v xml:space="preserve"> G/TBT/N/BDI/665, G/TBT/N/KEN/1910, G/TBT/N/RWA/1284, G/TBT/N/TZA/1422, G/TBT/N/UGA/2228</v>
      </c>
      <c r="E166" s="8" t="s">
        <v>495</v>
      </c>
      <c r="F166" s="8" t="s">
        <v>496</v>
      </c>
      <c r="G166" s="8" t="s">
        <v>497</v>
      </c>
      <c r="H166" s="8" t="s">
        <v>498</v>
      </c>
      <c r="I166" s="8" t="s">
        <v>482</v>
      </c>
      <c r="J166" s="8" t="s">
        <v>483</v>
      </c>
      <c r="K166" s="8" t="s">
        <v>21</v>
      </c>
      <c r="L166" s="6"/>
      <c r="M166" s="7">
        <v>46007</v>
      </c>
      <c r="N166" s="6" t="s">
        <v>23</v>
      </c>
      <c r="O166" s="8" t="s">
        <v>499</v>
      </c>
      <c r="P166" s="6" t="str">
        <f>HYPERLINK("https://docs.wto.org/imrd/directdoc.asp?DDFDocuments/t/G/TBTN25/BDI665.DOCX", "https://docs.wto.org/imrd/directdoc.asp?DDFDocuments/t/G/TBTN25/BDI665.DOCX")</f>
        <v>https://docs.wto.org/imrd/directdoc.asp?DDFDocuments/t/G/TBTN25/BDI665.DOCX</v>
      </c>
      <c r="Q166" s="6" t="str">
        <f>HYPERLINK("https://docs.wto.org/imrd/directdoc.asp?DDFDocuments/u/G/TBTN25/BDI665.DOCX", "https://docs.wto.org/imrd/directdoc.asp?DDFDocuments/u/G/TBTN25/BDI665.DOCX")</f>
        <v>https://docs.wto.org/imrd/directdoc.asp?DDFDocuments/u/G/TBTN25/BDI665.DOCX</v>
      </c>
      <c r="R166" s="6" t="str">
        <f>HYPERLINK("https://docs.wto.org/imrd/directdoc.asp?DDFDocuments/v/G/TBTN25/BDI665.DOCX", "https://docs.wto.org/imrd/directdoc.asp?DDFDocuments/v/G/TBTN25/BDI665.DOCX")</f>
        <v>https://docs.wto.org/imrd/directdoc.asp?DDFDocuments/v/G/TBTN25/BDI665.DOCX</v>
      </c>
    </row>
    <row r="167" spans="1:18" ht="30" x14ac:dyDescent="0.25">
      <c r="A167" s="8" t="s">
        <v>497</v>
      </c>
      <c r="B167" s="6" t="s">
        <v>89</v>
      </c>
      <c r="C167" s="7">
        <v>45947</v>
      </c>
      <c r="D167" s="9" t="str">
        <f>HYPERLINK("https://www.epingalert.org/en/Search?viewData= G/TBT/N/BDI/665, G/TBT/N/KEN/1910, G/TBT/N/RWA/1284, G/TBT/N/TZA/1422, G/TBT/N/UGA/2228"," G/TBT/N/BDI/665, G/TBT/N/KEN/1910, G/TBT/N/RWA/1284, G/TBT/N/TZA/1422, G/TBT/N/UGA/2228")</f>
        <v xml:space="preserve"> G/TBT/N/BDI/665, G/TBT/N/KEN/1910, G/TBT/N/RWA/1284, G/TBT/N/TZA/1422, G/TBT/N/UGA/2228</v>
      </c>
      <c r="E167" s="8" t="s">
        <v>495</v>
      </c>
      <c r="F167" s="8" t="s">
        <v>496</v>
      </c>
      <c r="G167" s="8" t="s">
        <v>497</v>
      </c>
      <c r="H167" s="8" t="s">
        <v>498</v>
      </c>
      <c r="I167" s="8" t="s">
        <v>482</v>
      </c>
      <c r="J167" s="8" t="s">
        <v>483</v>
      </c>
      <c r="K167" s="8" t="s">
        <v>21</v>
      </c>
      <c r="L167" s="6"/>
      <c r="M167" s="7">
        <v>46007</v>
      </c>
      <c r="N167" s="6" t="s">
        <v>23</v>
      </c>
      <c r="O167" s="8" t="s">
        <v>499</v>
      </c>
      <c r="P167" s="6" t="str">
        <f>HYPERLINK("https://docs.wto.org/imrd/directdoc.asp?DDFDocuments/t/G/TBTN25/BDI665.DOCX", "https://docs.wto.org/imrd/directdoc.asp?DDFDocuments/t/G/TBTN25/BDI665.DOCX")</f>
        <v>https://docs.wto.org/imrd/directdoc.asp?DDFDocuments/t/G/TBTN25/BDI665.DOCX</v>
      </c>
      <c r="Q167" s="6" t="str">
        <f>HYPERLINK("https://docs.wto.org/imrd/directdoc.asp?DDFDocuments/u/G/TBTN25/BDI665.DOCX", "https://docs.wto.org/imrd/directdoc.asp?DDFDocuments/u/G/TBTN25/BDI665.DOCX")</f>
        <v>https://docs.wto.org/imrd/directdoc.asp?DDFDocuments/u/G/TBTN25/BDI665.DOCX</v>
      </c>
      <c r="R167" s="6" t="str">
        <f>HYPERLINK("https://docs.wto.org/imrd/directdoc.asp?DDFDocuments/v/G/TBTN25/BDI665.DOCX", "https://docs.wto.org/imrd/directdoc.asp?DDFDocuments/v/G/TBTN25/BDI665.DOCX")</f>
        <v>https://docs.wto.org/imrd/directdoc.asp?DDFDocuments/v/G/TBTN25/BDI665.DOCX</v>
      </c>
    </row>
    <row r="168" spans="1:18" ht="30" x14ac:dyDescent="0.25">
      <c r="A168" s="8" t="s">
        <v>497</v>
      </c>
      <c r="B168" s="6" t="s">
        <v>57</v>
      </c>
      <c r="C168" s="7">
        <v>45947</v>
      </c>
      <c r="D168" s="9" t="str">
        <f>HYPERLINK("https://www.epingalert.org/en/Search?viewData= G/TBT/N/BDI/668, G/TBT/N/KEN/1913, G/TBT/N/RWA/1287, G/TBT/N/TZA/1425, G/TBT/N/UGA/2231"," G/TBT/N/BDI/668, G/TBT/N/KEN/1913, G/TBT/N/RWA/1287, G/TBT/N/TZA/1425, G/TBT/N/UGA/2231")</f>
        <v xml:space="preserve"> G/TBT/N/BDI/668, G/TBT/N/KEN/1913, G/TBT/N/RWA/1287, G/TBT/N/TZA/1425, G/TBT/N/UGA/2231</v>
      </c>
      <c r="E168" s="8" t="s">
        <v>517</v>
      </c>
      <c r="F168" s="8" t="s">
        <v>518</v>
      </c>
      <c r="G168" s="8" t="s">
        <v>497</v>
      </c>
      <c r="H168" s="8" t="s">
        <v>498</v>
      </c>
      <c r="I168" s="8" t="s">
        <v>482</v>
      </c>
      <c r="J168" s="8" t="s">
        <v>483</v>
      </c>
      <c r="K168" s="8" t="s">
        <v>21</v>
      </c>
      <c r="L168" s="6"/>
      <c r="M168" s="7">
        <v>46007</v>
      </c>
      <c r="N168" s="6" t="s">
        <v>23</v>
      </c>
      <c r="O168" s="8" t="s">
        <v>519</v>
      </c>
      <c r="P168" s="6" t="str">
        <f>HYPERLINK("https://docs.wto.org/imrd/directdoc.asp?DDFDocuments/t/G/TBTN25/BDI668.DOCX", "https://docs.wto.org/imrd/directdoc.asp?DDFDocuments/t/G/TBTN25/BDI668.DOCX")</f>
        <v>https://docs.wto.org/imrd/directdoc.asp?DDFDocuments/t/G/TBTN25/BDI668.DOCX</v>
      </c>
      <c r="Q168" s="6" t="str">
        <f>HYPERLINK("https://docs.wto.org/imrd/directdoc.asp?DDFDocuments/u/G/TBTN25/BDI668.DOCX", "https://docs.wto.org/imrd/directdoc.asp?DDFDocuments/u/G/TBTN25/BDI668.DOCX")</f>
        <v>https://docs.wto.org/imrd/directdoc.asp?DDFDocuments/u/G/TBTN25/BDI668.DOCX</v>
      </c>
      <c r="R168" s="6" t="str">
        <f>HYPERLINK("https://docs.wto.org/imrd/directdoc.asp?DDFDocuments/v/G/TBTN25/BDI668.DOCX", "https://docs.wto.org/imrd/directdoc.asp?DDFDocuments/v/G/TBTN25/BDI668.DOCX")</f>
        <v>https://docs.wto.org/imrd/directdoc.asp?DDFDocuments/v/G/TBTN25/BDI668.DOCX</v>
      </c>
    </row>
    <row r="169" spans="1:18" ht="75" x14ac:dyDescent="0.25">
      <c r="A169" s="8" t="s">
        <v>492</v>
      </c>
      <c r="B169" s="6" t="s">
        <v>89</v>
      </c>
      <c r="C169" s="7">
        <v>45947</v>
      </c>
      <c r="D169" s="9" t="str">
        <f>HYPERLINK("https://www.epingalert.org/en/Search?viewData= G/TBT/N/BDI/670, G/TBT/N/KEN/1915, G/TBT/N/RWA/1289, G/TBT/N/TZA/1427, G/TBT/N/UGA/2233"," G/TBT/N/BDI/670, G/TBT/N/KEN/1915, G/TBT/N/RWA/1289, G/TBT/N/TZA/1427, G/TBT/N/UGA/2233")</f>
        <v xml:space="preserve"> G/TBT/N/BDI/670, G/TBT/N/KEN/1915, G/TBT/N/RWA/1289, G/TBT/N/TZA/1427, G/TBT/N/UGA/2233</v>
      </c>
      <c r="E169" s="8" t="s">
        <v>500</v>
      </c>
      <c r="F169" s="8" t="s">
        <v>501</v>
      </c>
      <c r="G169" s="8" t="s">
        <v>492</v>
      </c>
      <c r="H169" s="8" t="s">
        <v>493</v>
      </c>
      <c r="I169" s="8" t="s">
        <v>482</v>
      </c>
      <c r="J169" s="8" t="s">
        <v>502</v>
      </c>
      <c r="K169" s="8" t="s">
        <v>21</v>
      </c>
      <c r="L169" s="6"/>
      <c r="M169" s="7">
        <v>46007</v>
      </c>
      <c r="N169" s="6" t="s">
        <v>23</v>
      </c>
      <c r="O169" s="8" t="s">
        <v>503</v>
      </c>
      <c r="P169" s="6" t="str">
        <f>HYPERLINK("https://docs.wto.org/imrd/directdoc.asp?DDFDocuments/t/G/TBTN25/BDI670.DOCX", "https://docs.wto.org/imrd/directdoc.asp?DDFDocuments/t/G/TBTN25/BDI670.DOCX")</f>
        <v>https://docs.wto.org/imrd/directdoc.asp?DDFDocuments/t/G/TBTN25/BDI670.DOCX</v>
      </c>
      <c r="Q169" s="6" t="str">
        <f>HYPERLINK("https://docs.wto.org/imrd/directdoc.asp?DDFDocuments/u/G/TBTN25/BDI670.DOCX", "https://docs.wto.org/imrd/directdoc.asp?DDFDocuments/u/G/TBTN25/BDI670.DOCX")</f>
        <v>https://docs.wto.org/imrd/directdoc.asp?DDFDocuments/u/G/TBTN25/BDI670.DOCX</v>
      </c>
      <c r="R169" s="6" t="str">
        <f>HYPERLINK("https://docs.wto.org/imrd/directdoc.asp?DDFDocuments/v/G/TBTN25/BDI670.DOCX", "https://docs.wto.org/imrd/directdoc.asp?DDFDocuments/v/G/TBTN25/BDI670.DOCX")</f>
        <v>https://docs.wto.org/imrd/directdoc.asp?DDFDocuments/v/G/TBTN25/BDI670.DOCX</v>
      </c>
    </row>
    <row r="170" spans="1:18" ht="30" x14ac:dyDescent="0.25">
      <c r="A170" s="8" t="s">
        <v>506</v>
      </c>
      <c r="B170" s="6" t="s">
        <v>89</v>
      </c>
      <c r="C170" s="7">
        <v>45947</v>
      </c>
      <c r="D170" s="9" t="str">
        <f>HYPERLINK("https://www.epingalert.org/en/Search?viewData= G/TBT/N/BDI/666, G/TBT/N/KEN/1911, G/TBT/N/RWA/1285, G/TBT/N/TZA/1423, G/TBT/N/UGA/2229"," G/TBT/N/BDI/666, G/TBT/N/KEN/1911, G/TBT/N/RWA/1285, G/TBT/N/TZA/1423, G/TBT/N/UGA/2229")</f>
        <v xml:space="preserve"> G/TBT/N/BDI/666, G/TBT/N/KEN/1911, G/TBT/N/RWA/1285, G/TBT/N/TZA/1423, G/TBT/N/UGA/2229</v>
      </c>
      <c r="E170" s="8" t="s">
        <v>504</v>
      </c>
      <c r="F170" s="8" t="s">
        <v>505</v>
      </c>
      <c r="G170" s="8" t="s">
        <v>506</v>
      </c>
      <c r="H170" s="8" t="s">
        <v>488</v>
      </c>
      <c r="I170" s="8" t="s">
        <v>507</v>
      </c>
      <c r="J170" s="8" t="s">
        <v>483</v>
      </c>
      <c r="K170" s="8" t="s">
        <v>21</v>
      </c>
      <c r="L170" s="6"/>
      <c r="M170" s="7">
        <v>46007</v>
      </c>
      <c r="N170" s="6" t="s">
        <v>23</v>
      </c>
      <c r="O170" s="8" t="s">
        <v>508</v>
      </c>
      <c r="P170" s="6" t="str">
        <f>HYPERLINK("https://docs.wto.org/imrd/directdoc.asp?DDFDocuments/t/G/TBTN25/BDI666.DOCX", "https://docs.wto.org/imrd/directdoc.asp?DDFDocuments/t/G/TBTN25/BDI666.DOCX")</f>
        <v>https://docs.wto.org/imrd/directdoc.asp?DDFDocuments/t/G/TBTN25/BDI666.DOCX</v>
      </c>
      <c r="Q170" s="6" t="str">
        <f>HYPERLINK("https://docs.wto.org/imrd/directdoc.asp?DDFDocuments/u/G/TBTN25/BDI666.DOCX", "https://docs.wto.org/imrd/directdoc.asp?DDFDocuments/u/G/TBTN25/BDI666.DOCX")</f>
        <v>https://docs.wto.org/imrd/directdoc.asp?DDFDocuments/u/G/TBTN25/BDI666.DOCX</v>
      </c>
      <c r="R170" s="6" t="str">
        <f>HYPERLINK("https://docs.wto.org/imrd/directdoc.asp?DDFDocuments/v/G/TBTN25/BDI666.DOCX", "https://docs.wto.org/imrd/directdoc.asp?DDFDocuments/v/G/TBTN25/BDI666.DOCX")</f>
        <v>https://docs.wto.org/imrd/directdoc.asp?DDFDocuments/v/G/TBTN25/BDI666.DOCX</v>
      </c>
    </row>
    <row r="171" spans="1:18" ht="75" x14ac:dyDescent="0.25">
      <c r="A171" s="8" t="s">
        <v>515</v>
      </c>
      <c r="B171" s="6" t="s">
        <v>108</v>
      </c>
      <c r="C171" s="7">
        <v>45947</v>
      </c>
      <c r="D171" s="9" t="str">
        <f>HYPERLINK("https://www.epingalert.org/en/Search?viewData= G/TBT/N/BDI/664, G/TBT/N/KEN/1909, G/TBT/N/RWA/1283, G/TBT/N/TZA/1421, G/TBT/N/UGA/2227"," G/TBT/N/BDI/664, G/TBT/N/KEN/1909, G/TBT/N/RWA/1283, G/TBT/N/TZA/1421, G/TBT/N/UGA/2227")</f>
        <v xml:space="preserve"> G/TBT/N/BDI/664, G/TBT/N/KEN/1909, G/TBT/N/RWA/1283, G/TBT/N/TZA/1421, G/TBT/N/UGA/2227</v>
      </c>
      <c r="E171" s="8" t="s">
        <v>513</v>
      </c>
      <c r="F171" s="8" t="s">
        <v>514</v>
      </c>
      <c r="G171" s="8" t="s">
        <v>515</v>
      </c>
      <c r="H171" s="8" t="s">
        <v>493</v>
      </c>
      <c r="I171" s="8" t="s">
        <v>507</v>
      </c>
      <c r="J171" s="8" t="s">
        <v>483</v>
      </c>
      <c r="K171" s="8" t="s">
        <v>21</v>
      </c>
      <c r="L171" s="6"/>
      <c r="M171" s="7">
        <v>46007</v>
      </c>
      <c r="N171" s="6" t="s">
        <v>23</v>
      </c>
      <c r="O171" s="8" t="s">
        <v>516</v>
      </c>
      <c r="P171" s="6" t="str">
        <f>HYPERLINK("https://docs.wto.org/imrd/directdoc.asp?DDFDocuments/t/G/TBTN25/BDI664.DOCX", "https://docs.wto.org/imrd/directdoc.asp?DDFDocuments/t/G/TBTN25/BDI664.DOCX")</f>
        <v>https://docs.wto.org/imrd/directdoc.asp?DDFDocuments/t/G/TBTN25/BDI664.DOCX</v>
      </c>
      <c r="Q171" s="6" t="str">
        <f>HYPERLINK("https://docs.wto.org/imrd/directdoc.asp?DDFDocuments/u/G/TBTN25/BDI664.DOCX", "https://docs.wto.org/imrd/directdoc.asp?DDFDocuments/u/G/TBTN25/BDI664.DOCX")</f>
        <v>https://docs.wto.org/imrd/directdoc.asp?DDFDocuments/u/G/TBTN25/BDI664.DOCX</v>
      </c>
      <c r="R171" s="6" t="str">
        <f>HYPERLINK("https://docs.wto.org/imrd/directdoc.asp?DDFDocuments/v/G/TBTN25/BDI664.DOCX", "https://docs.wto.org/imrd/directdoc.asp?DDFDocuments/v/G/TBTN25/BDI664.DOCX")</f>
        <v>https://docs.wto.org/imrd/directdoc.asp?DDFDocuments/v/G/TBTN25/BDI664.DOCX</v>
      </c>
    </row>
    <row r="172" spans="1:18" ht="75" x14ac:dyDescent="0.25">
      <c r="A172" s="8" t="s">
        <v>515</v>
      </c>
      <c r="B172" s="6" t="s">
        <v>57</v>
      </c>
      <c r="C172" s="7">
        <v>45947</v>
      </c>
      <c r="D172" s="9" t="str">
        <f>HYPERLINK("https://www.epingalert.org/en/Search?viewData= G/TBT/N/BDI/664, G/TBT/N/KEN/1909, G/TBT/N/RWA/1283, G/TBT/N/TZA/1421, G/TBT/N/UGA/2227"," G/TBT/N/BDI/664, G/TBT/N/KEN/1909, G/TBT/N/RWA/1283, G/TBT/N/TZA/1421, G/TBT/N/UGA/2227")</f>
        <v xml:space="preserve"> G/TBT/N/BDI/664, G/TBT/N/KEN/1909, G/TBT/N/RWA/1283, G/TBT/N/TZA/1421, G/TBT/N/UGA/2227</v>
      </c>
      <c r="E172" s="8" t="s">
        <v>513</v>
      </c>
      <c r="F172" s="8" t="s">
        <v>514</v>
      </c>
      <c r="G172" s="8" t="s">
        <v>515</v>
      </c>
      <c r="H172" s="8" t="s">
        <v>493</v>
      </c>
      <c r="I172" s="8" t="s">
        <v>507</v>
      </c>
      <c r="J172" s="8" t="s">
        <v>483</v>
      </c>
      <c r="K172" s="8" t="s">
        <v>21</v>
      </c>
      <c r="L172" s="6"/>
      <c r="M172" s="7">
        <v>46007</v>
      </c>
      <c r="N172" s="6" t="s">
        <v>23</v>
      </c>
      <c r="O172" s="8" t="s">
        <v>516</v>
      </c>
      <c r="P172" s="6" t="str">
        <f>HYPERLINK("https://docs.wto.org/imrd/directdoc.asp?DDFDocuments/t/G/TBTN25/BDI664.DOCX", "https://docs.wto.org/imrd/directdoc.asp?DDFDocuments/t/G/TBTN25/BDI664.DOCX")</f>
        <v>https://docs.wto.org/imrd/directdoc.asp?DDFDocuments/t/G/TBTN25/BDI664.DOCX</v>
      </c>
      <c r="Q172" s="6" t="str">
        <f>HYPERLINK("https://docs.wto.org/imrd/directdoc.asp?DDFDocuments/u/G/TBTN25/BDI664.DOCX", "https://docs.wto.org/imrd/directdoc.asp?DDFDocuments/u/G/TBTN25/BDI664.DOCX")</f>
        <v>https://docs.wto.org/imrd/directdoc.asp?DDFDocuments/u/G/TBTN25/BDI664.DOCX</v>
      </c>
      <c r="R172" s="6" t="str">
        <f>HYPERLINK("https://docs.wto.org/imrd/directdoc.asp?DDFDocuments/v/G/TBTN25/BDI664.DOCX", "https://docs.wto.org/imrd/directdoc.asp?DDFDocuments/v/G/TBTN25/BDI664.DOCX")</f>
        <v>https://docs.wto.org/imrd/directdoc.asp?DDFDocuments/v/G/TBTN25/BDI664.DOCX</v>
      </c>
    </row>
    <row r="173" spans="1:18" ht="30" x14ac:dyDescent="0.25">
      <c r="A173" s="8" t="s">
        <v>497</v>
      </c>
      <c r="B173" s="6" t="s">
        <v>122</v>
      </c>
      <c r="C173" s="7">
        <v>45947</v>
      </c>
      <c r="D173" s="9" t="str">
        <f>HYPERLINK("https://www.epingalert.org/en/Search?viewData= G/TBT/N/BDI/668, G/TBT/N/KEN/1913, G/TBT/N/RWA/1287, G/TBT/N/TZA/1425, G/TBT/N/UGA/2231"," G/TBT/N/BDI/668, G/TBT/N/KEN/1913, G/TBT/N/RWA/1287, G/TBT/N/TZA/1425, G/TBT/N/UGA/2231")</f>
        <v xml:space="preserve"> G/TBT/N/BDI/668, G/TBT/N/KEN/1913, G/TBT/N/RWA/1287, G/TBT/N/TZA/1425, G/TBT/N/UGA/2231</v>
      </c>
      <c r="E173" s="8" t="s">
        <v>517</v>
      </c>
      <c r="F173" s="8" t="s">
        <v>518</v>
      </c>
      <c r="G173" s="8" t="s">
        <v>497</v>
      </c>
      <c r="H173" s="8" t="s">
        <v>498</v>
      </c>
      <c r="I173" s="8" t="s">
        <v>482</v>
      </c>
      <c r="J173" s="8" t="s">
        <v>483</v>
      </c>
      <c r="K173" s="8" t="s">
        <v>21</v>
      </c>
      <c r="L173" s="6"/>
      <c r="M173" s="7">
        <v>46007</v>
      </c>
      <c r="N173" s="6" t="s">
        <v>23</v>
      </c>
      <c r="O173" s="8" t="s">
        <v>519</v>
      </c>
      <c r="P173" s="6" t="str">
        <f>HYPERLINK("https://docs.wto.org/imrd/directdoc.asp?DDFDocuments/t/G/TBTN25/BDI668.DOCX", "https://docs.wto.org/imrd/directdoc.asp?DDFDocuments/t/G/TBTN25/BDI668.DOCX")</f>
        <v>https://docs.wto.org/imrd/directdoc.asp?DDFDocuments/t/G/TBTN25/BDI668.DOCX</v>
      </c>
      <c r="Q173" s="6" t="str">
        <f>HYPERLINK("https://docs.wto.org/imrd/directdoc.asp?DDFDocuments/u/G/TBTN25/BDI668.DOCX", "https://docs.wto.org/imrd/directdoc.asp?DDFDocuments/u/G/TBTN25/BDI668.DOCX")</f>
        <v>https://docs.wto.org/imrd/directdoc.asp?DDFDocuments/u/G/TBTN25/BDI668.DOCX</v>
      </c>
      <c r="R173" s="6" t="str">
        <f>HYPERLINK("https://docs.wto.org/imrd/directdoc.asp?DDFDocuments/v/G/TBTN25/BDI668.DOCX", "https://docs.wto.org/imrd/directdoc.asp?DDFDocuments/v/G/TBTN25/BDI668.DOCX")</f>
        <v>https://docs.wto.org/imrd/directdoc.asp?DDFDocuments/v/G/TBTN25/BDI668.DOCX</v>
      </c>
    </row>
    <row r="174" spans="1:18" ht="75" x14ac:dyDescent="0.25">
      <c r="A174" s="8" t="s">
        <v>515</v>
      </c>
      <c r="B174" s="6" t="s">
        <v>89</v>
      </c>
      <c r="C174" s="7">
        <v>45947</v>
      </c>
      <c r="D174" s="9" t="str">
        <f>HYPERLINK("https://www.epingalert.org/en/Search?viewData= G/TBT/N/BDI/664, G/TBT/N/KEN/1909, G/TBT/N/RWA/1283, G/TBT/N/TZA/1421, G/TBT/N/UGA/2227"," G/TBT/N/BDI/664, G/TBT/N/KEN/1909, G/TBT/N/RWA/1283, G/TBT/N/TZA/1421, G/TBT/N/UGA/2227")</f>
        <v xml:space="preserve"> G/TBT/N/BDI/664, G/TBT/N/KEN/1909, G/TBT/N/RWA/1283, G/TBT/N/TZA/1421, G/TBT/N/UGA/2227</v>
      </c>
      <c r="E174" s="8" t="s">
        <v>513</v>
      </c>
      <c r="F174" s="8" t="s">
        <v>514</v>
      </c>
      <c r="G174" s="8" t="s">
        <v>515</v>
      </c>
      <c r="H174" s="8" t="s">
        <v>493</v>
      </c>
      <c r="I174" s="8" t="s">
        <v>507</v>
      </c>
      <c r="J174" s="8" t="s">
        <v>483</v>
      </c>
      <c r="K174" s="8" t="s">
        <v>21</v>
      </c>
      <c r="L174" s="6"/>
      <c r="M174" s="7">
        <v>46007</v>
      </c>
      <c r="N174" s="6" t="s">
        <v>23</v>
      </c>
      <c r="O174" s="8" t="s">
        <v>516</v>
      </c>
      <c r="P174" s="6" t="str">
        <f>HYPERLINK("https://docs.wto.org/imrd/directdoc.asp?DDFDocuments/t/G/TBTN25/BDI664.DOCX", "https://docs.wto.org/imrd/directdoc.asp?DDFDocuments/t/G/TBTN25/BDI664.DOCX")</f>
        <v>https://docs.wto.org/imrd/directdoc.asp?DDFDocuments/t/G/TBTN25/BDI664.DOCX</v>
      </c>
      <c r="Q174" s="6" t="str">
        <f>HYPERLINK("https://docs.wto.org/imrd/directdoc.asp?DDFDocuments/u/G/TBTN25/BDI664.DOCX", "https://docs.wto.org/imrd/directdoc.asp?DDFDocuments/u/G/TBTN25/BDI664.DOCX")</f>
        <v>https://docs.wto.org/imrd/directdoc.asp?DDFDocuments/u/G/TBTN25/BDI664.DOCX</v>
      </c>
      <c r="R174" s="6" t="str">
        <f>HYPERLINK("https://docs.wto.org/imrd/directdoc.asp?DDFDocuments/v/G/TBTN25/BDI664.DOCX", "https://docs.wto.org/imrd/directdoc.asp?DDFDocuments/v/G/TBTN25/BDI664.DOCX")</f>
        <v>https://docs.wto.org/imrd/directdoc.asp?DDFDocuments/v/G/TBTN25/BDI664.DOCX</v>
      </c>
    </row>
    <row r="175" spans="1:18" ht="45" x14ac:dyDescent="0.25">
      <c r="A175" s="8" t="s">
        <v>480</v>
      </c>
      <c r="B175" s="6" t="s">
        <v>108</v>
      </c>
      <c r="C175" s="7">
        <v>45947</v>
      </c>
      <c r="D175" s="9" t="str">
        <f>HYPERLINK("https://www.epingalert.org/en/Search?viewData= G/TBT/N/BDI/671, G/TBT/N/KEN/1916, G/TBT/N/RWA/1290, G/TBT/N/TZA/1428, G/TBT/N/UGA/2234"," G/TBT/N/BDI/671, G/TBT/N/KEN/1916, G/TBT/N/RWA/1290, G/TBT/N/TZA/1428, G/TBT/N/UGA/2234")</f>
        <v xml:space="preserve"> G/TBT/N/BDI/671, G/TBT/N/KEN/1916, G/TBT/N/RWA/1290, G/TBT/N/TZA/1428, G/TBT/N/UGA/2234</v>
      </c>
      <c r="E175" s="8" t="s">
        <v>478</v>
      </c>
      <c r="F175" s="8" t="s">
        <v>479</v>
      </c>
      <c r="G175" s="8" t="s">
        <v>480</v>
      </c>
      <c r="H175" s="8" t="s">
        <v>481</v>
      </c>
      <c r="I175" s="8" t="s">
        <v>482</v>
      </c>
      <c r="J175" s="8" t="s">
        <v>483</v>
      </c>
      <c r="K175" s="8" t="s">
        <v>21</v>
      </c>
      <c r="L175" s="6"/>
      <c r="M175" s="7">
        <v>46007</v>
      </c>
      <c r="N175" s="6" t="s">
        <v>23</v>
      </c>
      <c r="O175" s="8" t="s">
        <v>484</v>
      </c>
      <c r="P175" s="6" t="str">
        <f>HYPERLINK("https://docs.wto.org/imrd/directdoc.asp?DDFDocuments/t/G/TBTN25/BDI671.DOCX", "https://docs.wto.org/imrd/directdoc.asp?DDFDocuments/t/G/TBTN25/BDI671.DOCX")</f>
        <v>https://docs.wto.org/imrd/directdoc.asp?DDFDocuments/t/G/TBTN25/BDI671.DOCX</v>
      </c>
      <c r="Q175" s="6" t="str">
        <f>HYPERLINK("https://docs.wto.org/imrd/directdoc.asp?DDFDocuments/u/G/TBTN25/BDI671.DOCX", "https://docs.wto.org/imrd/directdoc.asp?DDFDocuments/u/G/TBTN25/BDI671.DOCX")</f>
        <v>https://docs.wto.org/imrd/directdoc.asp?DDFDocuments/u/G/TBTN25/BDI671.DOCX</v>
      </c>
      <c r="R175" s="6" t="str">
        <f>HYPERLINK("https://docs.wto.org/imrd/directdoc.asp?DDFDocuments/v/G/TBTN25/BDI671.DOCX", "https://docs.wto.org/imrd/directdoc.asp?DDFDocuments/v/G/TBTN25/BDI671.DOCX")</f>
        <v>https://docs.wto.org/imrd/directdoc.asp?DDFDocuments/v/G/TBTN25/BDI671.DOCX</v>
      </c>
    </row>
    <row r="176" spans="1:18" ht="30" x14ac:dyDescent="0.25">
      <c r="A176" s="8" t="s">
        <v>497</v>
      </c>
      <c r="B176" s="6" t="s">
        <v>108</v>
      </c>
      <c r="C176" s="7">
        <v>45947</v>
      </c>
      <c r="D176" s="9" t="str">
        <f>HYPERLINK("https://www.epingalert.org/en/Search?viewData= G/TBT/N/BDI/665, G/TBT/N/KEN/1910, G/TBT/N/RWA/1284, G/TBT/N/TZA/1422, G/TBT/N/UGA/2228"," G/TBT/N/BDI/665, G/TBT/N/KEN/1910, G/TBT/N/RWA/1284, G/TBT/N/TZA/1422, G/TBT/N/UGA/2228")</f>
        <v xml:space="preserve"> G/TBT/N/BDI/665, G/TBT/N/KEN/1910, G/TBT/N/RWA/1284, G/TBT/N/TZA/1422, G/TBT/N/UGA/2228</v>
      </c>
      <c r="E176" s="8" t="s">
        <v>495</v>
      </c>
      <c r="F176" s="8" t="s">
        <v>496</v>
      </c>
      <c r="G176" s="8" t="s">
        <v>497</v>
      </c>
      <c r="H176" s="8" t="s">
        <v>498</v>
      </c>
      <c r="I176" s="8" t="s">
        <v>482</v>
      </c>
      <c r="J176" s="8" t="s">
        <v>483</v>
      </c>
      <c r="K176" s="8" t="s">
        <v>21</v>
      </c>
      <c r="L176" s="6"/>
      <c r="M176" s="7">
        <v>46007</v>
      </c>
      <c r="N176" s="6" t="s">
        <v>23</v>
      </c>
      <c r="O176" s="8" t="s">
        <v>499</v>
      </c>
      <c r="P176" s="6" t="str">
        <f>HYPERLINK("https://docs.wto.org/imrd/directdoc.asp?DDFDocuments/t/G/TBTN25/BDI665.DOCX", "https://docs.wto.org/imrd/directdoc.asp?DDFDocuments/t/G/TBTN25/BDI665.DOCX")</f>
        <v>https://docs.wto.org/imrd/directdoc.asp?DDFDocuments/t/G/TBTN25/BDI665.DOCX</v>
      </c>
      <c r="Q176" s="6" t="str">
        <f>HYPERLINK("https://docs.wto.org/imrd/directdoc.asp?DDFDocuments/u/G/TBTN25/BDI665.DOCX", "https://docs.wto.org/imrd/directdoc.asp?DDFDocuments/u/G/TBTN25/BDI665.DOCX")</f>
        <v>https://docs.wto.org/imrd/directdoc.asp?DDFDocuments/u/G/TBTN25/BDI665.DOCX</v>
      </c>
      <c r="R176" s="6" t="str">
        <f>HYPERLINK("https://docs.wto.org/imrd/directdoc.asp?DDFDocuments/v/G/TBTN25/BDI665.DOCX", "https://docs.wto.org/imrd/directdoc.asp?DDFDocuments/v/G/TBTN25/BDI665.DOCX")</f>
        <v>https://docs.wto.org/imrd/directdoc.asp?DDFDocuments/v/G/TBTN25/BDI665.DOCX</v>
      </c>
    </row>
    <row r="177" spans="1:18" ht="45" x14ac:dyDescent="0.25">
      <c r="A177" s="8" t="s">
        <v>480</v>
      </c>
      <c r="B177" s="6" t="s">
        <v>57</v>
      </c>
      <c r="C177" s="7">
        <v>45947</v>
      </c>
      <c r="D177" s="9" t="str">
        <f>HYPERLINK("https://www.epingalert.org/en/Search?viewData= G/TBT/N/BDI/671, G/TBT/N/KEN/1916, G/TBT/N/RWA/1290, G/TBT/N/TZA/1428, G/TBT/N/UGA/2234"," G/TBT/N/BDI/671, G/TBT/N/KEN/1916, G/TBT/N/RWA/1290, G/TBT/N/TZA/1428, G/TBT/N/UGA/2234")</f>
        <v xml:space="preserve"> G/TBT/N/BDI/671, G/TBT/N/KEN/1916, G/TBT/N/RWA/1290, G/TBT/N/TZA/1428, G/TBT/N/UGA/2234</v>
      </c>
      <c r="E177" s="8" t="s">
        <v>478</v>
      </c>
      <c r="F177" s="8" t="s">
        <v>479</v>
      </c>
      <c r="G177" s="8" t="s">
        <v>480</v>
      </c>
      <c r="H177" s="8" t="s">
        <v>481</v>
      </c>
      <c r="I177" s="8" t="s">
        <v>482</v>
      </c>
      <c r="J177" s="8" t="s">
        <v>483</v>
      </c>
      <c r="K177" s="8" t="s">
        <v>21</v>
      </c>
      <c r="L177" s="6"/>
      <c r="M177" s="7">
        <v>46007</v>
      </c>
      <c r="N177" s="6" t="s">
        <v>23</v>
      </c>
      <c r="O177" s="8" t="s">
        <v>484</v>
      </c>
      <c r="P177" s="6" t="str">
        <f>HYPERLINK("https://docs.wto.org/imrd/directdoc.asp?DDFDocuments/t/G/TBTN25/BDI671.DOCX", "https://docs.wto.org/imrd/directdoc.asp?DDFDocuments/t/G/TBTN25/BDI671.DOCX")</f>
        <v>https://docs.wto.org/imrd/directdoc.asp?DDFDocuments/t/G/TBTN25/BDI671.DOCX</v>
      </c>
      <c r="Q177" s="6" t="str">
        <f>HYPERLINK("https://docs.wto.org/imrd/directdoc.asp?DDFDocuments/u/G/TBTN25/BDI671.DOCX", "https://docs.wto.org/imrd/directdoc.asp?DDFDocuments/u/G/TBTN25/BDI671.DOCX")</f>
        <v>https://docs.wto.org/imrd/directdoc.asp?DDFDocuments/u/G/TBTN25/BDI671.DOCX</v>
      </c>
      <c r="R177" s="6" t="str">
        <f>HYPERLINK("https://docs.wto.org/imrd/directdoc.asp?DDFDocuments/v/G/TBTN25/BDI671.DOCX", "https://docs.wto.org/imrd/directdoc.asp?DDFDocuments/v/G/TBTN25/BDI671.DOCX")</f>
        <v>https://docs.wto.org/imrd/directdoc.asp?DDFDocuments/v/G/TBTN25/BDI671.DOCX</v>
      </c>
    </row>
    <row r="178" spans="1:18" ht="45" x14ac:dyDescent="0.25">
      <c r="A178" s="8" t="s">
        <v>480</v>
      </c>
      <c r="B178" s="6" t="s">
        <v>121</v>
      </c>
      <c r="C178" s="7">
        <v>45947</v>
      </c>
      <c r="D178" s="9" t="str">
        <f>HYPERLINK("https://www.epingalert.org/en/Search?viewData= G/TBT/N/BDI/671, G/TBT/N/KEN/1916, G/TBT/N/RWA/1290, G/TBT/N/TZA/1428, G/TBT/N/UGA/2234"," G/TBT/N/BDI/671, G/TBT/N/KEN/1916, G/TBT/N/RWA/1290, G/TBT/N/TZA/1428, G/TBT/N/UGA/2234")</f>
        <v xml:space="preserve"> G/TBT/N/BDI/671, G/TBT/N/KEN/1916, G/TBT/N/RWA/1290, G/TBT/N/TZA/1428, G/TBT/N/UGA/2234</v>
      </c>
      <c r="E178" s="8" t="s">
        <v>478</v>
      </c>
      <c r="F178" s="8" t="s">
        <v>479</v>
      </c>
      <c r="G178" s="8" t="s">
        <v>480</v>
      </c>
      <c r="H178" s="8" t="s">
        <v>481</v>
      </c>
      <c r="I178" s="8" t="s">
        <v>482</v>
      </c>
      <c r="J178" s="8" t="s">
        <v>483</v>
      </c>
      <c r="K178" s="8" t="s">
        <v>21</v>
      </c>
      <c r="L178" s="6"/>
      <c r="M178" s="7">
        <v>46007</v>
      </c>
      <c r="N178" s="6" t="s">
        <v>23</v>
      </c>
      <c r="O178" s="8" t="s">
        <v>484</v>
      </c>
      <c r="P178" s="6" t="str">
        <f>HYPERLINK("https://docs.wto.org/imrd/directdoc.asp?DDFDocuments/t/G/TBTN25/BDI671.DOCX", "https://docs.wto.org/imrd/directdoc.asp?DDFDocuments/t/G/TBTN25/BDI671.DOCX")</f>
        <v>https://docs.wto.org/imrd/directdoc.asp?DDFDocuments/t/G/TBTN25/BDI671.DOCX</v>
      </c>
      <c r="Q178" s="6" t="str">
        <f>HYPERLINK("https://docs.wto.org/imrd/directdoc.asp?DDFDocuments/u/G/TBTN25/BDI671.DOCX", "https://docs.wto.org/imrd/directdoc.asp?DDFDocuments/u/G/TBTN25/BDI671.DOCX")</f>
        <v>https://docs.wto.org/imrd/directdoc.asp?DDFDocuments/u/G/TBTN25/BDI671.DOCX</v>
      </c>
      <c r="R178" s="6" t="str">
        <f>HYPERLINK("https://docs.wto.org/imrd/directdoc.asp?DDFDocuments/v/G/TBTN25/BDI671.DOCX", "https://docs.wto.org/imrd/directdoc.asp?DDFDocuments/v/G/TBTN25/BDI671.DOCX")</f>
        <v>https://docs.wto.org/imrd/directdoc.asp?DDFDocuments/v/G/TBTN25/BDI671.DOCX</v>
      </c>
    </row>
    <row r="179" spans="1:18" ht="60" x14ac:dyDescent="0.25">
      <c r="A179" s="8" t="s">
        <v>523</v>
      </c>
      <c r="B179" s="6" t="s">
        <v>520</v>
      </c>
      <c r="C179" s="7">
        <v>45947</v>
      </c>
      <c r="D179" s="9" t="str">
        <f>HYPERLINK("https://www.epingalert.org/en/Search?viewData= G/TBT/N/CAN/757"," G/TBT/N/CAN/757")</f>
        <v xml:space="preserve"> G/TBT/N/CAN/757</v>
      </c>
      <c r="E179" s="8" t="s">
        <v>521</v>
      </c>
      <c r="F179" s="8" t="s">
        <v>522</v>
      </c>
      <c r="G179" s="8" t="s">
        <v>523</v>
      </c>
      <c r="H179" s="8" t="s">
        <v>21</v>
      </c>
      <c r="I179" s="8" t="s">
        <v>524</v>
      </c>
      <c r="J179" s="8" t="s">
        <v>78</v>
      </c>
      <c r="K179" s="8" t="s">
        <v>21</v>
      </c>
      <c r="L179" s="6"/>
      <c r="M179" s="7">
        <v>46013</v>
      </c>
      <c r="N179" s="6" t="s">
        <v>23</v>
      </c>
      <c r="O179" s="8" t="s">
        <v>525</v>
      </c>
      <c r="P179" s="6" t="str">
        <f>HYPERLINK("https://docs.wto.org/imrd/directdoc.asp?DDFDocuments/t/G/TBTN25/CAN757.DOCX", "https://docs.wto.org/imrd/directdoc.asp?DDFDocuments/t/G/TBTN25/CAN757.DOCX")</f>
        <v>https://docs.wto.org/imrd/directdoc.asp?DDFDocuments/t/G/TBTN25/CAN757.DOCX</v>
      </c>
      <c r="Q179" s="6" t="str">
        <f>HYPERLINK("https://docs.wto.org/imrd/directdoc.asp?DDFDocuments/u/G/TBTN25/CAN757.DOCX", "https://docs.wto.org/imrd/directdoc.asp?DDFDocuments/u/G/TBTN25/CAN757.DOCX")</f>
        <v>https://docs.wto.org/imrd/directdoc.asp?DDFDocuments/u/G/TBTN25/CAN757.DOCX</v>
      </c>
      <c r="R179" s="6" t="str">
        <f>HYPERLINK("https://docs.wto.org/imrd/directdoc.asp?DDFDocuments/v/G/TBTN25/CAN757.DOCX", "https://docs.wto.org/imrd/directdoc.asp?DDFDocuments/v/G/TBTN25/CAN757.DOCX")</f>
        <v>https://docs.wto.org/imrd/directdoc.asp?DDFDocuments/v/G/TBTN25/CAN757.DOCX</v>
      </c>
    </row>
    <row r="180" spans="1:18" ht="30" x14ac:dyDescent="0.25">
      <c r="A180" s="8" t="s">
        <v>506</v>
      </c>
      <c r="B180" s="6" t="s">
        <v>122</v>
      </c>
      <c r="C180" s="7">
        <v>45947</v>
      </c>
      <c r="D180" s="9" t="str">
        <f>HYPERLINK("https://www.epingalert.org/en/Search?viewData= G/TBT/N/BDI/666, G/TBT/N/KEN/1911, G/TBT/N/RWA/1285, G/TBT/N/TZA/1423, G/TBT/N/UGA/2229"," G/TBT/N/BDI/666, G/TBT/N/KEN/1911, G/TBT/N/RWA/1285, G/TBT/N/TZA/1423, G/TBT/N/UGA/2229")</f>
        <v xml:space="preserve"> G/TBT/N/BDI/666, G/TBT/N/KEN/1911, G/TBT/N/RWA/1285, G/TBT/N/TZA/1423, G/TBT/N/UGA/2229</v>
      </c>
      <c r="E180" s="8" t="s">
        <v>504</v>
      </c>
      <c r="F180" s="8" t="s">
        <v>505</v>
      </c>
      <c r="G180" s="8" t="s">
        <v>506</v>
      </c>
      <c r="H180" s="8" t="s">
        <v>488</v>
      </c>
      <c r="I180" s="8" t="s">
        <v>507</v>
      </c>
      <c r="J180" s="8" t="s">
        <v>483</v>
      </c>
      <c r="K180" s="8" t="s">
        <v>21</v>
      </c>
      <c r="L180" s="6"/>
      <c r="M180" s="7">
        <v>46007</v>
      </c>
      <c r="N180" s="6" t="s">
        <v>23</v>
      </c>
      <c r="O180" s="8" t="s">
        <v>508</v>
      </c>
      <c r="P180" s="6" t="str">
        <f>HYPERLINK("https://docs.wto.org/imrd/directdoc.asp?DDFDocuments/t/G/TBTN25/BDI666.DOCX", "https://docs.wto.org/imrd/directdoc.asp?DDFDocuments/t/G/TBTN25/BDI666.DOCX")</f>
        <v>https://docs.wto.org/imrd/directdoc.asp?DDFDocuments/t/G/TBTN25/BDI666.DOCX</v>
      </c>
      <c r="Q180" s="6" t="str">
        <f>HYPERLINK("https://docs.wto.org/imrd/directdoc.asp?DDFDocuments/u/G/TBTN25/BDI666.DOCX", "https://docs.wto.org/imrd/directdoc.asp?DDFDocuments/u/G/TBTN25/BDI666.DOCX")</f>
        <v>https://docs.wto.org/imrd/directdoc.asp?DDFDocuments/u/G/TBTN25/BDI666.DOCX</v>
      </c>
      <c r="R180" s="6" t="str">
        <f>HYPERLINK("https://docs.wto.org/imrd/directdoc.asp?DDFDocuments/v/G/TBTN25/BDI666.DOCX", "https://docs.wto.org/imrd/directdoc.asp?DDFDocuments/v/G/TBTN25/BDI666.DOCX")</f>
        <v>https://docs.wto.org/imrd/directdoc.asp?DDFDocuments/v/G/TBTN25/BDI666.DOCX</v>
      </c>
    </row>
    <row r="181" spans="1:18" ht="30" x14ac:dyDescent="0.25">
      <c r="A181" s="8" t="s">
        <v>506</v>
      </c>
      <c r="B181" s="6" t="s">
        <v>121</v>
      </c>
      <c r="C181" s="7">
        <v>45947</v>
      </c>
      <c r="D181" s="9" t="str">
        <f>HYPERLINK("https://www.epingalert.org/en/Search?viewData= G/TBT/N/BDI/666, G/TBT/N/KEN/1911, G/TBT/N/RWA/1285, G/TBT/N/TZA/1423, G/TBT/N/UGA/2229"," G/TBT/N/BDI/666, G/TBT/N/KEN/1911, G/TBT/N/RWA/1285, G/TBT/N/TZA/1423, G/TBT/N/UGA/2229")</f>
        <v xml:space="preserve"> G/TBT/N/BDI/666, G/TBT/N/KEN/1911, G/TBT/N/RWA/1285, G/TBT/N/TZA/1423, G/TBT/N/UGA/2229</v>
      </c>
      <c r="E181" s="8" t="s">
        <v>504</v>
      </c>
      <c r="F181" s="8" t="s">
        <v>505</v>
      </c>
      <c r="G181" s="8" t="s">
        <v>506</v>
      </c>
      <c r="H181" s="8" t="s">
        <v>488</v>
      </c>
      <c r="I181" s="8" t="s">
        <v>507</v>
      </c>
      <c r="J181" s="8" t="s">
        <v>483</v>
      </c>
      <c r="K181" s="8" t="s">
        <v>21</v>
      </c>
      <c r="L181" s="6"/>
      <c r="M181" s="7">
        <v>46007</v>
      </c>
      <c r="N181" s="6" t="s">
        <v>23</v>
      </c>
      <c r="O181" s="8" t="s">
        <v>508</v>
      </c>
      <c r="P181" s="6" t="str">
        <f>HYPERLINK("https://docs.wto.org/imrd/directdoc.asp?DDFDocuments/t/G/TBTN25/BDI666.DOCX", "https://docs.wto.org/imrd/directdoc.asp?DDFDocuments/t/G/TBTN25/BDI666.DOCX")</f>
        <v>https://docs.wto.org/imrd/directdoc.asp?DDFDocuments/t/G/TBTN25/BDI666.DOCX</v>
      </c>
      <c r="Q181" s="6" t="str">
        <f>HYPERLINK("https://docs.wto.org/imrd/directdoc.asp?DDFDocuments/u/G/TBTN25/BDI666.DOCX", "https://docs.wto.org/imrd/directdoc.asp?DDFDocuments/u/G/TBTN25/BDI666.DOCX")</f>
        <v>https://docs.wto.org/imrd/directdoc.asp?DDFDocuments/u/G/TBTN25/BDI666.DOCX</v>
      </c>
      <c r="R181" s="6" t="str">
        <f>HYPERLINK("https://docs.wto.org/imrd/directdoc.asp?DDFDocuments/v/G/TBTN25/BDI666.DOCX", "https://docs.wto.org/imrd/directdoc.asp?DDFDocuments/v/G/TBTN25/BDI666.DOCX")</f>
        <v>https://docs.wto.org/imrd/directdoc.asp?DDFDocuments/v/G/TBTN25/BDI666.DOCX</v>
      </c>
    </row>
    <row r="182" spans="1:18" ht="30" x14ac:dyDescent="0.25">
      <c r="A182" s="8" t="s">
        <v>497</v>
      </c>
      <c r="B182" s="6" t="s">
        <v>122</v>
      </c>
      <c r="C182" s="7">
        <v>45947</v>
      </c>
      <c r="D182" s="9" t="str">
        <f>HYPERLINK("https://www.epingalert.org/en/Search?viewData= G/TBT/N/BDI/665, G/TBT/N/KEN/1910, G/TBT/N/RWA/1284, G/TBT/N/TZA/1422, G/TBT/N/UGA/2228"," G/TBT/N/BDI/665, G/TBT/N/KEN/1910, G/TBT/N/RWA/1284, G/TBT/N/TZA/1422, G/TBT/N/UGA/2228")</f>
        <v xml:space="preserve"> G/TBT/N/BDI/665, G/TBT/N/KEN/1910, G/TBT/N/RWA/1284, G/TBT/N/TZA/1422, G/TBT/N/UGA/2228</v>
      </c>
      <c r="E182" s="8" t="s">
        <v>495</v>
      </c>
      <c r="F182" s="8" t="s">
        <v>496</v>
      </c>
      <c r="G182" s="8" t="s">
        <v>497</v>
      </c>
      <c r="H182" s="8" t="s">
        <v>498</v>
      </c>
      <c r="I182" s="8" t="s">
        <v>482</v>
      </c>
      <c r="J182" s="8" t="s">
        <v>483</v>
      </c>
      <c r="K182" s="8" t="s">
        <v>21</v>
      </c>
      <c r="L182" s="6"/>
      <c r="M182" s="7">
        <v>46007</v>
      </c>
      <c r="N182" s="6" t="s">
        <v>23</v>
      </c>
      <c r="O182" s="8" t="s">
        <v>499</v>
      </c>
      <c r="P182" s="6" t="str">
        <f>HYPERLINK("https://docs.wto.org/imrd/directdoc.asp?DDFDocuments/t/G/TBTN25/BDI665.DOCX", "https://docs.wto.org/imrd/directdoc.asp?DDFDocuments/t/G/TBTN25/BDI665.DOCX")</f>
        <v>https://docs.wto.org/imrd/directdoc.asp?DDFDocuments/t/G/TBTN25/BDI665.DOCX</v>
      </c>
      <c r="Q182" s="6" t="str">
        <f>HYPERLINK("https://docs.wto.org/imrd/directdoc.asp?DDFDocuments/u/G/TBTN25/BDI665.DOCX", "https://docs.wto.org/imrd/directdoc.asp?DDFDocuments/u/G/TBTN25/BDI665.DOCX")</f>
        <v>https://docs.wto.org/imrd/directdoc.asp?DDFDocuments/u/G/TBTN25/BDI665.DOCX</v>
      </c>
      <c r="R182" s="6" t="str">
        <f>HYPERLINK("https://docs.wto.org/imrd/directdoc.asp?DDFDocuments/v/G/TBTN25/BDI665.DOCX", "https://docs.wto.org/imrd/directdoc.asp?DDFDocuments/v/G/TBTN25/BDI665.DOCX")</f>
        <v>https://docs.wto.org/imrd/directdoc.asp?DDFDocuments/v/G/TBTN25/BDI665.DOCX</v>
      </c>
    </row>
    <row r="183" spans="1:18" ht="90" x14ac:dyDescent="0.25">
      <c r="A183" s="8" t="s">
        <v>487</v>
      </c>
      <c r="B183" s="6" t="s">
        <v>121</v>
      </c>
      <c r="C183" s="7">
        <v>45947</v>
      </c>
      <c r="D183" s="9" t="str">
        <f>HYPERLINK("https://www.epingalert.org/en/Search?viewData= G/TBT/N/BDI/669, G/TBT/N/KEN/1914, G/TBT/N/RWA/1288, G/TBT/N/TZA/1426, G/TBT/N/UGA/2232"," G/TBT/N/BDI/669, G/TBT/N/KEN/1914, G/TBT/N/RWA/1288, G/TBT/N/TZA/1426, G/TBT/N/UGA/2232")</f>
        <v xml:space="preserve"> G/TBT/N/BDI/669, G/TBT/N/KEN/1914, G/TBT/N/RWA/1288, G/TBT/N/TZA/1426, G/TBT/N/UGA/2232</v>
      </c>
      <c r="E183" s="8" t="s">
        <v>485</v>
      </c>
      <c r="F183" s="8" t="s">
        <v>486</v>
      </c>
      <c r="G183" s="8" t="s">
        <v>487</v>
      </c>
      <c r="H183" s="8" t="s">
        <v>488</v>
      </c>
      <c r="I183" s="8" t="s">
        <v>482</v>
      </c>
      <c r="J183" s="8" t="s">
        <v>483</v>
      </c>
      <c r="K183" s="8" t="s">
        <v>21</v>
      </c>
      <c r="L183" s="6"/>
      <c r="M183" s="7">
        <v>46007</v>
      </c>
      <c r="N183" s="6" t="s">
        <v>23</v>
      </c>
      <c r="O183" s="8" t="s">
        <v>489</v>
      </c>
      <c r="P183" s="6" t="str">
        <f>HYPERLINK("https://docs.wto.org/imrd/directdoc.asp?DDFDocuments/t/G/TBTN25/BDI669.DOCX", "https://docs.wto.org/imrd/directdoc.asp?DDFDocuments/t/G/TBTN25/BDI669.DOCX")</f>
        <v>https://docs.wto.org/imrd/directdoc.asp?DDFDocuments/t/G/TBTN25/BDI669.DOCX</v>
      </c>
      <c r="Q183" s="6" t="str">
        <f>HYPERLINK("https://docs.wto.org/imrd/directdoc.asp?DDFDocuments/u/G/TBTN25/BDI669.DOCX", "https://docs.wto.org/imrd/directdoc.asp?DDFDocuments/u/G/TBTN25/BDI669.DOCX")</f>
        <v>https://docs.wto.org/imrd/directdoc.asp?DDFDocuments/u/G/TBTN25/BDI669.DOCX</v>
      </c>
      <c r="R183" s="6" t="str">
        <f>HYPERLINK("https://docs.wto.org/imrd/directdoc.asp?DDFDocuments/v/G/TBTN25/BDI669.DOCX", "https://docs.wto.org/imrd/directdoc.asp?DDFDocuments/v/G/TBTN25/BDI669.DOCX")</f>
        <v>https://docs.wto.org/imrd/directdoc.asp?DDFDocuments/v/G/TBTN25/BDI669.DOCX</v>
      </c>
    </row>
    <row r="184" spans="1:18" ht="75" x14ac:dyDescent="0.25">
      <c r="A184" s="8" t="s">
        <v>515</v>
      </c>
      <c r="B184" s="6" t="s">
        <v>121</v>
      </c>
      <c r="C184" s="7">
        <v>45947</v>
      </c>
      <c r="D184" s="9" t="str">
        <f>HYPERLINK("https://www.epingalert.org/en/Search?viewData= G/TBT/N/BDI/664, G/TBT/N/KEN/1909, G/TBT/N/RWA/1283, G/TBT/N/TZA/1421, G/TBT/N/UGA/2227"," G/TBT/N/BDI/664, G/TBT/N/KEN/1909, G/TBT/N/RWA/1283, G/TBT/N/TZA/1421, G/TBT/N/UGA/2227")</f>
        <v xml:space="preserve"> G/TBT/N/BDI/664, G/TBT/N/KEN/1909, G/TBT/N/RWA/1283, G/TBT/N/TZA/1421, G/TBT/N/UGA/2227</v>
      </c>
      <c r="E184" s="8" t="s">
        <v>513</v>
      </c>
      <c r="F184" s="8" t="s">
        <v>514</v>
      </c>
      <c r="G184" s="8" t="s">
        <v>515</v>
      </c>
      <c r="H184" s="8" t="s">
        <v>493</v>
      </c>
      <c r="I184" s="8" t="s">
        <v>507</v>
      </c>
      <c r="J184" s="8" t="s">
        <v>483</v>
      </c>
      <c r="K184" s="8" t="s">
        <v>21</v>
      </c>
      <c r="L184" s="6"/>
      <c r="M184" s="7">
        <v>46007</v>
      </c>
      <c r="N184" s="6" t="s">
        <v>23</v>
      </c>
      <c r="O184" s="8" t="s">
        <v>516</v>
      </c>
      <c r="P184" s="6" t="str">
        <f>HYPERLINK("https://docs.wto.org/imrd/directdoc.asp?DDFDocuments/t/G/TBTN25/BDI664.DOCX", "https://docs.wto.org/imrd/directdoc.asp?DDFDocuments/t/G/TBTN25/BDI664.DOCX")</f>
        <v>https://docs.wto.org/imrd/directdoc.asp?DDFDocuments/t/G/TBTN25/BDI664.DOCX</v>
      </c>
      <c r="Q184" s="6" t="str">
        <f>HYPERLINK("https://docs.wto.org/imrd/directdoc.asp?DDFDocuments/u/G/TBTN25/BDI664.DOCX", "https://docs.wto.org/imrd/directdoc.asp?DDFDocuments/u/G/TBTN25/BDI664.DOCX")</f>
        <v>https://docs.wto.org/imrd/directdoc.asp?DDFDocuments/u/G/TBTN25/BDI664.DOCX</v>
      </c>
      <c r="R184" s="6" t="str">
        <f>HYPERLINK("https://docs.wto.org/imrd/directdoc.asp?DDFDocuments/v/G/TBTN25/BDI664.DOCX", "https://docs.wto.org/imrd/directdoc.asp?DDFDocuments/v/G/TBTN25/BDI664.DOCX")</f>
        <v>https://docs.wto.org/imrd/directdoc.asp?DDFDocuments/v/G/TBTN25/BDI664.DOCX</v>
      </c>
    </row>
    <row r="185" spans="1:18" ht="30" x14ac:dyDescent="0.25">
      <c r="A185" s="8" t="s">
        <v>497</v>
      </c>
      <c r="B185" s="6" t="s">
        <v>108</v>
      </c>
      <c r="C185" s="7">
        <v>45947</v>
      </c>
      <c r="D185" s="9" t="str">
        <f>HYPERLINK("https://www.epingalert.org/en/Search?viewData= G/TBT/N/BDI/668, G/TBT/N/KEN/1913, G/TBT/N/RWA/1287, G/TBT/N/TZA/1425, G/TBT/N/UGA/2231"," G/TBT/N/BDI/668, G/TBT/N/KEN/1913, G/TBT/N/RWA/1287, G/TBT/N/TZA/1425, G/TBT/N/UGA/2231")</f>
        <v xml:space="preserve"> G/TBT/N/BDI/668, G/TBT/N/KEN/1913, G/TBT/N/RWA/1287, G/TBT/N/TZA/1425, G/TBT/N/UGA/2231</v>
      </c>
      <c r="E185" s="8" t="s">
        <v>517</v>
      </c>
      <c r="F185" s="8" t="s">
        <v>518</v>
      </c>
      <c r="G185" s="8" t="s">
        <v>497</v>
      </c>
      <c r="H185" s="8" t="s">
        <v>498</v>
      </c>
      <c r="I185" s="8" t="s">
        <v>482</v>
      </c>
      <c r="J185" s="8" t="s">
        <v>483</v>
      </c>
      <c r="K185" s="8" t="s">
        <v>21</v>
      </c>
      <c r="L185" s="6"/>
      <c r="M185" s="7">
        <v>46007</v>
      </c>
      <c r="N185" s="6" t="s">
        <v>23</v>
      </c>
      <c r="O185" s="8" t="s">
        <v>519</v>
      </c>
      <c r="P185" s="6" t="str">
        <f>HYPERLINK("https://docs.wto.org/imrd/directdoc.asp?DDFDocuments/t/G/TBTN25/BDI668.DOCX", "https://docs.wto.org/imrd/directdoc.asp?DDFDocuments/t/G/TBTN25/BDI668.DOCX")</f>
        <v>https://docs.wto.org/imrd/directdoc.asp?DDFDocuments/t/G/TBTN25/BDI668.DOCX</v>
      </c>
      <c r="Q185" s="6" t="str">
        <f>HYPERLINK("https://docs.wto.org/imrd/directdoc.asp?DDFDocuments/u/G/TBTN25/BDI668.DOCX", "https://docs.wto.org/imrd/directdoc.asp?DDFDocuments/u/G/TBTN25/BDI668.DOCX")</f>
        <v>https://docs.wto.org/imrd/directdoc.asp?DDFDocuments/u/G/TBTN25/BDI668.DOCX</v>
      </c>
      <c r="R185" s="6" t="str">
        <f>HYPERLINK("https://docs.wto.org/imrd/directdoc.asp?DDFDocuments/v/G/TBTN25/BDI668.DOCX", "https://docs.wto.org/imrd/directdoc.asp?DDFDocuments/v/G/TBTN25/BDI668.DOCX")</f>
        <v>https://docs.wto.org/imrd/directdoc.asp?DDFDocuments/v/G/TBTN25/BDI668.DOCX</v>
      </c>
    </row>
    <row r="186" spans="1:18" ht="75" x14ac:dyDescent="0.25">
      <c r="A186" s="8" t="s">
        <v>492</v>
      </c>
      <c r="B186" s="6" t="s">
        <v>57</v>
      </c>
      <c r="C186" s="7">
        <v>45947</v>
      </c>
      <c r="D186" s="9" t="str">
        <f>HYPERLINK("https://www.epingalert.org/en/Search?viewData= G/TBT/N/BDI/670, G/TBT/N/KEN/1915, G/TBT/N/RWA/1289, G/TBT/N/TZA/1427, G/TBT/N/UGA/2233"," G/TBT/N/BDI/670, G/TBT/N/KEN/1915, G/TBT/N/RWA/1289, G/TBT/N/TZA/1427, G/TBT/N/UGA/2233")</f>
        <v xml:space="preserve"> G/TBT/N/BDI/670, G/TBT/N/KEN/1915, G/TBT/N/RWA/1289, G/TBT/N/TZA/1427, G/TBT/N/UGA/2233</v>
      </c>
      <c r="E186" s="8" t="s">
        <v>500</v>
      </c>
      <c r="F186" s="8" t="s">
        <v>501</v>
      </c>
      <c r="G186" s="8" t="s">
        <v>492</v>
      </c>
      <c r="H186" s="8" t="s">
        <v>493</v>
      </c>
      <c r="I186" s="8" t="s">
        <v>482</v>
      </c>
      <c r="J186" s="8" t="s">
        <v>502</v>
      </c>
      <c r="K186" s="8" t="s">
        <v>21</v>
      </c>
      <c r="L186" s="6"/>
      <c r="M186" s="7">
        <v>46007</v>
      </c>
      <c r="N186" s="6" t="s">
        <v>23</v>
      </c>
      <c r="O186" s="8" t="s">
        <v>503</v>
      </c>
      <c r="P186" s="6" t="str">
        <f>HYPERLINK("https://docs.wto.org/imrd/directdoc.asp?DDFDocuments/t/G/TBTN25/BDI670.DOCX", "https://docs.wto.org/imrd/directdoc.asp?DDFDocuments/t/G/TBTN25/BDI670.DOCX")</f>
        <v>https://docs.wto.org/imrd/directdoc.asp?DDFDocuments/t/G/TBTN25/BDI670.DOCX</v>
      </c>
      <c r="Q186" s="6" t="str">
        <f>HYPERLINK("https://docs.wto.org/imrd/directdoc.asp?DDFDocuments/u/G/TBTN25/BDI670.DOCX", "https://docs.wto.org/imrd/directdoc.asp?DDFDocuments/u/G/TBTN25/BDI670.DOCX")</f>
        <v>https://docs.wto.org/imrd/directdoc.asp?DDFDocuments/u/G/TBTN25/BDI670.DOCX</v>
      </c>
      <c r="R186" s="6" t="str">
        <f>HYPERLINK("https://docs.wto.org/imrd/directdoc.asp?DDFDocuments/v/G/TBTN25/BDI670.DOCX", "https://docs.wto.org/imrd/directdoc.asp?DDFDocuments/v/G/TBTN25/BDI670.DOCX")</f>
        <v>https://docs.wto.org/imrd/directdoc.asp?DDFDocuments/v/G/TBTN25/BDI670.DOCX</v>
      </c>
    </row>
    <row r="187" spans="1:18" ht="75" x14ac:dyDescent="0.25">
      <c r="A187" s="8" t="s">
        <v>492</v>
      </c>
      <c r="B187" s="6" t="s">
        <v>121</v>
      </c>
      <c r="C187" s="7">
        <v>45947</v>
      </c>
      <c r="D187" s="9" t="str">
        <f>HYPERLINK("https://www.epingalert.org/en/Search?viewData= G/TBT/N/BDI/670, G/TBT/N/KEN/1915, G/TBT/N/RWA/1289, G/TBT/N/TZA/1427, G/TBT/N/UGA/2233"," G/TBT/N/BDI/670, G/TBT/N/KEN/1915, G/TBT/N/RWA/1289, G/TBT/N/TZA/1427, G/TBT/N/UGA/2233")</f>
        <v xml:space="preserve"> G/TBT/N/BDI/670, G/TBT/N/KEN/1915, G/TBT/N/RWA/1289, G/TBT/N/TZA/1427, G/TBT/N/UGA/2233</v>
      </c>
      <c r="E187" s="8" t="s">
        <v>500</v>
      </c>
      <c r="F187" s="8" t="s">
        <v>501</v>
      </c>
      <c r="G187" s="8" t="s">
        <v>492</v>
      </c>
      <c r="H187" s="8" t="s">
        <v>493</v>
      </c>
      <c r="I187" s="8" t="s">
        <v>482</v>
      </c>
      <c r="J187" s="8" t="s">
        <v>502</v>
      </c>
      <c r="K187" s="8" t="s">
        <v>21</v>
      </c>
      <c r="L187" s="6"/>
      <c r="M187" s="7">
        <v>46007</v>
      </c>
      <c r="N187" s="6" t="s">
        <v>23</v>
      </c>
      <c r="O187" s="8" t="s">
        <v>503</v>
      </c>
      <c r="P187" s="6" t="str">
        <f>HYPERLINK("https://docs.wto.org/imrd/directdoc.asp?DDFDocuments/t/G/TBTN25/BDI670.DOCX", "https://docs.wto.org/imrd/directdoc.asp?DDFDocuments/t/G/TBTN25/BDI670.DOCX")</f>
        <v>https://docs.wto.org/imrd/directdoc.asp?DDFDocuments/t/G/TBTN25/BDI670.DOCX</v>
      </c>
      <c r="Q187" s="6" t="str">
        <f>HYPERLINK("https://docs.wto.org/imrd/directdoc.asp?DDFDocuments/u/G/TBTN25/BDI670.DOCX", "https://docs.wto.org/imrd/directdoc.asp?DDFDocuments/u/G/TBTN25/BDI670.DOCX")</f>
        <v>https://docs.wto.org/imrd/directdoc.asp?DDFDocuments/u/G/TBTN25/BDI670.DOCX</v>
      </c>
      <c r="R187" s="6" t="str">
        <f>HYPERLINK("https://docs.wto.org/imrd/directdoc.asp?DDFDocuments/v/G/TBTN25/BDI670.DOCX", "https://docs.wto.org/imrd/directdoc.asp?DDFDocuments/v/G/TBTN25/BDI670.DOCX")</f>
        <v>https://docs.wto.org/imrd/directdoc.asp?DDFDocuments/v/G/TBTN25/BDI670.DOCX</v>
      </c>
    </row>
    <row r="188" spans="1:18" ht="30" x14ac:dyDescent="0.25">
      <c r="A188" s="8" t="s">
        <v>528</v>
      </c>
      <c r="B188" s="6" t="s">
        <v>397</v>
      </c>
      <c r="C188" s="7">
        <v>45946</v>
      </c>
      <c r="D188" s="9" t="str">
        <f>HYPERLINK("https://www.epingalert.org/en/Search?viewData= G/TBT/N/BRA/1607"," G/TBT/N/BRA/1607")</f>
        <v xml:space="preserve"> G/TBT/N/BRA/1607</v>
      </c>
      <c r="E188" s="8" t="s">
        <v>526</v>
      </c>
      <c r="F188" s="8" t="s">
        <v>527</v>
      </c>
      <c r="G188" s="8" t="s">
        <v>528</v>
      </c>
      <c r="H188" s="8" t="s">
        <v>529</v>
      </c>
      <c r="I188" s="8" t="s">
        <v>156</v>
      </c>
      <c r="J188" s="8" t="s">
        <v>530</v>
      </c>
      <c r="K188" s="8" t="s">
        <v>21</v>
      </c>
      <c r="L188" s="6"/>
      <c r="M188" s="7" t="s">
        <v>21</v>
      </c>
      <c r="N188" s="6" t="s">
        <v>23</v>
      </c>
      <c r="O188" s="8" t="s">
        <v>531</v>
      </c>
      <c r="P188" s="6" t="str">
        <f>HYPERLINK("https://docs.wto.org/imrd/directdoc.asp?DDFDocuments/t/G/TBTN25/BRA1607.DOCX", "https://docs.wto.org/imrd/directdoc.asp?DDFDocuments/t/G/TBTN25/BRA1607.DOCX")</f>
        <v>https://docs.wto.org/imrd/directdoc.asp?DDFDocuments/t/G/TBTN25/BRA1607.DOCX</v>
      </c>
      <c r="Q188" s="6" t="str">
        <f>HYPERLINK("https://docs.wto.org/imrd/directdoc.asp?DDFDocuments/u/G/TBTN25/BRA1607.DOCX", "https://docs.wto.org/imrd/directdoc.asp?DDFDocuments/u/G/TBTN25/BRA1607.DOCX")</f>
        <v>https://docs.wto.org/imrd/directdoc.asp?DDFDocuments/u/G/TBTN25/BRA1607.DOCX</v>
      </c>
      <c r="R188" s="6" t="str">
        <f>HYPERLINK("https://docs.wto.org/imrd/directdoc.asp?DDFDocuments/v/G/TBTN25/BRA1607.DOCX", "https://docs.wto.org/imrd/directdoc.asp?DDFDocuments/v/G/TBTN25/BRA1607.DOCX")</f>
        <v>https://docs.wto.org/imrd/directdoc.asp?DDFDocuments/v/G/TBTN25/BRA1607.DOCX</v>
      </c>
    </row>
    <row r="189" spans="1:18" ht="75" x14ac:dyDescent="0.25">
      <c r="A189" s="8" t="s">
        <v>534</v>
      </c>
      <c r="B189" s="6" t="s">
        <v>397</v>
      </c>
      <c r="C189" s="7">
        <v>45946</v>
      </c>
      <c r="D189" s="9" t="str">
        <f>HYPERLINK("https://www.epingalert.org/en/Search?viewData= G/TBT/N/BRA/1608"," G/TBT/N/BRA/1608")</f>
        <v xml:space="preserve"> G/TBT/N/BRA/1608</v>
      </c>
      <c r="E189" s="8" t="s">
        <v>532</v>
      </c>
      <c r="F189" s="8" t="s">
        <v>533</v>
      </c>
      <c r="G189" s="8" t="s">
        <v>534</v>
      </c>
      <c r="H189" s="8" t="s">
        <v>21</v>
      </c>
      <c r="I189" s="8" t="s">
        <v>62</v>
      </c>
      <c r="J189" s="8" t="s">
        <v>530</v>
      </c>
      <c r="K189" s="8" t="s">
        <v>21</v>
      </c>
      <c r="L189" s="6"/>
      <c r="M189" s="7">
        <v>45981</v>
      </c>
      <c r="N189" s="6" t="s">
        <v>23</v>
      </c>
      <c r="O189" s="8" t="s">
        <v>535</v>
      </c>
      <c r="P189" s="6" t="str">
        <f>HYPERLINK("https://docs.wto.org/imrd/directdoc.asp?DDFDocuments/t/G/TBTN25/BRA1608.DOCX", "https://docs.wto.org/imrd/directdoc.asp?DDFDocuments/t/G/TBTN25/BRA1608.DOCX")</f>
        <v>https://docs.wto.org/imrd/directdoc.asp?DDFDocuments/t/G/TBTN25/BRA1608.DOCX</v>
      </c>
      <c r="Q189" s="6" t="str">
        <f>HYPERLINK("https://docs.wto.org/imrd/directdoc.asp?DDFDocuments/u/G/TBTN25/BRA1608.DOCX", "https://docs.wto.org/imrd/directdoc.asp?DDFDocuments/u/G/TBTN25/BRA1608.DOCX")</f>
        <v>https://docs.wto.org/imrd/directdoc.asp?DDFDocuments/u/G/TBTN25/BRA1608.DOCX</v>
      </c>
      <c r="R189" s="6" t="str">
        <f>HYPERLINK("https://docs.wto.org/imrd/directdoc.asp?DDFDocuments/v/G/TBTN25/BRA1608.DOCX", "https://docs.wto.org/imrd/directdoc.asp?DDFDocuments/v/G/TBTN25/BRA1608.DOCX")</f>
        <v>https://docs.wto.org/imrd/directdoc.asp?DDFDocuments/v/G/TBTN25/BRA1608.DOCX</v>
      </c>
    </row>
    <row r="190" spans="1:18" ht="210" x14ac:dyDescent="0.25">
      <c r="A190" s="8" t="s">
        <v>539</v>
      </c>
      <c r="B190" s="6" t="s">
        <v>536</v>
      </c>
      <c r="C190" s="7">
        <v>45946</v>
      </c>
      <c r="D190" s="9" t="str">
        <f>HYPERLINK("https://www.epingalert.org/en/Search?viewData= G/TBT/N/NZL/151"," G/TBT/N/NZL/151")</f>
        <v xml:space="preserve"> G/TBT/N/NZL/151</v>
      </c>
      <c r="E190" s="8" t="s">
        <v>537</v>
      </c>
      <c r="F190" s="8" t="s">
        <v>538</v>
      </c>
      <c r="G190" s="8" t="s">
        <v>539</v>
      </c>
      <c r="H190" s="8" t="s">
        <v>540</v>
      </c>
      <c r="I190" s="8" t="s">
        <v>541</v>
      </c>
      <c r="J190" s="8" t="s">
        <v>542</v>
      </c>
      <c r="K190" s="8" t="s">
        <v>21</v>
      </c>
      <c r="L190" s="6"/>
      <c r="M190" s="7">
        <v>46006</v>
      </c>
      <c r="N190" s="6" t="s">
        <v>23</v>
      </c>
      <c r="O190" s="8" t="s">
        <v>543</v>
      </c>
      <c r="P190" s="6" t="str">
        <f>HYPERLINK("https://docs.wto.org/imrd/directdoc.asp?DDFDocuments/t/G/TBTN25/NZL151.DOCX", "https://docs.wto.org/imrd/directdoc.asp?DDFDocuments/t/G/TBTN25/NZL151.DOCX")</f>
        <v>https://docs.wto.org/imrd/directdoc.asp?DDFDocuments/t/G/TBTN25/NZL151.DOCX</v>
      </c>
      <c r="Q190" s="6" t="str">
        <f>HYPERLINK("https://docs.wto.org/imrd/directdoc.asp?DDFDocuments/u/G/TBTN25/NZL151.DOCX", "https://docs.wto.org/imrd/directdoc.asp?DDFDocuments/u/G/TBTN25/NZL151.DOCX")</f>
        <v>https://docs.wto.org/imrd/directdoc.asp?DDFDocuments/u/G/TBTN25/NZL151.DOCX</v>
      </c>
      <c r="R190" s="6" t="str">
        <f>HYPERLINK("https://docs.wto.org/imrd/directdoc.asp?DDFDocuments/v/G/TBTN25/NZL151.DOCX", "https://docs.wto.org/imrd/directdoc.asp?DDFDocuments/v/G/TBTN25/NZL151.DOCX")</f>
        <v>https://docs.wto.org/imrd/directdoc.asp?DDFDocuments/v/G/TBTN25/NZL151.DOCX</v>
      </c>
    </row>
    <row r="191" spans="1:18" ht="45" x14ac:dyDescent="0.25">
      <c r="A191" s="8" t="s">
        <v>547</v>
      </c>
      <c r="B191" s="6" t="s">
        <v>544</v>
      </c>
      <c r="C191" s="7">
        <v>45945</v>
      </c>
      <c r="D191" s="9" t="str">
        <f>HYPERLINK("https://www.epingalert.org/en/Search?viewData= G/TBT/N/EGY/558"," G/TBT/N/EGY/558")</f>
        <v xml:space="preserve"> G/TBT/N/EGY/558</v>
      </c>
      <c r="E191" s="8" t="s">
        <v>545</v>
      </c>
      <c r="F191" s="8" t="s">
        <v>546</v>
      </c>
      <c r="G191" s="8" t="s">
        <v>547</v>
      </c>
      <c r="H191" s="8" t="s">
        <v>21</v>
      </c>
      <c r="I191" s="8" t="s">
        <v>141</v>
      </c>
      <c r="J191" s="8" t="s">
        <v>530</v>
      </c>
      <c r="K191" s="8" t="s">
        <v>21</v>
      </c>
      <c r="L191" s="6"/>
      <c r="M191" s="7">
        <v>46005</v>
      </c>
      <c r="N191" s="6" t="s">
        <v>23</v>
      </c>
      <c r="O191" s="6"/>
      <c r="P191" s="6" t="str">
        <f>HYPERLINK("https://docs.wto.org/imrd/directdoc.asp?DDFDocuments/t/G/TBTN25/EGY558.DOCX", "https://docs.wto.org/imrd/directdoc.asp?DDFDocuments/t/G/TBTN25/EGY558.DOCX")</f>
        <v>https://docs.wto.org/imrd/directdoc.asp?DDFDocuments/t/G/TBTN25/EGY558.DOCX</v>
      </c>
      <c r="Q191" s="6" t="str">
        <f>HYPERLINK("https://docs.wto.org/imrd/directdoc.asp?DDFDocuments/u/G/TBTN25/EGY558.DOCX", "https://docs.wto.org/imrd/directdoc.asp?DDFDocuments/u/G/TBTN25/EGY558.DOCX")</f>
        <v>https://docs.wto.org/imrd/directdoc.asp?DDFDocuments/u/G/TBTN25/EGY558.DOCX</v>
      </c>
      <c r="R191" s="6" t="str">
        <f>HYPERLINK("https://docs.wto.org/imrd/directdoc.asp?DDFDocuments/v/G/TBTN25/EGY558.DOCX", "https://docs.wto.org/imrd/directdoc.asp?DDFDocuments/v/G/TBTN25/EGY558.DOCX")</f>
        <v>https://docs.wto.org/imrd/directdoc.asp?DDFDocuments/v/G/TBTN25/EGY558.DOCX</v>
      </c>
    </row>
    <row r="192" spans="1:18" ht="135" x14ac:dyDescent="0.25">
      <c r="A192" s="8" t="s">
        <v>550</v>
      </c>
      <c r="B192" s="6" t="s">
        <v>544</v>
      </c>
      <c r="C192" s="7">
        <v>45945</v>
      </c>
      <c r="D192" s="9" t="str">
        <f>HYPERLINK("https://www.epingalert.org/en/Search?viewData= G/TBT/N/EGY/561"," G/TBT/N/EGY/561")</f>
        <v xml:space="preserve"> G/TBT/N/EGY/561</v>
      </c>
      <c r="E192" s="8" t="s">
        <v>548</v>
      </c>
      <c r="F192" s="8" t="s">
        <v>549</v>
      </c>
      <c r="G192" s="8" t="s">
        <v>550</v>
      </c>
      <c r="H192" s="8" t="s">
        <v>21</v>
      </c>
      <c r="I192" s="8" t="s">
        <v>551</v>
      </c>
      <c r="J192" s="8" t="s">
        <v>530</v>
      </c>
      <c r="K192" s="8" t="s">
        <v>21</v>
      </c>
      <c r="L192" s="6"/>
      <c r="M192" s="7">
        <v>46005</v>
      </c>
      <c r="N192" s="6" t="s">
        <v>23</v>
      </c>
      <c r="O192" s="6"/>
      <c r="P192" s="6" t="str">
        <f>HYPERLINK("https://docs.wto.org/imrd/directdoc.asp?DDFDocuments/t/G/TBTN25/EGY561.DOCX", "https://docs.wto.org/imrd/directdoc.asp?DDFDocuments/t/G/TBTN25/EGY561.DOCX")</f>
        <v>https://docs.wto.org/imrd/directdoc.asp?DDFDocuments/t/G/TBTN25/EGY561.DOCX</v>
      </c>
      <c r="Q192" s="6" t="str">
        <f>HYPERLINK("https://docs.wto.org/imrd/directdoc.asp?DDFDocuments/u/G/TBTN25/EGY561.DOCX", "https://docs.wto.org/imrd/directdoc.asp?DDFDocuments/u/G/TBTN25/EGY561.DOCX")</f>
        <v>https://docs.wto.org/imrd/directdoc.asp?DDFDocuments/u/G/TBTN25/EGY561.DOCX</v>
      </c>
      <c r="R192" s="6" t="str">
        <f>HYPERLINK("https://docs.wto.org/imrd/directdoc.asp?DDFDocuments/v/G/TBTN25/EGY561.DOCX", "https://docs.wto.org/imrd/directdoc.asp?DDFDocuments/v/G/TBTN25/EGY561.DOCX")</f>
        <v>https://docs.wto.org/imrd/directdoc.asp?DDFDocuments/v/G/TBTN25/EGY561.DOCX</v>
      </c>
    </row>
    <row r="193" spans="1:18" ht="45" x14ac:dyDescent="0.25">
      <c r="A193" s="8" t="s">
        <v>547</v>
      </c>
      <c r="B193" s="6" t="s">
        <v>544</v>
      </c>
      <c r="C193" s="7">
        <v>45945</v>
      </c>
      <c r="D193" s="9" t="str">
        <f>HYPERLINK("https://www.epingalert.org/en/Search?viewData= G/TBT/N/EGY/559"," G/TBT/N/EGY/559")</f>
        <v xml:space="preserve"> G/TBT/N/EGY/559</v>
      </c>
      <c r="E193" s="8" t="s">
        <v>552</v>
      </c>
      <c r="F193" s="8" t="s">
        <v>553</v>
      </c>
      <c r="G193" s="8" t="s">
        <v>547</v>
      </c>
      <c r="H193" s="8" t="s">
        <v>21</v>
      </c>
      <c r="I193" s="8" t="s">
        <v>141</v>
      </c>
      <c r="J193" s="8" t="s">
        <v>530</v>
      </c>
      <c r="K193" s="8" t="s">
        <v>21</v>
      </c>
      <c r="L193" s="6"/>
      <c r="M193" s="7">
        <v>46005</v>
      </c>
      <c r="N193" s="6" t="s">
        <v>23</v>
      </c>
      <c r="O193" s="6"/>
      <c r="P193" s="6" t="str">
        <f>HYPERLINK("https://docs.wto.org/imrd/directdoc.asp?DDFDocuments/t/G/TBTN25/EGY559.DOCX", "https://docs.wto.org/imrd/directdoc.asp?DDFDocuments/t/G/TBTN25/EGY559.DOCX")</f>
        <v>https://docs.wto.org/imrd/directdoc.asp?DDFDocuments/t/G/TBTN25/EGY559.DOCX</v>
      </c>
      <c r="Q193" s="6" t="str">
        <f>HYPERLINK("https://docs.wto.org/imrd/directdoc.asp?DDFDocuments/u/G/TBTN25/EGY559.DOCX", "https://docs.wto.org/imrd/directdoc.asp?DDFDocuments/u/G/TBTN25/EGY559.DOCX")</f>
        <v>https://docs.wto.org/imrd/directdoc.asp?DDFDocuments/u/G/TBTN25/EGY559.DOCX</v>
      </c>
      <c r="R193" s="6" t="str">
        <f>HYPERLINK("https://docs.wto.org/imrd/directdoc.asp?DDFDocuments/v/G/TBTN25/EGY559.DOCX", "https://docs.wto.org/imrd/directdoc.asp?DDFDocuments/v/G/TBTN25/EGY559.DOCX")</f>
        <v>https://docs.wto.org/imrd/directdoc.asp?DDFDocuments/v/G/TBTN25/EGY559.DOCX</v>
      </c>
    </row>
    <row r="194" spans="1:18" ht="225" x14ac:dyDescent="0.25">
      <c r="A194" s="8" t="s">
        <v>557</v>
      </c>
      <c r="B194" s="6" t="s">
        <v>554</v>
      </c>
      <c r="C194" s="7">
        <v>45945</v>
      </c>
      <c r="D194" s="9" t="str">
        <f>HYPERLINK("https://www.epingalert.org/en/Search?viewData= G/TBT/N/MYS/129"," G/TBT/N/MYS/129")</f>
        <v xml:space="preserve"> G/TBT/N/MYS/129</v>
      </c>
      <c r="E194" s="8" t="s">
        <v>555</v>
      </c>
      <c r="F194" s="8" t="s">
        <v>556</v>
      </c>
      <c r="G194" s="8" t="s">
        <v>557</v>
      </c>
      <c r="H194" s="8" t="s">
        <v>558</v>
      </c>
      <c r="I194" s="8" t="s">
        <v>559</v>
      </c>
      <c r="J194" s="8" t="s">
        <v>71</v>
      </c>
      <c r="K194" s="8" t="s">
        <v>87</v>
      </c>
      <c r="L194" s="6"/>
      <c r="M194" s="7">
        <v>46005</v>
      </c>
      <c r="N194" s="6" t="s">
        <v>23</v>
      </c>
      <c r="O194" s="6"/>
      <c r="P194" s="6" t="str">
        <f>HYPERLINK("https://docs.wto.org/imrd/directdoc.asp?DDFDocuments/t/G/TBTN25/MYS129.DOCX", "https://docs.wto.org/imrd/directdoc.asp?DDFDocuments/t/G/TBTN25/MYS129.DOCX")</f>
        <v>https://docs.wto.org/imrd/directdoc.asp?DDFDocuments/t/G/TBTN25/MYS129.DOCX</v>
      </c>
      <c r="Q194" s="6" t="str">
        <f>HYPERLINK("https://docs.wto.org/imrd/directdoc.asp?DDFDocuments/u/G/TBTN25/MYS129.DOCX", "https://docs.wto.org/imrd/directdoc.asp?DDFDocuments/u/G/TBTN25/MYS129.DOCX")</f>
        <v>https://docs.wto.org/imrd/directdoc.asp?DDFDocuments/u/G/TBTN25/MYS129.DOCX</v>
      </c>
      <c r="R194" s="6" t="str">
        <f>HYPERLINK("https://docs.wto.org/imrd/directdoc.asp?DDFDocuments/v/G/TBTN25/MYS129.DOCX", "https://docs.wto.org/imrd/directdoc.asp?DDFDocuments/v/G/TBTN25/MYS129.DOCX")</f>
        <v>https://docs.wto.org/imrd/directdoc.asp?DDFDocuments/v/G/TBTN25/MYS129.DOCX</v>
      </c>
    </row>
    <row r="195" spans="1:18" ht="330" x14ac:dyDescent="0.25">
      <c r="A195" s="8" t="s">
        <v>563</v>
      </c>
      <c r="B195" s="6" t="s">
        <v>560</v>
      </c>
      <c r="C195" s="7">
        <v>45945</v>
      </c>
      <c r="D195" s="9" t="str">
        <f>HYPERLINK("https://www.epingalert.org/en/Search?viewData= G/TBT/N/CZE/258"," G/TBT/N/CZE/258")</f>
        <v xml:space="preserve"> G/TBT/N/CZE/258</v>
      </c>
      <c r="E195" s="8" t="s">
        <v>561</v>
      </c>
      <c r="F195" s="8" t="s">
        <v>562</v>
      </c>
      <c r="G195" s="8" t="s">
        <v>563</v>
      </c>
      <c r="H195" s="8" t="s">
        <v>21</v>
      </c>
      <c r="I195" s="8" t="s">
        <v>564</v>
      </c>
      <c r="J195" s="8" t="s">
        <v>22</v>
      </c>
      <c r="K195" s="8" t="s">
        <v>21</v>
      </c>
      <c r="L195" s="6"/>
      <c r="M195" s="7">
        <v>46010</v>
      </c>
      <c r="N195" s="6" t="s">
        <v>23</v>
      </c>
      <c r="O195" s="8" t="s">
        <v>565</v>
      </c>
      <c r="P195" s="6" t="str">
        <f>HYPERLINK("https://docs.wto.org/imrd/directdoc.asp?DDFDocuments/t/G/TBTN25/CZE258.DOCX", "https://docs.wto.org/imrd/directdoc.asp?DDFDocuments/t/G/TBTN25/CZE258.DOCX")</f>
        <v>https://docs.wto.org/imrd/directdoc.asp?DDFDocuments/t/G/TBTN25/CZE258.DOCX</v>
      </c>
      <c r="Q195" s="6" t="str">
        <f>HYPERLINK("https://docs.wto.org/imrd/directdoc.asp?DDFDocuments/u/G/TBTN25/CZE258.DOCX", "https://docs.wto.org/imrd/directdoc.asp?DDFDocuments/u/G/TBTN25/CZE258.DOCX")</f>
        <v>https://docs.wto.org/imrd/directdoc.asp?DDFDocuments/u/G/TBTN25/CZE258.DOCX</v>
      </c>
      <c r="R195" s="6" t="str">
        <f>HYPERLINK("https://docs.wto.org/imrd/directdoc.asp?DDFDocuments/v/G/TBTN25/CZE258.DOCX", "https://docs.wto.org/imrd/directdoc.asp?DDFDocuments/v/G/TBTN25/CZE258.DOCX")</f>
        <v>https://docs.wto.org/imrd/directdoc.asp?DDFDocuments/v/G/TBTN25/CZE258.DOCX</v>
      </c>
    </row>
    <row r="196" spans="1:18" ht="120" x14ac:dyDescent="0.25">
      <c r="A196" s="8" t="s">
        <v>569</v>
      </c>
      <c r="B196" s="6" t="s">
        <v>566</v>
      </c>
      <c r="C196" s="7">
        <v>45945</v>
      </c>
      <c r="D196" s="9" t="str">
        <f>HYPERLINK("https://www.epingalert.org/en/Search?viewData= G/TBT/N/RUS/176"," G/TBT/N/RUS/176")</f>
        <v xml:space="preserve"> G/TBT/N/RUS/176</v>
      </c>
      <c r="E196" s="8" t="s">
        <v>567</v>
      </c>
      <c r="F196" s="8" t="s">
        <v>568</v>
      </c>
      <c r="G196" s="8" t="s">
        <v>569</v>
      </c>
      <c r="H196" s="8" t="s">
        <v>570</v>
      </c>
      <c r="I196" s="8" t="s">
        <v>571</v>
      </c>
      <c r="J196" s="8" t="s">
        <v>78</v>
      </c>
      <c r="K196" s="8" t="s">
        <v>87</v>
      </c>
      <c r="L196" s="6"/>
      <c r="M196" s="7">
        <v>46038</v>
      </c>
      <c r="N196" s="6" t="s">
        <v>23</v>
      </c>
      <c r="O196" s="6"/>
      <c r="P196" s="6" t="str">
        <f>HYPERLINK("https://docs.wto.org/imrd/directdoc.asp?DDFDocuments/t/G/TBTN25/RUS176.DOCX", "https://docs.wto.org/imrd/directdoc.asp?DDFDocuments/t/G/TBTN25/RUS176.DOCX")</f>
        <v>https://docs.wto.org/imrd/directdoc.asp?DDFDocuments/t/G/TBTN25/RUS176.DOCX</v>
      </c>
      <c r="Q196" s="6" t="str">
        <f>HYPERLINK("https://docs.wto.org/imrd/directdoc.asp?DDFDocuments/u/G/TBTN25/RUS176.DOCX", "https://docs.wto.org/imrd/directdoc.asp?DDFDocuments/u/G/TBTN25/RUS176.DOCX")</f>
        <v>https://docs.wto.org/imrd/directdoc.asp?DDFDocuments/u/G/TBTN25/RUS176.DOCX</v>
      </c>
      <c r="R196" s="6" t="str">
        <f>HYPERLINK("https://docs.wto.org/imrd/directdoc.asp?DDFDocuments/v/G/TBTN25/RUS176.DOCX", "https://docs.wto.org/imrd/directdoc.asp?DDFDocuments/v/G/TBTN25/RUS176.DOCX")</f>
        <v>https://docs.wto.org/imrd/directdoc.asp?DDFDocuments/v/G/TBTN25/RUS176.DOCX</v>
      </c>
    </row>
    <row r="197" spans="1:18" ht="90" x14ac:dyDescent="0.25">
      <c r="A197" s="8" t="s">
        <v>574</v>
      </c>
      <c r="B197" s="6" t="s">
        <v>544</v>
      </c>
      <c r="C197" s="7">
        <v>45945</v>
      </c>
      <c r="D197" s="9" t="str">
        <f>HYPERLINK("https://www.epingalert.org/en/Search?viewData= G/TBT/N/EGY/557"," G/TBT/N/EGY/557")</f>
        <v xml:space="preserve"> G/TBT/N/EGY/557</v>
      </c>
      <c r="E197" s="8" t="s">
        <v>572</v>
      </c>
      <c r="F197" s="8" t="s">
        <v>573</v>
      </c>
      <c r="G197" s="8" t="s">
        <v>574</v>
      </c>
      <c r="H197" s="8" t="s">
        <v>21</v>
      </c>
      <c r="I197" s="8" t="s">
        <v>575</v>
      </c>
      <c r="J197" s="8" t="s">
        <v>530</v>
      </c>
      <c r="K197" s="8" t="s">
        <v>21</v>
      </c>
      <c r="L197" s="6"/>
      <c r="M197" s="7">
        <v>46005</v>
      </c>
      <c r="N197" s="6" t="s">
        <v>23</v>
      </c>
      <c r="O197" s="6"/>
      <c r="P197" s="6" t="str">
        <f>HYPERLINK("https://docs.wto.org/imrd/directdoc.asp?DDFDocuments/t/G/TBTN25/EGY557.DOCX", "https://docs.wto.org/imrd/directdoc.asp?DDFDocuments/t/G/TBTN25/EGY557.DOCX")</f>
        <v>https://docs.wto.org/imrd/directdoc.asp?DDFDocuments/t/G/TBTN25/EGY557.DOCX</v>
      </c>
      <c r="Q197" s="6" t="str">
        <f>HYPERLINK("https://docs.wto.org/imrd/directdoc.asp?DDFDocuments/u/G/TBTN25/EGY557.DOCX", "https://docs.wto.org/imrd/directdoc.asp?DDFDocuments/u/G/TBTN25/EGY557.DOCX")</f>
        <v>https://docs.wto.org/imrd/directdoc.asp?DDFDocuments/u/G/TBTN25/EGY557.DOCX</v>
      </c>
      <c r="R197" s="6" t="str">
        <f>HYPERLINK("https://docs.wto.org/imrd/directdoc.asp?DDFDocuments/v/G/TBTN25/EGY557.DOCX", "https://docs.wto.org/imrd/directdoc.asp?DDFDocuments/v/G/TBTN25/EGY557.DOCX")</f>
        <v>https://docs.wto.org/imrd/directdoc.asp?DDFDocuments/v/G/TBTN25/EGY557.DOCX</v>
      </c>
    </row>
    <row r="198" spans="1:18" ht="120" x14ac:dyDescent="0.25">
      <c r="A198" s="8" t="s">
        <v>578</v>
      </c>
      <c r="B198" s="6" t="s">
        <v>544</v>
      </c>
      <c r="C198" s="7">
        <v>45945</v>
      </c>
      <c r="D198" s="9" t="str">
        <f>HYPERLINK("https://www.epingalert.org/en/Search?viewData= G/TBT/N/EGY/556"," G/TBT/N/EGY/556")</f>
        <v xml:space="preserve"> G/TBT/N/EGY/556</v>
      </c>
      <c r="E198" s="8" t="s">
        <v>576</v>
      </c>
      <c r="F198" s="8" t="s">
        <v>577</v>
      </c>
      <c r="G198" s="8" t="s">
        <v>578</v>
      </c>
      <c r="H198" s="8" t="s">
        <v>21</v>
      </c>
      <c r="I198" s="8" t="s">
        <v>579</v>
      </c>
      <c r="J198" s="8" t="s">
        <v>530</v>
      </c>
      <c r="K198" s="8" t="s">
        <v>21</v>
      </c>
      <c r="L198" s="6"/>
      <c r="M198" s="7">
        <v>46005</v>
      </c>
      <c r="N198" s="6" t="s">
        <v>23</v>
      </c>
      <c r="O198" s="6"/>
      <c r="P198" s="6" t="str">
        <f>HYPERLINK("https://docs.wto.org/imrd/directdoc.asp?DDFDocuments/t/G/TBTN25/EGY556.DOCX", "https://docs.wto.org/imrd/directdoc.asp?DDFDocuments/t/G/TBTN25/EGY556.DOCX")</f>
        <v>https://docs.wto.org/imrd/directdoc.asp?DDFDocuments/t/G/TBTN25/EGY556.DOCX</v>
      </c>
      <c r="Q198" s="6" t="str">
        <f>HYPERLINK("https://docs.wto.org/imrd/directdoc.asp?DDFDocuments/u/G/TBTN25/EGY556.DOCX", "https://docs.wto.org/imrd/directdoc.asp?DDFDocuments/u/G/TBTN25/EGY556.DOCX")</f>
        <v>https://docs.wto.org/imrd/directdoc.asp?DDFDocuments/u/G/TBTN25/EGY556.DOCX</v>
      </c>
      <c r="R198" s="6" t="str">
        <f>HYPERLINK("https://docs.wto.org/imrd/directdoc.asp?DDFDocuments/v/G/TBTN25/EGY556.DOCX", "https://docs.wto.org/imrd/directdoc.asp?DDFDocuments/v/G/TBTN25/EGY556.DOCX")</f>
        <v>https://docs.wto.org/imrd/directdoc.asp?DDFDocuments/v/G/TBTN25/EGY556.DOCX</v>
      </c>
    </row>
    <row r="199" spans="1:18" ht="45" x14ac:dyDescent="0.25">
      <c r="A199" s="8" t="s">
        <v>547</v>
      </c>
      <c r="B199" s="6" t="s">
        <v>544</v>
      </c>
      <c r="C199" s="7">
        <v>45945</v>
      </c>
      <c r="D199" s="9" t="str">
        <f>HYPERLINK("https://www.epingalert.org/en/Search?viewData= G/TBT/N/EGY/560"," G/TBT/N/EGY/560")</f>
        <v xml:space="preserve"> G/TBT/N/EGY/560</v>
      </c>
      <c r="E199" s="8" t="s">
        <v>580</v>
      </c>
      <c r="F199" s="8" t="s">
        <v>581</v>
      </c>
      <c r="G199" s="8" t="s">
        <v>547</v>
      </c>
      <c r="H199" s="8" t="s">
        <v>21</v>
      </c>
      <c r="I199" s="8" t="s">
        <v>141</v>
      </c>
      <c r="J199" s="8" t="s">
        <v>530</v>
      </c>
      <c r="K199" s="8" t="s">
        <v>21</v>
      </c>
      <c r="L199" s="6"/>
      <c r="M199" s="7">
        <v>46005</v>
      </c>
      <c r="N199" s="6" t="s">
        <v>23</v>
      </c>
      <c r="O199" s="6"/>
      <c r="P199" s="6" t="str">
        <f>HYPERLINK("https://docs.wto.org/imrd/directdoc.asp?DDFDocuments/t/G/TBTN25/EGY560.DOCX", "https://docs.wto.org/imrd/directdoc.asp?DDFDocuments/t/G/TBTN25/EGY560.DOCX")</f>
        <v>https://docs.wto.org/imrd/directdoc.asp?DDFDocuments/t/G/TBTN25/EGY560.DOCX</v>
      </c>
      <c r="Q199" s="6" t="str">
        <f>HYPERLINK("https://docs.wto.org/imrd/directdoc.asp?DDFDocuments/u/G/TBTN25/EGY560.DOCX", "https://docs.wto.org/imrd/directdoc.asp?DDFDocuments/u/G/TBTN25/EGY560.DOCX")</f>
        <v>https://docs.wto.org/imrd/directdoc.asp?DDFDocuments/u/G/TBTN25/EGY560.DOCX</v>
      </c>
      <c r="R199" s="6" t="str">
        <f>HYPERLINK("https://docs.wto.org/imrd/directdoc.asp?DDFDocuments/v/G/TBTN25/EGY560.DOCX", "https://docs.wto.org/imrd/directdoc.asp?DDFDocuments/v/G/TBTN25/EGY560.DOCX")</f>
        <v>https://docs.wto.org/imrd/directdoc.asp?DDFDocuments/v/G/TBTN25/EGY560.DOCX</v>
      </c>
    </row>
    <row r="200" spans="1:18" ht="45" x14ac:dyDescent="0.25">
      <c r="A200" s="8" t="s">
        <v>83</v>
      </c>
      <c r="B200" s="6" t="s">
        <v>192</v>
      </c>
      <c r="C200" s="7">
        <v>45944</v>
      </c>
      <c r="D200"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0" s="8" t="s">
        <v>582</v>
      </c>
      <c r="F200" s="8" t="s">
        <v>583</v>
      </c>
      <c r="G200" s="8" t="s">
        <v>83</v>
      </c>
      <c r="H200" s="8" t="s">
        <v>584</v>
      </c>
      <c r="I200" s="8" t="s">
        <v>585</v>
      </c>
      <c r="J200" s="8" t="s">
        <v>135</v>
      </c>
      <c r="K200" s="8" t="s">
        <v>87</v>
      </c>
      <c r="L200" s="6"/>
      <c r="M200" s="7">
        <v>46004</v>
      </c>
      <c r="N200" s="6" t="s">
        <v>23</v>
      </c>
      <c r="O200" s="8" t="s">
        <v>586</v>
      </c>
      <c r="P200" s="6" t="str">
        <f>HYPERLINK("https://docs.wto.org/imrd/directdoc.asp?DDFDocuments/t/G/TBTN25/ARE669.DOCX", "https://docs.wto.org/imrd/directdoc.asp?DDFDocuments/t/G/TBTN25/ARE669.DOCX")</f>
        <v>https://docs.wto.org/imrd/directdoc.asp?DDFDocuments/t/G/TBTN25/ARE669.DOCX</v>
      </c>
      <c r="Q200" s="6" t="str">
        <f>HYPERLINK("https://docs.wto.org/imrd/directdoc.asp?DDFDocuments/u/G/TBTN25/ARE669.DOCX", "https://docs.wto.org/imrd/directdoc.asp?DDFDocuments/u/G/TBTN25/ARE669.DOCX")</f>
        <v>https://docs.wto.org/imrd/directdoc.asp?DDFDocuments/u/G/TBTN25/ARE669.DOCX</v>
      </c>
      <c r="R200" s="6" t="str">
        <f>HYPERLINK("https://docs.wto.org/imrd/directdoc.asp?DDFDocuments/v/G/TBTN25/ARE669.DOCX", "https://docs.wto.org/imrd/directdoc.asp?DDFDocuments/v/G/TBTN25/ARE669.DOCX")</f>
        <v>https://docs.wto.org/imrd/directdoc.asp?DDFDocuments/v/G/TBTN25/ARE669.DOCX</v>
      </c>
    </row>
    <row r="201" spans="1:18" ht="210" x14ac:dyDescent="0.25">
      <c r="A201" s="8" t="s">
        <v>589</v>
      </c>
      <c r="B201" s="6" t="s">
        <v>343</v>
      </c>
      <c r="C201" s="7">
        <v>45944</v>
      </c>
      <c r="D201" s="9" t="str">
        <f>HYPERLINK("https://www.epingalert.org/en/Search?viewData= G/TBT/N/VNM/368"," G/TBT/N/VNM/368")</f>
        <v xml:space="preserve"> G/TBT/N/VNM/368</v>
      </c>
      <c r="E201" s="8" t="s">
        <v>587</v>
      </c>
      <c r="F201" s="8" t="s">
        <v>588</v>
      </c>
      <c r="G201" s="8" t="s">
        <v>589</v>
      </c>
      <c r="H201" s="8" t="s">
        <v>590</v>
      </c>
      <c r="I201" s="8" t="s">
        <v>591</v>
      </c>
      <c r="J201" s="8" t="s">
        <v>348</v>
      </c>
      <c r="K201" s="8" t="s">
        <v>21</v>
      </c>
      <c r="L201" s="6"/>
      <c r="M201" s="7">
        <v>46004</v>
      </c>
      <c r="N201" s="6" t="s">
        <v>23</v>
      </c>
      <c r="O201" s="8" t="s">
        <v>592</v>
      </c>
      <c r="P201" s="6" t="str">
        <f>HYPERLINK("https://docs.wto.org/imrd/directdoc.asp?DDFDocuments/t/G/TBTN25/VNM368.DOCX", "https://docs.wto.org/imrd/directdoc.asp?DDFDocuments/t/G/TBTN25/VNM368.DOCX")</f>
        <v>https://docs.wto.org/imrd/directdoc.asp?DDFDocuments/t/G/TBTN25/VNM368.DOCX</v>
      </c>
      <c r="Q201" s="6" t="str">
        <f>HYPERLINK("https://docs.wto.org/imrd/directdoc.asp?DDFDocuments/u/G/TBTN25/VNM368.DOCX", "https://docs.wto.org/imrd/directdoc.asp?DDFDocuments/u/G/TBTN25/VNM368.DOCX")</f>
        <v>https://docs.wto.org/imrd/directdoc.asp?DDFDocuments/u/G/TBTN25/VNM368.DOCX</v>
      </c>
      <c r="R201" s="6" t="str">
        <f>HYPERLINK("https://docs.wto.org/imrd/directdoc.asp?DDFDocuments/v/G/TBTN25/VNM368.DOCX", "https://docs.wto.org/imrd/directdoc.asp?DDFDocuments/v/G/TBTN25/VNM368.DOCX")</f>
        <v>https://docs.wto.org/imrd/directdoc.asp?DDFDocuments/v/G/TBTN25/VNM368.DOCX</v>
      </c>
    </row>
    <row r="202" spans="1:18" ht="45" x14ac:dyDescent="0.25">
      <c r="A202" s="8" t="s">
        <v>83</v>
      </c>
      <c r="B202" s="6" t="s">
        <v>173</v>
      </c>
      <c r="C202" s="7">
        <v>45944</v>
      </c>
      <c r="D202"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2" s="8" t="s">
        <v>582</v>
      </c>
      <c r="F202" s="8" t="s">
        <v>583</v>
      </c>
      <c r="G202" s="8" t="s">
        <v>83</v>
      </c>
      <c r="H202" s="8" t="s">
        <v>584</v>
      </c>
      <c r="I202" s="8" t="s">
        <v>585</v>
      </c>
      <c r="J202" s="8" t="s">
        <v>135</v>
      </c>
      <c r="K202" s="8" t="s">
        <v>87</v>
      </c>
      <c r="L202" s="6"/>
      <c r="M202" s="7">
        <v>46004</v>
      </c>
      <c r="N202" s="6" t="s">
        <v>23</v>
      </c>
      <c r="O202" s="8" t="s">
        <v>586</v>
      </c>
      <c r="P202" s="6" t="str">
        <f>HYPERLINK("https://docs.wto.org/imrd/directdoc.asp?DDFDocuments/t/G/TBTN25/ARE669.DOCX", "https://docs.wto.org/imrd/directdoc.asp?DDFDocuments/t/G/TBTN25/ARE669.DOCX")</f>
        <v>https://docs.wto.org/imrd/directdoc.asp?DDFDocuments/t/G/TBTN25/ARE669.DOCX</v>
      </c>
      <c r="Q202" s="6" t="str">
        <f>HYPERLINK("https://docs.wto.org/imrd/directdoc.asp?DDFDocuments/u/G/TBTN25/ARE669.DOCX", "https://docs.wto.org/imrd/directdoc.asp?DDFDocuments/u/G/TBTN25/ARE669.DOCX")</f>
        <v>https://docs.wto.org/imrd/directdoc.asp?DDFDocuments/u/G/TBTN25/ARE669.DOCX</v>
      </c>
      <c r="R202" s="6" t="str">
        <f>HYPERLINK("https://docs.wto.org/imrd/directdoc.asp?DDFDocuments/v/G/TBTN25/ARE669.DOCX", "https://docs.wto.org/imrd/directdoc.asp?DDFDocuments/v/G/TBTN25/ARE669.DOCX")</f>
        <v>https://docs.wto.org/imrd/directdoc.asp?DDFDocuments/v/G/TBTN25/ARE669.DOCX</v>
      </c>
    </row>
    <row r="203" spans="1:18" ht="45" x14ac:dyDescent="0.25">
      <c r="A203" s="8" t="s">
        <v>595</v>
      </c>
      <c r="B203" s="6" t="s">
        <v>38</v>
      </c>
      <c r="C203" s="7">
        <v>45944</v>
      </c>
      <c r="D203" s="9" t="str">
        <f>HYPERLINK("https://www.epingalert.org/en/Search?viewData= G/TBT/N/TPKM/576"," G/TBT/N/TPKM/576")</f>
        <v xml:space="preserve"> G/TBT/N/TPKM/576</v>
      </c>
      <c r="E203" s="8" t="s">
        <v>593</v>
      </c>
      <c r="F203" s="8" t="s">
        <v>594</v>
      </c>
      <c r="G203" s="8" t="s">
        <v>595</v>
      </c>
      <c r="H203" s="8" t="s">
        <v>596</v>
      </c>
      <c r="I203" s="8" t="s">
        <v>597</v>
      </c>
      <c r="J203" s="8" t="s">
        <v>190</v>
      </c>
      <c r="K203" s="8" t="s">
        <v>21</v>
      </c>
      <c r="L203" s="6"/>
      <c r="M203" s="7">
        <v>46004</v>
      </c>
      <c r="N203" s="6" t="s">
        <v>23</v>
      </c>
      <c r="O203" s="8" t="s">
        <v>598</v>
      </c>
      <c r="P203" s="6" t="str">
        <f>HYPERLINK("https://docs.wto.org/imrd/directdoc.asp?DDFDocuments/t/G/TBTN25/TPKM576.DOCX", "https://docs.wto.org/imrd/directdoc.asp?DDFDocuments/t/G/TBTN25/TPKM576.DOCX")</f>
        <v>https://docs.wto.org/imrd/directdoc.asp?DDFDocuments/t/G/TBTN25/TPKM576.DOCX</v>
      </c>
      <c r="Q203" s="6" t="str">
        <f>HYPERLINK("https://docs.wto.org/imrd/directdoc.asp?DDFDocuments/u/G/TBTN25/TPKM576.DOCX", "https://docs.wto.org/imrd/directdoc.asp?DDFDocuments/u/G/TBTN25/TPKM576.DOCX")</f>
        <v>https://docs.wto.org/imrd/directdoc.asp?DDFDocuments/u/G/TBTN25/TPKM576.DOCX</v>
      </c>
      <c r="R203" s="6" t="str">
        <f>HYPERLINK("https://docs.wto.org/imrd/directdoc.asp?DDFDocuments/v/G/TBTN25/TPKM576.DOCX", "https://docs.wto.org/imrd/directdoc.asp?DDFDocuments/v/G/TBTN25/TPKM576.DOCX")</f>
        <v>https://docs.wto.org/imrd/directdoc.asp?DDFDocuments/v/G/TBTN25/TPKM576.DOCX</v>
      </c>
    </row>
    <row r="204" spans="1:18" ht="45" x14ac:dyDescent="0.25">
      <c r="A204" s="8" t="s">
        <v>83</v>
      </c>
      <c r="B204" s="6" t="s">
        <v>144</v>
      </c>
      <c r="C204" s="7">
        <v>45944</v>
      </c>
      <c r="D204"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4" s="8" t="s">
        <v>582</v>
      </c>
      <c r="F204" s="8" t="s">
        <v>583</v>
      </c>
      <c r="G204" s="8" t="s">
        <v>83</v>
      </c>
      <c r="H204" s="8" t="s">
        <v>584</v>
      </c>
      <c r="I204" s="8" t="s">
        <v>585</v>
      </c>
      <c r="J204" s="8" t="s">
        <v>135</v>
      </c>
      <c r="K204" s="8" t="s">
        <v>87</v>
      </c>
      <c r="L204" s="6"/>
      <c r="M204" s="7">
        <v>46004</v>
      </c>
      <c r="N204" s="6" t="s">
        <v>23</v>
      </c>
      <c r="O204" s="8" t="s">
        <v>586</v>
      </c>
      <c r="P204" s="6" t="str">
        <f>HYPERLINK("https://docs.wto.org/imrd/directdoc.asp?DDFDocuments/t/G/TBTN25/ARE669.DOCX", "https://docs.wto.org/imrd/directdoc.asp?DDFDocuments/t/G/TBTN25/ARE669.DOCX")</f>
        <v>https://docs.wto.org/imrd/directdoc.asp?DDFDocuments/t/G/TBTN25/ARE669.DOCX</v>
      </c>
      <c r="Q204" s="6" t="str">
        <f>HYPERLINK("https://docs.wto.org/imrd/directdoc.asp?DDFDocuments/u/G/TBTN25/ARE669.DOCX", "https://docs.wto.org/imrd/directdoc.asp?DDFDocuments/u/G/TBTN25/ARE669.DOCX")</f>
        <v>https://docs.wto.org/imrd/directdoc.asp?DDFDocuments/u/G/TBTN25/ARE669.DOCX</v>
      </c>
      <c r="R204" s="6" t="str">
        <f>HYPERLINK("https://docs.wto.org/imrd/directdoc.asp?DDFDocuments/v/G/TBTN25/ARE669.DOCX", "https://docs.wto.org/imrd/directdoc.asp?DDFDocuments/v/G/TBTN25/ARE669.DOCX")</f>
        <v>https://docs.wto.org/imrd/directdoc.asp?DDFDocuments/v/G/TBTN25/ARE669.DOCX</v>
      </c>
    </row>
    <row r="205" spans="1:18" ht="45" x14ac:dyDescent="0.25">
      <c r="A205" s="8" t="s">
        <v>83</v>
      </c>
      <c r="B205" s="6" t="s">
        <v>183</v>
      </c>
      <c r="C205" s="7">
        <v>45944</v>
      </c>
      <c r="D205"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5" s="8" t="s">
        <v>582</v>
      </c>
      <c r="F205" s="8" t="s">
        <v>583</v>
      </c>
      <c r="G205" s="8" t="s">
        <v>83</v>
      </c>
      <c r="H205" s="8" t="s">
        <v>584</v>
      </c>
      <c r="I205" s="8" t="s">
        <v>585</v>
      </c>
      <c r="J205" s="8" t="s">
        <v>135</v>
      </c>
      <c r="K205" s="8" t="s">
        <v>87</v>
      </c>
      <c r="L205" s="6"/>
      <c r="M205" s="7">
        <v>46004</v>
      </c>
      <c r="N205" s="6" t="s">
        <v>23</v>
      </c>
      <c r="O205" s="8" t="s">
        <v>586</v>
      </c>
      <c r="P205" s="6" t="str">
        <f>HYPERLINK("https://docs.wto.org/imrd/directdoc.asp?DDFDocuments/t/G/TBTN25/ARE669.DOCX", "https://docs.wto.org/imrd/directdoc.asp?DDFDocuments/t/G/TBTN25/ARE669.DOCX")</f>
        <v>https://docs.wto.org/imrd/directdoc.asp?DDFDocuments/t/G/TBTN25/ARE669.DOCX</v>
      </c>
      <c r="Q205" s="6" t="str">
        <f>HYPERLINK("https://docs.wto.org/imrd/directdoc.asp?DDFDocuments/u/G/TBTN25/ARE669.DOCX", "https://docs.wto.org/imrd/directdoc.asp?DDFDocuments/u/G/TBTN25/ARE669.DOCX")</f>
        <v>https://docs.wto.org/imrd/directdoc.asp?DDFDocuments/u/G/TBTN25/ARE669.DOCX</v>
      </c>
      <c r="R205" s="6" t="str">
        <f>HYPERLINK("https://docs.wto.org/imrd/directdoc.asp?DDFDocuments/v/G/TBTN25/ARE669.DOCX", "https://docs.wto.org/imrd/directdoc.asp?DDFDocuments/v/G/TBTN25/ARE669.DOCX")</f>
        <v>https://docs.wto.org/imrd/directdoc.asp?DDFDocuments/v/G/TBTN25/ARE669.DOCX</v>
      </c>
    </row>
    <row r="206" spans="1:18" ht="45" x14ac:dyDescent="0.25">
      <c r="A206" s="8" t="s">
        <v>83</v>
      </c>
      <c r="B206" s="6" t="s">
        <v>152</v>
      </c>
      <c r="C206" s="7">
        <v>45944</v>
      </c>
      <c r="D206"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6" s="8" t="s">
        <v>582</v>
      </c>
      <c r="F206" s="8" t="s">
        <v>583</v>
      </c>
      <c r="G206" s="8" t="s">
        <v>83</v>
      </c>
      <c r="H206" s="8" t="s">
        <v>584</v>
      </c>
      <c r="I206" s="8" t="s">
        <v>585</v>
      </c>
      <c r="J206" s="8" t="s">
        <v>135</v>
      </c>
      <c r="K206" s="8" t="s">
        <v>87</v>
      </c>
      <c r="L206" s="6"/>
      <c r="M206" s="7">
        <v>46004</v>
      </c>
      <c r="N206" s="6" t="s">
        <v>23</v>
      </c>
      <c r="O206" s="8" t="s">
        <v>586</v>
      </c>
      <c r="P206" s="6" t="str">
        <f>HYPERLINK("https://docs.wto.org/imrd/directdoc.asp?DDFDocuments/t/G/TBTN25/ARE669.DOCX", "https://docs.wto.org/imrd/directdoc.asp?DDFDocuments/t/G/TBTN25/ARE669.DOCX")</f>
        <v>https://docs.wto.org/imrd/directdoc.asp?DDFDocuments/t/G/TBTN25/ARE669.DOCX</v>
      </c>
      <c r="Q206" s="6" t="str">
        <f>HYPERLINK("https://docs.wto.org/imrd/directdoc.asp?DDFDocuments/u/G/TBTN25/ARE669.DOCX", "https://docs.wto.org/imrd/directdoc.asp?DDFDocuments/u/G/TBTN25/ARE669.DOCX")</f>
        <v>https://docs.wto.org/imrd/directdoc.asp?DDFDocuments/u/G/TBTN25/ARE669.DOCX</v>
      </c>
      <c r="R206" s="6" t="str">
        <f>HYPERLINK("https://docs.wto.org/imrd/directdoc.asp?DDFDocuments/v/G/TBTN25/ARE669.DOCX", "https://docs.wto.org/imrd/directdoc.asp?DDFDocuments/v/G/TBTN25/ARE669.DOCX")</f>
        <v>https://docs.wto.org/imrd/directdoc.asp?DDFDocuments/v/G/TBTN25/ARE669.DOCX</v>
      </c>
    </row>
    <row r="207" spans="1:18" ht="45" x14ac:dyDescent="0.25">
      <c r="A207" s="8" t="s">
        <v>83</v>
      </c>
      <c r="B207" s="6" t="s">
        <v>182</v>
      </c>
      <c r="C207" s="7">
        <v>45944</v>
      </c>
      <c r="D207"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7" s="8" t="s">
        <v>582</v>
      </c>
      <c r="F207" s="8" t="s">
        <v>583</v>
      </c>
      <c r="G207" s="8" t="s">
        <v>83</v>
      </c>
      <c r="H207" s="8" t="s">
        <v>584</v>
      </c>
      <c r="I207" s="8" t="s">
        <v>585</v>
      </c>
      <c r="J207" s="8" t="s">
        <v>135</v>
      </c>
      <c r="K207" s="8" t="s">
        <v>87</v>
      </c>
      <c r="L207" s="6"/>
      <c r="M207" s="7">
        <v>46004</v>
      </c>
      <c r="N207" s="6" t="s">
        <v>23</v>
      </c>
      <c r="O207" s="8" t="s">
        <v>586</v>
      </c>
      <c r="P207" s="6" t="str">
        <f>HYPERLINK("https://docs.wto.org/imrd/directdoc.asp?DDFDocuments/t/G/TBTN25/ARE669.DOCX", "https://docs.wto.org/imrd/directdoc.asp?DDFDocuments/t/G/TBTN25/ARE669.DOCX")</f>
        <v>https://docs.wto.org/imrd/directdoc.asp?DDFDocuments/t/G/TBTN25/ARE669.DOCX</v>
      </c>
      <c r="Q207" s="6" t="str">
        <f>HYPERLINK("https://docs.wto.org/imrd/directdoc.asp?DDFDocuments/u/G/TBTN25/ARE669.DOCX", "https://docs.wto.org/imrd/directdoc.asp?DDFDocuments/u/G/TBTN25/ARE669.DOCX")</f>
        <v>https://docs.wto.org/imrd/directdoc.asp?DDFDocuments/u/G/TBTN25/ARE669.DOCX</v>
      </c>
      <c r="R207" s="6" t="str">
        <f>HYPERLINK("https://docs.wto.org/imrd/directdoc.asp?DDFDocuments/v/G/TBTN25/ARE669.DOCX", "https://docs.wto.org/imrd/directdoc.asp?DDFDocuments/v/G/TBTN25/ARE669.DOCX")</f>
        <v>https://docs.wto.org/imrd/directdoc.asp?DDFDocuments/v/G/TBTN25/ARE669.DOCX</v>
      </c>
    </row>
    <row r="208" spans="1:18" ht="75" x14ac:dyDescent="0.25">
      <c r="A208" s="8" t="s">
        <v>602</v>
      </c>
      <c r="B208" s="6" t="s">
        <v>599</v>
      </c>
      <c r="C208" s="7">
        <v>45944</v>
      </c>
      <c r="D208" s="9" t="str">
        <f>HYPERLINK("https://www.epingalert.org/en/Search?viewData= G/TBT/N/CRI/207"," G/TBT/N/CRI/207")</f>
        <v xml:space="preserve"> G/TBT/N/CRI/207</v>
      </c>
      <c r="E208" s="8" t="s">
        <v>600</v>
      </c>
      <c r="F208" s="8" t="s">
        <v>601</v>
      </c>
      <c r="G208" s="8" t="s">
        <v>602</v>
      </c>
      <c r="H208" s="8" t="s">
        <v>21</v>
      </c>
      <c r="I208" s="8" t="s">
        <v>49</v>
      </c>
      <c r="J208" s="8" t="s">
        <v>415</v>
      </c>
      <c r="K208" s="8" t="s">
        <v>21</v>
      </c>
      <c r="L208" s="6"/>
      <c r="M208" s="7">
        <v>46004</v>
      </c>
      <c r="N208" s="6" t="s">
        <v>23</v>
      </c>
      <c r="O208" s="8" t="s">
        <v>603</v>
      </c>
      <c r="P208" s="6" t="str">
        <f>HYPERLINK("https://docs.wto.org/imrd/directdoc.asp?DDFDocuments/t/G/TBTN25/CRI207.DOCX", "https://docs.wto.org/imrd/directdoc.asp?DDFDocuments/t/G/TBTN25/CRI207.DOCX")</f>
        <v>https://docs.wto.org/imrd/directdoc.asp?DDFDocuments/t/G/TBTN25/CRI207.DOCX</v>
      </c>
      <c r="Q208" s="6" t="str">
        <f>HYPERLINK("https://docs.wto.org/imrd/directdoc.asp?DDFDocuments/u/G/TBTN25/CRI207.DOCX", "https://docs.wto.org/imrd/directdoc.asp?DDFDocuments/u/G/TBTN25/CRI207.DOCX")</f>
        <v>https://docs.wto.org/imrd/directdoc.asp?DDFDocuments/u/G/TBTN25/CRI207.DOCX</v>
      </c>
      <c r="R208" s="6" t="str">
        <f>HYPERLINK("https://docs.wto.org/imrd/directdoc.asp?DDFDocuments/v/G/TBTN25/CRI207.DOCX", "https://docs.wto.org/imrd/directdoc.asp?DDFDocuments/v/G/TBTN25/CRI207.DOCX")</f>
        <v>https://docs.wto.org/imrd/directdoc.asp?DDFDocuments/v/G/TBTN25/CRI207.DOCX</v>
      </c>
    </row>
    <row r="209" spans="1:18" ht="45" x14ac:dyDescent="0.25">
      <c r="A209" s="8" t="s">
        <v>83</v>
      </c>
      <c r="B209" s="6" t="s">
        <v>114</v>
      </c>
      <c r="C209" s="7">
        <v>45944</v>
      </c>
      <c r="D209" s="9" t="str">
        <f>HYPERLINK("https://www.epingalert.org/en/Search?viewData= G/TBT/N/ARE/669, G/TBT/N/BHR/747, G/TBT/N/KWT/732, G/TBT/N/OMN/572, G/TBT/N/QAT/723, G/TBT/N/SAU/1402, G/TBT/N/YEM/326"," G/TBT/N/ARE/669, G/TBT/N/BHR/747, G/TBT/N/KWT/732, G/TBT/N/OMN/572, G/TBT/N/QAT/723, G/TBT/N/SAU/1402, G/TBT/N/YEM/326")</f>
        <v xml:space="preserve"> G/TBT/N/ARE/669, G/TBT/N/BHR/747, G/TBT/N/KWT/732, G/TBT/N/OMN/572, G/TBT/N/QAT/723, G/TBT/N/SAU/1402, G/TBT/N/YEM/326</v>
      </c>
      <c r="E209" s="8" t="s">
        <v>582</v>
      </c>
      <c r="F209" s="8" t="s">
        <v>583</v>
      </c>
      <c r="G209" s="8" t="s">
        <v>83</v>
      </c>
      <c r="H209" s="8" t="s">
        <v>584</v>
      </c>
      <c r="I209" s="8" t="s">
        <v>585</v>
      </c>
      <c r="J209" s="8" t="s">
        <v>135</v>
      </c>
      <c r="K209" s="8" t="s">
        <v>87</v>
      </c>
      <c r="L209" s="6"/>
      <c r="M209" s="7">
        <v>46004</v>
      </c>
      <c r="N209" s="6" t="s">
        <v>23</v>
      </c>
      <c r="O209" s="8" t="s">
        <v>586</v>
      </c>
      <c r="P209" s="6" t="str">
        <f>HYPERLINK("https://docs.wto.org/imrd/directdoc.asp?DDFDocuments/t/G/TBTN25/ARE669.DOCX", "https://docs.wto.org/imrd/directdoc.asp?DDFDocuments/t/G/TBTN25/ARE669.DOCX")</f>
        <v>https://docs.wto.org/imrd/directdoc.asp?DDFDocuments/t/G/TBTN25/ARE669.DOCX</v>
      </c>
      <c r="Q209" s="6" t="str">
        <f>HYPERLINK("https://docs.wto.org/imrd/directdoc.asp?DDFDocuments/u/G/TBTN25/ARE669.DOCX", "https://docs.wto.org/imrd/directdoc.asp?DDFDocuments/u/G/TBTN25/ARE669.DOCX")</f>
        <v>https://docs.wto.org/imrd/directdoc.asp?DDFDocuments/u/G/TBTN25/ARE669.DOCX</v>
      </c>
      <c r="R209" s="6" t="str">
        <f>HYPERLINK("https://docs.wto.org/imrd/directdoc.asp?DDFDocuments/v/G/TBTN25/ARE669.DOCX", "https://docs.wto.org/imrd/directdoc.asp?DDFDocuments/v/G/TBTN25/ARE669.DOCX")</f>
        <v>https://docs.wto.org/imrd/directdoc.asp?DDFDocuments/v/G/TBTN25/ARE669.DOCX</v>
      </c>
    </row>
    <row r="210" spans="1:18" ht="210" x14ac:dyDescent="0.25">
      <c r="A210" s="8" t="s">
        <v>607</v>
      </c>
      <c r="B210" s="6" t="s">
        <v>604</v>
      </c>
      <c r="C210" s="7">
        <v>45943</v>
      </c>
      <c r="D210" s="9" t="str">
        <f>HYPERLINK("https://www.epingalert.org/en/Search?viewData= G/TBT/N/ESP/54"," G/TBT/N/ESP/54")</f>
        <v xml:space="preserve"> G/TBT/N/ESP/54</v>
      </c>
      <c r="E210" s="8" t="s">
        <v>605</v>
      </c>
      <c r="F210" s="8" t="s">
        <v>606</v>
      </c>
      <c r="G210" s="8" t="s">
        <v>607</v>
      </c>
      <c r="H210" s="8" t="s">
        <v>608</v>
      </c>
      <c r="I210" s="8" t="s">
        <v>609</v>
      </c>
      <c r="J210" s="8" t="s">
        <v>610</v>
      </c>
      <c r="K210" s="8" t="s">
        <v>87</v>
      </c>
      <c r="L210" s="6"/>
      <c r="M210" s="7">
        <v>46003</v>
      </c>
      <c r="N210" s="6" t="s">
        <v>23</v>
      </c>
      <c r="O210" s="8" t="s">
        <v>611</v>
      </c>
      <c r="P210" s="6" t="str">
        <f>HYPERLINK("https://docs.wto.org/imrd/directdoc.asp?DDFDocuments/t/G/TBTN25/ESP54.DOCX", "https://docs.wto.org/imrd/directdoc.asp?DDFDocuments/t/G/TBTN25/ESP54.DOCX")</f>
        <v>https://docs.wto.org/imrd/directdoc.asp?DDFDocuments/t/G/TBTN25/ESP54.DOCX</v>
      </c>
      <c r="Q210" s="6" t="str">
        <f>HYPERLINK("https://docs.wto.org/imrd/directdoc.asp?DDFDocuments/u/G/TBTN25/ESP54.DOCX", "https://docs.wto.org/imrd/directdoc.asp?DDFDocuments/u/G/TBTN25/ESP54.DOCX")</f>
        <v>https://docs.wto.org/imrd/directdoc.asp?DDFDocuments/u/G/TBTN25/ESP54.DOCX</v>
      </c>
      <c r="R210" s="6" t="str">
        <f>HYPERLINK("https://docs.wto.org/imrd/directdoc.asp?DDFDocuments/v/G/TBTN25/ESP54.DOCX", "https://docs.wto.org/imrd/directdoc.asp?DDFDocuments/v/G/TBTN25/ESP54.DOCX")</f>
        <v>https://docs.wto.org/imrd/directdoc.asp?DDFDocuments/v/G/TBTN25/ESP54.DOCX</v>
      </c>
    </row>
    <row r="211" spans="1:18" ht="409.5" x14ac:dyDescent="0.25">
      <c r="A211" s="8" t="s">
        <v>614</v>
      </c>
      <c r="B211" s="6" t="s">
        <v>335</v>
      </c>
      <c r="C211" s="7">
        <v>45943</v>
      </c>
      <c r="D211" s="9" t="str">
        <f>HYPERLINK("https://www.epingalert.org/en/Search?viewData= G/TBT/N/TUR/227"," G/TBT/N/TUR/227")</f>
        <v xml:space="preserve"> G/TBT/N/TUR/227</v>
      </c>
      <c r="E211" s="8" t="s">
        <v>612</v>
      </c>
      <c r="F211" s="8" t="s">
        <v>613</v>
      </c>
      <c r="G211" s="8" t="s">
        <v>614</v>
      </c>
      <c r="H211" s="8" t="s">
        <v>21</v>
      </c>
      <c r="I211" s="8" t="s">
        <v>615</v>
      </c>
      <c r="J211" s="8" t="s">
        <v>340</v>
      </c>
      <c r="K211" s="8" t="s">
        <v>21</v>
      </c>
      <c r="L211" s="6"/>
      <c r="M211" s="7">
        <v>46003</v>
      </c>
      <c r="N211" s="6" t="s">
        <v>23</v>
      </c>
      <c r="O211" s="8" t="s">
        <v>616</v>
      </c>
      <c r="P211" s="6" t="str">
        <f>HYPERLINK("https://docs.wto.org/imrd/directdoc.asp?DDFDocuments/t/G/TBTN25/TUR227.DOCX", "https://docs.wto.org/imrd/directdoc.asp?DDFDocuments/t/G/TBTN25/TUR227.DOCX")</f>
        <v>https://docs.wto.org/imrd/directdoc.asp?DDFDocuments/t/G/TBTN25/TUR227.DOCX</v>
      </c>
      <c r="Q211" s="6" t="str">
        <f>HYPERLINK("https://docs.wto.org/imrd/directdoc.asp?DDFDocuments/u/G/TBTN25/TUR227.DOCX", "https://docs.wto.org/imrd/directdoc.asp?DDFDocuments/u/G/TBTN25/TUR227.DOCX")</f>
        <v>https://docs.wto.org/imrd/directdoc.asp?DDFDocuments/u/G/TBTN25/TUR227.DOCX</v>
      </c>
      <c r="R211" s="6" t="str">
        <f>HYPERLINK("https://docs.wto.org/imrd/directdoc.asp?DDFDocuments/v/G/TBTN25/TUR227.DOCX", "https://docs.wto.org/imrd/directdoc.asp?DDFDocuments/v/G/TBTN25/TUR227.DOCX")</f>
        <v>https://docs.wto.org/imrd/directdoc.asp?DDFDocuments/v/G/TBTN25/TUR227.DOCX</v>
      </c>
    </row>
    <row r="212" spans="1:18" ht="180" x14ac:dyDescent="0.25">
      <c r="A212" s="8" t="s">
        <v>619</v>
      </c>
      <c r="B212" s="6" t="s">
        <v>335</v>
      </c>
      <c r="C212" s="7">
        <v>45943</v>
      </c>
      <c r="D212" s="9" t="str">
        <f>HYPERLINK("https://www.epingalert.org/en/Search?viewData= G/TBT/N/TUR/228"," G/TBT/N/TUR/228")</f>
        <v xml:space="preserve"> G/TBT/N/TUR/228</v>
      </c>
      <c r="E212" s="8" t="s">
        <v>617</v>
      </c>
      <c r="F212" s="8" t="s">
        <v>618</v>
      </c>
      <c r="G212" s="8" t="s">
        <v>619</v>
      </c>
      <c r="H212" s="8" t="s">
        <v>21</v>
      </c>
      <c r="I212" s="8" t="s">
        <v>620</v>
      </c>
      <c r="J212" s="8" t="s">
        <v>340</v>
      </c>
      <c r="K212" s="8" t="s">
        <v>21</v>
      </c>
      <c r="L212" s="6"/>
      <c r="M212" s="7">
        <v>46003</v>
      </c>
      <c r="N212" s="6" t="s">
        <v>23</v>
      </c>
      <c r="O212" s="8" t="s">
        <v>621</v>
      </c>
      <c r="P212" s="6" t="str">
        <f>HYPERLINK("https://docs.wto.org/imrd/directdoc.asp?DDFDocuments/t/G/TBTN25/TUR228.DOCX", "https://docs.wto.org/imrd/directdoc.asp?DDFDocuments/t/G/TBTN25/TUR228.DOCX")</f>
        <v>https://docs.wto.org/imrd/directdoc.asp?DDFDocuments/t/G/TBTN25/TUR228.DOCX</v>
      </c>
      <c r="Q212" s="6" t="str">
        <f>HYPERLINK("https://docs.wto.org/imrd/directdoc.asp?DDFDocuments/u/G/TBTN25/TUR228.DOCX", "https://docs.wto.org/imrd/directdoc.asp?DDFDocuments/u/G/TBTN25/TUR228.DOCX")</f>
        <v>https://docs.wto.org/imrd/directdoc.asp?DDFDocuments/u/G/TBTN25/TUR228.DOCX</v>
      </c>
      <c r="R212" s="6" t="str">
        <f>HYPERLINK("https://docs.wto.org/imrd/directdoc.asp?DDFDocuments/v/G/TBTN25/TUR228.DOCX", "https://docs.wto.org/imrd/directdoc.asp?DDFDocuments/v/G/TBTN25/TUR228.DOCX")</f>
        <v>https://docs.wto.org/imrd/directdoc.asp?DDFDocuments/v/G/TBTN25/TUR228.DOCX</v>
      </c>
    </row>
    <row r="213" spans="1:18" ht="30" x14ac:dyDescent="0.25">
      <c r="A213" s="8" t="s">
        <v>624</v>
      </c>
      <c r="B213" s="6" t="s">
        <v>343</v>
      </c>
      <c r="C213" s="7">
        <v>45940</v>
      </c>
      <c r="D213" s="9" t="str">
        <f>HYPERLINK("https://www.epingalert.org/en/Search?viewData= G/TBT/N/VNM/367"," G/TBT/N/VNM/367")</f>
        <v xml:space="preserve"> G/TBT/N/VNM/367</v>
      </c>
      <c r="E213" s="8" t="s">
        <v>622</v>
      </c>
      <c r="F213" s="8" t="s">
        <v>623</v>
      </c>
      <c r="G213" s="8" t="s">
        <v>624</v>
      </c>
      <c r="H213" s="8" t="s">
        <v>625</v>
      </c>
      <c r="I213" s="8" t="s">
        <v>626</v>
      </c>
      <c r="J213" s="8" t="s">
        <v>128</v>
      </c>
      <c r="K213" s="8" t="s">
        <v>21</v>
      </c>
      <c r="L213" s="6"/>
      <c r="M213" s="7">
        <v>46000</v>
      </c>
      <c r="N213" s="6" t="s">
        <v>23</v>
      </c>
      <c r="O213" s="8" t="s">
        <v>627</v>
      </c>
      <c r="P213" s="6" t="str">
        <f>HYPERLINK("https://docs.wto.org/imrd/directdoc.asp?DDFDocuments/t/G/TBTN25/VNM367.DOCX", "https://docs.wto.org/imrd/directdoc.asp?DDFDocuments/t/G/TBTN25/VNM367.DOCX")</f>
        <v>https://docs.wto.org/imrd/directdoc.asp?DDFDocuments/t/G/TBTN25/VNM367.DOCX</v>
      </c>
      <c r="Q213" s="6" t="str">
        <f>HYPERLINK("https://docs.wto.org/imrd/directdoc.asp?DDFDocuments/u/G/TBTN25/VNM367.DOCX", "https://docs.wto.org/imrd/directdoc.asp?DDFDocuments/u/G/TBTN25/VNM367.DOCX")</f>
        <v>https://docs.wto.org/imrd/directdoc.asp?DDFDocuments/u/G/TBTN25/VNM367.DOCX</v>
      </c>
      <c r="R213" s="6" t="str">
        <f>HYPERLINK("https://docs.wto.org/imrd/directdoc.asp?DDFDocuments/v/G/TBTN25/VNM367.DOCX", "https://docs.wto.org/imrd/directdoc.asp?DDFDocuments/v/G/TBTN25/VNM367.DOCX")</f>
        <v>https://docs.wto.org/imrd/directdoc.asp?DDFDocuments/v/G/TBTN25/VNM367.DOCX</v>
      </c>
    </row>
    <row r="214" spans="1:18" ht="60" x14ac:dyDescent="0.25">
      <c r="A214" s="8" t="s">
        <v>630</v>
      </c>
      <c r="B214" s="6" t="s">
        <v>114</v>
      </c>
      <c r="C214" s="7">
        <v>45939</v>
      </c>
      <c r="D214"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14" s="8" t="s">
        <v>628</v>
      </c>
      <c r="F214" s="8" t="s">
        <v>629</v>
      </c>
      <c r="G214" s="8" t="s">
        <v>630</v>
      </c>
      <c r="H214" s="8" t="s">
        <v>631</v>
      </c>
      <c r="I214" s="8" t="s">
        <v>127</v>
      </c>
      <c r="J214" s="8" t="s">
        <v>128</v>
      </c>
      <c r="K214" s="8" t="s">
        <v>87</v>
      </c>
      <c r="L214" s="6"/>
      <c r="M214" s="7">
        <v>45999</v>
      </c>
      <c r="N214" s="6" t="s">
        <v>23</v>
      </c>
      <c r="O214" s="8" t="s">
        <v>632</v>
      </c>
      <c r="P214" s="6" t="str">
        <f>HYPERLINK("https://docs.wto.org/imrd/directdoc.asp?DDFDocuments/t/G/TBTN25/ARE668.DOCX", "https://docs.wto.org/imrd/directdoc.asp?DDFDocuments/t/G/TBTN25/ARE668.DOCX")</f>
        <v>https://docs.wto.org/imrd/directdoc.asp?DDFDocuments/t/G/TBTN25/ARE668.DOCX</v>
      </c>
      <c r="Q214" s="6" t="str">
        <f>HYPERLINK("https://docs.wto.org/imrd/directdoc.asp?DDFDocuments/u/G/TBTN25/ARE668.DOCX", "https://docs.wto.org/imrd/directdoc.asp?DDFDocuments/u/G/TBTN25/ARE668.DOCX")</f>
        <v>https://docs.wto.org/imrd/directdoc.asp?DDFDocuments/u/G/TBTN25/ARE668.DOCX</v>
      </c>
      <c r="R214" s="6" t="str">
        <f>HYPERLINK("https://docs.wto.org/imrd/directdoc.asp?DDFDocuments/v/G/TBTN25/ARE668.DOCX", "https://docs.wto.org/imrd/directdoc.asp?DDFDocuments/v/G/TBTN25/ARE668.DOCX")</f>
        <v>https://docs.wto.org/imrd/directdoc.asp?DDFDocuments/v/G/TBTN25/ARE668.DOCX</v>
      </c>
    </row>
    <row r="215" spans="1:18" ht="60" x14ac:dyDescent="0.25">
      <c r="A215" s="8" t="s">
        <v>630</v>
      </c>
      <c r="B215" s="6" t="s">
        <v>192</v>
      </c>
      <c r="C215" s="7">
        <v>45939</v>
      </c>
      <c r="D215"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15" s="8" t="s">
        <v>628</v>
      </c>
      <c r="F215" s="8" t="s">
        <v>629</v>
      </c>
      <c r="G215" s="8" t="s">
        <v>630</v>
      </c>
      <c r="H215" s="8" t="s">
        <v>631</v>
      </c>
      <c r="I215" s="8" t="s">
        <v>127</v>
      </c>
      <c r="J215" s="8" t="s">
        <v>128</v>
      </c>
      <c r="K215" s="8" t="s">
        <v>87</v>
      </c>
      <c r="L215" s="6"/>
      <c r="M215" s="7">
        <v>45999</v>
      </c>
      <c r="N215" s="6" t="s">
        <v>23</v>
      </c>
      <c r="O215" s="8" t="s">
        <v>632</v>
      </c>
      <c r="P215" s="6" t="str">
        <f>HYPERLINK("https://docs.wto.org/imrd/directdoc.asp?DDFDocuments/t/G/TBTN25/ARE668.DOCX", "https://docs.wto.org/imrd/directdoc.asp?DDFDocuments/t/G/TBTN25/ARE668.DOCX")</f>
        <v>https://docs.wto.org/imrd/directdoc.asp?DDFDocuments/t/G/TBTN25/ARE668.DOCX</v>
      </c>
      <c r="Q215" s="6" t="str">
        <f>HYPERLINK("https://docs.wto.org/imrd/directdoc.asp?DDFDocuments/u/G/TBTN25/ARE668.DOCX", "https://docs.wto.org/imrd/directdoc.asp?DDFDocuments/u/G/TBTN25/ARE668.DOCX")</f>
        <v>https://docs.wto.org/imrd/directdoc.asp?DDFDocuments/u/G/TBTN25/ARE668.DOCX</v>
      </c>
      <c r="R215" s="6" t="str">
        <f>HYPERLINK("https://docs.wto.org/imrd/directdoc.asp?DDFDocuments/v/G/TBTN25/ARE668.DOCX", "https://docs.wto.org/imrd/directdoc.asp?DDFDocuments/v/G/TBTN25/ARE668.DOCX")</f>
        <v>https://docs.wto.org/imrd/directdoc.asp?DDFDocuments/v/G/TBTN25/ARE668.DOCX</v>
      </c>
    </row>
    <row r="216" spans="1:18" ht="60" x14ac:dyDescent="0.25">
      <c r="A216" s="8" t="s">
        <v>630</v>
      </c>
      <c r="B216" s="6" t="s">
        <v>183</v>
      </c>
      <c r="C216" s="7">
        <v>45939</v>
      </c>
      <c r="D216"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16" s="8" t="s">
        <v>628</v>
      </c>
      <c r="F216" s="8" t="s">
        <v>629</v>
      </c>
      <c r="G216" s="8" t="s">
        <v>630</v>
      </c>
      <c r="H216" s="8" t="s">
        <v>631</v>
      </c>
      <c r="I216" s="8" t="s">
        <v>127</v>
      </c>
      <c r="J216" s="8" t="s">
        <v>128</v>
      </c>
      <c r="K216" s="8" t="s">
        <v>87</v>
      </c>
      <c r="L216" s="6"/>
      <c r="M216" s="7">
        <v>45999</v>
      </c>
      <c r="N216" s="6" t="s">
        <v>23</v>
      </c>
      <c r="O216" s="8" t="s">
        <v>632</v>
      </c>
      <c r="P216" s="6" t="str">
        <f>HYPERLINK("https://docs.wto.org/imrd/directdoc.asp?DDFDocuments/t/G/TBTN25/ARE668.DOCX", "https://docs.wto.org/imrd/directdoc.asp?DDFDocuments/t/G/TBTN25/ARE668.DOCX")</f>
        <v>https://docs.wto.org/imrd/directdoc.asp?DDFDocuments/t/G/TBTN25/ARE668.DOCX</v>
      </c>
      <c r="Q216" s="6" t="str">
        <f>HYPERLINK("https://docs.wto.org/imrd/directdoc.asp?DDFDocuments/u/G/TBTN25/ARE668.DOCX", "https://docs.wto.org/imrd/directdoc.asp?DDFDocuments/u/G/TBTN25/ARE668.DOCX")</f>
        <v>https://docs.wto.org/imrd/directdoc.asp?DDFDocuments/u/G/TBTN25/ARE668.DOCX</v>
      </c>
      <c r="R216" s="6" t="str">
        <f>HYPERLINK("https://docs.wto.org/imrd/directdoc.asp?DDFDocuments/v/G/TBTN25/ARE668.DOCX", "https://docs.wto.org/imrd/directdoc.asp?DDFDocuments/v/G/TBTN25/ARE668.DOCX")</f>
        <v>https://docs.wto.org/imrd/directdoc.asp?DDFDocuments/v/G/TBTN25/ARE668.DOCX</v>
      </c>
    </row>
    <row r="217" spans="1:18" ht="60" x14ac:dyDescent="0.25">
      <c r="A217" s="8" t="s">
        <v>630</v>
      </c>
      <c r="B217" s="6" t="s">
        <v>152</v>
      </c>
      <c r="C217" s="7">
        <v>45939</v>
      </c>
      <c r="D217"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17" s="8" t="s">
        <v>628</v>
      </c>
      <c r="F217" s="8" t="s">
        <v>629</v>
      </c>
      <c r="G217" s="8" t="s">
        <v>630</v>
      </c>
      <c r="H217" s="8" t="s">
        <v>631</v>
      </c>
      <c r="I217" s="8" t="s">
        <v>127</v>
      </c>
      <c r="J217" s="8" t="s">
        <v>128</v>
      </c>
      <c r="K217" s="8" t="s">
        <v>87</v>
      </c>
      <c r="L217" s="6"/>
      <c r="M217" s="7">
        <v>45999</v>
      </c>
      <c r="N217" s="6" t="s">
        <v>23</v>
      </c>
      <c r="O217" s="8" t="s">
        <v>632</v>
      </c>
      <c r="P217" s="6" t="str">
        <f>HYPERLINK("https://docs.wto.org/imrd/directdoc.asp?DDFDocuments/t/G/TBTN25/ARE668.DOCX", "https://docs.wto.org/imrd/directdoc.asp?DDFDocuments/t/G/TBTN25/ARE668.DOCX")</f>
        <v>https://docs.wto.org/imrd/directdoc.asp?DDFDocuments/t/G/TBTN25/ARE668.DOCX</v>
      </c>
      <c r="Q217" s="6" t="str">
        <f>HYPERLINK("https://docs.wto.org/imrd/directdoc.asp?DDFDocuments/u/G/TBTN25/ARE668.DOCX", "https://docs.wto.org/imrd/directdoc.asp?DDFDocuments/u/G/TBTN25/ARE668.DOCX")</f>
        <v>https://docs.wto.org/imrd/directdoc.asp?DDFDocuments/u/G/TBTN25/ARE668.DOCX</v>
      </c>
      <c r="R217" s="6" t="str">
        <f>HYPERLINK("https://docs.wto.org/imrd/directdoc.asp?DDFDocuments/v/G/TBTN25/ARE668.DOCX", "https://docs.wto.org/imrd/directdoc.asp?DDFDocuments/v/G/TBTN25/ARE668.DOCX")</f>
        <v>https://docs.wto.org/imrd/directdoc.asp?DDFDocuments/v/G/TBTN25/ARE668.DOCX</v>
      </c>
    </row>
    <row r="218" spans="1:18" ht="409.5" x14ac:dyDescent="0.25">
      <c r="A218" s="8" t="s">
        <v>635</v>
      </c>
      <c r="B218" s="6" t="s">
        <v>520</v>
      </c>
      <c r="C218" s="7">
        <v>45939</v>
      </c>
      <c r="D218" s="9" t="str">
        <f>HYPERLINK("https://www.epingalert.org/en/Search?viewData= G/TBT/N/CAN/756"," G/TBT/N/CAN/756")</f>
        <v xml:space="preserve"> G/TBT/N/CAN/756</v>
      </c>
      <c r="E218" s="8" t="s">
        <v>633</v>
      </c>
      <c r="F218" s="8" t="s">
        <v>634</v>
      </c>
      <c r="G218" s="8" t="s">
        <v>635</v>
      </c>
      <c r="H218" s="8" t="s">
        <v>636</v>
      </c>
      <c r="I218" s="8" t="s">
        <v>585</v>
      </c>
      <c r="J218" s="8" t="s">
        <v>78</v>
      </c>
      <c r="K218" s="8" t="s">
        <v>87</v>
      </c>
      <c r="L218" s="6"/>
      <c r="M218" s="7" t="s">
        <v>21</v>
      </c>
      <c r="N218" s="6" t="s">
        <v>23</v>
      </c>
      <c r="O218" s="8" t="s">
        <v>637</v>
      </c>
      <c r="P218" s="6" t="str">
        <f>HYPERLINK("https://docs.wto.org/imrd/directdoc.asp?DDFDocuments/t/G/TBTN25/CAN756.DOCX", "https://docs.wto.org/imrd/directdoc.asp?DDFDocuments/t/G/TBTN25/CAN756.DOCX")</f>
        <v>https://docs.wto.org/imrd/directdoc.asp?DDFDocuments/t/G/TBTN25/CAN756.DOCX</v>
      </c>
      <c r="Q218" s="6" t="str">
        <f>HYPERLINK("https://docs.wto.org/imrd/directdoc.asp?DDFDocuments/u/G/TBTN25/CAN756.DOCX", "https://docs.wto.org/imrd/directdoc.asp?DDFDocuments/u/G/TBTN25/CAN756.DOCX")</f>
        <v>https://docs.wto.org/imrd/directdoc.asp?DDFDocuments/u/G/TBTN25/CAN756.DOCX</v>
      </c>
      <c r="R218" s="6" t="str">
        <f>HYPERLINK("https://docs.wto.org/imrd/directdoc.asp?DDFDocuments/v/G/TBTN25/CAN756.DOCX", "https://docs.wto.org/imrd/directdoc.asp?DDFDocuments/v/G/TBTN25/CAN756.DOCX")</f>
        <v>https://docs.wto.org/imrd/directdoc.asp?DDFDocuments/v/G/TBTN25/CAN756.DOCX</v>
      </c>
    </row>
    <row r="219" spans="1:18" ht="60" x14ac:dyDescent="0.25">
      <c r="A219" s="8" t="s">
        <v>630</v>
      </c>
      <c r="B219" s="6" t="s">
        <v>144</v>
      </c>
      <c r="C219" s="7">
        <v>45939</v>
      </c>
      <c r="D219"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19" s="8" t="s">
        <v>628</v>
      </c>
      <c r="F219" s="8" t="s">
        <v>629</v>
      </c>
      <c r="G219" s="8" t="s">
        <v>630</v>
      </c>
      <c r="H219" s="8" t="s">
        <v>631</v>
      </c>
      <c r="I219" s="8" t="s">
        <v>127</v>
      </c>
      <c r="J219" s="8" t="s">
        <v>128</v>
      </c>
      <c r="K219" s="8" t="s">
        <v>87</v>
      </c>
      <c r="L219" s="6"/>
      <c r="M219" s="7">
        <v>45999</v>
      </c>
      <c r="N219" s="6" t="s">
        <v>23</v>
      </c>
      <c r="O219" s="8" t="s">
        <v>632</v>
      </c>
      <c r="P219" s="6" t="str">
        <f>HYPERLINK("https://docs.wto.org/imrd/directdoc.asp?DDFDocuments/t/G/TBTN25/ARE668.DOCX", "https://docs.wto.org/imrd/directdoc.asp?DDFDocuments/t/G/TBTN25/ARE668.DOCX")</f>
        <v>https://docs.wto.org/imrd/directdoc.asp?DDFDocuments/t/G/TBTN25/ARE668.DOCX</v>
      </c>
      <c r="Q219" s="6" t="str">
        <f>HYPERLINK("https://docs.wto.org/imrd/directdoc.asp?DDFDocuments/u/G/TBTN25/ARE668.DOCX", "https://docs.wto.org/imrd/directdoc.asp?DDFDocuments/u/G/TBTN25/ARE668.DOCX")</f>
        <v>https://docs.wto.org/imrd/directdoc.asp?DDFDocuments/u/G/TBTN25/ARE668.DOCX</v>
      </c>
      <c r="R219" s="6" t="str">
        <f>HYPERLINK("https://docs.wto.org/imrd/directdoc.asp?DDFDocuments/v/G/TBTN25/ARE668.DOCX", "https://docs.wto.org/imrd/directdoc.asp?DDFDocuments/v/G/TBTN25/ARE668.DOCX")</f>
        <v>https://docs.wto.org/imrd/directdoc.asp?DDFDocuments/v/G/TBTN25/ARE668.DOCX</v>
      </c>
    </row>
    <row r="220" spans="1:18" ht="120" x14ac:dyDescent="0.25">
      <c r="A220" s="8" t="s">
        <v>640</v>
      </c>
      <c r="B220" s="6" t="s">
        <v>144</v>
      </c>
      <c r="C220" s="7">
        <v>45939</v>
      </c>
      <c r="D220" s="9" t="str">
        <f>HYPERLINK("https://www.epingalert.org/en/Search?viewData= G/TBT/N/OMN/570"," G/TBT/N/OMN/570")</f>
        <v xml:space="preserve"> G/TBT/N/OMN/570</v>
      </c>
      <c r="E220" s="8" t="s">
        <v>638</v>
      </c>
      <c r="F220" s="8" t="s">
        <v>639</v>
      </c>
      <c r="G220" s="8" t="s">
        <v>640</v>
      </c>
      <c r="H220" s="8" t="s">
        <v>21</v>
      </c>
      <c r="I220" s="8" t="s">
        <v>641</v>
      </c>
      <c r="J220" s="8" t="s">
        <v>63</v>
      </c>
      <c r="K220" s="8" t="s">
        <v>79</v>
      </c>
      <c r="L220" s="6"/>
      <c r="M220" s="7">
        <v>45999</v>
      </c>
      <c r="N220" s="6" t="s">
        <v>23</v>
      </c>
      <c r="O220" s="8" t="s">
        <v>642</v>
      </c>
      <c r="P220" s="6" t="str">
        <f>HYPERLINK("https://docs.wto.org/imrd/directdoc.asp?DDFDocuments/t/G/TBTN25/OMN570.DOCX", "https://docs.wto.org/imrd/directdoc.asp?DDFDocuments/t/G/TBTN25/OMN570.DOCX")</f>
        <v>https://docs.wto.org/imrd/directdoc.asp?DDFDocuments/t/G/TBTN25/OMN570.DOCX</v>
      </c>
      <c r="Q220" s="6" t="str">
        <f>HYPERLINK("https://docs.wto.org/imrd/directdoc.asp?DDFDocuments/u/G/TBTN25/OMN570.DOCX", "https://docs.wto.org/imrd/directdoc.asp?DDFDocuments/u/G/TBTN25/OMN570.DOCX")</f>
        <v>https://docs.wto.org/imrd/directdoc.asp?DDFDocuments/u/G/TBTN25/OMN570.DOCX</v>
      </c>
      <c r="R220" s="6" t="str">
        <f>HYPERLINK("https://docs.wto.org/imrd/directdoc.asp?DDFDocuments/v/G/TBTN25/OMN570.DOCX", "https://docs.wto.org/imrd/directdoc.asp?DDFDocuments/v/G/TBTN25/OMN570.DOCX")</f>
        <v>https://docs.wto.org/imrd/directdoc.asp?DDFDocuments/v/G/TBTN25/OMN570.DOCX</v>
      </c>
    </row>
    <row r="221" spans="1:18" ht="270" x14ac:dyDescent="0.25">
      <c r="A221" s="8" t="s">
        <v>645</v>
      </c>
      <c r="B221" s="6" t="s">
        <v>65</v>
      </c>
      <c r="C221" s="7">
        <v>45939</v>
      </c>
      <c r="D221" s="9" t="str">
        <f>HYPERLINK("https://www.epingalert.org/en/Search?viewData= G/TBT/N/AUS/187"," G/TBT/N/AUS/187")</f>
        <v xml:space="preserve"> G/TBT/N/AUS/187</v>
      </c>
      <c r="E221" s="8" t="s">
        <v>643</v>
      </c>
      <c r="F221" s="8" t="s">
        <v>644</v>
      </c>
      <c r="G221" s="8" t="s">
        <v>645</v>
      </c>
      <c r="H221" s="8" t="s">
        <v>646</v>
      </c>
      <c r="I221" s="8" t="s">
        <v>647</v>
      </c>
      <c r="J221" s="8" t="s">
        <v>36</v>
      </c>
      <c r="K221" s="8" t="s">
        <v>21</v>
      </c>
      <c r="L221" s="6"/>
      <c r="M221" s="7">
        <v>45999</v>
      </c>
      <c r="N221" s="6" t="s">
        <v>23</v>
      </c>
      <c r="O221" s="8" t="s">
        <v>648</v>
      </c>
      <c r="P221" s="6" t="str">
        <f>HYPERLINK("https://docs.wto.org/imrd/directdoc.asp?DDFDocuments/t/G/TBTN25/AUS187.DOCX", "https://docs.wto.org/imrd/directdoc.asp?DDFDocuments/t/G/TBTN25/AUS187.DOCX")</f>
        <v>https://docs.wto.org/imrd/directdoc.asp?DDFDocuments/t/G/TBTN25/AUS187.DOCX</v>
      </c>
      <c r="Q221" s="6" t="str">
        <f>HYPERLINK("https://docs.wto.org/imrd/directdoc.asp?DDFDocuments/u/G/TBTN25/AUS187.DOCX", "https://docs.wto.org/imrd/directdoc.asp?DDFDocuments/u/G/TBTN25/AUS187.DOCX")</f>
        <v>https://docs.wto.org/imrd/directdoc.asp?DDFDocuments/u/G/TBTN25/AUS187.DOCX</v>
      </c>
      <c r="R221" s="6" t="str">
        <f>HYPERLINK("https://docs.wto.org/imrd/directdoc.asp?DDFDocuments/v/G/TBTN25/AUS187.DOCX", "https://docs.wto.org/imrd/directdoc.asp?DDFDocuments/v/G/TBTN25/AUS187.DOCX")</f>
        <v>https://docs.wto.org/imrd/directdoc.asp?DDFDocuments/v/G/TBTN25/AUS187.DOCX</v>
      </c>
    </row>
    <row r="222" spans="1:18" ht="165" x14ac:dyDescent="0.25">
      <c r="A222" s="8" t="s">
        <v>652</v>
      </c>
      <c r="B222" s="6" t="s">
        <v>649</v>
      </c>
      <c r="C222" s="7">
        <v>45939</v>
      </c>
      <c r="D222" s="9" t="str">
        <f>HYPERLINK("https://www.epingalert.org/en/Search?viewData= G/TBT/N/CHL/757"," G/TBT/N/CHL/757")</f>
        <v xml:space="preserve"> G/TBT/N/CHL/757</v>
      </c>
      <c r="E222" s="8" t="s">
        <v>650</v>
      </c>
      <c r="F222" s="8" t="s">
        <v>651</v>
      </c>
      <c r="G222" s="8" t="s">
        <v>652</v>
      </c>
      <c r="H222" s="8" t="s">
        <v>653</v>
      </c>
      <c r="I222" s="8" t="s">
        <v>21</v>
      </c>
      <c r="J222" s="8" t="s">
        <v>654</v>
      </c>
      <c r="K222" s="8" t="s">
        <v>655</v>
      </c>
      <c r="L222" s="6"/>
      <c r="M222" s="7">
        <v>45999</v>
      </c>
      <c r="N222" s="6" t="s">
        <v>23</v>
      </c>
      <c r="O222" s="8" t="s">
        <v>656</v>
      </c>
      <c r="P222" s="6" t="str">
        <f>HYPERLINK("https://docs.wto.org/imrd/directdoc.asp?DDFDocuments/t/G/TBTN25/CHL757.DOCX", "https://docs.wto.org/imrd/directdoc.asp?DDFDocuments/t/G/TBTN25/CHL757.DOCX")</f>
        <v>https://docs.wto.org/imrd/directdoc.asp?DDFDocuments/t/G/TBTN25/CHL757.DOCX</v>
      </c>
      <c r="Q222" s="6" t="str">
        <f>HYPERLINK("https://docs.wto.org/imrd/directdoc.asp?DDFDocuments/u/G/TBTN25/CHL757.DOCX", "https://docs.wto.org/imrd/directdoc.asp?DDFDocuments/u/G/TBTN25/CHL757.DOCX")</f>
        <v>https://docs.wto.org/imrd/directdoc.asp?DDFDocuments/u/G/TBTN25/CHL757.DOCX</v>
      </c>
      <c r="R222" s="6" t="str">
        <f>HYPERLINK("https://docs.wto.org/imrd/directdoc.asp?DDFDocuments/v/G/TBTN25/CHL757.DOCX", "https://docs.wto.org/imrd/directdoc.asp?DDFDocuments/v/G/TBTN25/CHL757.DOCX")</f>
        <v>https://docs.wto.org/imrd/directdoc.asp?DDFDocuments/v/G/TBTN25/CHL757.DOCX</v>
      </c>
    </row>
    <row r="223" spans="1:18" ht="105" x14ac:dyDescent="0.25">
      <c r="A223" s="8" t="s">
        <v>658</v>
      </c>
      <c r="B223" s="6" t="s">
        <v>144</v>
      </c>
      <c r="C223" s="7">
        <v>45939</v>
      </c>
      <c r="D223" s="9" t="str">
        <f>HYPERLINK("https://www.epingalert.org/en/Search?viewData= G/TBT/N/OMN/571"," G/TBT/N/OMN/571")</f>
        <v xml:space="preserve"> G/TBT/N/OMN/571</v>
      </c>
      <c r="E223" s="8" t="s">
        <v>638</v>
      </c>
      <c r="F223" s="8" t="s">
        <v>657</v>
      </c>
      <c r="G223" s="8" t="s">
        <v>658</v>
      </c>
      <c r="H223" s="8" t="s">
        <v>659</v>
      </c>
      <c r="I223" s="8" t="s">
        <v>660</v>
      </c>
      <c r="J223" s="8" t="s">
        <v>128</v>
      </c>
      <c r="K223" s="8" t="s">
        <v>79</v>
      </c>
      <c r="L223" s="6"/>
      <c r="M223" s="7">
        <v>45999</v>
      </c>
      <c r="N223" s="6" t="s">
        <v>23</v>
      </c>
      <c r="O223" s="8" t="s">
        <v>661</v>
      </c>
      <c r="P223" s="6" t="str">
        <f>HYPERLINK("https://docs.wto.org/imrd/directdoc.asp?DDFDocuments/t/G/TBTN25/OMN571.DOCX", "https://docs.wto.org/imrd/directdoc.asp?DDFDocuments/t/G/TBTN25/OMN571.DOCX")</f>
        <v>https://docs.wto.org/imrd/directdoc.asp?DDFDocuments/t/G/TBTN25/OMN571.DOCX</v>
      </c>
      <c r="Q223" s="6" t="str">
        <f>HYPERLINK("https://docs.wto.org/imrd/directdoc.asp?DDFDocuments/u/G/TBTN25/OMN571.DOCX", "https://docs.wto.org/imrd/directdoc.asp?DDFDocuments/u/G/TBTN25/OMN571.DOCX")</f>
        <v>https://docs.wto.org/imrd/directdoc.asp?DDFDocuments/u/G/TBTN25/OMN571.DOCX</v>
      </c>
      <c r="R223" s="6" t="str">
        <f>HYPERLINK("https://docs.wto.org/imrd/directdoc.asp?DDFDocuments/v/G/TBTN25/OMN571.DOCX", "https://docs.wto.org/imrd/directdoc.asp?DDFDocuments/v/G/TBTN25/OMN571.DOCX")</f>
        <v>https://docs.wto.org/imrd/directdoc.asp?DDFDocuments/v/G/TBTN25/OMN571.DOCX</v>
      </c>
    </row>
    <row r="224" spans="1:18" ht="60" x14ac:dyDescent="0.25">
      <c r="A224" s="8" t="s">
        <v>630</v>
      </c>
      <c r="B224" s="6" t="s">
        <v>173</v>
      </c>
      <c r="C224" s="7">
        <v>45939</v>
      </c>
      <c r="D224"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24" s="8" t="s">
        <v>628</v>
      </c>
      <c r="F224" s="8" t="s">
        <v>629</v>
      </c>
      <c r="G224" s="8" t="s">
        <v>630</v>
      </c>
      <c r="H224" s="8" t="s">
        <v>631</v>
      </c>
      <c r="I224" s="8" t="s">
        <v>127</v>
      </c>
      <c r="J224" s="8" t="s">
        <v>128</v>
      </c>
      <c r="K224" s="8" t="s">
        <v>87</v>
      </c>
      <c r="L224" s="6"/>
      <c r="M224" s="7">
        <v>45999</v>
      </c>
      <c r="N224" s="6" t="s">
        <v>23</v>
      </c>
      <c r="O224" s="8" t="s">
        <v>632</v>
      </c>
      <c r="P224" s="6" t="str">
        <f>HYPERLINK("https://docs.wto.org/imrd/directdoc.asp?DDFDocuments/t/G/TBTN25/ARE668.DOCX", "https://docs.wto.org/imrd/directdoc.asp?DDFDocuments/t/G/TBTN25/ARE668.DOCX")</f>
        <v>https://docs.wto.org/imrd/directdoc.asp?DDFDocuments/t/G/TBTN25/ARE668.DOCX</v>
      </c>
      <c r="Q224" s="6" t="str">
        <f>HYPERLINK("https://docs.wto.org/imrd/directdoc.asp?DDFDocuments/u/G/TBTN25/ARE668.DOCX", "https://docs.wto.org/imrd/directdoc.asp?DDFDocuments/u/G/TBTN25/ARE668.DOCX")</f>
        <v>https://docs.wto.org/imrd/directdoc.asp?DDFDocuments/u/G/TBTN25/ARE668.DOCX</v>
      </c>
      <c r="R224" s="6" t="str">
        <f>HYPERLINK("https://docs.wto.org/imrd/directdoc.asp?DDFDocuments/v/G/TBTN25/ARE668.DOCX", "https://docs.wto.org/imrd/directdoc.asp?DDFDocuments/v/G/TBTN25/ARE668.DOCX")</f>
        <v>https://docs.wto.org/imrd/directdoc.asp?DDFDocuments/v/G/TBTN25/ARE668.DOCX</v>
      </c>
    </row>
    <row r="225" spans="1:18" ht="60" x14ac:dyDescent="0.25">
      <c r="A225" s="8" t="s">
        <v>630</v>
      </c>
      <c r="B225" s="6" t="s">
        <v>182</v>
      </c>
      <c r="C225" s="7">
        <v>45939</v>
      </c>
      <c r="D225" s="9" t="str">
        <f>HYPERLINK("https://www.epingalert.org/en/Search?viewData= G/TBT/N/ARE/668, G/TBT/N/BHR/746, G/TBT/N/KWT/731, G/TBT/N/OMN/569, G/TBT/N/QAT/722, G/TBT/N/SAU/1401, G/TBT/N/YEM/325"," G/TBT/N/ARE/668, G/TBT/N/BHR/746, G/TBT/N/KWT/731, G/TBT/N/OMN/569, G/TBT/N/QAT/722, G/TBT/N/SAU/1401, G/TBT/N/YEM/325")</f>
        <v xml:space="preserve"> G/TBT/N/ARE/668, G/TBT/N/BHR/746, G/TBT/N/KWT/731, G/TBT/N/OMN/569, G/TBT/N/QAT/722, G/TBT/N/SAU/1401, G/TBT/N/YEM/325</v>
      </c>
      <c r="E225" s="8" t="s">
        <v>628</v>
      </c>
      <c r="F225" s="8" t="s">
        <v>629</v>
      </c>
      <c r="G225" s="8" t="s">
        <v>630</v>
      </c>
      <c r="H225" s="8" t="s">
        <v>631</v>
      </c>
      <c r="I225" s="8" t="s">
        <v>127</v>
      </c>
      <c r="J225" s="8" t="s">
        <v>128</v>
      </c>
      <c r="K225" s="8" t="s">
        <v>87</v>
      </c>
      <c r="L225" s="6"/>
      <c r="M225" s="7">
        <v>45999</v>
      </c>
      <c r="N225" s="6" t="s">
        <v>23</v>
      </c>
      <c r="O225" s="8" t="s">
        <v>632</v>
      </c>
      <c r="P225" s="6" t="str">
        <f>HYPERLINK("https://docs.wto.org/imrd/directdoc.asp?DDFDocuments/t/G/TBTN25/ARE668.DOCX", "https://docs.wto.org/imrd/directdoc.asp?DDFDocuments/t/G/TBTN25/ARE668.DOCX")</f>
        <v>https://docs.wto.org/imrd/directdoc.asp?DDFDocuments/t/G/TBTN25/ARE668.DOCX</v>
      </c>
      <c r="Q225" s="6" t="str">
        <f>HYPERLINK("https://docs.wto.org/imrd/directdoc.asp?DDFDocuments/u/G/TBTN25/ARE668.DOCX", "https://docs.wto.org/imrd/directdoc.asp?DDFDocuments/u/G/TBTN25/ARE668.DOCX")</f>
        <v>https://docs.wto.org/imrd/directdoc.asp?DDFDocuments/u/G/TBTN25/ARE668.DOCX</v>
      </c>
      <c r="R225" s="6" t="str">
        <f>HYPERLINK("https://docs.wto.org/imrd/directdoc.asp?DDFDocuments/v/G/TBTN25/ARE668.DOCX", "https://docs.wto.org/imrd/directdoc.asp?DDFDocuments/v/G/TBTN25/ARE668.DOCX")</f>
        <v>https://docs.wto.org/imrd/directdoc.asp?DDFDocuments/v/G/TBTN25/ARE668.DOCX</v>
      </c>
    </row>
    <row r="226" spans="1:18" ht="285" x14ac:dyDescent="0.25">
      <c r="A226" s="8" t="s">
        <v>664</v>
      </c>
      <c r="B226" s="6" t="s">
        <v>65</v>
      </c>
      <c r="C226" s="7">
        <v>45938</v>
      </c>
      <c r="D226" s="9" t="str">
        <f>HYPERLINK("https://www.epingalert.org/en/Search?viewData= G/TBT/N/AUS/186"," G/TBT/N/AUS/186")</f>
        <v xml:space="preserve"> G/TBT/N/AUS/186</v>
      </c>
      <c r="E226" s="8" t="s">
        <v>662</v>
      </c>
      <c r="F226" s="8" t="s">
        <v>663</v>
      </c>
      <c r="G226" s="8" t="s">
        <v>664</v>
      </c>
      <c r="H226" s="8" t="s">
        <v>21</v>
      </c>
      <c r="I226" s="8" t="s">
        <v>665</v>
      </c>
      <c r="J226" s="8" t="s">
        <v>304</v>
      </c>
      <c r="K226" s="8" t="s">
        <v>21</v>
      </c>
      <c r="L226" s="6"/>
      <c r="M226" s="7">
        <v>45998</v>
      </c>
      <c r="N226" s="6" t="s">
        <v>23</v>
      </c>
      <c r="O226" s="8" t="s">
        <v>666</v>
      </c>
      <c r="P226" s="6" t="str">
        <f>HYPERLINK("https://docs.wto.org/imrd/directdoc.asp?DDFDocuments/t/G/TBTN25/AUS186.DOCX", "https://docs.wto.org/imrd/directdoc.asp?DDFDocuments/t/G/TBTN25/AUS186.DOCX")</f>
        <v>https://docs.wto.org/imrd/directdoc.asp?DDFDocuments/t/G/TBTN25/AUS186.DOCX</v>
      </c>
      <c r="Q226" s="6" t="str">
        <f>HYPERLINK("https://docs.wto.org/imrd/directdoc.asp?DDFDocuments/u/G/TBTN25/AUS186.DOCX", "https://docs.wto.org/imrd/directdoc.asp?DDFDocuments/u/G/TBTN25/AUS186.DOCX")</f>
        <v>https://docs.wto.org/imrd/directdoc.asp?DDFDocuments/u/G/TBTN25/AUS186.DOCX</v>
      </c>
      <c r="R226" s="6" t="str">
        <f>HYPERLINK("https://docs.wto.org/imrd/directdoc.asp?DDFDocuments/v/G/TBTN25/AUS186.DOCX", "https://docs.wto.org/imrd/directdoc.asp?DDFDocuments/v/G/TBTN25/AUS186.DOCX")</f>
        <v>https://docs.wto.org/imrd/directdoc.asp?DDFDocuments/v/G/TBTN25/AUS186.DOCX</v>
      </c>
    </row>
    <row r="227" spans="1:18" ht="90" x14ac:dyDescent="0.25">
      <c r="A227" s="8" t="s">
        <v>669</v>
      </c>
      <c r="B227" s="6" t="s">
        <v>544</v>
      </c>
      <c r="C227" s="7">
        <v>45938</v>
      </c>
      <c r="D227" s="9" t="str">
        <f>HYPERLINK("https://www.epingalert.org/en/Search?viewData= G/TBT/N/EGY/555"," G/TBT/N/EGY/555")</f>
        <v xml:space="preserve"> G/TBT/N/EGY/555</v>
      </c>
      <c r="E227" s="8" t="s">
        <v>667</v>
      </c>
      <c r="F227" s="8" t="s">
        <v>668</v>
      </c>
      <c r="G227" s="8" t="s">
        <v>669</v>
      </c>
      <c r="H227" s="8" t="s">
        <v>21</v>
      </c>
      <c r="I227" s="8" t="s">
        <v>670</v>
      </c>
      <c r="J227" s="8" t="s">
        <v>530</v>
      </c>
      <c r="K227" s="8" t="s">
        <v>21</v>
      </c>
      <c r="L227" s="6"/>
      <c r="M227" s="7">
        <v>45998</v>
      </c>
      <c r="N227" s="6" t="s">
        <v>23</v>
      </c>
      <c r="O227" s="6"/>
      <c r="P227" s="6" t="str">
        <f>HYPERLINK("https://docs.wto.org/imrd/directdoc.asp?DDFDocuments/t/G/TBTN25/EGY555.DOCX", "https://docs.wto.org/imrd/directdoc.asp?DDFDocuments/t/G/TBTN25/EGY555.DOCX")</f>
        <v>https://docs.wto.org/imrd/directdoc.asp?DDFDocuments/t/G/TBTN25/EGY555.DOCX</v>
      </c>
      <c r="Q227" s="6" t="str">
        <f>HYPERLINK("https://docs.wto.org/imrd/directdoc.asp?DDFDocuments/u/G/TBTN25/EGY555.DOCX", "https://docs.wto.org/imrd/directdoc.asp?DDFDocuments/u/G/TBTN25/EGY555.DOCX")</f>
        <v>https://docs.wto.org/imrd/directdoc.asp?DDFDocuments/u/G/TBTN25/EGY555.DOCX</v>
      </c>
      <c r="R227" s="6" t="str">
        <f>HYPERLINK("https://docs.wto.org/imrd/directdoc.asp?DDFDocuments/v/G/TBTN25/EGY555.DOCX", "https://docs.wto.org/imrd/directdoc.asp?DDFDocuments/v/G/TBTN25/EGY555.DOCX")</f>
        <v>https://docs.wto.org/imrd/directdoc.asp?DDFDocuments/v/G/TBTN25/EGY555.DOCX</v>
      </c>
    </row>
    <row r="228" spans="1:18" ht="90" x14ac:dyDescent="0.25">
      <c r="A228" s="8" t="s">
        <v>669</v>
      </c>
      <c r="B228" s="6" t="s">
        <v>544</v>
      </c>
      <c r="C228" s="7">
        <v>45938</v>
      </c>
      <c r="D228" s="9" t="str">
        <f>HYPERLINK("https://www.epingalert.org/en/Search?viewData= G/TBT/N/EGY/554"," G/TBT/N/EGY/554")</f>
        <v xml:space="preserve"> G/TBT/N/EGY/554</v>
      </c>
      <c r="E228" s="8" t="s">
        <v>671</v>
      </c>
      <c r="F228" s="8" t="s">
        <v>672</v>
      </c>
      <c r="G228" s="8" t="s">
        <v>669</v>
      </c>
      <c r="H228" s="8" t="s">
        <v>21</v>
      </c>
      <c r="I228" s="8" t="s">
        <v>670</v>
      </c>
      <c r="J228" s="8" t="s">
        <v>530</v>
      </c>
      <c r="K228" s="8" t="s">
        <v>21</v>
      </c>
      <c r="L228" s="6"/>
      <c r="M228" s="7">
        <v>45998</v>
      </c>
      <c r="N228" s="6" t="s">
        <v>23</v>
      </c>
      <c r="O228" s="6"/>
      <c r="P228" s="6" t="str">
        <f>HYPERLINK("https://docs.wto.org/imrd/directdoc.asp?DDFDocuments/t/G/TBTN25/EGY554.DOCX", "https://docs.wto.org/imrd/directdoc.asp?DDFDocuments/t/G/TBTN25/EGY554.DOCX")</f>
        <v>https://docs.wto.org/imrd/directdoc.asp?DDFDocuments/t/G/TBTN25/EGY554.DOCX</v>
      </c>
      <c r="Q228" s="6" t="str">
        <f>HYPERLINK("https://docs.wto.org/imrd/directdoc.asp?DDFDocuments/u/G/TBTN25/EGY554.DOCX", "https://docs.wto.org/imrd/directdoc.asp?DDFDocuments/u/G/TBTN25/EGY554.DOCX")</f>
        <v>https://docs.wto.org/imrd/directdoc.asp?DDFDocuments/u/G/TBTN25/EGY554.DOCX</v>
      </c>
      <c r="R228" s="6" t="str">
        <f>HYPERLINK("https://docs.wto.org/imrd/directdoc.asp?DDFDocuments/v/G/TBTN25/EGY554.DOCX", "https://docs.wto.org/imrd/directdoc.asp?DDFDocuments/v/G/TBTN25/EGY554.DOCX")</f>
        <v>https://docs.wto.org/imrd/directdoc.asp?DDFDocuments/v/G/TBTN25/EGY554.DOCX</v>
      </c>
    </row>
    <row r="229" spans="1:18" ht="75" x14ac:dyDescent="0.25">
      <c r="A229" s="8" t="s">
        <v>669</v>
      </c>
      <c r="B229" s="6" t="s">
        <v>544</v>
      </c>
      <c r="C229" s="7">
        <v>45938</v>
      </c>
      <c r="D229" s="9" t="str">
        <f>HYPERLINK("https://www.epingalert.org/en/Search?viewData= G/TBT/N/EGY/553"," G/TBT/N/EGY/553")</f>
        <v xml:space="preserve"> G/TBT/N/EGY/553</v>
      </c>
      <c r="E229" s="8" t="s">
        <v>673</v>
      </c>
      <c r="F229" s="8" t="s">
        <v>674</v>
      </c>
      <c r="G229" s="8" t="s">
        <v>669</v>
      </c>
      <c r="H229" s="8" t="s">
        <v>21</v>
      </c>
      <c r="I229" s="8" t="s">
        <v>670</v>
      </c>
      <c r="J229" s="8" t="s">
        <v>530</v>
      </c>
      <c r="K229" s="8" t="s">
        <v>21</v>
      </c>
      <c r="L229" s="6"/>
      <c r="M229" s="7">
        <v>45998</v>
      </c>
      <c r="N229" s="6" t="s">
        <v>23</v>
      </c>
      <c r="O229" s="6"/>
      <c r="P229" s="6" t="str">
        <f>HYPERLINK("https://docs.wto.org/imrd/directdoc.asp?DDFDocuments/t/G/TBTN25/EGY553.DOCX", "https://docs.wto.org/imrd/directdoc.asp?DDFDocuments/t/G/TBTN25/EGY553.DOCX")</f>
        <v>https://docs.wto.org/imrd/directdoc.asp?DDFDocuments/t/G/TBTN25/EGY553.DOCX</v>
      </c>
      <c r="Q229" s="6" t="str">
        <f>HYPERLINK("https://docs.wto.org/imrd/directdoc.asp?DDFDocuments/u/G/TBTN25/EGY553.DOCX", "https://docs.wto.org/imrd/directdoc.asp?DDFDocuments/u/G/TBTN25/EGY553.DOCX")</f>
        <v>https://docs.wto.org/imrd/directdoc.asp?DDFDocuments/u/G/TBTN25/EGY553.DOCX</v>
      </c>
      <c r="R229" s="6" t="str">
        <f>HYPERLINK("https://docs.wto.org/imrd/directdoc.asp?DDFDocuments/v/G/TBTN25/EGY553.DOCX", "https://docs.wto.org/imrd/directdoc.asp?DDFDocuments/v/G/TBTN25/EGY553.DOCX")</f>
        <v>https://docs.wto.org/imrd/directdoc.asp?DDFDocuments/v/G/TBTN25/EGY553.DOCX</v>
      </c>
    </row>
    <row r="230" spans="1:18" ht="150" x14ac:dyDescent="0.25">
      <c r="A230" s="8" t="s">
        <v>669</v>
      </c>
      <c r="B230" s="6" t="s">
        <v>544</v>
      </c>
      <c r="C230" s="7">
        <v>45938</v>
      </c>
      <c r="D230" s="9" t="str">
        <f>HYPERLINK("https://www.epingalert.org/en/Search?viewData= G/TBT/N/EGY/552"," G/TBT/N/EGY/552")</f>
        <v xml:space="preserve"> G/TBT/N/EGY/552</v>
      </c>
      <c r="E230" s="8" t="s">
        <v>675</v>
      </c>
      <c r="F230" s="8" t="s">
        <v>676</v>
      </c>
      <c r="G230" s="8" t="s">
        <v>669</v>
      </c>
      <c r="H230" s="8" t="s">
        <v>21</v>
      </c>
      <c r="I230" s="8" t="s">
        <v>670</v>
      </c>
      <c r="J230" s="8" t="s">
        <v>530</v>
      </c>
      <c r="K230" s="8" t="s">
        <v>21</v>
      </c>
      <c r="L230" s="6"/>
      <c r="M230" s="7">
        <v>45998</v>
      </c>
      <c r="N230" s="6" t="s">
        <v>23</v>
      </c>
      <c r="O230" s="6"/>
      <c r="P230" s="6" t="str">
        <f>HYPERLINK("https://docs.wto.org/imrd/directdoc.asp?DDFDocuments/t/G/TBTN25/EGY552.DOCX", "https://docs.wto.org/imrd/directdoc.asp?DDFDocuments/t/G/TBTN25/EGY552.DOCX")</f>
        <v>https://docs.wto.org/imrd/directdoc.asp?DDFDocuments/t/G/TBTN25/EGY552.DOCX</v>
      </c>
      <c r="Q230" s="6" t="str">
        <f>HYPERLINK("https://docs.wto.org/imrd/directdoc.asp?DDFDocuments/u/G/TBTN25/EGY552.DOCX", "https://docs.wto.org/imrd/directdoc.asp?DDFDocuments/u/G/TBTN25/EGY552.DOCX")</f>
        <v>https://docs.wto.org/imrd/directdoc.asp?DDFDocuments/u/G/TBTN25/EGY552.DOCX</v>
      </c>
      <c r="R230" s="6" t="str">
        <f>HYPERLINK("https://docs.wto.org/imrd/directdoc.asp?DDFDocuments/v/G/TBTN25/EGY552.DOCX", "https://docs.wto.org/imrd/directdoc.asp?DDFDocuments/v/G/TBTN25/EGY552.DOCX")</f>
        <v>https://docs.wto.org/imrd/directdoc.asp?DDFDocuments/v/G/TBTN25/EGY552.DOCX</v>
      </c>
    </row>
    <row r="231" spans="1:18" ht="195" x14ac:dyDescent="0.25">
      <c r="A231" s="8" t="s">
        <v>679</v>
      </c>
      <c r="B231" s="6" t="s">
        <v>223</v>
      </c>
      <c r="C231" s="7">
        <v>45937</v>
      </c>
      <c r="D231" s="9" t="str">
        <f>HYPERLINK("https://www.epingalert.org/en/Search?viewData= G/TBT/N/UKR/360"," G/TBT/N/UKR/360")</f>
        <v xml:space="preserve"> G/TBT/N/UKR/360</v>
      </c>
      <c r="E231" s="8" t="s">
        <v>677</v>
      </c>
      <c r="F231" s="8" t="s">
        <v>678</v>
      </c>
      <c r="G231" s="8" t="s">
        <v>679</v>
      </c>
      <c r="H231" s="8" t="s">
        <v>21</v>
      </c>
      <c r="I231" s="8" t="s">
        <v>21</v>
      </c>
      <c r="J231" s="8" t="s">
        <v>680</v>
      </c>
      <c r="K231" s="8" t="s">
        <v>79</v>
      </c>
      <c r="L231" s="6"/>
      <c r="M231" s="7">
        <v>45997</v>
      </c>
      <c r="N231" s="6" t="s">
        <v>23</v>
      </c>
      <c r="O231" s="8" t="s">
        <v>681</v>
      </c>
      <c r="P231" s="6" t="str">
        <f>HYPERLINK("https://docs.wto.org/imrd/directdoc.asp?DDFDocuments/t/G/TBTN25/UKR360.DOCX", "https://docs.wto.org/imrd/directdoc.asp?DDFDocuments/t/G/TBTN25/UKR360.DOCX")</f>
        <v>https://docs.wto.org/imrd/directdoc.asp?DDFDocuments/t/G/TBTN25/UKR360.DOCX</v>
      </c>
      <c r="Q231" s="6" t="str">
        <f>HYPERLINK("https://docs.wto.org/imrd/directdoc.asp?DDFDocuments/u/G/TBTN25/UKR360.DOCX", "https://docs.wto.org/imrd/directdoc.asp?DDFDocuments/u/G/TBTN25/UKR360.DOCX")</f>
        <v>https://docs.wto.org/imrd/directdoc.asp?DDFDocuments/u/G/TBTN25/UKR360.DOCX</v>
      </c>
      <c r="R231" s="6" t="str">
        <f>HYPERLINK("https://docs.wto.org/imrd/directdoc.asp?DDFDocuments/v/G/TBTN25/UKR360.DOCX", "https://docs.wto.org/imrd/directdoc.asp?DDFDocuments/v/G/TBTN25/UKR360.DOCX")</f>
        <v>https://docs.wto.org/imrd/directdoc.asp?DDFDocuments/v/G/TBTN25/UKR360.DOCX</v>
      </c>
    </row>
    <row r="232" spans="1:18" ht="409.5" x14ac:dyDescent="0.25">
      <c r="A232" s="8" t="s">
        <v>684</v>
      </c>
      <c r="B232" s="6" t="s">
        <v>65</v>
      </c>
      <c r="C232" s="7">
        <v>45937</v>
      </c>
      <c r="D232" s="9" t="str">
        <f>HYPERLINK("https://www.epingalert.org/en/Search?viewData= G/TBT/N/AUS/185"," G/TBT/N/AUS/185")</f>
        <v xml:space="preserve"> G/TBT/N/AUS/185</v>
      </c>
      <c r="E232" s="8" t="s">
        <v>682</v>
      </c>
      <c r="F232" s="8" t="s">
        <v>683</v>
      </c>
      <c r="G232" s="8" t="s">
        <v>684</v>
      </c>
      <c r="H232" s="8" t="s">
        <v>685</v>
      </c>
      <c r="I232" s="8" t="s">
        <v>686</v>
      </c>
      <c r="J232" s="8" t="s">
        <v>687</v>
      </c>
      <c r="K232" s="8" t="s">
        <v>21</v>
      </c>
      <c r="L232" s="6"/>
      <c r="M232" s="7">
        <v>45967</v>
      </c>
      <c r="N232" s="6" t="s">
        <v>23</v>
      </c>
      <c r="O232" s="8" t="s">
        <v>688</v>
      </c>
      <c r="P232" s="6" t="str">
        <f>HYPERLINK("https://docs.wto.org/imrd/directdoc.asp?DDFDocuments/t/G/TBTN25/AUS185.DOCX", "https://docs.wto.org/imrd/directdoc.asp?DDFDocuments/t/G/TBTN25/AUS185.DOCX")</f>
        <v>https://docs.wto.org/imrd/directdoc.asp?DDFDocuments/t/G/TBTN25/AUS185.DOCX</v>
      </c>
      <c r="Q232" s="6" t="str">
        <f>HYPERLINK("https://docs.wto.org/imrd/directdoc.asp?DDFDocuments/u/G/TBTN25/AUS185.DOCX", "https://docs.wto.org/imrd/directdoc.asp?DDFDocuments/u/G/TBTN25/AUS185.DOCX")</f>
        <v>https://docs.wto.org/imrd/directdoc.asp?DDFDocuments/u/G/TBTN25/AUS185.DOCX</v>
      </c>
      <c r="R232" s="6" t="str">
        <f>HYPERLINK("https://docs.wto.org/imrd/directdoc.asp?DDFDocuments/v/G/TBTN25/AUS185.DOCX", "https://docs.wto.org/imrd/directdoc.asp?DDFDocuments/v/G/TBTN25/AUS185.DOCX")</f>
        <v>https://docs.wto.org/imrd/directdoc.asp?DDFDocuments/v/G/TBTN25/AUS185.DOCX</v>
      </c>
    </row>
    <row r="233" spans="1:18" ht="60" x14ac:dyDescent="0.25">
      <c r="A233" s="8" t="s">
        <v>691</v>
      </c>
      <c r="B233" s="6" t="s">
        <v>122</v>
      </c>
      <c r="C233" s="7">
        <v>45936</v>
      </c>
      <c r="D233" s="9" t="str">
        <f>HYPERLINK("https://www.epingalert.org/en/Search?viewData= G/TBT/N/BDI/661, G/TBT/N/KEN/1906, G/TBT/N/RWA/1280, G/TBT/N/TZA/1418, G/TBT/N/UGA/2224"," G/TBT/N/BDI/661, G/TBT/N/KEN/1906, G/TBT/N/RWA/1280, G/TBT/N/TZA/1418, G/TBT/N/UGA/2224")</f>
        <v xml:space="preserve"> G/TBT/N/BDI/661, G/TBT/N/KEN/1906, G/TBT/N/RWA/1280, G/TBT/N/TZA/1418, G/TBT/N/UGA/2224</v>
      </c>
      <c r="E233" s="8" t="s">
        <v>689</v>
      </c>
      <c r="F233" s="8" t="s">
        <v>690</v>
      </c>
      <c r="G233" s="8" t="s">
        <v>691</v>
      </c>
      <c r="H233" s="8" t="s">
        <v>692</v>
      </c>
      <c r="I233" s="8" t="s">
        <v>693</v>
      </c>
      <c r="J233" s="8" t="s">
        <v>483</v>
      </c>
      <c r="K233" s="8" t="s">
        <v>21</v>
      </c>
      <c r="L233" s="6"/>
      <c r="M233" s="7">
        <v>45996</v>
      </c>
      <c r="N233" s="6" t="s">
        <v>23</v>
      </c>
      <c r="O233" s="8" t="s">
        <v>694</v>
      </c>
      <c r="P233" s="6" t="str">
        <f>HYPERLINK("https://docs.wto.org/imrd/directdoc.asp?DDFDocuments/t/G/TBTN25/BDI661.DOCX", "https://docs.wto.org/imrd/directdoc.asp?DDFDocuments/t/G/TBTN25/BDI661.DOCX")</f>
        <v>https://docs.wto.org/imrd/directdoc.asp?DDFDocuments/t/G/TBTN25/BDI661.DOCX</v>
      </c>
      <c r="Q233" s="6" t="str">
        <f>HYPERLINK("https://docs.wto.org/imrd/directdoc.asp?DDFDocuments/u/G/TBTN25/BDI661.DOCX", "https://docs.wto.org/imrd/directdoc.asp?DDFDocuments/u/G/TBTN25/BDI661.DOCX")</f>
        <v>https://docs.wto.org/imrd/directdoc.asp?DDFDocuments/u/G/TBTN25/BDI661.DOCX</v>
      </c>
      <c r="R233" s="6" t="str">
        <f>HYPERLINK("https://docs.wto.org/imrd/directdoc.asp?DDFDocuments/v/G/TBTN25/BDI661.DOCX", "https://docs.wto.org/imrd/directdoc.asp?DDFDocuments/v/G/TBTN25/BDI661.DOCX")</f>
        <v>https://docs.wto.org/imrd/directdoc.asp?DDFDocuments/v/G/TBTN25/BDI661.DOCX</v>
      </c>
    </row>
    <row r="234" spans="1:18" ht="60" x14ac:dyDescent="0.25">
      <c r="A234" s="8" t="s">
        <v>691</v>
      </c>
      <c r="B234" s="6" t="s">
        <v>57</v>
      </c>
      <c r="C234" s="7">
        <v>45936</v>
      </c>
      <c r="D234" s="9" t="str">
        <f>HYPERLINK("https://www.epingalert.org/en/Search?viewData= G/TBT/N/BDI/661, G/TBT/N/KEN/1906, G/TBT/N/RWA/1280, G/TBT/N/TZA/1418, G/TBT/N/UGA/2224"," G/TBT/N/BDI/661, G/TBT/N/KEN/1906, G/TBT/N/RWA/1280, G/TBT/N/TZA/1418, G/TBT/N/UGA/2224")</f>
        <v xml:space="preserve"> G/TBT/N/BDI/661, G/TBT/N/KEN/1906, G/TBT/N/RWA/1280, G/TBT/N/TZA/1418, G/TBT/N/UGA/2224</v>
      </c>
      <c r="E234" s="8" t="s">
        <v>689</v>
      </c>
      <c r="F234" s="8" t="s">
        <v>690</v>
      </c>
      <c r="G234" s="8" t="s">
        <v>691</v>
      </c>
      <c r="H234" s="8" t="s">
        <v>692</v>
      </c>
      <c r="I234" s="8" t="s">
        <v>693</v>
      </c>
      <c r="J234" s="8" t="s">
        <v>483</v>
      </c>
      <c r="K234" s="8" t="s">
        <v>21</v>
      </c>
      <c r="L234" s="6"/>
      <c r="M234" s="7">
        <v>45996</v>
      </c>
      <c r="N234" s="6" t="s">
        <v>23</v>
      </c>
      <c r="O234" s="8" t="s">
        <v>694</v>
      </c>
      <c r="P234" s="6" t="str">
        <f>HYPERLINK("https://docs.wto.org/imrd/directdoc.asp?DDFDocuments/t/G/TBTN25/BDI661.DOCX", "https://docs.wto.org/imrd/directdoc.asp?DDFDocuments/t/G/TBTN25/BDI661.DOCX")</f>
        <v>https://docs.wto.org/imrd/directdoc.asp?DDFDocuments/t/G/TBTN25/BDI661.DOCX</v>
      </c>
      <c r="Q234" s="6" t="str">
        <f>HYPERLINK("https://docs.wto.org/imrd/directdoc.asp?DDFDocuments/u/G/TBTN25/BDI661.DOCX", "https://docs.wto.org/imrd/directdoc.asp?DDFDocuments/u/G/TBTN25/BDI661.DOCX")</f>
        <v>https://docs.wto.org/imrd/directdoc.asp?DDFDocuments/u/G/TBTN25/BDI661.DOCX</v>
      </c>
      <c r="R234" s="6" t="str">
        <f>HYPERLINK("https://docs.wto.org/imrd/directdoc.asp?DDFDocuments/v/G/TBTN25/BDI661.DOCX", "https://docs.wto.org/imrd/directdoc.asp?DDFDocuments/v/G/TBTN25/BDI661.DOCX")</f>
        <v>https://docs.wto.org/imrd/directdoc.asp?DDFDocuments/v/G/TBTN25/BDI661.DOCX</v>
      </c>
    </row>
    <row r="235" spans="1:18" ht="60" x14ac:dyDescent="0.25">
      <c r="A235" s="8" t="s">
        <v>691</v>
      </c>
      <c r="B235" s="6" t="s">
        <v>89</v>
      </c>
      <c r="C235" s="7">
        <v>45936</v>
      </c>
      <c r="D235" s="9" t="str">
        <f>HYPERLINK("https://www.epingalert.org/en/Search?viewData= G/TBT/N/BDI/661, G/TBT/N/KEN/1906, G/TBT/N/RWA/1280, G/TBT/N/TZA/1418, G/TBT/N/UGA/2224"," G/TBT/N/BDI/661, G/TBT/N/KEN/1906, G/TBT/N/RWA/1280, G/TBT/N/TZA/1418, G/TBT/N/UGA/2224")</f>
        <v xml:space="preserve"> G/TBT/N/BDI/661, G/TBT/N/KEN/1906, G/TBT/N/RWA/1280, G/TBT/N/TZA/1418, G/TBT/N/UGA/2224</v>
      </c>
      <c r="E235" s="8" t="s">
        <v>689</v>
      </c>
      <c r="F235" s="8" t="s">
        <v>690</v>
      </c>
      <c r="G235" s="8" t="s">
        <v>691</v>
      </c>
      <c r="H235" s="8" t="s">
        <v>692</v>
      </c>
      <c r="I235" s="8" t="s">
        <v>693</v>
      </c>
      <c r="J235" s="8" t="s">
        <v>483</v>
      </c>
      <c r="K235" s="8" t="s">
        <v>21</v>
      </c>
      <c r="L235" s="6"/>
      <c r="M235" s="7">
        <v>45996</v>
      </c>
      <c r="N235" s="6" t="s">
        <v>23</v>
      </c>
      <c r="O235" s="8" t="s">
        <v>694</v>
      </c>
      <c r="P235" s="6" t="str">
        <f>HYPERLINK("https://docs.wto.org/imrd/directdoc.asp?DDFDocuments/t/G/TBTN25/BDI661.DOCX", "https://docs.wto.org/imrd/directdoc.asp?DDFDocuments/t/G/TBTN25/BDI661.DOCX")</f>
        <v>https://docs.wto.org/imrd/directdoc.asp?DDFDocuments/t/G/TBTN25/BDI661.DOCX</v>
      </c>
      <c r="Q235" s="6" t="str">
        <f>HYPERLINK("https://docs.wto.org/imrd/directdoc.asp?DDFDocuments/u/G/TBTN25/BDI661.DOCX", "https://docs.wto.org/imrd/directdoc.asp?DDFDocuments/u/G/TBTN25/BDI661.DOCX")</f>
        <v>https://docs.wto.org/imrd/directdoc.asp?DDFDocuments/u/G/TBTN25/BDI661.DOCX</v>
      </c>
      <c r="R235" s="6" t="str">
        <f>HYPERLINK("https://docs.wto.org/imrd/directdoc.asp?DDFDocuments/v/G/TBTN25/BDI661.DOCX", "https://docs.wto.org/imrd/directdoc.asp?DDFDocuments/v/G/TBTN25/BDI661.DOCX")</f>
        <v>https://docs.wto.org/imrd/directdoc.asp?DDFDocuments/v/G/TBTN25/BDI661.DOCX</v>
      </c>
    </row>
    <row r="236" spans="1:18" ht="45" x14ac:dyDescent="0.25">
      <c r="A236" s="8" t="s">
        <v>697</v>
      </c>
      <c r="B236" s="6" t="s">
        <v>122</v>
      </c>
      <c r="C236" s="7">
        <v>45936</v>
      </c>
      <c r="D236" s="9" t="str">
        <f>HYPERLINK("https://www.epingalert.org/en/Search?viewData= G/TBT/N/BDI/663, G/TBT/N/KEN/1908, G/TBT/N/RWA/1282, G/TBT/N/TZA/1420, G/TBT/N/UGA/2226"," G/TBT/N/BDI/663, G/TBT/N/KEN/1908, G/TBT/N/RWA/1282, G/TBT/N/TZA/1420, G/TBT/N/UGA/2226")</f>
        <v xml:space="preserve"> G/TBT/N/BDI/663, G/TBT/N/KEN/1908, G/TBT/N/RWA/1282, G/TBT/N/TZA/1420, G/TBT/N/UGA/2226</v>
      </c>
      <c r="E236" s="8" t="s">
        <v>695</v>
      </c>
      <c r="F236" s="8" t="s">
        <v>696</v>
      </c>
      <c r="G236" s="8" t="s">
        <v>697</v>
      </c>
      <c r="H236" s="8" t="s">
        <v>698</v>
      </c>
      <c r="I236" s="8" t="s">
        <v>693</v>
      </c>
      <c r="J236" s="8" t="s">
        <v>483</v>
      </c>
      <c r="K236" s="8" t="s">
        <v>21</v>
      </c>
      <c r="L236" s="6"/>
      <c r="M236" s="7">
        <v>45996</v>
      </c>
      <c r="N236" s="6" t="s">
        <v>23</v>
      </c>
      <c r="O236" s="8" t="s">
        <v>699</v>
      </c>
      <c r="P236" s="6" t="str">
        <f>HYPERLINK("https://docs.wto.org/imrd/directdoc.asp?DDFDocuments/t/G/TBTN25/BDI663.DOCX", "https://docs.wto.org/imrd/directdoc.asp?DDFDocuments/t/G/TBTN25/BDI663.DOCX")</f>
        <v>https://docs.wto.org/imrd/directdoc.asp?DDFDocuments/t/G/TBTN25/BDI663.DOCX</v>
      </c>
      <c r="Q236" s="6" t="str">
        <f>HYPERLINK("https://docs.wto.org/imrd/directdoc.asp?DDFDocuments/u/G/TBTN25/BDI663.DOCX", "https://docs.wto.org/imrd/directdoc.asp?DDFDocuments/u/G/TBTN25/BDI663.DOCX")</f>
        <v>https://docs.wto.org/imrd/directdoc.asp?DDFDocuments/u/G/TBTN25/BDI663.DOCX</v>
      </c>
      <c r="R236" s="6" t="str">
        <f>HYPERLINK("https://docs.wto.org/imrd/directdoc.asp?DDFDocuments/v/G/TBTN25/BDI663.DOCX", "https://docs.wto.org/imrd/directdoc.asp?DDFDocuments/v/G/TBTN25/BDI663.DOCX")</f>
        <v>https://docs.wto.org/imrd/directdoc.asp?DDFDocuments/v/G/TBTN25/BDI663.DOCX</v>
      </c>
    </row>
    <row r="237" spans="1:18" ht="30" x14ac:dyDescent="0.25">
      <c r="A237" s="8" t="s">
        <v>702</v>
      </c>
      <c r="B237" s="6" t="s">
        <v>108</v>
      </c>
      <c r="C237" s="7">
        <v>45936</v>
      </c>
      <c r="D237" s="9" t="str">
        <f>HYPERLINK("https://www.epingalert.org/en/Search?viewData= G/TBT/N/BDI/662, G/TBT/N/KEN/1907, G/TBT/N/RWA/1281, G/TBT/N/TZA/1419, G/TBT/N/UGA/2225"," G/TBT/N/BDI/662, G/TBT/N/KEN/1907, G/TBT/N/RWA/1281, G/TBT/N/TZA/1419, G/TBT/N/UGA/2225")</f>
        <v xml:space="preserve"> G/TBT/N/BDI/662, G/TBT/N/KEN/1907, G/TBT/N/RWA/1281, G/TBT/N/TZA/1419, G/TBT/N/UGA/2225</v>
      </c>
      <c r="E237" s="8" t="s">
        <v>700</v>
      </c>
      <c r="F237" s="8" t="s">
        <v>701</v>
      </c>
      <c r="G237" s="8" t="s">
        <v>702</v>
      </c>
      <c r="H237" s="8" t="s">
        <v>703</v>
      </c>
      <c r="I237" s="8" t="s">
        <v>693</v>
      </c>
      <c r="J237" s="8" t="s">
        <v>483</v>
      </c>
      <c r="K237" s="8" t="s">
        <v>21</v>
      </c>
      <c r="L237" s="6"/>
      <c r="M237" s="7">
        <v>45996</v>
      </c>
      <c r="N237" s="6" t="s">
        <v>23</v>
      </c>
      <c r="O237" s="8" t="s">
        <v>704</v>
      </c>
      <c r="P237" s="6" t="str">
        <f>HYPERLINK("https://docs.wto.org/imrd/directdoc.asp?DDFDocuments/t/G/TBTN25/BDI662.DOCX", "https://docs.wto.org/imrd/directdoc.asp?DDFDocuments/t/G/TBTN25/BDI662.DOCX")</f>
        <v>https://docs.wto.org/imrd/directdoc.asp?DDFDocuments/t/G/TBTN25/BDI662.DOCX</v>
      </c>
      <c r="Q237" s="6" t="str">
        <f>HYPERLINK("https://docs.wto.org/imrd/directdoc.asp?DDFDocuments/u/G/TBTN25/BDI662.DOCX", "https://docs.wto.org/imrd/directdoc.asp?DDFDocuments/u/G/TBTN25/BDI662.DOCX")</f>
        <v>https://docs.wto.org/imrd/directdoc.asp?DDFDocuments/u/G/TBTN25/BDI662.DOCX</v>
      </c>
      <c r="R237" s="6" t="str">
        <f>HYPERLINK("https://docs.wto.org/imrd/directdoc.asp?DDFDocuments/v/G/TBTN25/BDI662.DOCX", "https://docs.wto.org/imrd/directdoc.asp?DDFDocuments/v/G/TBTN25/BDI662.DOCX")</f>
        <v>https://docs.wto.org/imrd/directdoc.asp?DDFDocuments/v/G/TBTN25/BDI662.DOCX</v>
      </c>
    </row>
    <row r="238" spans="1:18" ht="30" x14ac:dyDescent="0.25">
      <c r="A238" s="8" t="s">
        <v>702</v>
      </c>
      <c r="B238" s="6" t="s">
        <v>57</v>
      </c>
      <c r="C238" s="7">
        <v>45936</v>
      </c>
      <c r="D238" s="9" t="str">
        <f>HYPERLINK("https://www.epingalert.org/en/Search?viewData= G/TBT/N/BDI/662, G/TBT/N/KEN/1907, G/TBT/N/RWA/1281, G/TBT/N/TZA/1419, G/TBT/N/UGA/2225"," G/TBT/N/BDI/662, G/TBT/N/KEN/1907, G/TBT/N/RWA/1281, G/TBT/N/TZA/1419, G/TBT/N/UGA/2225")</f>
        <v xml:space="preserve"> G/TBT/N/BDI/662, G/TBT/N/KEN/1907, G/TBT/N/RWA/1281, G/TBT/N/TZA/1419, G/TBT/N/UGA/2225</v>
      </c>
      <c r="E238" s="8" t="s">
        <v>700</v>
      </c>
      <c r="F238" s="8" t="s">
        <v>701</v>
      </c>
      <c r="G238" s="8" t="s">
        <v>702</v>
      </c>
      <c r="H238" s="8" t="s">
        <v>703</v>
      </c>
      <c r="I238" s="8" t="s">
        <v>693</v>
      </c>
      <c r="J238" s="8" t="s">
        <v>483</v>
      </c>
      <c r="K238" s="8" t="s">
        <v>21</v>
      </c>
      <c r="L238" s="6"/>
      <c r="M238" s="7">
        <v>45996</v>
      </c>
      <c r="N238" s="6" t="s">
        <v>23</v>
      </c>
      <c r="O238" s="8" t="s">
        <v>704</v>
      </c>
      <c r="P238" s="6" t="str">
        <f>HYPERLINK("https://docs.wto.org/imrd/directdoc.asp?DDFDocuments/t/G/TBTN25/BDI662.DOCX", "https://docs.wto.org/imrd/directdoc.asp?DDFDocuments/t/G/TBTN25/BDI662.DOCX")</f>
        <v>https://docs.wto.org/imrd/directdoc.asp?DDFDocuments/t/G/TBTN25/BDI662.DOCX</v>
      </c>
      <c r="Q238" s="6" t="str">
        <f>HYPERLINK("https://docs.wto.org/imrd/directdoc.asp?DDFDocuments/u/G/TBTN25/BDI662.DOCX", "https://docs.wto.org/imrd/directdoc.asp?DDFDocuments/u/G/TBTN25/BDI662.DOCX")</f>
        <v>https://docs.wto.org/imrd/directdoc.asp?DDFDocuments/u/G/TBTN25/BDI662.DOCX</v>
      </c>
      <c r="R238" s="6" t="str">
        <f>HYPERLINK("https://docs.wto.org/imrd/directdoc.asp?DDFDocuments/v/G/TBTN25/BDI662.DOCX", "https://docs.wto.org/imrd/directdoc.asp?DDFDocuments/v/G/TBTN25/BDI662.DOCX")</f>
        <v>https://docs.wto.org/imrd/directdoc.asp?DDFDocuments/v/G/TBTN25/BDI662.DOCX</v>
      </c>
    </row>
    <row r="239" spans="1:18" ht="30" x14ac:dyDescent="0.25">
      <c r="A239" s="8" t="s">
        <v>702</v>
      </c>
      <c r="B239" s="6" t="s">
        <v>121</v>
      </c>
      <c r="C239" s="7">
        <v>45936</v>
      </c>
      <c r="D239" s="9" t="str">
        <f>HYPERLINK("https://www.epingalert.org/en/Search?viewData= G/TBT/N/BDI/662, G/TBT/N/KEN/1907, G/TBT/N/RWA/1281, G/TBT/N/TZA/1419, G/TBT/N/UGA/2225"," G/TBT/N/BDI/662, G/TBT/N/KEN/1907, G/TBT/N/RWA/1281, G/TBT/N/TZA/1419, G/TBT/N/UGA/2225")</f>
        <v xml:space="preserve"> G/TBT/N/BDI/662, G/TBT/N/KEN/1907, G/TBT/N/RWA/1281, G/TBT/N/TZA/1419, G/TBT/N/UGA/2225</v>
      </c>
      <c r="E239" s="8" t="s">
        <v>700</v>
      </c>
      <c r="F239" s="8" t="s">
        <v>701</v>
      </c>
      <c r="G239" s="8" t="s">
        <v>702</v>
      </c>
      <c r="H239" s="8" t="s">
        <v>703</v>
      </c>
      <c r="I239" s="8" t="s">
        <v>693</v>
      </c>
      <c r="J239" s="8" t="s">
        <v>483</v>
      </c>
      <c r="K239" s="8" t="s">
        <v>21</v>
      </c>
      <c r="L239" s="6"/>
      <c r="M239" s="7">
        <v>45996</v>
      </c>
      <c r="N239" s="6" t="s">
        <v>23</v>
      </c>
      <c r="O239" s="8" t="s">
        <v>704</v>
      </c>
      <c r="P239" s="6" t="str">
        <f>HYPERLINK("https://docs.wto.org/imrd/directdoc.asp?DDFDocuments/t/G/TBTN25/BDI662.DOCX", "https://docs.wto.org/imrd/directdoc.asp?DDFDocuments/t/G/TBTN25/BDI662.DOCX")</f>
        <v>https://docs.wto.org/imrd/directdoc.asp?DDFDocuments/t/G/TBTN25/BDI662.DOCX</v>
      </c>
      <c r="Q239" s="6" t="str">
        <f>HYPERLINK("https://docs.wto.org/imrd/directdoc.asp?DDFDocuments/u/G/TBTN25/BDI662.DOCX", "https://docs.wto.org/imrd/directdoc.asp?DDFDocuments/u/G/TBTN25/BDI662.DOCX")</f>
        <v>https://docs.wto.org/imrd/directdoc.asp?DDFDocuments/u/G/TBTN25/BDI662.DOCX</v>
      </c>
      <c r="R239" s="6" t="str">
        <f>HYPERLINK("https://docs.wto.org/imrd/directdoc.asp?DDFDocuments/v/G/TBTN25/BDI662.DOCX", "https://docs.wto.org/imrd/directdoc.asp?DDFDocuments/v/G/TBTN25/BDI662.DOCX")</f>
        <v>https://docs.wto.org/imrd/directdoc.asp?DDFDocuments/v/G/TBTN25/BDI662.DOCX</v>
      </c>
    </row>
    <row r="240" spans="1:18" ht="45" x14ac:dyDescent="0.25">
      <c r="A240" s="8" t="s">
        <v>697</v>
      </c>
      <c r="B240" s="6" t="s">
        <v>108</v>
      </c>
      <c r="C240" s="7">
        <v>45936</v>
      </c>
      <c r="D240" s="9" t="str">
        <f>HYPERLINK("https://www.epingalert.org/en/Search?viewData= G/TBT/N/BDI/663, G/TBT/N/KEN/1908, G/TBT/N/RWA/1282, G/TBT/N/TZA/1420, G/TBT/N/UGA/2226"," G/TBT/N/BDI/663, G/TBT/N/KEN/1908, G/TBT/N/RWA/1282, G/TBT/N/TZA/1420, G/TBT/N/UGA/2226")</f>
        <v xml:space="preserve"> G/TBT/N/BDI/663, G/TBT/N/KEN/1908, G/TBT/N/RWA/1282, G/TBT/N/TZA/1420, G/TBT/N/UGA/2226</v>
      </c>
      <c r="E240" s="8" t="s">
        <v>695</v>
      </c>
      <c r="F240" s="8" t="s">
        <v>696</v>
      </c>
      <c r="G240" s="8" t="s">
        <v>697</v>
      </c>
      <c r="H240" s="8" t="s">
        <v>698</v>
      </c>
      <c r="I240" s="8" t="s">
        <v>693</v>
      </c>
      <c r="J240" s="8" t="s">
        <v>483</v>
      </c>
      <c r="K240" s="8" t="s">
        <v>21</v>
      </c>
      <c r="L240" s="6"/>
      <c r="M240" s="7">
        <v>45996</v>
      </c>
      <c r="N240" s="6" t="s">
        <v>23</v>
      </c>
      <c r="O240" s="8" t="s">
        <v>699</v>
      </c>
      <c r="P240" s="6" t="str">
        <f>HYPERLINK("https://docs.wto.org/imrd/directdoc.asp?DDFDocuments/t/G/TBTN25/BDI663.DOCX", "https://docs.wto.org/imrd/directdoc.asp?DDFDocuments/t/G/TBTN25/BDI663.DOCX")</f>
        <v>https://docs.wto.org/imrd/directdoc.asp?DDFDocuments/t/G/TBTN25/BDI663.DOCX</v>
      </c>
      <c r="Q240" s="6" t="str">
        <f>HYPERLINK("https://docs.wto.org/imrd/directdoc.asp?DDFDocuments/u/G/TBTN25/BDI663.DOCX", "https://docs.wto.org/imrd/directdoc.asp?DDFDocuments/u/G/TBTN25/BDI663.DOCX")</f>
        <v>https://docs.wto.org/imrd/directdoc.asp?DDFDocuments/u/G/TBTN25/BDI663.DOCX</v>
      </c>
      <c r="R240" s="6" t="str">
        <f>HYPERLINK("https://docs.wto.org/imrd/directdoc.asp?DDFDocuments/v/G/TBTN25/BDI663.DOCX", "https://docs.wto.org/imrd/directdoc.asp?DDFDocuments/v/G/TBTN25/BDI663.DOCX")</f>
        <v>https://docs.wto.org/imrd/directdoc.asp?DDFDocuments/v/G/TBTN25/BDI663.DOCX</v>
      </c>
    </row>
    <row r="241" spans="1:18" ht="60" x14ac:dyDescent="0.25">
      <c r="A241" s="8" t="s">
        <v>708</v>
      </c>
      <c r="B241" s="6" t="s">
        <v>705</v>
      </c>
      <c r="C241" s="7">
        <v>45936</v>
      </c>
      <c r="D241" s="9" t="str">
        <f>HYPERLINK("https://www.epingalert.org/en/Search?viewData= G/TBT/N/PER/174"," G/TBT/N/PER/174")</f>
        <v xml:space="preserve"> G/TBT/N/PER/174</v>
      </c>
      <c r="E241" s="8" t="s">
        <v>706</v>
      </c>
      <c r="F241" s="8" t="s">
        <v>707</v>
      </c>
      <c r="G241" s="8" t="s">
        <v>708</v>
      </c>
      <c r="H241" s="8" t="s">
        <v>653</v>
      </c>
      <c r="I241" s="8" t="s">
        <v>709</v>
      </c>
      <c r="J241" s="8" t="s">
        <v>78</v>
      </c>
      <c r="K241" s="8" t="s">
        <v>21</v>
      </c>
      <c r="L241" s="6"/>
      <c r="M241" s="7">
        <v>45996</v>
      </c>
      <c r="N241" s="6" t="s">
        <v>23</v>
      </c>
      <c r="O241" s="8" t="s">
        <v>710</v>
      </c>
      <c r="P241" s="6" t="str">
        <f>HYPERLINK("https://docs.wto.org/imrd/directdoc.asp?DDFDocuments/t/G/TBTN25/PER174.DOCX", "https://docs.wto.org/imrd/directdoc.asp?DDFDocuments/t/G/TBTN25/PER174.DOCX")</f>
        <v>https://docs.wto.org/imrd/directdoc.asp?DDFDocuments/t/G/TBTN25/PER174.DOCX</v>
      </c>
      <c r="Q241" s="6" t="str">
        <f>HYPERLINK("https://docs.wto.org/imrd/directdoc.asp?DDFDocuments/u/G/TBTN25/PER174.DOCX", "https://docs.wto.org/imrd/directdoc.asp?DDFDocuments/u/G/TBTN25/PER174.DOCX")</f>
        <v>https://docs.wto.org/imrd/directdoc.asp?DDFDocuments/u/G/TBTN25/PER174.DOCX</v>
      </c>
      <c r="R241" s="6" t="str">
        <f>HYPERLINK("https://docs.wto.org/imrd/directdoc.asp?DDFDocuments/v/G/TBTN25/PER174.DOCX", "https://docs.wto.org/imrd/directdoc.asp?DDFDocuments/v/G/TBTN25/PER174.DOCX")</f>
        <v>https://docs.wto.org/imrd/directdoc.asp?DDFDocuments/v/G/TBTN25/PER174.DOCX</v>
      </c>
    </row>
    <row r="242" spans="1:18" ht="30" x14ac:dyDescent="0.25">
      <c r="A242" s="8" t="s">
        <v>702</v>
      </c>
      <c r="B242" s="6" t="s">
        <v>122</v>
      </c>
      <c r="C242" s="7">
        <v>45936</v>
      </c>
      <c r="D242" s="9" t="str">
        <f>HYPERLINK("https://www.epingalert.org/en/Search?viewData= G/TBT/N/BDI/662, G/TBT/N/KEN/1907, G/TBT/N/RWA/1281, G/TBT/N/TZA/1419, G/TBT/N/UGA/2225"," G/TBT/N/BDI/662, G/TBT/N/KEN/1907, G/TBT/N/RWA/1281, G/TBT/N/TZA/1419, G/TBT/N/UGA/2225")</f>
        <v xml:space="preserve"> G/TBT/N/BDI/662, G/TBT/N/KEN/1907, G/TBT/N/RWA/1281, G/TBT/N/TZA/1419, G/TBT/N/UGA/2225</v>
      </c>
      <c r="E242" s="8" t="s">
        <v>700</v>
      </c>
      <c r="F242" s="8" t="s">
        <v>701</v>
      </c>
      <c r="G242" s="8" t="s">
        <v>702</v>
      </c>
      <c r="H242" s="8" t="s">
        <v>703</v>
      </c>
      <c r="I242" s="8" t="s">
        <v>693</v>
      </c>
      <c r="J242" s="8" t="s">
        <v>483</v>
      </c>
      <c r="K242" s="8" t="s">
        <v>21</v>
      </c>
      <c r="L242" s="6"/>
      <c r="M242" s="7">
        <v>45996</v>
      </c>
      <c r="N242" s="6" t="s">
        <v>23</v>
      </c>
      <c r="O242" s="8" t="s">
        <v>704</v>
      </c>
      <c r="P242" s="6" t="str">
        <f>HYPERLINK("https://docs.wto.org/imrd/directdoc.asp?DDFDocuments/t/G/TBTN25/BDI662.DOCX", "https://docs.wto.org/imrd/directdoc.asp?DDFDocuments/t/G/TBTN25/BDI662.DOCX")</f>
        <v>https://docs.wto.org/imrd/directdoc.asp?DDFDocuments/t/G/TBTN25/BDI662.DOCX</v>
      </c>
      <c r="Q242" s="6" t="str">
        <f>HYPERLINK("https://docs.wto.org/imrd/directdoc.asp?DDFDocuments/u/G/TBTN25/BDI662.DOCX", "https://docs.wto.org/imrd/directdoc.asp?DDFDocuments/u/G/TBTN25/BDI662.DOCX")</f>
        <v>https://docs.wto.org/imrd/directdoc.asp?DDFDocuments/u/G/TBTN25/BDI662.DOCX</v>
      </c>
      <c r="R242" s="6" t="str">
        <f>HYPERLINK("https://docs.wto.org/imrd/directdoc.asp?DDFDocuments/v/G/TBTN25/BDI662.DOCX", "https://docs.wto.org/imrd/directdoc.asp?DDFDocuments/v/G/TBTN25/BDI662.DOCX")</f>
        <v>https://docs.wto.org/imrd/directdoc.asp?DDFDocuments/v/G/TBTN25/BDI662.DOCX</v>
      </c>
    </row>
    <row r="243" spans="1:18" ht="60" x14ac:dyDescent="0.25">
      <c r="A243" s="8" t="s">
        <v>691</v>
      </c>
      <c r="B243" s="6" t="s">
        <v>121</v>
      </c>
      <c r="C243" s="7">
        <v>45936</v>
      </c>
      <c r="D243" s="9" t="str">
        <f>HYPERLINK("https://www.epingalert.org/en/Search?viewData= G/TBT/N/BDI/661, G/TBT/N/KEN/1906, G/TBT/N/RWA/1280, G/TBT/N/TZA/1418, G/TBT/N/UGA/2224"," G/TBT/N/BDI/661, G/TBT/N/KEN/1906, G/TBT/N/RWA/1280, G/TBT/N/TZA/1418, G/TBT/N/UGA/2224")</f>
        <v xml:space="preserve"> G/TBT/N/BDI/661, G/TBT/N/KEN/1906, G/TBT/N/RWA/1280, G/TBT/N/TZA/1418, G/TBT/N/UGA/2224</v>
      </c>
      <c r="E243" s="8" t="s">
        <v>689</v>
      </c>
      <c r="F243" s="8" t="s">
        <v>690</v>
      </c>
      <c r="G243" s="8" t="s">
        <v>691</v>
      </c>
      <c r="H243" s="8" t="s">
        <v>692</v>
      </c>
      <c r="I243" s="8" t="s">
        <v>693</v>
      </c>
      <c r="J243" s="8" t="s">
        <v>483</v>
      </c>
      <c r="K243" s="8" t="s">
        <v>21</v>
      </c>
      <c r="L243" s="6"/>
      <c r="M243" s="7">
        <v>45996</v>
      </c>
      <c r="N243" s="6" t="s">
        <v>23</v>
      </c>
      <c r="O243" s="8" t="s">
        <v>694</v>
      </c>
      <c r="P243" s="6" t="str">
        <f>HYPERLINK("https://docs.wto.org/imrd/directdoc.asp?DDFDocuments/t/G/TBTN25/BDI661.DOCX", "https://docs.wto.org/imrd/directdoc.asp?DDFDocuments/t/G/TBTN25/BDI661.DOCX")</f>
        <v>https://docs.wto.org/imrd/directdoc.asp?DDFDocuments/t/G/TBTN25/BDI661.DOCX</v>
      </c>
      <c r="Q243" s="6" t="str">
        <f>HYPERLINK("https://docs.wto.org/imrd/directdoc.asp?DDFDocuments/u/G/TBTN25/BDI661.DOCX", "https://docs.wto.org/imrd/directdoc.asp?DDFDocuments/u/G/TBTN25/BDI661.DOCX")</f>
        <v>https://docs.wto.org/imrd/directdoc.asp?DDFDocuments/u/G/TBTN25/BDI661.DOCX</v>
      </c>
      <c r="R243" s="6" t="str">
        <f>HYPERLINK("https://docs.wto.org/imrd/directdoc.asp?DDFDocuments/v/G/TBTN25/BDI661.DOCX", "https://docs.wto.org/imrd/directdoc.asp?DDFDocuments/v/G/TBTN25/BDI661.DOCX")</f>
        <v>https://docs.wto.org/imrd/directdoc.asp?DDFDocuments/v/G/TBTN25/BDI661.DOCX</v>
      </c>
    </row>
    <row r="244" spans="1:18" ht="45" x14ac:dyDescent="0.25">
      <c r="A244" s="8" t="s">
        <v>697</v>
      </c>
      <c r="B244" s="6" t="s">
        <v>57</v>
      </c>
      <c r="C244" s="7">
        <v>45936</v>
      </c>
      <c r="D244" s="9" t="str">
        <f>HYPERLINK("https://www.epingalert.org/en/Search?viewData= G/TBT/N/BDI/663, G/TBT/N/KEN/1908, G/TBT/N/RWA/1282, G/TBT/N/TZA/1420, G/TBT/N/UGA/2226"," G/TBT/N/BDI/663, G/TBT/N/KEN/1908, G/TBT/N/RWA/1282, G/TBT/N/TZA/1420, G/TBT/N/UGA/2226")</f>
        <v xml:space="preserve"> G/TBT/N/BDI/663, G/TBT/N/KEN/1908, G/TBT/N/RWA/1282, G/TBT/N/TZA/1420, G/TBT/N/UGA/2226</v>
      </c>
      <c r="E244" s="8" t="s">
        <v>695</v>
      </c>
      <c r="F244" s="8" t="s">
        <v>696</v>
      </c>
      <c r="G244" s="8" t="s">
        <v>697</v>
      </c>
      <c r="H244" s="8" t="s">
        <v>698</v>
      </c>
      <c r="I244" s="8" t="s">
        <v>693</v>
      </c>
      <c r="J244" s="8" t="s">
        <v>483</v>
      </c>
      <c r="K244" s="8" t="s">
        <v>21</v>
      </c>
      <c r="L244" s="6"/>
      <c r="M244" s="7">
        <v>45996</v>
      </c>
      <c r="N244" s="6" t="s">
        <v>23</v>
      </c>
      <c r="O244" s="8" t="s">
        <v>699</v>
      </c>
      <c r="P244" s="6" t="str">
        <f>HYPERLINK("https://docs.wto.org/imrd/directdoc.asp?DDFDocuments/t/G/TBTN25/BDI663.DOCX", "https://docs.wto.org/imrd/directdoc.asp?DDFDocuments/t/G/TBTN25/BDI663.DOCX")</f>
        <v>https://docs.wto.org/imrd/directdoc.asp?DDFDocuments/t/G/TBTN25/BDI663.DOCX</v>
      </c>
      <c r="Q244" s="6" t="str">
        <f>HYPERLINK("https://docs.wto.org/imrd/directdoc.asp?DDFDocuments/u/G/TBTN25/BDI663.DOCX", "https://docs.wto.org/imrd/directdoc.asp?DDFDocuments/u/G/TBTN25/BDI663.DOCX")</f>
        <v>https://docs.wto.org/imrd/directdoc.asp?DDFDocuments/u/G/TBTN25/BDI663.DOCX</v>
      </c>
      <c r="R244" s="6" t="str">
        <f>HYPERLINK("https://docs.wto.org/imrd/directdoc.asp?DDFDocuments/v/G/TBTN25/BDI663.DOCX", "https://docs.wto.org/imrd/directdoc.asp?DDFDocuments/v/G/TBTN25/BDI663.DOCX")</f>
        <v>https://docs.wto.org/imrd/directdoc.asp?DDFDocuments/v/G/TBTN25/BDI663.DOCX</v>
      </c>
    </row>
    <row r="245" spans="1:18" ht="45" x14ac:dyDescent="0.25">
      <c r="A245" s="8" t="s">
        <v>697</v>
      </c>
      <c r="B245" s="6" t="s">
        <v>89</v>
      </c>
      <c r="C245" s="7">
        <v>45936</v>
      </c>
      <c r="D245" s="9" t="str">
        <f>HYPERLINK("https://www.epingalert.org/en/Search?viewData= G/TBT/N/BDI/663, G/TBT/N/KEN/1908, G/TBT/N/RWA/1282, G/TBT/N/TZA/1420, G/TBT/N/UGA/2226"," G/TBT/N/BDI/663, G/TBT/N/KEN/1908, G/TBT/N/RWA/1282, G/TBT/N/TZA/1420, G/TBT/N/UGA/2226")</f>
        <v xml:space="preserve"> G/TBT/N/BDI/663, G/TBT/N/KEN/1908, G/TBT/N/RWA/1282, G/TBT/N/TZA/1420, G/TBT/N/UGA/2226</v>
      </c>
      <c r="E245" s="8" t="s">
        <v>695</v>
      </c>
      <c r="F245" s="8" t="s">
        <v>696</v>
      </c>
      <c r="G245" s="8" t="s">
        <v>697</v>
      </c>
      <c r="H245" s="8" t="s">
        <v>698</v>
      </c>
      <c r="I245" s="8" t="s">
        <v>693</v>
      </c>
      <c r="J245" s="8" t="s">
        <v>483</v>
      </c>
      <c r="K245" s="8" t="s">
        <v>21</v>
      </c>
      <c r="L245" s="6"/>
      <c r="M245" s="7">
        <v>45996</v>
      </c>
      <c r="N245" s="6" t="s">
        <v>23</v>
      </c>
      <c r="O245" s="8" t="s">
        <v>699</v>
      </c>
      <c r="P245" s="6" t="str">
        <f>HYPERLINK("https://docs.wto.org/imrd/directdoc.asp?DDFDocuments/t/G/TBTN25/BDI663.DOCX", "https://docs.wto.org/imrd/directdoc.asp?DDFDocuments/t/G/TBTN25/BDI663.DOCX")</f>
        <v>https://docs.wto.org/imrd/directdoc.asp?DDFDocuments/t/G/TBTN25/BDI663.DOCX</v>
      </c>
      <c r="Q245" s="6" t="str">
        <f>HYPERLINK("https://docs.wto.org/imrd/directdoc.asp?DDFDocuments/u/G/TBTN25/BDI663.DOCX", "https://docs.wto.org/imrd/directdoc.asp?DDFDocuments/u/G/TBTN25/BDI663.DOCX")</f>
        <v>https://docs.wto.org/imrd/directdoc.asp?DDFDocuments/u/G/TBTN25/BDI663.DOCX</v>
      </c>
      <c r="R245" s="6" t="str">
        <f>HYPERLINK("https://docs.wto.org/imrd/directdoc.asp?DDFDocuments/v/G/TBTN25/BDI663.DOCX", "https://docs.wto.org/imrd/directdoc.asp?DDFDocuments/v/G/TBTN25/BDI663.DOCX")</f>
        <v>https://docs.wto.org/imrd/directdoc.asp?DDFDocuments/v/G/TBTN25/BDI663.DOCX</v>
      </c>
    </row>
    <row r="246" spans="1:18" ht="60" x14ac:dyDescent="0.25">
      <c r="A246" s="8" t="s">
        <v>714</v>
      </c>
      <c r="B246" s="6" t="s">
        <v>711</v>
      </c>
      <c r="C246" s="7">
        <v>45936</v>
      </c>
      <c r="D246" s="9" t="str">
        <f>HYPERLINK("https://www.epingalert.org/en/Search?viewData= G/TBT/N/GUY/64"," G/TBT/N/GUY/64")</f>
        <v xml:space="preserve"> G/TBT/N/GUY/64</v>
      </c>
      <c r="E246" s="8" t="s">
        <v>712</v>
      </c>
      <c r="F246" s="8" t="s">
        <v>713</v>
      </c>
      <c r="G246" s="8" t="s">
        <v>714</v>
      </c>
      <c r="H246" s="8" t="s">
        <v>21</v>
      </c>
      <c r="I246" s="8" t="s">
        <v>715</v>
      </c>
      <c r="J246" s="8" t="s">
        <v>530</v>
      </c>
      <c r="K246" s="8" t="s">
        <v>21</v>
      </c>
      <c r="L246" s="6"/>
      <c r="M246" s="7">
        <v>45996</v>
      </c>
      <c r="N246" s="6" t="s">
        <v>23</v>
      </c>
      <c r="O246" s="8" t="s">
        <v>716</v>
      </c>
      <c r="P246" s="6" t="str">
        <f>HYPERLINK("https://docs.wto.org/imrd/directdoc.asp?DDFDocuments/t/G/TBTN25/GUY64.DOCX", "https://docs.wto.org/imrd/directdoc.asp?DDFDocuments/t/G/TBTN25/GUY64.DOCX")</f>
        <v>https://docs.wto.org/imrd/directdoc.asp?DDFDocuments/t/G/TBTN25/GUY64.DOCX</v>
      </c>
      <c r="Q246" s="6" t="str">
        <f>HYPERLINK("https://docs.wto.org/imrd/directdoc.asp?DDFDocuments/u/G/TBTN25/GUY64.DOCX", "https://docs.wto.org/imrd/directdoc.asp?DDFDocuments/u/G/TBTN25/GUY64.DOCX")</f>
        <v>https://docs.wto.org/imrd/directdoc.asp?DDFDocuments/u/G/TBTN25/GUY64.DOCX</v>
      </c>
      <c r="R246" s="6" t="str">
        <f>HYPERLINK("https://docs.wto.org/imrd/directdoc.asp?DDFDocuments/v/G/TBTN25/GUY64.DOCX", "https://docs.wto.org/imrd/directdoc.asp?DDFDocuments/v/G/TBTN25/GUY64.DOCX")</f>
        <v>https://docs.wto.org/imrd/directdoc.asp?DDFDocuments/v/G/TBTN25/GUY64.DOCX</v>
      </c>
    </row>
    <row r="247" spans="1:18" ht="45" x14ac:dyDescent="0.25">
      <c r="A247" s="8" t="s">
        <v>697</v>
      </c>
      <c r="B247" s="6" t="s">
        <v>121</v>
      </c>
      <c r="C247" s="7">
        <v>45936</v>
      </c>
      <c r="D247" s="9" t="str">
        <f>HYPERLINK("https://www.epingalert.org/en/Search?viewData= G/TBT/N/BDI/663, G/TBT/N/KEN/1908, G/TBT/N/RWA/1282, G/TBT/N/TZA/1420, G/TBT/N/UGA/2226"," G/TBT/N/BDI/663, G/TBT/N/KEN/1908, G/TBT/N/RWA/1282, G/TBT/N/TZA/1420, G/TBT/N/UGA/2226")</f>
        <v xml:space="preserve"> G/TBT/N/BDI/663, G/TBT/N/KEN/1908, G/TBT/N/RWA/1282, G/TBT/N/TZA/1420, G/TBT/N/UGA/2226</v>
      </c>
      <c r="E247" s="8" t="s">
        <v>695</v>
      </c>
      <c r="F247" s="8" t="s">
        <v>696</v>
      </c>
      <c r="G247" s="8" t="s">
        <v>697</v>
      </c>
      <c r="H247" s="8" t="s">
        <v>698</v>
      </c>
      <c r="I247" s="8" t="s">
        <v>693</v>
      </c>
      <c r="J247" s="8" t="s">
        <v>483</v>
      </c>
      <c r="K247" s="8" t="s">
        <v>21</v>
      </c>
      <c r="L247" s="6"/>
      <c r="M247" s="7">
        <v>45996</v>
      </c>
      <c r="N247" s="6" t="s">
        <v>23</v>
      </c>
      <c r="O247" s="8" t="s">
        <v>699</v>
      </c>
      <c r="P247" s="6" t="str">
        <f>HYPERLINK("https://docs.wto.org/imrd/directdoc.asp?DDFDocuments/t/G/TBTN25/BDI663.DOCX", "https://docs.wto.org/imrd/directdoc.asp?DDFDocuments/t/G/TBTN25/BDI663.DOCX")</f>
        <v>https://docs.wto.org/imrd/directdoc.asp?DDFDocuments/t/G/TBTN25/BDI663.DOCX</v>
      </c>
      <c r="Q247" s="6" t="str">
        <f>HYPERLINK("https://docs.wto.org/imrd/directdoc.asp?DDFDocuments/u/G/TBTN25/BDI663.DOCX", "https://docs.wto.org/imrd/directdoc.asp?DDFDocuments/u/G/TBTN25/BDI663.DOCX")</f>
        <v>https://docs.wto.org/imrd/directdoc.asp?DDFDocuments/u/G/TBTN25/BDI663.DOCX</v>
      </c>
      <c r="R247" s="6" t="str">
        <f>HYPERLINK("https://docs.wto.org/imrd/directdoc.asp?DDFDocuments/v/G/TBTN25/BDI663.DOCX", "https://docs.wto.org/imrd/directdoc.asp?DDFDocuments/v/G/TBTN25/BDI663.DOCX")</f>
        <v>https://docs.wto.org/imrd/directdoc.asp?DDFDocuments/v/G/TBTN25/BDI663.DOCX</v>
      </c>
    </row>
    <row r="248" spans="1:18" ht="75" x14ac:dyDescent="0.25">
      <c r="A248" s="8" t="s">
        <v>719</v>
      </c>
      <c r="B248" s="6" t="s">
        <v>554</v>
      </c>
      <c r="C248" s="7">
        <v>45936</v>
      </c>
      <c r="D248" s="9" t="str">
        <f>HYPERLINK("https://www.epingalert.org/en/Search?viewData= G/TBT/N/MYS/128"," G/TBT/N/MYS/128")</f>
        <v xml:space="preserve"> G/TBT/N/MYS/128</v>
      </c>
      <c r="E248" s="8" t="s">
        <v>717</v>
      </c>
      <c r="F248" s="8" t="s">
        <v>718</v>
      </c>
      <c r="G248" s="8" t="s">
        <v>719</v>
      </c>
      <c r="H248" s="8" t="s">
        <v>21</v>
      </c>
      <c r="I248" s="8" t="s">
        <v>559</v>
      </c>
      <c r="J248" s="8" t="s">
        <v>71</v>
      </c>
      <c r="K248" s="8" t="s">
        <v>87</v>
      </c>
      <c r="L248" s="6"/>
      <c r="M248" s="7">
        <v>45996</v>
      </c>
      <c r="N248" s="6" t="s">
        <v>23</v>
      </c>
      <c r="O248" s="6"/>
      <c r="P248" s="6" t="str">
        <f>HYPERLINK("https://docs.wto.org/imrd/directdoc.asp?DDFDocuments/t/G/TBTN25/MYS128.DOCX", "https://docs.wto.org/imrd/directdoc.asp?DDFDocuments/t/G/TBTN25/MYS128.DOCX")</f>
        <v>https://docs.wto.org/imrd/directdoc.asp?DDFDocuments/t/G/TBTN25/MYS128.DOCX</v>
      </c>
      <c r="Q248" s="6" t="str">
        <f>HYPERLINK("https://docs.wto.org/imrd/directdoc.asp?DDFDocuments/u/G/TBTN25/MYS128.DOCX", "https://docs.wto.org/imrd/directdoc.asp?DDFDocuments/u/G/TBTN25/MYS128.DOCX")</f>
        <v>https://docs.wto.org/imrd/directdoc.asp?DDFDocuments/u/G/TBTN25/MYS128.DOCX</v>
      </c>
      <c r="R248" s="6" t="str">
        <f>HYPERLINK("https://docs.wto.org/imrd/directdoc.asp?DDFDocuments/v/G/TBTN25/MYS128.DOCX", "https://docs.wto.org/imrd/directdoc.asp?DDFDocuments/v/G/TBTN25/MYS128.DOCX")</f>
        <v>https://docs.wto.org/imrd/directdoc.asp?DDFDocuments/v/G/TBTN25/MYS128.DOCX</v>
      </c>
    </row>
    <row r="249" spans="1:18" ht="60" x14ac:dyDescent="0.25">
      <c r="A249" s="8" t="s">
        <v>691</v>
      </c>
      <c r="B249" s="6" t="s">
        <v>108</v>
      </c>
      <c r="C249" s="7">
        <v>45936</v>
      </c>
      <c r="D249" s="9" t="str">
        <f>HYPERLINK("https://www.epingalert.org/en/Search?viewData= G/TBT/N/BDI/661, G/TBT/N/KEN/1906, G/TBT/N/RWA/1280, G/TBT/N/TZA/1418, G/TBT/N/UGA/2224"," G/TBT/N/BDI/661, G/TBT/N/KEN/1906, G/TBT/N/RWA/1280, G/TBT/N/TZA/1418, G/TBT/N/UGA/2224")</f>
        <v xml:space="preserve"> G/TBT/N/BDI/661, G/TBT/N/KEN/1906, G/TBT/N/RWA/1280, G/TBT/N/TZA/1418, G/TBT/N/UGA/2224</v>
      </c>
      <c r="E249" s="8" t="s">
        <v>689</v>
      </c>
      <c r="F249" s="8" t="s">
        <v>690</v>
      </c>
      <c r="G249" s="8" t="s">
        <v>691</v>
      </c>
      <c r="H249" s="8" t="s">
        <v>692</v>
      </c>
      <c r="I249" s="8" t="s">
        <v>693</v>
      </c>
      <c r="J249" s="8" t="s">
        <v>483</v>
      </c>
      <c r="K249" s="8" t="s">
        <v>21</v>
      </c>
      <c r="L249" s="6"/>
      <c r="M249" s="7">
        <v>45996</v>
      </c>
      <c r="N249" s="6" t="s">
        <v>23</v>
      </c>
      <c r="O249" s="8" t="s">
        <v>694</v>
      </c>
      <c r="P249" s="6" t="str">
        <f>HYPERLINK("https://docs.wto.org/imrd/directdoc.asp?DDFDocuments/t/G/TBTN25/BDI661.DOCX", "https://docs.wto.org/imrd/directdoc.asp?DDFDocuments/t/G/TBTN25/BDI661.DOCX")</f>
        <v>https://docs.wto.org/imrd/directdoc.asp?DDFDocuments/t/G/TBTN25/BDI661.DOCX</v>
      </c>
      <c r="Q249" s="6" t="str">
        <f>HYPERLINK("https://docs.wto.org/imrd/directdoc.asp?DDFDocuments/u/G/TBTN25/BDI661.DOCX", "https://docs.wto.org/imrd/directdoc.asp?DDFDocuments/u/G/TBTN25/BDI661.DOCX")</f>
        <v>https://docs.wto.org/imrd/directdoc.asp?DDFDocuments/u/G/TBTN25/BDI661.DOCX</v>
      </c>
      <c r="R249" s="6" t="str">
        <f>HYPERLINK("https://docs.wto.org/imrd/directdoc.asp?DDFDocuments/v/G/TBTN25/BDI661.DOCX", "https://docs.wto.org/imrd/directdoc.asp?DDFDocuments/v/G/TBTN25/BDI661.DOCX")</f>
        <v>https://docs.wto.org/imrd/directdoc.asp?DDFDocuments/v/G/TBTN25/BDI661.DOCX</v>
      </c>
    </row>
    <row r="250" spans="1:18" ht="30" x14ac:dyDescent="0.25">
      <c r="A250" s="8" t="s">
        <v>702</v>
      </c>
      <c r="B250" s="6" t="s">
        <v>89</v>
      </c>
      <c r="C250" s="7">
        <v>45936</v>
      </c>
      <c r="D250" s="9" t="str">
        <f>HYPERLINK("https://www.epingalert.org/en/Search?viewData= G/TBT/N/BDI/662, G/TBT/N/KEN/1907, G/TBT/N/RWA/1281, G/TBT/N/TZA/1419, G/TBT/N/UGA/2225"," G/TBT/N/BDI/662, G/TBT/N/KEN/1907, G/TBT/N/RWA/1281, G/TBT/N/TZA/1419, G/TBT/N/UGA/2225")</f>
        <v xml:space="preserve"> G/TBT/N/BDI/662, G/TBT/N/KEN/1907, G/TBT/N/RWA/1281, G/TBT/N/TZA/1419, G/TBT/N/UGA/2225</v>
      </c>
      <c r="E250" s="8" t="s">
        <v>700</v>
      </c>
      <c r="F250" s="8" t="s">
        <v>701</v>
      </c>
      <c r="G250" s="8" t="s">
        <v>702</v>
      </c>
      <c r="H250" s="8" t="s">
        <v>703</v>
      </c>
      <c r="I250" s="8" t="s">
        <v>693</v>
      </c>
      <c r="J250" s="8" t="s">
        <v>483</v>
      </c>
      <c r="K250" s="8" t="s">
        <v>21</v>
      </c>
      <c r="L250" s="6"/>
      <c r="M250" s="7">
        <v>45996</v>
      </c>
      <c r="N250" s="6" t="s">
        <v>23</v>
      </c>
      <c r="O250" s="8" t="s">
        <v>704</v>
      </c>
      <c r="P250" s="6" t="str">
        <f>HYPERLINK("https://docs.wto.org/imrd/directdoc.asp?DDFDocuments/t/G/TBTN25/BDI662.DOCX", "https://docs.wto.org/imrd/directdoc.asp?DDFDocuments/t/G/TBTN25/BDI662.DOCX")</f>
        <v>https://docs.wto.org/imrd/directdoc.asp?DDFDocuments/t/G/TBTN25/BDI662.DOCX</v>
      </c>
      <c r="Q250" s="6" t="str">
        <f>HYPERLINK("https://docs.wto.org/imrd/directdoc.asp?DDFDocuments/u/G/TBTN25/BDI662.DOCX", "https://docs.wto.org/imrd/directdoc.asp?DDFDocuments/u/G/TBTN25/BDI662.DOCX")</f>
        <v>https://docs.wto.org/imrd/directdoc.asp?DDFDocuments/u/G/TBTN25/BDI662.DOCX</v>
      </c>
      <c r="R250" s="6" t="str">
        <f>HYPERLINK("https://docs.wto.org/imrd/directdoc.asp?DDFDocuments/v/G/TBTN25/BDI662.DOCX", "https://docs.wto.org/imrd/directdoc.asp?DDFDocuments/v/G/TBTN25/BDI662.DOCX")</f>
        <v>https://docs.wto.org/imrd/directdoc.asp?DDFDocuments/v/G/TBTN25/BDI662.DOCX</v>
      </c>
    </row>
    <row r="251" spans="1:18" ht="30" x14ac:dyDescent="0.25">
      <c r="A251" s="8" t="s">
        <v>714</v>
      </c>
      <c r="B251" s="6" t="s">
        <v>711</v>
      </c>
      <c r="C251" s="7">
        <v>45936</v>
      </c>
      <c r="D251" s="9" t="str">
        <f>HYPERLINK("https://www.epingalert.org/en/Search?viewData= G/TBT/N/GUY/65"," G/TBT/N/GUY/65")</f>
        <v xml:space="preserve"> G/TBT/N/GUY/65</v>
      </c>
      <c r="E251" s="8" t="s">
        <v>720</v>
      </c>
      <c r="F251" s="8" t="s">
        <v>721</v>
      </c>
      <c r="G251" s="8" t="s">
        <v>714</v>
      </c>
      <c r="H251" s="8" t="s">
        <v>21</v>
      </c>
      <c r="I251" s="8" t="s">
        <v>715</v>
      </c>
      <c r="J251" s="8" t="s">
        <v>722</v>
      </c>
      <c r="K251" s="8" t="s">
        <v>21</v>
      </c>
      <c r="L251" s="6"/>
      <c r="M251" s="7">
        <v>45996</v>
      </c>
      <c r="N251" s="6" t="s">
        <v>23</v>
      </c>
      <c r="O251" s="8" t="s">
        <v>723</v>
      </c>
      <c r="P251" s="6" t="str">
        <f>HYPERLINK("https://docs.wto.org/imrd/directdoc.asp?DDFDocuments/t/G/TBTN25/GUY65.DOCX", "https://docs.wto.org/imrd/directdoc.asp?DDFDocuments/t/G/TBTN25/GUY65.DOCX")</f>
        <v>https://docs.wto.org/imrd/directdoc.asp?DDFDocuments/t/G/TBTN25/GUY65.DOCX</v>
      </c>
      <c r="Q251" s="6" t="str">
        <f>HYPERLINK("https://docs.wto.org/imrd/directdoc.asp?DDFDocuments/u/G/TBTN25/GUY65.DOCX", "https://docs.wto.org/imrd/directdoc.asp?DDFDocuments/u/G/TBTN25/GUY65.DOCX")</f>
        <v>https://docs.wto.org/imrd/directdoc.asp?DDFDocuments/u/G/TBTN25/GUY65.DOCX</v>
      </c>
      <c r="R251" s="6" t="str">
        <f>HYPERLINK("https://docs.wto.org/imrd/directdoc.asp?DDFDocuments/v/G/TBTN25/GUY65.DOCX", "https://docs.wto.org/imrd/directdoc.asp?DDFDocuments/v/G/TBTN25/GUY65.DOCX")</f>
        <v>https://docs.wto.org/imrd/directdoc.asp?DDFDocuments/v/G/TBTN25/GUY65.DOCX</v>
      </c>
    </row>
    <row r="252" spans="1:18" ht="60" x14ac:dyDescent="0.25">
      <c r="A252" s="8" t="s">
        <v>726</v>
      </c>
      <c r="B252" s="6" t="s">
        <v>121</v>
      </c>
      <c r="C252" s="7">
        <v>45932</v>
      </c>
      <c r="D252" s="9" t="str">
        <f>HYPERLINK("https://www.epingalert.org/en/Search?viewData= G/TBT/N/BDI/658, G/TBT/N/KEN/1903, G/TBT/N/RWA/1277, G/TBT/N/TZA/1411, G/TBT/N/UGA/2221"," G/TBT/N/BDI/658, G/TBT/N/KEN/1903, G/TBT/N/RWA/1277, G/TBT/N/TZA/1411, G/TBT/N/UGA/2221")</f>
        <v xml:space="preserve"> G/TBT/N/BDI/658, G/TBT/N/KEN/1903, G/TBT/N/RWA/1277, G/TBT/N/TZA/1411, G/TBT/N/UGA/2221</v>
      </c>
      <c r="E252" s="8" t="s">
        <v>724</v>
      </c>
      <c r="F252" s="8" t="s">
        <v>725</v>
      </c>
      <c r="G252" s="8" t="s">
        <v>726</v>
      </c>
      <c r="H252" s="8" t="s">
        <v>727</v>
      </c>
      <c r="I252" s="8" t="s">
        <v>728</v>
      </c>
      <c r="J252" s="8" t="s">
        <v>251</v>
      </c>
      <c r="K252" s="8" t="s">
        <v>87</v>
      </c>
      <c r="L252" s="6"/>
      <c r="M252" s="7">
        <v>45992</v>
      </c>
      <c r="N252" s="6" t="s">
        <v>23</v>
      </c>
      <c r="O252" s="8" t="s">
        <v>729</v>
      </c>
      <c r="P252" s="6" t="str">
        <f>HYPERLINK("https://docs.wto.org/imrd/directdoc.asp?DDFDocuments/t/G/TBTN25/BDI658.DOCX", "https://docs.wto.org/imrd/directdoc.asp?DDFDocuments/t/G/TBTN25/BDI658.DOCX")</f>
        <v>https://docs.wto.org/imrd/directdoc.asp?DDFDocuments/t/G/TBTN25/BDI658.DOCX</v>
      </c>
      <c r="Q252" s="6" t="str">
        <f>HYPERLINK("https://docs.wto.org/imrd/directdoc.asp?DDFDocuments/u/G/TBTN25/BDI658.DOCX", "https://docs.wto.org/imrd/directdoc.asp?DDFDocuments/u/G/TBTN25/BDI658.DOCX")</f>
        <v>https://docs.wto.org/imrd/directdoc.asp?DDFDocuments/u/G/TBTN25/BDI658.DOCX</v>
      </c>
      <c r="R252" s="6" t="str">
        <f>HYPERLINK("https://docs.wto.org/imrd/directdoc.asp?DDFDocuments/v/G/TBTN25/BDI658.DOCX", "https://docs.wto.org/imrd/directdoc.asp?DDFDocuments/v/G/TBTN25/BDI658.DOCX")</f>
        <v>https://docs.wto.org/imrd/directdoc.asp?DDFDocuments/v/G/TBTN25/BDI658.DOCX</v>
      </c>
    </row>
    <row r="253" spans="1:18" ht="60" x14ac:dyDescent="0.25">
      <c r="A253" s="8" t="s">
        <v>732</v>
      </c>
      <c r="B253" s="6" t="s">
        <v>89</v>
      </c>
      <c r="C253" s="7">
        <v>45932</v>
      </c>
      <c r="D253" s="9" t="str">
        <f>HYPERLINK("https://www.epingalert.org/en/Search?viewData= G/TBT/N/BDI/656, G/TBT/N/KEN/1901, G/TBT/N/RWA/1275, G/TBT/N/TZA/1409, G/TBT/N/UGA/2219"," G/TBT/N/BDI/656, G/TBT/N/KEN/1901, G/TBT/N/RWA/1275, G/TBT/N/TZA/1409, G/TBT/N/UGA/2219")</f>
        <v xml:space="preserve"> G/TBT/N/BDI/656, G/TBT/N/KEN/1901, G/TBT/N/RWA/1275, G/TBT/N/TZA/1409, G/TBT/N/UGA/2219</v>
      </c>
      <c r="E253" s="8" t="s">
        <v>730</v>
      </c>
      <c r="F253" s="8" t="s">
        <v>731</v>
      </c>
      <c r="G253" s="8" t="s">
        <v>732</v>
      </c>
      <c r="H253" s="8" t="s">
        <v>733</v>
      </c>
      <c r="I253" s="8" t="s">
        <v>728</v>
      </c>
      <c r="J253" s="8" t="s">
        <v>251</v>
      </c>
      <c r="K253" s="8" t="s">
        <v>87</v>
      </c>
      <c r="L253" s="6"/>
      <c r="M253" s="7">
        <v>45992</v>
      </c>
      <c r="N253" s="6" t="s">
        <v>23</v>
      </c>
      <c r="O253" s="8" t="s">
        <v>734</v>
      </c>
      <c r="P253" s="6" t="str">
        <f>HYPERLINK("https://docs.wto.org/imrd/directdoc.asp?DDFDocuments/t/G/TBTN25/BDI656.DOCX", "https://docs.wto.org/imrd/directdoc.asp?DDFDocuments/t/G/TBTN25/BDI656.DOCX")</f>
        <v>https://docs.wto.org/imrd/directdoc.asp?DDFDocuments/t/G/TBTN25/BDI656.DOCX</v>
      </c>
      <c r="Q253" s="6" t="str">
        <f>HYPERLINK("https://docs.wto.org/imrd/directdoc.asp?DDFDocuments/u/G/TBTN25/BDI656.DOCX", "https://docs.wto.org/imrd/directdoc.asp?DDFDocuments/u/G/TBTN25/BDI656.DOCX")</f>
        <v>https://docs.wto.org/imrd/directdoc.asp?DDFDocuments/u/G/TBTN25/BDI656.DOCX</v>
      </c>
      <c r="R253" s="6" t="str">
        <f>HYPERLINK("https://docs.wto.org/imrd/directdoc.asp?DDFDocuments/v/G/TBTN25/BDI656.DOCX", "https://docs.wto.org/imrd/directdoc.asp?DDFDocuments/v/G/TBTN25/BDI656.DOCX")</f>
        <v>https://docs.wto.org/imrd/directdoc.asp?DDFDocuments/v/G/TBTN25/BDI656.DOCX</v>
      </c>
    </row>
    <row r="254" spans="1:18" ht="120" x14ac:dyDescent="0.25">
      <c r="A254" s="8" t="s">
        <v>737</v>
      </c>
      <c r="B254" s="6" t="s">
        <v>343</v>
      </c>
      <c r="C254" s="7">
        <v>45932</v>
      </c>
      <c r="D254" s="9" t="str">
        <f>HYPERLINK("https://www.epingalert.org/en/Search?viewData= G/TBT/N/VNM/366"," G/TBT/N/VNM/366")</f>
        <v xml:space="preserve"> G/TBT/N/VNM/366</v>
      </c>
      <c r="E254" s="8" t="s">
        <v>735</v>
      </c>
      <c r="F254" s="8" t="s">
        <v>736</v>
      </c>
      <c r="G254" s="8" t="s">
        <v>737</v>
      </c>
      <c r="H254" s="8" t="s">
        <v>21</v>
      </c>
      <c r="I254" s="8" t="s">
        <v>738</v>
      </c>
      <c r="J254" s="8" t="s">
        <v>36</v>
      </c>
      <c r="K254" s="8" t="s">
        <v>21</v>
      </c>
      <c r="L254" s="6"/>
      <c r="M254" s="7">
        <v>45977</v>
      </c>
      <c r="N254" s="6" t="s">
        <v>23</v>
      </c>
      <c r="O254" s="8" t="s">
        <v>739</v>
      </c>
      <c r="P254" s="6" t="str">
        <f>HYPERLINK("https://docs.wto.org/imrd/directdoc.asp?DDFDocuments/t/G/TBTN25/VNM366.DOCX", "https://docs.wto.org/imrd/directdoc.asp?DDFDocuments/t/G/TBTN25/VNM366.DOCX")</f>
        <v>https://docs.wto.org/imrd/directdoc.asp?DDFDocuments/t/G/TBTN25/VNM366.DOCX</v>
      </c>
      <c r="Q254" s="6" t="str">
        <f>HYPERLINK("https://docs.wto.org/imrd/directdoc.asp?DDFDocuments/u/G/TBTN25/VNM366.DOCX", "https://docs.wto.org/imrd/directdoc.asp?DDFDocuments/u/G/TBTN25/VNM366.DOCX")</f>
        <v>https://docs.wto.org/imrd/directdoc.asp?DDFDocuments/u/G/TBTN25/VNM366.DOCX</v>
      </c>
      <c r="R254" s="6" t="str">
        <f>HYPERLINK("https://docs.wto.org/imrd/directdoc.asp?DDFDocuments/v/G/TBTN25/VNM366.DOCX", "https://docs.wto.org/imrd/directdoc.asp?DDFDocuments/v/G/TBTN25/VNM366.DOCX")</f>
        <v>https://docs.wto.org/imrd/directdoc.asp?DDFDocuments/v/G/TBTN25/VNM366.DOCX</v>
      </c>
    </row>
    <row r="255" spans="1:18" ht="60" x14ac:dyDescent="0.25">
      <c r="A255" s="8" t="s">
        <v>726</v>
      </c>
      <c r="B255" s="6" t="s">
        <v>89</v>
      </c>
      <c r="C255" s="7">
        <v>45932</v>
      </c>
      <c r="D255" s="9" t="str">
        <f>HYPERLINK("https://www.epingalert.org/en/Search?viewData= G/TBT/N/BDI/658, G/TBT/N/KEN/1903, G/TBT/N/RWA/1277, G/TBT/N/TZA/1411, G/TBT/N/UGA/2221"," G/TBT/N/BDI/658, G/TBT/N/KEN/1903, G/TBT/N/RWA/1277, G/TBT/N/TZA/1411, G/TBT/N/UGA/2221")</f>
        <v xml:space="preserve"> G/TBT/N/BDI/658, G/TBT/N/KEN/1903, G/TBT/N/RWA/1277, G/TBT/N/TZA/1411, G/TBT/N/UGA/2221</v>
      </c>
      <c r="E255" s="8" t="s">
        <v>724</v>
      </c>
      <c r="F255" s="8" t="s">
        <v>725</v>
      </c>
      <c r="G255" s="8" t="s">
        <v>726</v>
      </c>
      <c r="H255" s="8" t="s">
        <v>727</v>
      </c>
      <c r="I255" s="8" t="s">
        <v>728</v>
      </c>
      <c r="J255" s="8" t="s">
        <v>251</v>
      </c>
      <c r="K255" s="8" t="s">
        <v>87</v>
      </c>
      <c r="L255" s="6"/>
      <c r="M255" s="7">
        <v>45992</v>
      </c>
      <c r="N255" s="6" t="s">
        <v>23</v>
      </c>
      <c r="O255" s="8" t="s">
        <v>729</v>
      </c>
      <c r="P255" s="6" t="str">
        <f>HYPERLINK("https://docs.wto.org/imrd/directdoc.asp?DDFDocuments/t/G/TBTN25/BDI658.DOCX", "https://docs.wto.org/imrd/directdoc.asp?DDFDocuments/t/G/TBTN25/BDI658.DOCX")</f>
        <v>https://docs.wto.org/imrd/directdoc.asp?DDFDocuments/t/G/TBTN25/BDI658.DOCX</v>
      </c>
      <c r="Q255" s="6" t="str">
        <f>HYPERLINK("https://docs.wto.org/imrd/directdoc.asp?DDFDocuments/u/G/TBTN25/BDI658.DOCX", "https://docs.wto.org/imrd/directdoc.asp?DDFDocuments/u/G/TBTN25/BDI658.DOCX")</f>
        <v>https://docs.wto.org/imrd/directdoc.asp?DDFDocuments/u/G/TBTN25/BDI658.DOCX</v>
      </c>
      <c r="R255" s="6" t="str">
        <f>HYPERLINK("https://docs.wto.org/imrd/directdoc.asp?DDFDocuments/v/G/TBTN25/BDI658.DOCX", "https://docs.wto.org/imrd/directdoc.asp?DDFDocuments/v/G/TBTN25/BDI658.DOCX")</f>
        <v>https://docs.wto.org/imrd/directdoc.asp?DDFDocuments/v/G/TBTN25/BDI658.DOCX</v>
      </c>
    </row>
    <row r="256" spans="1:18" ht="165" x14ac:dyDescent="0.25">
      <c r="A256" s="8" t="s">
        <v>737</v>
      </c>
      <c r="B256" s="6" t="s">
        <v>343</v>
      </c>
      <c r="C256" s="7">
        <v>45932</v>
      </c>
      <c r="D256" s="9" t="str">
        <f>HYPERLINK("https://www.epingalert.org/en/Search?viewData= G/TBT/N/VNM/365"," G/TBT/N/VNM/365")</f>
        <v xml:space="preserve"> G/TBT/N/VNM/365</v>
      </c>
      <c r="E256" s="8" t="s">
        <v>740</v>
      </c>
      <c r="F256" s="8" t="s">
        <v>741</v>
      </c>
      <c r="G256" s="8" t="s">
        <v>737</v>
      </c>
      <c r="H256" s="8" t="s">
        <v>21</v>
      </c>
      <c r="I256" s="8" t="s">
        <v>738</v>
      </c>
      <c r="J256" s="8" t="s">
        <v>304</v>
      </c>
      <c r="K256" s="8" t="s">
        <v>21</v>
      </c>
      <c r="L256" s="6"/>
      <c r="M256" s="7">
        <v>45977</v>
      </c>
      <c r="N256" s="6" t="s">
        <v>23</v>
      </c>
      <c r="O256" s="8" t="s">
        <v>742</v>
      </c>
      <c r="P256" s="6" t="str">
        <f>HYPERLINK("https://docs.wto.org/imrd/directdoc.asp?DDFDocuments/t/G/TBTN25/VNM365.DOCX", "https://docs.wto.org/imrd/directdoc.asp?DDFDocuments/t/G/TBTN25/VNM365.DOCX")</f>
        <v>https://docs.wto.org/imrd/directdoc.asp?DDFDocuments/t/G/TBTN25/VNM365.DOCX</v>
      </c>
      <c r="Q256" s="6" t="str">
        <f>HYPERLINK("https://docs.wto.org/imrd/directdoc.asp?DDFDocuments/u/G/TBTN25/VNM365.DOCX", "https://docs.wto.org/imrd/directdoc.asp?DDFDocuments/u/G/TBTN25/VNM365.DOCX")</f>
        <v>https://docs.wto.org/imrd/directdoc.asp?DDFDocuments/u/G/TBTN25/VNM365.DOCX</v>
      </c>
      <c r="R256" s="6" t="str">
        <f>HYPERLINK("https://docs.wto.org/imrd/directdoc.asp?DDFDocuments/v/G/TBTN25/VNM365.DOCX", "https://docs.wto.org/imrd/directdoc.asp?DDFDocuments/v/G/TBTN25/VNM365.DOCX")</f>
        <v>https://docs.wto.org/imrd/directdoc.asp?DDFDocuments/v/G/TBTN25/VNM365.DOCX</v>
      </c>
    </row>
    <row r="257" spans="1:18" ht="60" x14ac:dyDescent="0.25">
      <c r="A257" s="8" t="s">
        <v>732</v>
      </c>
      <c r="B257" s="6" t="s">
        <v>122</v>
      </c>
      <c r="C257" s="7">
        <v>45932</v>
      </c>
      <c r="D257" s="9" t="str">
        <f>HYPERLINK("https://www.epingalert.org/en/Search?viewData= G/TBT/N/BDI/656, G/TBT/N/KEN/1901, G/TBT/N/RWA/1275, G/TBT/N/TZA/1409, G/TBT/N/UGA/2219"," G/TBT/N/BDI/656, G/TBT/N/KEN/1901, G/TBT/N/RWA/1275, G/TBT/N/TZA/1409, G/TBT/N/UGA/2219")</f>
        <v xml:space="preserve"> G/TBT/N/BDI/656, G/TBT/N/KEN/1901, G/TBT/N/RWA/1275, G/TBT/N/TZA/1409, G/TBT/N/UGA/2219</v>
      </c>
      <c r="E257" s="8" t="s">
        <v>730</v>
      </c>
      <c r="F257" s="8" t="s">
        <v>731</v>
      </c>
      <c r="G257" s="8" t="s">
        <v>732</v>
      </c>
      <c r="H257" s="8" t="s">
        <v>733</v>
      </c>
      <c r="I257" s="8" t="s">
        <v>728</v>
      </c>
      <c r="J257" s="8" t="s">
        <v>251</v>
      </c>
      <c r="K257" s="8" t="s">
        <v>87</v>
      </c>
      <c r="L257" s="6"/>
      <c r="M257" s="7">
        <v>45992</v>
      </c>
      <c r="N257" s="6" t="s">
        <v>23</v>
      </c>
      <c r="O257" s="8" t="s">
        <v>734</v>
      </c>
      <c r="P257" s="6" t="str">
        <f>HYPERLINK("https://docs.wto.org/imrd/directdoc.asp?DDFDocuments/t/G/TBTN25/BDI656.DOCX", "https://docs.wto.org/imrd/directdoc.asp?DDFDocuments/t/G/TBTN25/BDI656.DOCX")</f>
        <v>https://docs.wto.org/imrd/directdoc.asp?DDFDocuments/t/G/TBTN25/BDI656.DOCX</v>
      </c>
      <c r="Q257" s="6" t="str">
        <f>HYPERLINK("https://docs.wto.org/imrd/directdoc.asp?DDFDocuments/u/G/TBTN25/BDI656.DOCX", "https://docs.wto.org/imrd/directdoc.asp?DDFDocuments/u/G/TBTN25/BDI656.DOCX")</f>
        <v>https://docs.wto.org/imrd/directdoc.asp?DDFDocuments/u/G/TBTN25/BDI656.DOCX</v>
      </c>
      <c r="R257" s="6" t="str">
        <f>HYPERLINK("https://docs.wto.org/imrd/directdoc.asp?DDFDocuments/v/G/TBTN25/BDI656.DOCX", "https://docs.wto.org/imrd/directdoc.asp?DDFDocuments/v/G/TBTN25/BDI656.DOCX")</f>
        <v>https://docs.wto.org/imrd/directdoc.asp?DDFDocuments/v/G/TBTN25/BDI656.DOCX</v>
      </c>
    </row>
    <row r="258" spans="1:18" ht="240" x14ac:dyDescent="0.25">
      <c r="A258" s="8" t="s">
        <v>746</v>
      </c>
      <c r="B258" s="6" t="s">
        <v>743</v>
      </c>
      <c r="C258" s="7">
        <v>45932</v>
      </c>
      <c r="D258" s="9" t="str">
        <f>HYPERLINK("https://www.epingalert.org/en/Search?viewData= G/TBT/N/IDN/181"," G/TBT/N/IDN/181")</f>
        <v xml:space="preserve"> G/TBT/N/IDN/181</v>
      </c>
      <c r="E258" s="8" t="s">
        <v>744</v>
      </c>
      <c r="F258" s="8" t="s">
        <v>745</v>
      </c>
      <c r="G258" s="8" t="s">
        <v>746</v>
      </c>
      <c r="H258" s="8" t="s">
        <v>747</v>
      </c>
      <c r="I258" s="8" t="s">
        <v>728</v>
      </c>
      <c r="J258" s="8" t="s">
        <v>50</v>
      </c>
      <c r="K258" s="8" t="s">
        <v>87</v>
      </c>
      <c r="L258" s="6"/>
      <c r="M258" s="7">
        <v>45992</v>
      </c>
      <c r="N258" s="6" t="s">
        <v>23</v>
      </c>
      <c r="O258" s="8" t="s">
        <v>748</v>
      </c>
      <c r="P258" s="6" t="str">
        <f>HYPERLINK("https://docs.wto.org/imrd/directdoc.asp?DDFDocuments/t/G/TBTN25/IDN181.DOCX", "https://docs.wto.org/imrd/directdoc.asp?DDFDocuments/t/G/TBTN25/IDN181.DOCX")</f>
        <v>https://docs.wto.org/imrd/directdoc.asp?DDFDocuments/t/G/TBTN25/IDN181.DOCX</v>
      </c>
      <c r="Q258" s="6" t="str">
        <f>HYPERLINK("https://docs.wto.org/imrd/directdoc.asp?DDFDocuments/u/G/TBTN25/IDN181.DOCX", "https://docs.wto.org/imrd/directdoc.asp?DDFDocuments/u/G/TBTN25/IDN181.DOCX")</f>
        <v>https://docs.wto.org/imrd/directdoc.asp?DDFDocuments/u/G/TBTN25/IDN181.DOCX</v>
      </c>
      <c r="R258" s="6" t="str">
        <f>HYPERLINK("https://docs.wto.org/imrd/directdoc.asp?DDFDocuments/v/G/TBTN25/IDN181.DOCX", "https://docs.wto.org/imrd/directdoc.asp?DDFDocuments/v/G/TBTN25/IDN181.DOCX")</f>
        <v>https://docs.wto.org/imrd/directdoc.asp?DDFDocuments/v/G/TBTN25/IDN181.DOCX</v>
      </c>
    </row>
    <row r="259" spans="1:18" ht="60" x14ac:dyDescent="0.25">
      <c r="A259" s="8" t="s">
        <v>751</v>
      </c>
      <c r="B259" s="6" t="s">
        <v>122</v>
      </c>
      <c r="C259" s="7">
        <v>45932</v>
      </c>
      <c r="D259" s="9" t="str">
        <f>HYPERLINK("https://www.epingalert.org/en/Search?viewData= G/TBT/N/TZA/1417"," G/TBT/N/TZA/1417")</f>
        <v xml:space="preserve"> G/TBT/N/TZA/1417</v>
      </c>
      <c r="E259" s="8" t="s">
        <v>749</v>
      </c>
      <c r="F259" s="8" t="s">
        <v>750</v>
      </c>
      <c r="G259" s="8" t="s">
        <v>751</v>
      </c>
      <c r="H259" s="8" t="s">
        <v>752</v>
      </c>
      <c r="I259" s="8" t="s">
        <v>728</v>
      </c>
      <c r="J259" s="8" t="s">
        <v>753</v>
      </c>
      <c r="K259" s="8" t="s">
        <v>87</v>
      </c>
      <c r="L259" s="6"/>
      <c r="M259" s="7">
        <v>45992</v>
      </c>
      <c r="N259" s="6" t="s">
        <v>23</v>
      </c>
      <c r="O259" s="8" t="s">
        <v>754</v>
      </c>
      <c r="P259" s="6" t="str">
        <f>HYPERLINK("https://docs.wto.org/imrd/directdoc.asp?DDFDocuments/t/G/TBTN25/TZA1417.DOCX", "https://docs.wto.org/imrd/directdoc.asp?DDFDocuments/t/G/TBTN25/TZA1417.DOCX")</f>
        <v>https://docs.wto.org/imrd/directdoc.asp?DDFDocuments/t/G/TBTN25/TZA1417.DOCX</v>
      </c>
      <c r="Q259" s="6" t="str">
        <f>HYPERLINK("https://docs.wto.org/imrd/directdoc.asp?DDFDocuments/u/G/TBTN25/TZA1417.DOCX", "https://docs.wto.org/imrd/directdoc.asp?DDFDocuments/u/G/TBTN25/TZA1417.DOCX")</f>
        <v>https://docs.wto.org/imrd/directdoc.asp?DDFDocuments/u/G/TBTN25/TZA1417.DOCX</v>
      </c>
      <c r="R259" s="6" t="str">
        <f>HYPERLINK("https://docs.wto.org/imrd/directdoc.asp?DDFDocuments/v/G/TBTN25/TZA1417.DOCX", "https://docs.wto.org/imrd/directdoc.asp?DDFDocuments/v/G/TBTN25/TZA1417.DOCX")</f>
        <v>https://docs.wto.org/imrd/directdoc.asp?DDFDocuments/v/G/TBTN25/TZA1417.DOCX</v>
      </c>
    </row>
    <row r="260" spans="1:18" ht="60" x14ac:dyDescent="0.25">
      <c r="A260" s="8" t="s">
        <v>758</v>
      </c>
      <c r="B260" s="6" t="s">
        <v>755</v>
      </c>
      <c r="C260" s="7">
        <v>45932</v>
      </c>
      <c r="D260" s="9" t="str">
        <f>HYPERLINK("https://www.epingalert.org/en/Search?viewData= G/TBT/N/DNK/144"," G/TBT/N/DNK/144")</f>
        <v xml:space="preserve"> G/TBT/N/DNK/144</v>
      </c>
      <c r="E260" s="8" t="s">
        <v>756</v>
      </c>
      <c r="F260" s="8" t="s">
        <v>757</v>
      </c>
      <c r="G260" s="8" t="s">
        <v>758</v>
      </c>
      <c r="H260" s="8" t="s">
        <v>380</v>
      </c>
      <c r="I260" s="8" t="s">
        <v>759</v>
      </c>
      <c r="J260" s="8" t="s">
        <v>760</v>
      </c>
      <c r="K260" s="8" t="s">
        <v>21</v>
      </c>
      <c r="L260" s="6"/>
      <c r="M260" s="7">
        <v>45992</v>
      </c>
      <c r="N260" s="6" t="s">
        <v>23</v>
      </c>
      <c r="O260" s="8" t="s">
        <v>761</v>
      </c>
      <c r="P260" s="6" t="str">
        <f>HYPERLINK("https://docs.wto.org/imrd/directdoc.asp?DDFDocuments/t/G/TBTN25/DNK144.DOCX", "https://docs.wto.org/imrd/directdoc.asp?DDFDocuments/t/G/TBTN25/DNK144.DOCX")</f>
        <v>https://docs.wto.org/imrd/directdoc.asp?DDFDocuments/t/G/TBTN25/DNK144.DOCX</v>
      </c>
      <c r="Q260" s="6" t="str">
        <f>HYPERLINK("https://docs.wto.org/imrd/directdoc.asp?DDFDocuments/u/G/TBTN25/DNK144.DOCX", "https://docs.wto.org/imrd/directdoc.asp?DDFDocuments/u/G/TBTN25/DNK144.DOCX")</f>
        <v>https://docs.wto.org/imrd/directdoc.asp?DDFDocuments/u/G/TBTN25/DNK144.DOCX</v>
      </c>
      <c r="R260" s="6" t="str">
        <f>HYPERLINK("https://docs.wto.org/imrd/directdoc.asp?DDFDocuments/v/G/TBTN25/DNK144.DOCX", "https://docs.wto.org/imrd/directdoc.asp?DDFDocuments/v/G/TBTN25/DNK144.DOCX")</f>
        <v>https://docs.wto.org/imrd/directdoc.asp?DDFDocuments/v/G/TBTN25/DNK144.DOCX</v>
      </c>
    </row>
    <row r="261" spans="1:18" ht="60" x14ac:dyDescent="0.25">
      <c r="A261" s="8" t="s">
        <v>764</v>
      </c>
      <c r="B261" s="6" t="s">
        <v>122</v>
      </c>
      <c r="C261" s="7">
        <v>45932</v>
      </c>
      <c r="D261" s="9" t="str">
        <f>HYPERLINK("https://www.epingalert.org/en/Search?viewData= G/TBT/N/BDI/659, G/TBT/N/KEN/1904, G/TBT/N/RWA/1278, G/TBT/N/TZA/1412, G/TBT/N/UGA/2222"," G/TBT/N/BDI/659, G/TBT/N/KEN/1904, G/TBT/N/RWA/1278, G/TBT/N/TZA/1412, G/TBT/N/UGA/2222")</f>
        <v xml:space="preserve"> G/TBT/N/BDI/659, G/TBT/N/KEN/1904, G/TBT/N/RWA/1278, G/TBT/N/TZA/1412, G/TBT/N/UGA/2222</v>
      </c>
      <c r="E261" s="8" t="s">
        <v>762</v>
      </c>
      <c r="F261" s="8" t="s">
        <v>763</v>
      </c>
      <c r="G261" s="8" t="s">
        <v>764</v>
      </c>
      <c r="H261" s="8" t="s">
        <v>765</v>
      </c>
      <c r="I261" s="8" t="s">
        <v>728</v>
      </c>
      <c r="J261" s="8" t="s">
        <v>251</v>
      </c>
      <c r="K261" s="8" t="s">
        <v>87</v>
      </c>
      <c r="L261" s="6"/>
      <c r="M261" s="7">
        <v>45992</v>
      </c>
      <c r="N261" s="6" t="s">
        <v>23</v>
      </c>
      <c r="O261" s="8" t="s">
        <v>766</v>
      </c>
      <c r="P261" s="6" t="str">
        <f>HYPERLINK("https://docs.wto.org/imrd/directdoc.asp?DDFDocuments/t/G/TBTN25/BDI659.DOCX", "https://docs.wto.org/imrd/directdoc.asp?DDFDocuments/t/G/TBTN25/BDI659.DOCX")</f>
        <v>https://docs.wto.org/imrd/directdoc.asp?DDFDocuments/t/G/TBTN25/BDI659.DOCX</v>
      </c>
      <c r="Q261" s="6" t="str">
        <f>HYPERLINK("https://docs.wto.org/imrd/directdoc.asp?DDFDocuments/u/G/TBTN25/BDI659.DOCX", "https://docs.wto.org/imrd/directdoc.asp?DDFDocuments/u/G/TBTN25/BDI659.DOCX")</f>
        <v>https://docs.wto.org/imrd/directdoc.asp?DDFDocuments/u/G/TBTN25/BDI659.DOCX</v>
      </c>
      <c r="R261" s="6" t="str">
        <f>HYPERLINK("https://docs.wto.org/imrd/directdoc.asp?DDFDocuments/v/G/TBTN25/BDI659.DOCX", "https://docs.wto.org/imrd/directdoc.asp?DDFDocuments/v/G/TBTN25/BDI659.DOCX")</f>
        <v>https://docs.wto.org/imrd/directdoc.asp?DDFDocuments/v/G/TBTN25/BDI659.DOCX</v>
      </c>
    </row>
    <row r="262" spans="1:18" ht="60" x14ac:dyDescent="0.25">
      <c r="A262" s="8" t="s">
        <v>769</v>
      </c>
      <c r="B262" s="6" t="s">
        <v>57</v>
      </c>
      <c r="C262" s="7">
        <v>45932</v>
      </c>
      <c r="D262" s="9" t="str">
        <f>HYPERLINK("https://www.epingalert.org/en/Search?viewData= G/TBT/N/BDI/660, G/TBT/N/KEN/1905, G/TBT/N/RWA/1279, G/TBT/N/TZA/1413, G/TBT/N/UGA/2223"," G/TBT/N/BDI/660, G/TBT/N/KEN/1905, G/TBT/N/RWA/1279, G/TBT/N/TZA/1413, G/TBT/N/UGA/2223")</f>
        <v xml:space="preserve"> G/TBT/N/BDI/660, G/TBT/N/KEN/1905, G/TBT/N/RWA/1279, G/TBT/N/TZA/1413, G/TBT/N/UGA/2223</v>
      </c>
      <c r="E262" s="8" t="s">
        <v>767</v>
      </c>
      <c r="F262" s="8" t="s">
        <v>768</v>
      </c>
      <c r="G262" s="8" t="s">
        <v>769</v>
      </c>
      <c r="H262" s="8" t="s">
        <v>770</v>
      </c>
      <c r="I262" s="8" t="s">
        <v>728</v>
      </c>
      <c r="J262" s="8" t="s">
        <v>251</v>
      </c>
      <c r="K262" s="8" t="s">
        <v>87</v>
      </c>
      <c r="L262" s="6"/>
      <c r="M262" s="7">
        <v>45992</v>
      </c>
      <c r="N262" s="6" t="s">
        <v>23</v>
      </c>
      <c r="O262" s="8" t="s">
        <v>771</v>
      </c>
      <c r="P262" s="6" t="str">
        <f>HYPERLINK("https://docs.wto.org/imrd/directdoc.asp?DDFDocuments/t/G/TBTN25/BDI660.DOCX", "https://docs.wto.org/imrd/directdoc.asp?DDFDocuments/t/G/TBTN25/BDI660.DOCX")</f>
        <v>https://docs.wto.org/imrd/directdoc.asp?DDFDocuments/t/G/TBTN25/BDI660.DOCX</v>
      </c>
      <c r="Q262" s="6" t="str">
        <f>HYPERLINK("https://docs.wto.org/imrd/directdoc.asp?DDFDocuments/u/G/TBTN25/BDI660.DOCX", "https://docs.wto.org/imrd/directdoc.asp?DDFDocuments/u/G/TBTN25/BDI660.DOCX")</f>
        <v>https://docs.wto.org/imrd/directdoc.asp?DDFDocuments/u/G/TBTN25/BDI660.DOCX</v>
      </c>
      <c r="R262" s="6" t="str">
        <f>HYPERLINK("https://docs.wto.org/imrd/directdoc.asp?DDFDocuments/v/G/TBTN25/BDI660.DOCX", "https://docs.wto.org/imrd/directdoc.asp?DDFDocuments/v/G/TBTN25/BDI660.DOCX")</f>
        <v>https://docs.wto.org/imrd/directdoc.asp?DDFDocuments/v/G/TBTN25/BDI660.DOCX</v>
      </c>
    </row>
    <row r="263" spans="1:18" ht="60" x14ac:dyDescent="0.25">
      <c r="A263" s="8" t="s">
        <v>726</v>
      </c>
      <c r="B263" s="6" t="s">
        <v>57</v>
      </c>
      <c r="C263" s="7">
        <v>45932</v>
      </c>
      <c r="D263" s="9" t="str">
        <f>HYPERLINK("https://www.epingalert.org/en/Search?viewData= G/TBT/N/BDI/658, G/TBT/N/KEN/1903, G/TBT/N/RWA/1277, G/TBT/N/TZA/1411, G/TBT/N/UGA/2221"," G/TBT/N/BDI/658, G/TBT/N/KEN/1903, G/TBT/N/RWA/1277, G/TBT/N/TZA/1411, G/TBT/N/UGA/2221")</f>
        <v xml:space="preserve"> G/TBT/N/BDI/658, G/TBT/N/KEN/1903, G/TBT/N/RWA/1277, G/TBT/N/TZA/1411, G/TBT/N/UGA/2221</v>
      </c>
      <c r="E263" s="8" t="s">
        <v>724</v>
      </c>
      <c r="F263" s="8" t="s">
        <v>725</v>
      </c>
      <c r="G263" s="8" t="s">
        <v>726</v>
      </c>
      <c r="H263" s="8" t="s">
        <v>727</v>
      </c>
      <c r="I263" s="8" t="s">
        <v>728</v>
      </c>
      <c r="J263" s="8" t="s">
        <v>251</v>
      </c>
      <c r="K263" s="8" t="s">
        <v>87</v>
      </c>
      <c r="L263" s="6"/>
      <c r="M263" s="7">
        <v>45992</v>
      </c>
      <c r="N263" s="6" t="s">
        <v>23</v>
      </c>
      <c r="O263" s="8" t="s">
        <v>729</v>
      </c>
      <c r="P263" s="6" t="str">
        <f>HYPERLINK("https://docs.wto.org/imrd/directdoc.asp?DDFDocuments/t/G/TBTN25/BDI658.DOCX", "https://docs.wto.org/imrd/directdoc.asp?DDFDocuments/t/G/TBTN25/BDI658.DOCX")</f>
        <v>https://docs.wto.org/imrd/directdoc.asp?DDFDocuments/t/G/TBTN25/BDI658.DOCX</v>
      </c>
      <c r="Q263" s="6" t="str">
        <f>HYPERLINK("https://docs.wto.org/imrd/directdoc.asp?DDFDocuments/u/G/TBTN25/BDI658.DOCX", "https://docs.wto.org/imrd/directdoc.asp?DDFDocuments/u/G/TBTN25/BDI658.DOCX")</f>
        <v>https://docs.wto.org/imrd/directdoc.asp?DDFDocuments/u/G/TBTN25/BDI658.DOCX</v>
      </c>
      <c r="R263" s="6" t="str">
        <f>HYPERLINK("https://docs.wto.org/imrd/directdoc.asp?DDFDocuments/v/G/TBTN25/BDI658.DOCX", "https://docs.wto.org/imrd/directdoc.asp?DDFDocuments/v/G/TBTN25/BDI658.DOCX")</f>
        <v>https://docs.wto.org/imrd/directdoc.asp?DDFDocuments/v/G/TBTN25/BDI658.DOCX</v>
      </c>
    </row>
    <row r="264" spans="1:18" ht="165" x14ac:dyDescent="0.25">
      <c r="A264" s="8" t="s">
        <v>774</v>
      </c>
      <c r="B264" s="6" t="s">
        <v>743</v>
      </c>
      <c r="C264" s="7">
        <v>45932</v>
      </c>
      <c r="D264" s="9" t="str">
        <f>HYPERLINK("https://www.epingalert.org/en/Search?viewData= G/TBT/N/IDN/180"," G/TBT/N/IDN/180")</f>
        <v xml:space="preserve"> G/TBT/N/IDN/180</v>
      </c>
      <c r="E264" s="8" t="s">
        <v>772</v>
      </c>
      <c r="F264" s="8" t="s">
        <v>773</v>
      </c>
      <c r="G264" s="8" t="s">
        <v>774</v>
      </c>
      <c r="H264" s="8" t="s">
        <v>775</v>
      </c>
      <c r="I264" s="8" t="s">
        <v>776</v>
      </c>
      <c r="J264" s="8" t="s">
        <v>50</v>
      </c>
      <c r="K264" s="8" t="s">
        <v>87</v>
      </c>
      <c r="L264" s="6"/>
      <c r="M264" s="7">
        <v>45992</v>
      </c>
      <c r="N264" s="6" t="s">
        <v>23</v>
      </c>
      <c r="O264" s="8" t="s">
        <v>777</v>
      </c>
      <c r="P264" s="6" t="str">
        <f>HYPERLINK("https://docs.wto.org/imrd/directdoc.asp?DDFDocuments/t/G/TBTN25/IDN180.DOCX", "https://docs.wto.org/imrd/directdoc.asp?DDFDocuments/t/G/TBTN25/IDN180.DOCX")</f>
        <v>https://docs.wto.org/imrd/directdoc.asp?DDFDocuments/t/G/TBTN25/IDN180.DOCX</v>
      </c>
      <c r="Q264" s="6" t="str">
        <f>HYPERLINK("https://docs.wto.org/imrd/directdoc.asp?DDFDocuments/u/G/TBTN25/IDN180.DOCX", "https://docs.wto.org/imrd/directdoc.asp?DDFDocuments/u/G/TBTN25/IDN180.DOCX")</f>
        <v>https://docs.wto.org/imrd/directdoc.asp?DDFDocuments/u/G/TBTN25/IDN180.DOCX</v>
      </c>
      <c r="R264" s="6" t="str">
        <f>HYPERLINK("https://docs.wto.org/imrd/directdoc.asp?DDFDocuments/v/G/TBTN25/IDN180.DOCX", "https://docs.wto.org/imrd/directdoc.asp?DDFDocuments/v/G/TBTN25/IDN180.DOCX")</f>
        <v>https://docs.wto.org/imrd/directdoc.asp?DDFDocuments/v/G/TBTN25/IDN180.DOCX</v>
      </c>
    </row>
    <row r="265" spans="1:18" ht="60" x14ac:dyDescent="0.25">
      <c r="A265" s="8" t="s">
        <v>780</v>
      </c>
      <c r="B265" s="6" t="s">
        <v>108</v>
      </c>
      <c r="C265" s="7">
        <v>45932</v>
      </c>
      <c r="D265" s="9" t="str">
        <f>HYPERLINK("https://www.epingalert.org/en/Search?viewData= G/TBT/N/BDI/657, G/TBT/N/KEN/1902, G/TBT/N/RWA/1276, G/TBT/N/TZA/1410, G/TBT/N/UGA/2220"," G/TBT/N/BDI/657, G/TBT/N/KEN/1902, G/TBT/N/RWA/1276, G/TBT/N/TZA/1410, G/TBT/N/UGA/2220")</f>
        <v xml:space="preserve"> G/TBT/N/BDI/657, G/TBT/N/KEN/1902, G/TBT/N/RWA/1276, G/TBT/N/TZA/1410, G/TBT/N/UGA/2220</v>
      </c>
      <c r="E265" s="8" t="s">
        <v>778</v>
      </c>
      <c r="F265" s="8" t="s">
        <v>779</v>
      </c>
      <c r="G265" s="8" t="s">
        <v>780</v>
      </c>
      <c r="H265" s="8" t="s">
        <v>781</v>
      </c>
      <c r="I265" s="8" t="s">
        <v>728</v>
      </c>
      <c r="J265" s="8" t="s">
        <v>251</v>
      </c>
      <c r="K265" s="8" t="s">
        <v>87</v>
      </c>
      <c r="L265" s="6"/>
      <c r="M265" s="7">
        <v>45992</v>
      </c>
      <c r="N265" s="6" t="s">
        <v>23</v>
      </c>
      <c r="O265" s="8" t="s">
        <v>782</v>
      </c>
      <c r="P265" s="6" t="str">
        <f>HYPERLINK("https://docs.wto.org/imrd/directdoc.asp?DDFDocuments/t/G/TBTN25/BDI657.DOCX", "https://docs.wto.org/imrd/directdoc.asp?DDFDocuments/t/G/TBTN25/BDI657.DOCX")</f>
        <v>https://docs.wto.org/imrd/directdoc.asp?DDFDocuments/t/G/TBTN25/BDI657.DOCX</v>
      </c>
      <c r="Q265" s="6" t="str">
        <f>HYPERLINK("https://docs.wto.org/imrd/directdoc.asp?DDFDocuments/u/G/TBTN25/BDI657.DOCX", "https://docs.wto.org/imrd/directdoc.asp?DDFDocuments/u/G/TBTN25/BDI657.DOCX")</f>
        <v>https://docs.wto.org/imrd/directdoc.asp?DDFDocuments/u/G/TBTN25/BDI657.DOCX</v>
      </c>
      <c r="R265" s="6" t="str">
        <f>HYPERLINK("https://docs.wto.org/imrd/directdoc.asp?DDFDocuments/v/G/TBTN25/BDI657.DOCX", "https://docs.wto.org/imrd/directdoc.asp?DDFDocuments/v/G/TBTN25/BDI657.DOCX")</f>
        <v>https://docs.wto.org/imrd/directdoc.asp?DDFDocuments/v/G/TBTN25/BDI657.DOCX</v>
      </c>
    </row>
    <row r="266" spans="1:18" ht="60" x14ac:dyDescent="0.25">
      <c r="A266" s="8" t="s">
        <v>732</v>
      </c>
      <c r="B266" s="6" t="s">
        <v>57</v>
      </c>
      <c r="C266" s="7">
        <v>45932</v>
      </c>
      <c r="D266" s="9" t="str">
        <f>HYPERLINK("https://www.epingalert.org/en/Search?viewData= G/TBT/N/BDI/656, G/TBT/N/KEN/1901, G/TBT/N/RWA/1275, G/TBT/N/TZA/1409, G/TBT/N/UGA/2219"," G/TBT/N/BDI/656, G/TBT/N/KEN/1901, G/TBT/N/RWA/1275, G/TBT/N/TZA/1409, G/TBT/N/UGA/2219")</f>
        <v xml:space="preserve"> G/TBT/N/BDI/656, G/TBT/N/KEN/1901, G/TBT/N/RWA/1275, G/TBT/N/TZA/1409, G/TBT/N/UGA/2219</v>
      </c>
      <c r="E266" s="8" t="s">
        <v>730</v>
      </c>
      <c r="F266" s="8" t="s">
        <v>731</v>
      </c>
      <c r="G266" s="8" t="s">
        <v>732</v>
      </c>
      <c r="H266" s="8" t="s">
        <v>733</v>
      </c>
      <c r="I266" s="8" t="s">
        <v>728</v>
      </c>
      <c r="J266" s="8" t="s">
        <v>251</v>
      </c>
      <c r="K266" s="8" t="s">
        <v>87</v>
      </c>
      <c r="L266" s="6"/>
      <c r="M266" s="7">
        <v>45992</v>
      </c>
      <c r="N266" s="6" t="s">
        <v>23</v>
      </c>
      <c r="O266" s="8" t="s">
        <v>734</v>
      </c>
      <c r="P266" s="6" t="str">
        <f>HYPERLINK("https://docs.wto.org/imrd/directdoc.asp?DDFDocuments/t/G/TBTN25/BDI656.DOCX", "https://docs.wto.org/imrd/directdoc.asp?DDFDocuments/t/G/TBTN25/BDI656.DOCX")</f>
        <v>https://docs.wto.org/imrd/directdoc.asp?DDFDocuments/t/G/TBTN25/BDI656.DOCX</v>
      </c>
      <c r="Q266" s="6" t="str">
        <f>HYPERLINK("https://docs.wto.org/imrd/directdoc.asp?DDFDocuments/u/G/TBTN25/BDI656.DOCX", "https://docs.wto.org/imrd/directdoc.asp?DDFDocuments/u/G/TBTN25/BDI656.DOCX")</f>
        <v>https://docs.wto.org/imrd/directdoc.asp?DDFDocuments/u/G/TBTN25/BDI656.DOCX</v>
      </c>
      <c r="R266" s="6" t="str">
        <f>HYPERLINK("https://docs.wto.org/imrd/directdoc.asp?DDFDocuments/v/G/TBTN25/BDI656.DOCX", "https://docs.wto.org/imrd/directdoc.asp?DDFDocuments/v/G/TBTN25/BDI656.DOCX")</f>
        <v>https://docs.wto.org/imrd/directdoc.asp?DDFDocuments/v/G/TBTN25/BDI656.DOCX</v>
      </c>
    </row>
    <row r="267" spans="1:18" ht="60" x14ac:dyDescent="0.25">
      <c r="A267" s="8" t="s">
        <v>764</v>
      </c>
      <c r="B267" s="6" t="s">
        <v>57</v>
      </c>
      <c r="C267" s="7">
        <v>45932</v>
      </c>
      <c r="D267" s="9" t="str">
        <f>HYPERLINK("https://www.epingalert.org/en/Search?viewData= G/TBT/N/BDI/659, G/TBT/N/KEN/1904, G/TBT/N/RWA/1278, G/TBT/N/TZA/1412, G/TBT/N/UGA/2222"," G/TBT/N/BDI/659, G/TBT/N/KEN/1904, G/TBT/N/RWA/1278, G/TBT/N/TZA/1412, G/TBT/N/UGA/2222")</f>
        <v xml:space="preserve"> G/TBT/N/BDI/659, G/TBT/N/KEN/1904, G/TBT/N/RWA/1278, G/TBT/N/TZA/1412, G/TBT/N/UGA/2222</v>
      </c>
      <c r="E267" s="8" t="s">
        <v>762</v>
      </c>
      <c r="F267" s="8" t="s">
        <v>763</v>
      </c>
      <c r="G267" s="8" t="s">
        <v>764</v>
      </c>
      <c r="H267" s="8" t="s">
        <v>765</v>
      </c>
      <c r="I267" s="8" t="s">
        <v>728</v>
      </c>
      <c r="J267" s="8" t="s">
        <v>251</v>
      </c>
      <c r="K267" s="8" t="s">
        <v>87</v>
      </c>
      <c r="L267" s="6"/>
      <c r="M267" s="7">
        <v>45992</v>
      </c>
      <c r="N267" s="6" t="s">
        <v>23</v>
      </c>
      <c r="O267" s="8" t="s">
        <v>766</v>
      </c>
      <c r="P267" s="6" t="str">
        <f>HYPERLINK("https://docs.wto.org/imrd/directdoc.asp?DDFDocuments/t/G/TBTN25/BDI659.DOCX", "https://docs.wto.org/imrd/directdoc.asp?DDFDocuments/t/G/TBTN25/BDI659.DOCX")</f>
        <v>https://docs.wto.org/imrd/directdoc.asp?DDFDocuments/t/G/TBTN25/BDI659.DOCX</v>
      </c>
      <c r="Q267" s="6" t="str">
        <f>HYPERLINK("https://docs.wto.org/imrd/directdoc.asp?DDFDocuments/u/G/TBTN25/BDI659.DOCX", "https://docs.wto.org/imrd/directdoc.asp?DDFDocuments/u/G/TBTN25/BDI659.DOCX")</f>
        <v>https://docs.wto.org/imrd/directdoc.asp?DDFDocuments/u/G/TBTN25/BDI659.DOCX</v>
      </c>
      <c r="R267" s="6" t="str">
        <f>HYPERLINK("https://docs.wto.org/imrd/directdoc.asp?DDFDocuments/v/G/TBTN25/BDI659.DOCX", "https://docs.wto.org/imrd/directdoc.asp?DDFDocuments/v/G/TBTN25/BDI659.DOCX")</f>
        <v>https://docs.wto.org/imrd/directdoc.asp?DDFDocuments/v/G/TBTN25/BDI659.DOCX</v>
      </c>
    </row>
    <row r="268" spans="1:18" ht="60" x14ac:dyDescent="0.25">
      <c r="A268" s="8" t="s">
        <v>732</v>
      </c>
      <c r="B268" s="6" t="s">
        <v>121</v>
      </c>
      <c r="C268" s="7">
        <v>45932</v>
      </c>
      <c r="D268" s="9" t="str">
        <f>HYPERLINK("https://www.epingalert.org/en/Search?viewData= G/TBT/N/BDI/656, G/TBT/N/KEN/1901, G/TBT/N/RWA/1275, G/TBT/N/TZA/1409, G/TBT/N/UGA/2219"," G/TBT/N/BDI/656, G/TBT/N/KEN/1901, G/TBT/N/RWA/1275, G/TBT/N/TZA/1409, G/TBT/N/UGA/2219")</f>
        <v xml:space="preserve"> G/TBT/N/BDI/656, G/TBT/N/KEN/1901, G/TBT/N/RWA/1275, G/TBT/N/TZA/1409, G/TBT/N/UGA/2219</v>
      </c>
      <c r="E268" s="8" t="s">
        <v>730</v>
      </c>
      <c r="F268" s="8" t="s">
        <v>731</v>
      </c>
      <c r="G268" s="8" t="s">
        <v>732</v>
      </c>
      <c r="H268" s="8" t="s">
        <v>733</v>
      </c>
      <c r="I268" s="8" t="s">
        <v>728</v>
      </c>
      <c r="J268" s="8" t="s">
        <v>251</v>
      </c>
      <c r="K268" s="8" t="s">
        <v>87</v>
      </c>
      <c r="L268" s="6"/>
      <c r="M268" s="7">
        <v>45992</v>
      </c>
      <c r="N268" s="6" t="s">
        <v>23</v>
      </c>
      <c r="O268" s="8" t="s">
        <v>734</v>
      </c>
      <c r="P268" s="6" t="str">
        <f>HYPERLINK("https://docs.wto.org/imrd/directdoc.asp?DDFDocuments/t/G/TBTN25/BDI656.DOCX", "https://docs.wto.org/imrd/directdoc.asp?DDFDocuments/t/G/TBTN25/BDI656.DOCX")</f>
        <v>https://docs.wto.org/imrd/directdoc.asp?DDFDocuments/t/G/TBTN25/BDI656.DOCX</v>
      </c>
      <c r="Q268" s="6" t="str">
        <f>HYPERLINK("https://docs.wto.org/imrd/directdoc.asp?DDFDocuments/u/G/TBTN25/BDI656.DOCX", "https://docs.wto.org/imrd/directdoc.asp?DDFDocuments/u/G/TBTN25/BDI656.DOCX")</f>
        <v>https://docs.wto.org/imrd/directdoc.asp?DDFDocuments/u/G/TBTN25/BDI656.DOCX</v>
      </c>
      <c r="R268" s="6" t="str">
        <f>HYPERLINK("https://docs.wto.org/imrd/directdoc.asp?DDFDocuments/v/G/TBTN25/BDI656.DOCX", "https://docs.wto.org/imrd/directdoc.asp?DDFDocuments/v/G/TBTN25/BDI656.DOCX")</f>
        <v>https://docs.wto.org/imrd/directdoc.asp?DDFDocuments/v/G/TBTN25/BDI656.DOCX</v>
      </c>
    </row>
    <row r="269" spans="1:18" ht="60" x14ac:dyDescent="0.25">
      <c r="A269" s="8" t="s">
        <v>751</v>
      </c>
      <c r="B269" s="6" t="s">
        <v>122</v>
      </c>
      <c r="C269" s="7">
        <v>45932</v>
      </c>
      <c r="D269" s="9" t="str">
        <f>HYPERLINK("https://www.epingalert.org/en/Search?viewData= G/TBT/N/TZA/1415"," G/TBT/N/TZA/1415")</f>
        <v xml:space="preserve"> G/TBT/N/TZA/1415</v>
      </c>
      <c r="E269" s="8" t="s">
        <v>783</v>
      </c>
      <c r="F269" s="8" t="s">
        <v>784</v>
      </c>
      <c r="G269" s="8" t="s">
        <v>751</v>
      </c>
      <c r="H269" s="8" t="s">
        <v>752</v>
      </c>
      <c r="I269" s="8" t="s">
        <v>728</v>
      </c>
      <c r="J269" s="8" t="s">
        <v>753</v>
      </c>
      <c r="K269" s="8" t="s">
        <v>87</v>
      </c>
      <c r="L269" s="6"/>
      <c r="M269" s="7">
        <v>45992</v>
      </c>
      <c r="N269" s="6" t="s">
        <v>23</v>
      </c>
      <c r="O269" s="8" t="s">
        <v>785</v>
      </c>
      <c r="P269" s="6" t="str">
        <f>HYPERLINK("https://docs.wto.org/imrd/directdoc.asp?DDFDocuments/t/G/TBTN25/TZA1415.DOCX", "https://docs.wto.org/imrd/directdoc.asp?DDFDocuments/t/G/TBTN25/TZA1415.DOCX")</f>
        <v>https://docs.wto.org/imrd/directdoc.asp?DDFDocuments/t/G/TBTN25/TZA1415.DOCX</v>
      </c>
      <c r="Q269" s="6" t="str">
        <f>HYPERLINK("https://docs.wto.org/imrd/directdoc.asp?DDFDocuments/u/G/TBTN25/TZA1415.DOCX", "https://docs.wto.org/imrd/directdoc.asp?DDFDocuments/u/G/TBTN25/TZA1415.DOCX")</f>
        <v>https://docs.wto.org/imrd/directdoc.asp?DDFDocuments/u/G/TBTN25/TZA1415.DOCX</v>
      </c>
      <c r="R269" s="6" t="str">
        <f>HYPERLINK("https://docs.wto.org/imrd/directdoc.asp?DDFDocuments/v/G/TBTN25/TZA1415.DOCX", "https://docs.wto.org/imrd/directdoc.asp?DDFDocuments/v/G/TBTN25/TZA1415.DOCX")</f>
        <v>https://docs.wto.org/imrd/directdoc.asp?DDFDocuments/v/G/TBTN25/TZA1415.DOCX</v>
      </c>
    </row>
    <row r="270" spans="1:18" ht="60" x14ac:dyDescent="0.25">
      <c r="A270" s="8" t="s">
        <v>751</v>
      </c>
      <c r="B270" s="6" t="s">
        <v>122</v>
      </c>
      <c r="C270" s="7">
        <v>45932</v>
      </c>
      <c r="D270" s="9" t="str">
        <f>HYPERLINK("https://www.epingalert.org/en/Search?viewData= G/TBT/N/TZA/1414"," G/TBT/N/TZA/1414")</f>
        <v xml:space="preserve"> G/TBT/N/TZA/1414</v>
      </c>
      <c r="E270" s="8" t="s">
        <v>786</v>
      </c>
      <c r="F270" s="8" t="s">
        <v>787</v>
      </c>
      <c r="G270" s="8" t="s">
        <v>751</v>
      </c>
      <c r="H270" s="8" t="s">
        <v>752</v>
      </c>
      <c r="I270" s="8" t="s">
        <v>728</v>
      </c>
      <c r="J270" s="8" t="s">
        <v>753</v>
      </c>
      <c r="K270" s="8" t="s">
        <v>87</v>
      </c>
      <c r="L270" s="6"/>
      <c r="M270" s="7">
        <v>45992</v>
      </c>
      <c r="N270" s="6" t="s">
        <v>23</v>
      </c>
      <c r="O270" s="8" t="s">
        <v>788</v>
      </c>
      <c r="P270" s="6" t="str">
        <f>HYPERLINK("https://docs.wto.org/imrd/directdoc.asp?DDFDocuments/t/G/TBTN25/TZA1414.DOCX", "https://docs.wto.org/imrd/directdoc.asp?DDFDocuments/t/G/TBTN25/TZA1414.DOCX")</f>
        <v>https://docs.wto.org/imrd/directdoc.asp?DDFDocuments/t/G/TBTN25/TZA1414.DOCX</v>
      </c>
      <c r="Q270" s="6" t="str">
        <f>HYPERLINK("https://docs.wto.org/imrd/directdoc.asp?DDFDocuments/u/G/TBTN25/TZA1414.DOCX", "https://docs.wto.org/imrd/directdoc.asp?DDFDocuments/u/G/TBTN25/TZA1414.DOCX")</f>
        <v>https://docs.wto.org/imrd/directdoc.asp?DDFDocuments/u/G/TBTN25/TZA1414.DOCX</v>
      </c>
      <c r="R270" s="6" t="str">
        <f>HYPERLINK("https://docs.wto.org/imrd/directdoc.asp?DDFDocuments/v/G/TBTN25/TZA1414.DOCX", "https://docs.wto.org/imrd/directdoc.asp?DDFDocuments/v/G/TBTN25/TZA1414.DOCX")</f>
        <v>https://docs.wto.org/imrd/directdoc.asp?DDFDocuments/v/G/TBTN25/TZA1414.DOCX</v>
      </c>
    </row>
    <row r="271" spans="1:18" ht="60" x14ac:dyDescent="0.25">
      <c r="A271" s="8" t="s">
        <v>764</v>
      </c>
      <c r="B271" s="6" t="s">
        <v>108</v>
      </c>
      <c r="C271" s="7">
        <v>45932</v>
      </c>
      <c r="D271" s="9" t="str">
        <f>HYPERLINK("https://www.epingalert.org/en/Search?viewData= G/TBT/N/BDI/659, G/TBT/N/KEN/1904, G/TBT/N/RWA/1278, G/TBT/N/TZA/1412, G/TBT/N/UGA/2222"," G/TBT/N/BDI/659, G/TBT/N/KEN/1904, G/TBT/N/RWA/1278, G/TBT/N/TZA/1412, G/TBT/N/UGA/2222")</f>
        <v xml:space="preserve"> G/TBT/N/BDI/659, G/TBT/N/KEN/1904, G/TBT/N/RWA/1278, G/TBT/N/TZA/1412, G/TBT/N/UGA/2222</v>
      </c>
      <c r="E271" s="8" t="s">
        <v>762</v>
      </c>
      <c r="F271" s="8" t="s">
        <v>763</v>
      </c>
      <c r="G271" s="8" t="s">
        <v>764</v>
      </c>
      <c r="H271" s="8" t="s">
        <v>765</v>
      </c>
      <c r="I271" s="8" t="s">
        <v>728</v>
      </c>
      <c r="J271" s="8" t="s">
        <v>251</v>
      </c>
      <c r="K271" s="8" t="s">
        <v>87</v>
      </c>
      <c r="L271" s="6"/>
      <c r="M271" s="7">
        <v>45992</v>
      </c>
      <c r="N271" s="6" t="s">
        <v>23</v>
      </c>
      <c r="O271" s="8" t="s">
        <v>766</v>
      </c>
      <c r="P271" s="6" t="str">
        <f>HYPERLINK("https://docs.wto.org/imrd/directdoc.asp?DDFDocuments/t/G/TBTN25/BDI659.DOCX", "https://docs.wto.org/imrd/directdoc.asp?DDFDocuments/t/G/TBTN25/BDI659.DOCX")</f>
        <v>https://docs.wto.org/imrd/directdoc.asp?DDFDocuments/t/G/TBTN25/BDI659.DOCX</v>
      </c>
      <c r="Q271" s="6" t="str">
        <f>HYPERLINK("https://docs.wto.org/imrd/directdoc.asp?DDFDocuments/u/G/TBTN25/BDI659.DOCX", "https://docs.wto.org/imrd/directdoc.asp?DDFDocuments/u/G/TBTN25/BDI659.DOCX")</f>
        <v>https://docs.wto.org/imrd/directdoc.asp?DDFDocuments/u/G/TBTN25/BDI659.DOCX</v>
      </c>
      <c r="R271" s="6" t="str">
        <f>HYPERLINK("https://docs.wto.org/imrd/directdoc.asp?DDFDocuments/v/G/TBTN25/BDI659.DOCX", "https://docs.wto.org/imrd/directdoc.asp?DDFDocuments/v/G/TBTN25/BDI659.DOCX")</f>
        <v>https://docs.wto.org/imrd/directdoc.asp?DDFDocuments/v/G/TBTN25/BDI659.DOCX</v>
      </c>
    </row>
    <row r="272" spans="1:18" ht="60" x14ac:dyDescent="0.25">
      <c r="A272" s="8" t="s">
        <v>751</v>
      </c>
      <c r="B272" s="6" t="s">
        <v>122</v>
      </c>
      <c r="C272" s="7">
        <v>45932</v>
      </c>
      <c r="D272" s="9" t="str">
        <f>HYPERLINK("https://www.epingalert.org/en/Search?viewData= G/TBT/N/TZA/1416"," G/TBT/N/TZA/1416")</f>
        <v xml:space="preserve"> G/TBT/N/TZA/1416</v>
      </c>
      <c r="E272" s="8" t="s">
        <v>789</v>
      </c>
      <c r="F272" s="8" t="s">
        <v>790</v>
      </c>
      <c r="G272" s="8" t="s">
        <v>751</v>
      </c>
      <c r="H272" s="8" t="s">
        <v>752</v>
      </c>
      <c r="I272" s="8" t="s">
        <v>728</v>
      </c>
      <c r="J272" s="8" t="s">
        <v>753</v>
      </c>
      <c r="K272" s="8" t="s">
        <v>87</v>
      </c>
      <c r="L272" s="6"/>
      <c r="M272" s="7">
        <v>45992</v>
      </c>
      <c r="N272" s="6" t="s">
        <v>23</v>
      </c>
      <c r="O272" s="8" t="s">
        <v>791</v>
      </c>
      <c r="P272" s="6" t="str">
        <f>HYPERLINK("https://docs.wto.org/imrd/directdoc.asp?DDFDocuments/t/G/TBTN25/TZA1416.DOCX", "https://docs.wto.org/imrd/directdoc.asp?DDFDocuments/t/G/TBTN25/TZA1416.DOCX")</f>
        <v>https://docs.wto.org/imrd/directdoc.asp?DDFDocuments/t/G/TBTN25/TZA1416.DOCX</v>
      </c>
      <c r="Q272" s="6" t="str">
        <f>HYPERLINK("https://docs.wto.org/imrd/directdoc.asp?DDFDocuments/u/G/TBTN25/TZA1416.DOCX", "https://docs.wto.org/imrd/directdoc.asp?DDFDocuments/u/G/TBTN25/TZA1416.DOCX")</f>
        <v>https://docs.wto.org/imrd/directdoc.asp?DDFDocuments/u/G/TBTN25/TZA1416.DOCX</v>
      </c>
      <c r="R272" s="6" t="str">
        <f>HYPERLINK("https://docs.wto.org/imrd/directdoc.asp?DDFDocuments/v/G/TBTN25/TZA1416.DOCX", "https://docs.wto.org/imrd/directdoc.asp?DDFDocuments/v/G/TBTN25/TZA1416.DOCX")</f>
        <v>https://docs.wto.org/imrd/directdoc.asp?DDFDocuments/v/G/TBTN25/TZA1416.DOCX</v>
      </c>
    </row>
    <row r="273" spans="1:18" ht="45" x14ac:dyDescent="0.25">
      <c r="A273" s="8" t="s">
        <v>795</v>
      </c>
      <c r="B273" s="6" t="s">
        <v>792</v>
      </c>
      <c r="C273" s="7">
        <v>45932</v>
      </c>
      <c r="D273" s="9" t="str">
        <f>HYPERLINK("https://www.epingalert.org/en/Search?viewData= G/TBT/N/GEO/129"," G/TBT/N/GEO/129")</f>
        <v xml:space="preserve"> G/TBT/N/GEO/129</v>
      </c>
      <c r="E273" s="8" t="s">
        <v>793</v>
      </c>
      <c r="F273" s="8" t="s">
        <v>794</v>
      </c>
      <c r="G273" s="8" t="s">
        <v>795</v>
      </c>
      <c r="H273" s="8" t="s">
        <v>21</v>
      </c>
      <c r="I273" s="8" t="s">
        <v>796</v>
      </c>
      <c r="J273" s="8" t="s">
        <v>128</v>
      </c>
      <c r="K273" s="8" t="s">
        <v>21</v>
      </c>
      <c r="L273" s="6"/>
      <c r="M273" s="7">
        <v>45961</v>
      </c>
      <c r="N273" s="6" t="s">
        <v>23</v>
      </c>
      <c r="O273" s="6"/>
      <c r="P273" s="6" t="str">
        <f>HYPERLINK("https://docs.wto.org/imrd/directdoc.asp?DDFDocuments/t/G/TBTN25/GEO129.DOCX", "https://docs.wto.org/imrd/directdoc.asp?DDFDocuments/t/G/TBTN25/GEO129.DOCX")</f>
        <v>https://docs.wto.org/imrd/directdoc.asp?DDFDocuments/t/G/TBTN25/GEO129.DOCX</v>
      </c>
      <c r="Q273" s="6" t="str">
        <f>HYPERLINK("https://docs.wto.org/imrd/directdoc.asp?DDFDocuments/u/G/TBTN25/GEO129.DOCX", "https://docs.wto.org/imrd/directdoc.asp?DDFDocuments/u/G/TBTN25/GEO129.DOCX")</f>
        <v>https://docs.wto.org/imrd/directdoc.asp?DDFDocuments/u/G/TBTN25/GEO129.DOCX</v>
      </c>
      <c r="R273" s="6" t="str">
        <f>HYPERLINK("https://docs.wto.org/imrd/directdoc.asp?DDFDocuments/v/G/TBTN25/GEO129.DOCX", "https://docs.wto.org/imrd/directdoc.asp?DDFDocuments/v/G/TBTN25/GEO129.DOCX")</f>
        <v>https://docs.wto.org/imrd/directdoc.asp?DDFDocuments/v/G/TBTN25/GEO129.DOCX</v>
      </c>
    </row>
    <row r="274" spans="1:18" ht="135" x14ac:dyDescent="0.25">
      <c r="A274" s="8" t="s">
        <v>737</v>
      </c>
      <c r="B274" s="6" t="s">
        <v>343</v>
      </c>
      <c r="C274" s="7">
        <v>45932</v>
      </c>
      <c r="D274" s="9" t="str">
        <f>HYPERLINK("https://www.epingalert.org/en/Search?viewData= G/TBT/N/VNM/364"," G/TBT/N/VNM/364")</f>
        <v xml:space="preserve"> G/TBT/N/VNM/364</v>
      </c>
      <c r="E274" s="8" t="s">
        <v>797</v>
      </c>
      <c r="F274" s="8" t="s">
        <v>798</v>
      </c>
      <c r="G274" s="8" t="s">
        <v>737</v>
      </c>
      <c r="H274" s="8" t="s">
        <v>21</v>
      </c>
      <c r="I274" s="8" t="s">
        <v>738</v>
      </c>
      <c r="J274" s="8" t="s">
        <v>36</v>
      </c>
      <c r="K274" s="8" t="s">
        <v>21</v>
      </c>
      <c r="L274" s="6"/>
      <c r="M274" s="7">
        <v>45977</v>
      </c>
      <c r="N274" s="6" t="s">
        <v>23</v>
      </c>
      <c r="O274" s="8" t="s">
        <v>799</v>
      </c>
      <c r="P274" s="6" t="str">
        <f>HYPERLINK("https://docs.wto.org/imrd/directdoc.asp?DDFDocuments/t/G/TBTN25/VNM364.DOCX", "https://docs.wto.org/imrd/directdoc.asp?DDFDocuments/t/G/TBTN25/VNM364.DOCX")</f>
        <v>https://docs.wto.org/imrd/directdoc.asp?DDFDocuments/t/G/TBTN25/VNM364.DOCX</v>
      </c>
      <c r="Q274" s="6" t="str">
        <f>HYPERLINK("https://docs.wto.org/imrd/directdoc.asp?DDFDocuments/u/G/TBTN25/VNM364.DOCX", "https://docs.wto.org/imrd/directdoc.asp?DDFDocuments/u/G/TBTN25/VNM364.DOCX")</f>
        <v>https://docs.wto.org/imrd/directdoc.asp?DDFDocuments/u/G/TBTN25/VNM364.DOCX</v>
      </c>
      <c r="R274" s="6" t="str">
        <f>HYPERLINK("https://docs.wto.org/imrd/directdoc.asp?DDFDocuments/v/G/TBTN25/VNM364.DOCX", "https://docs.wto.org/imrd/directdoc.asp?DDFDocuments/v/G/TBTN25/VNM364.DOCX")</f>
        <v>https://docs.wto.org/imrd/directdoc.asp?DDFDocuments/v/G/TBTN25/VNM364.DOCX</v>
      </c>
    </row>
    <row r="275" spans="1:18" ht="60" x14ac:dyDescent="0.25">
      <c r="A275" s="8" t="s">
        <v>732</v>
      </c>
      <c r="B275" s="6" t="s">
        <v>108</v>
      </c>
      <c r="C275" s="7">
        <v>45932</v>
      </c>
      <c r="D275" s="9" t="str">
        <f>HYPERLINK("https://www.epingalert.org/en/Search?viewData= G/TBT/N/BDI/656, G/TBT/N/KEN/1901, G/TBT/N/RWA/1275, G/TBT/N/TZA/1409, G/TBT/N/UGA/2219"," G/TBT/N/BDI/656, G/TBT/N/KEN/1901, G/TBT/N/RWA/1275, G/TBT/N/TZA/1409, G/TBT/N/UGA/2219")</f>
        <v xml:space="preserve"> G/TBT/N/BDI/656, G/TBT/N/KEN/1901, G/TBT/N/RWA/1275, G/TBT/N/TZA/1409, G/TBT/N/UGA/2219</v>
      </c>
      <c r="E275" s="8" t="s">
        <v>730</v>
      </c>
      <c r="F275" s="8" t="s">
        <v>731</v>
      </c>
      <c r="G275" s="8" t="s">
        <v>732</v>
      </c>
      <c r="H275" s="8" t="s">
        <v>733</v>
      </c>
      <c r="I275" s="8" t="s">
        <v>728</v>
      </c>
      <c r="J275" s="8" t="s">
        <v>251</v>
      </c>
      <c r="K275" s="8" t="s">
        <v>87</v>
      </c>
      <c r="L275" s="6"/>
      <c r="M275" s="7">
        <v>45992</v>
      </c>
      <c r="N275" s="6" t="s">
        <v>23</v>
      </c>
      <c r="O275" s="8" t="s">
        <v>734</v>
      </c>
      <c r="P275" s="6" t="str">
        <f>HYPERLINK("https://docs.wto.org/imrd/directdoc.asp?DDFDocuments/t/G/TBTN25/BDI656.DOCX", "https://docs.wto.org/imrd/directdoc.asp?DDFDocuments/t/G/TBTN25/BDI656.DOCX")</f>
        <v>https://docs.wto.org/imrd/directdoc.asp?DDFDocuments/t/G/TBTN25/BDI656.DOCX</v>
      </c>
      <c r="Q275" s="6" t="str">
        <f>HYPERLINK("https://docs.wto.org/imrd/directdoc.asp?DDFDocuments/u/G/TBTN25/BDI656.DOCX", "https://docs.wto.org/imrd/directdoc.asp?DDFDocuments/u/G/TBTN25/BDI656.DOCX")</f>
        <v>https://docs.wto.org/imrd/directdoc.asp?DDFDocuments/u/G/TBTN25/BDI656.DOCX</v>
      </c>
      <c r="R275" s="6" t="str">
        <f>HYPERLINK("https://docs.wto.org/imrd/directdoc.asp?DDFDocuments/v/G/TBTN25/BDI656.DOCX", "https://docs.wto.org/imrd/directdoc.asp?DDFDocuments/v/G/TBTN25/BDI656.DOCX")</f>
        <v>https://docs.wto.org/imrd/directdoc.asp?DDFDocuments/v/G/TBTN25/BDI656.DOCX</v>
      </c>
    </row>
    <row r="276" spans="1:18" ht="60" x14ac:dyDescent="0.25">
      <c r="A276" s="8" t="s">
        <v>764</v>
      </c>
      <c r="B276" s="6" t="s">
        <v>121</v>
      </c>
      <c r="C276" s="7">
        <v>45932</v>
      </c>
      <c r="D276" s="9" t="str">
        <f>HYPERLINK("https://www.epingalert.org/en/Search?viewData= G/TBT/N/BDI/659, G/TBT/N/KEN/1904, G/TBT/N/RWA/1278, G/TBT/N/TZA/1412, G/TBT/N/UGA/2222"," G/TBT/N/BDI/659, G/TBT/N/KEN/1904, G/TBT/N/RWA/1278, G/TBT/N/TZA/1412, G/TBT/N/UGA/2222")</f>
        <v xml:space="preserve"> G/TBT/N/BDI/659, G/TBT/N/KEN/1904, G/TBT/N/RWA/1278, G/TBT/N/TZA/1412, G/TBT/N/UGA/2222</v>
      </c>
      <c r="E276" s="8" t="s">
        <v>762</v>
      </c>
      <c r="F276" s="8" t="s">
        <v>763</v>
      </c>
      <c r="G276" s="8" t="s">
        <v>764</v>
      </c>
      <c r="H276" s="8" t="s">
        <v>765</v>
      </c>
      <c r="I276" s="8" t="s">
        <v>728</v>
      </c>
      <c r="J276" s="8" t="s">
        <v>251</v>
      </c>
      <c r="K276" s="8" t="s">
        <v>87</v>
      </c>
      <c r="L276" s="6"/>
      <c r="M276" s="7">
        <v>45992</v>
      </c>
      <c r="N276" s="6" t="s">
        <v>23</v>
      </c>
      <c r="O276" s="8" t="s">
        <v>766</v>
      </c>
      <c r="P276" s="6" t="str">
        <f>HYPERLINK("https://docs.wto.org/imrd/directdoc.asp?DDFDocuments/t/G/TBTN25/BDI659.DOCX", "https://docs.wto.org/imrd/directdoc.asp?DDFDocuments/t/G/TBTN25/BDI659.DOCX")</f>
        <v>https://docs.wto.org/imrd/directdoc.asp?DDFDocuments/t/G/TBTN25/BDI659.DOCX</v>
      </c>
      <c r="Q276" s="6" t="str">
        <f>HYPERLINK("https://docs.wto.org/imrd/directdoc.asp?DDFDocuments/u/G/TBTN25/BDI659.DOCX", "https://docs.wto.org/imrd/directdoc.asp?DDFDocuments/u/G/TBTN25/BDI659.DOCX")</f>
        <v>https://docs.wto.org/imrd/directdoc.asp?DDFDocuments/u/G/TBTN25/BDI659.DOCX</v>
      </c>
      <c r="R276" s="6" t="str">
        <f>HYPERLINK("https://docs.wto.org/imrd/directdoc.asp?DDFDocuments/v/G/TBTN25/BDI659.DOCX", "https://docs.wto.org/imrd/directdoc.asp?DDFDocuments/v/G/TBTN25/BDI659.DOCX")</f>
        <v>https://docs.wto.org/imrd/directdoc.asp?DDFDocuments/v/G/TBTN25/BDI659.DOCX</v>
      </c>
    </row>
    <row r="277" spans="1:18" ht="60" x14ac:dyDescent="0.25">
      <c r="A277" s="8" t="s">
        <v>802</v>
      </c>
      <c r="B277" s="6" t="s">
        <v>520</v>
      </c>
      <c r="C277" s="7">
        <v>45932</v>
      </c>
      <c r="D277" s="9" t="str">
        <f>HYPERLINK("https://www.epingalert.org/en/Search?viewData= G/TBT/N/CAN/755"," G/TBT/N/CAN/755")</f>
        <v xml:space="preserve"> G/TBT/N/CAN/755</v>
      </c>
      <c r="E277" s="8" t="s">
        <v>800</v>
      </c>
      <c r="F277" s="8" t="s">
        <v>801</v>
      </c>
      <c r="G277" s="8" t="s">
        <v>802</v>
      </c>
      <c r="H277" s="8" t="s">
        <v>21</v>
      </c>
      <c r="I277" s="8" t="s">
        <v>803</v>
      </c>
      <c r="J277" s="8" t="s">
        <v>78</v>
      </c>
      <c r="K277" s="8" t="s">
        <v>21</v>
      </c>
      <c r="L277" s="6"/>
      <c r="M277" s="7">
        <v>45994</v>
      </c>
      <c r="N277" s="6" t="s">
        <v>23</v>
      </c>
      <c r="O277" s="8" t="s">
        <v>804</v>
      </c>
      <c r="P277" s="6" t="str">
        <f>HYPERLINK("https://docs.wto.org/imrd/directdoc.asp?DDFDocuments/t/G/TBTN25/CAN755.DOCX", "https://docs.wto.org/imrd/directdoc.asp?DDFDocuments/t/G/TBTN25/CAN755.DOCX")</f>
        <v>https://docs.wto.org/imrd/directdoc.asp?DDFDocuments/t/G/TBTN25/CAN755.DOCX</v>
      </c>
      <c r="Q277" s="6" t="str">
        <f>HYPERLINK("https://docs.wto.org/imrd/directdoc.asp?DDFDocuments/u/G/TBTN25/CAN755.DOCX", "https://docs.wto.org/imrd/directdoc.asp?DDFDocuments/u/G/TBTN25/CAN755.DOCX")</f>
        <v>https://docs.wto.org/imrd/directdoc.asp?DDFDocuments/u/G/TBTN25/CAN755.DOCX</v>
      </c>
      <c r="R277" s="6" t="str">
        <f>HYPERLINK("https://docs.wto.org/imrd/directdoc.asp?DDFDocuments/v/G/TBTN25/CAN755.DOCX", "https://docs.wto.org/imrd/directdoc.asp?DDFDocuments/v/G/TBTN25/CAN755.DOCX")</f>
        <v>https://docs.wto.org/imrd/directdoc.asp?DDFDocuments/v/G/TBTN25/CAN755.DOCX</v>
      </c>
    </row>
    <row r="278" spans="1:18" ht="60" x14ac:dyDescent="0.25">
      <c r="A278" s="8" t="s">
        <v>769</v>
      </c>
      <c r="B278" s="6" t="s">
        <v>121</v>
      </c>
      <c r="C278" s="7">
        <v>45932</v>
      </c>
      <c r="D278" s="9" t="str">
        <f>HYPERLINK("https://www.epingalert.org/en/Search?viewData= G/TBT/N/BDI/660, G/TBT/N/KEN/1905, G/TBT/N/RWA/1279, G/TBT/N/TZA/1413, G/TBT/N/UGA/2223"," G/TBT/N/BDI/660, G/TBT/N/KEN/1905, G/TBT/N/RWA/1279, G/TBT/N/TZA/1413, G/TBT/N/UGA/2223")</f>
        <v xml:space="preserve"> G/TBT/N/BDI/660, G/TBT/N/KEN/1905, G/TBT/N/RWA/1279, G/TBT/N/TZA/1413, G/TBT/N/UGA/2223</v>
      </c>
      <c r="E278" s="8" t="s">
        <v>767</v>
      </c>
      <c r="F278" s="8" t="s">
        <v>768</v>
      </c>
      <c r="G278" s="8" t="s">
        <v>769</v>
      </c>
      <c r="H278" s="8" t="s">
        <v>770</v>
      </c>
      <c r="I278" s="8" t="s">
        <v>728</v>
      </c>
      <c r="J278" s="8" t="s">
        <v>251</v>
      </c>
      <c r="K278" s="8" t="s">
        <v>87</v>
      </c>
      <c r="L278" s="6"/>
      <c r="M278" s="7">
        <v>45992</v>
      </c>
      <c r="N278" s="6" t="s">
        <v>23</v>
      </c>
      <c r="O278" s="8" t="s">
        <v>771</v>
      </c>
      <c r="P278" s="6" t="str">
        <f>HYPERLINK("https://docs.wto.org/imrd/directdoc.asp?DDFDocuments/t/G/TBTN25/BDI660.DOCX", "https://docs.wto.org/imrd/directdoc.asp?DDFDocuments/t/G/TBTN25/BDI660.DOCX")</f>
        <v>https://docs.wto.org/imrd/directdoc.asp?DDFDocuments/t/G/TBTN25/BDI660.DOCX</v>
      </c>
      <c r="Q278" s="6" t="str">
        <f>HYPERLINK("https://docs.wto.org/imrd/directdoc.asp?DDFDocuments/u/G/TBTN25/BDI660.DOCX", "https://docs.wto.org/imrd/directdoc.asp?DDFDocuments/u/G/TBTN25/BDI660.DOCX")</f>
        <v>https://docs.wto.org/imrd/directdoc.asp?DDFDocuments/u/G/TBTN25/BDI660.DOCX</v>
      </c>
      <c r="R278" s="6" t="str">
        <f>HYPERLINK("https://docs.wto.org/imrd/directdoc.asp?DDFDocuments/v/G/TBTN25/BDI660.DOCX", "https://docs.wto.org/imrd/directdoc.asp?DDFDocuments/v/G/TBTN25/BDI660.DOCX")</f>
        <v>https://docs.wto.org/imrd/directdoc.asp?DDFDocuments/v/G/TBTN25/BDI660.DOCX</v>
      </c>
    </row>
    <row r="279" spans="1:18" ht="60" x14ac:dyDescent="0.25">
      <c r="A279" s="8" t="s">
        <v>780</v>
      </c>
      <c r="B279" s="6" t="s">
        <v>57</v>
      </c>
      <c r="C279" s="7">
        <v>45932</v>
      </c>
      <c r="D279" s="9" t="str">
        <f>HYPERLINK("https://www.epingalert.org/en/Search?viewData= G/TBT/N/BDI/657, G/TBT/N/KEN/1902, G/TBT/N/RWA/1276, G/TBT/N/TZA/1410, G/TBT/N/UGA/2220"," G/TBT/N/BDI/657, G/TBT/N/KEN/1902, G/TBT/N/RWA/1276, G/TBT/N/TZA/1410, G/TBT/N/UGA/2220")</f>
        <v xml:space="preserve"> G/TBT/N/BDI/657, G/TBT/N/KEN/1902, G/TBT/N/RWA/1276, G/TBT/N/TZA/1410, G/TBT/N/UGA/2220</v>
      </c>
      <c r="E279" s="8" t="s">
        <v>778</v>
      </c>
      <c r="F279" s="8" t="s">
        <v>779</v>
      </c>
      <c r="G279" s="8" t="s">
        <v>780</v>
      </c>
      <c r="H279" s="8" t="s">
        <v>781</v>
      </c>
      <c r="I279" s="8" t="s">
        <v>728</v>
      </c>
      <c r="J279" s="8" t="s">
        <v>251</v>
      </c>
      <c r="K279" s="8" t="s">
        <v>87</v>
      </c>
      <c r="L279" s="6"/>
      <c r="M279" s="7">
        <v>45992</v>
      </c>
      <c r="N279" s="6" t="s">
        <v>23</v>
      </c>
      <c r="O279" s="8" t="s">
        <v>782</v>
      </c>
      <c r="P279" s="6" t="str">
        <f>HYPERLINK("https://docs.wto.org/imrd/directdoc.asp?DDFDocuments/t/G/TBTN25/BDI657.DOCX", "https://docs.wto.org/imrd/directdoc.asp?DDFDocuments/t/G/TBTN25/BDI657.DOCX")</f>
        <v>https://docs.wto.org/imrd/directdoc.asp?DDFDocuments/t/G/TBTN25/BDI657.DOCX</v>
      </c>
      <c r="Q279" s="6" t="str">
        <f>HYPERLINK("https://docs.wto.org/imrd/directdoc.asp?DDFDocuments/u/G/TBTN25/BDI657.DOCX", "https://docs.wto.org/imrd/directdoc.asp?DDFDocuments/u/G/TBTN25/BDI657.DOCX")</f>
        <v>https://docs.wto.org/imrd/directdoc.asp?DDFDocuments/u/G/TBTN25/BDI657.DOCX</v>
      </c>
      <c r="R279" s="6" t="str">
        <f>HYPERLINK("https://docs.wto.org/imrd/directdoc.asp?DDFDocuments/v/G/TBTN25/BDI657.DOCX", "https://docs.wto.org/imrd/directdoc.asp?DDFDocuments/v/G/TBTN25/BDI657.DOCX")</f>
        <v>https://docs.wto.org/imrd/directdoc.asp?DDFDocuments/v/G/TBTN25/BDI657.DOCX</v>
      </c>
    </row>
    <row r="280" spans="1:18" ht="60" x14ac:dyDescent="0.25">
      <c r="A280" s="8" t="s">
        <v>780</v>
      </c>
      <c r="B280" s="6" t="s">
        <v>121</v>
      </c>
      <c r="C280" s="7">
        <v>45932</v>
      </c>
      <c r="D280" s="9" t="str">
        <f>HYPERLINK("https://www.epingalert.org/en/Search?viewData= G/TBT/N/BDI/657, G/TBT/N/KEN/1902, G/TBT/N/RWA/1276, G/TBT/N/TZA/1410, G/TBT/N/UGA/2220"," G/TBT/N/BDI/657, G/TBT/N/KEN/1902, G/TBT/N/RWA/1276, G/TBT/N/TZA/1410, G/TBT/N/UGA/2220")</f>
        <v xml:space="preserve"> G/TBT/N/BDI/657, G/TBT/N/KEN/1902, G/TBT/N/RWA/1276, G/TBT/N/TZA/1410, G/TBT/N/UGA/2220</v>
      </c>
      <c r="E280" s="8" t="s">
        <v>778</v>
      </c>
      <c r="F280" s="8" t="s">
        <v>779</v>
      </c>
      <c r="G280" s="8" t="s">
        <v>780</v>
      </c>
      <c r="H280" s="8" t="s">
        <v>781</v>
      </c>
      <c r="I280" s="8" t="s">
        <v>728</v>
      </c>
      <c r="J280" s="8" t="s">
        <v>251</v>
      </c>
      <c r="K280" s="8" t="s">
        <v>87</v>
      </c>
      <c r="L280" s="6"/>
      <c r="M280" s="7">
        <v>45992</v>
      </c>
      <c r="N280" s="6" t="s">
        <v>23</v>
      </c>
      <c r="O280" s="8" t="s">
        <v>782</v>
      </c>
      <c r="P280" s="6" t="str">
        <f>HYPERLINK("https://docs.wto.org/imrd/directdoc.asp?DDFDocuments/t/G/TBTN25/BDI657.DOCX", "https://docs.wto.org/imrd/directdoc.asp?DDFDocuments/t/G/TBTN25/BDI657.DOCX")</f>
        <v>https://docs.wto.org/imrd/directdoc.asp?DDFDocuments/t/G/TBTN25/BDI657.DOCX</v>
      </c>
      <c r="Q280" s="6" t="str">
        <f>HYPERLINK("https://docs.wto.org/imrd/directdoc.asp?DDFDocuments/u/G/TBTN25/BDI657.DOCX", "https://docs.wto.org/imrd/directdoc.asp?DDFDocuments/u/G/TBTN25/BDI657.DOCX")</f>
        <v>https://docs.wto.org/imrd/directdoc.asp?DDFDocuments/u/G/TBTN25/BDI657.DOCX</v>
      </c>
      <c r="R280" s="6" t="str">
        <f>HYPERLINK("https://docs.wto.org/imrd/directdoc.asp?DDFDocuments/v/G/TBTN25/BDI657.DOCX", "https://docs.wto.org/imrd/directdoc.asp?DDFDocuments/v/G/TBTN25/BDI657.DOCX")</f>
        <v>https://docs.wto.org/imrd/directdoc.asp?DDFDocuments/v/G/TBTN25/BDI657.DOCX</v>
      </c>
    </row>
    <row r="281" spans="1:18" ht="60" x14ac:dyDescent="0.25">
      <c r="A281" s="8" t="s">
        <v>780</v>
      </c>
      <c r="B281" s="6" t="s">
        <v>89</v>
      </c>
      <c r="C281" s="7">
        <v>45932</v>
      </c>
      <c r="D281" s="9" t="str">
        <f>HYPERLINK("https://www.epingalert.org/en/Search?viewData= G/TBT/N/BDI/657, G/TBT/N/KEN/1902, G/TBT/N/RWA/1276, G/TBT/N/TZA/1410, G/TBT/N/UGA/2220"," G/TBT/N/BDI/657, G/TBT/N/KEN/1902, G/TBT/N/RWA/1276, G/TBT/N/TZA/1410, G/TBT/N/UGA/2220")</f>
        <v xml:space="preserve"> G/TBT/N/BDI/657, G/TBT/N/KEN/1902, G/TBT/N/RWA/1276, G/TBT/N/TZA/1410, G/TBT/N/UGA/2220</v>
      </c>
      <c r="E281" s="8" t="s">
        <v>778</v>
      </c>
      <c r="F281" s="8" t="s">
        <v>779</v>
      </c>
      <c r="G281" s="8" t="s">
        <v>780</v>
      </c>
      <c r="H281" s="8" t="s">
        <v>781</v>
      </c>
      <c r="I281" s="8" t="s">
        <v>728</v>
      </c>
      <c r="J281" s="8" t="s">
        <v>251</v>
      </c>
      <c r="K281" s="8" t="s">
        <v>87</v>
      </c>
      <c r="L281" s="6"/>
      <c r="M281" s="7">
        <v>45992</v>
      </c>
      <c r="N281" s="6" t="s">
        <v>23</v>
      </c>
      <c r="O281" s="8" t="s">
        <v>782</v>
      </c>
      <c r="P281" s="6" t="str">
        <f>HYPERLINK("https://docs.wto.org/imrd/directdoc.asp?DDFDocuments/t/G/TBTN25/BDI657.DOCX", "https://docs.wto.org/imrd/directdoc.asp?DDFDocuments/t/G/TBTN25/BDI657.DOCX")</f>
        <v>https://docs.wto.org/imrd/directdoc.asp?DDFDocuments/t/G/TBTN25/BDI657.DOCX</v>
      </c>
      <c r="Q281" s="6" t="str">
        <f>HYPERLINK("https://docs.wto.org/imrd/directdoc.asp?DDFDocuments/u/G/TBTN25/BDI657.DOCX", "https://docs.wto.org/imrd/directdoc.asp?DDFDocuments/u/G/TBTN25/BDI657.DOCX")</f>
        <v>https://docs.wto.org/imrd/directdoc.asp?DDFDocuments/u/G/TBTN25/BDI657.DOCX</v>
      </c>
      <c r="R281" s="6" t="str">
        <f>HYPERLINK("https://docs.wto.org/imrd/directdoc.asp?DDFDocuments/v/G/TBTN25/BDI657.DOCX", "https://docs.wto.org/imrd/directdoc.asp?DDFDocuments/v/G/TBTN25/BDI657.DOCX")</f>
        <v>https://docs.wto.org/imrd/directdoc.asp?DDFDocuments/v/G/TBTN25/BDI657.DOCX</v>
      </c>
    </row>
    <row r="282" spans="1:18" ht="60" x14ac:dyDescent="0.25">
      <c r="A282" s="8" t="s">
        <v>769</v>
      </c>
      <c r="B282" s="6" t="s">
        <v>122</v>
      </c>
      <c r="C282" s="7">
        <v>45932</v>
      </c>
      <c r="D282" s="9" t="str">
        <f>HYPERLINK("https://www.epingalert.org/en/Search?viewData= G/TBT/N/BDI/660, G/TBT/N/KEN/1905, G/TBT/N/RWA/1279, G/TBT/N/TZA/1413, G/TBT/N/UGA/2223"," G/TBT/N/BDI/660, G/TBT/N/KEN/1905, G/TBT/N/RWA/1279, G/TBT/N/TZA/1413, G/TBT/N/UGA/2223")</f>
        <v xml:space="preserve"> G/TBT/N/BDI/660, G/TBT/N/KEN/1905, G/TBT/N/RWA/1279, G/TBT/N/TZA/1413, G/TBT/N/UGA/2223</v>
      </c>
      <c r="E282" s="8" t="s">
        <v>767</v>
      </c>
      <c r="F282" s="8" t="s">
        <v>768</v>
      </c>
      <c r="G282" s="8" t="s">
        <v>769</v>
      </c>
      <c r="H282" s="8" t="s">
        <v>770</v>
      </c>
      <c r="I282" s="8" t="s">
        <v>728</v>
      </c>
      <c r="J282" s="8" t="s">
        <v>251</v>
      </c>
      <c r="K282" s="8" t="s">
        <v>87</v>
      </c>
      <c r="L282" s="6"/>
      <c r="M282" s="7">
        <v>45992</v>
      </c>
      <c r="N282" s="6" t="s">
        <v>23</v>
      </c>
      <c r="O282" s="8" t="s">
        <v>771</v>
      </c>
      <c r="P282" s="6" t="str">
        <f>HYPERLINK("https://docs.wto.org/imrd/directdoc.asp?DDFDocuments/t/G/TBTN25/BDI660.DOCX", "https://docs.wto.org/imrd/directdoc.asp?DDFDocuments/t/G/TBTN25/BDI660.DOCX")</f>
        <v>https://docs.wto.org/imrd/directdoc.asp?DDFDocuments/t/G/TBTN25/BDI660.DOCX</v>
      </c>
      <c r="Q282" s="6" t="str">
        <f>HYPERLINK("https://docs.wto.org/imrd/directdoc.asp?DDFDocuments/u/G/TBTN25/BDI660.DOCX", "https://docs.wto.org/imrd/directdoc.asp?DDFDocuments/u/G/TBTN25/BDI660.DOCX")</f>
        <v>https://docs.wto.org/imrd/directdoc.asp?DDFDocuments/u/G/TBTN25/BDI660.DOCX</v>
      </c>
      <c r="R282" s="6" t="str">
        <f>HYPERLINK("https://docs.wto.org/imrd/directdoc.asp?DDFDocuments/v/G/TBTN25/BDI660.DOCX", "https://docs.wto.org/imrd/directdoc.asp?DDFDocuments/v/G/TBTN25/BDI660.DOCX")</f>
        <v>https://docs.wto.org/imrd/directdoc.asp?DDFDocuments/v/G/TBTN25/BDI660.DOCX</v>
      </c>
    </row>
    <row r="283" spans="1:18" ht="60" x14ac:dyDescent="0.25">
      <c r="A283" s="8" t="s">
        <v>764</v>
      </c>
      <c r="B283" s="6" t="s">
        <v>89</v>
      </c>
      <c r="C283" s="7">
        <v>45932</v>
      </c>
      <c r="D283" s="9" t="str">
        <f>HYPERLINK("https://www.epingalert.org/en/Search?viewData= G/TBT/N/BDI/659, G/TBT/N/KEN/1904, G/TBT/N/RWA/1278, G/TBT/N/TZA/1412, G/TBT/N/UGA/2222"," G/TBT/N/BDI/659, G/TBT/N/KEN/1904, G/TBT/N/RWA/1278, G/TBT/N/TZA/1412, G/TBT/N/UGA/2222")</f>
        <v xml:space="preserve"> G/TBT/N/BDI/659, G/TBT/N/KEN/1904, G/TBT/N/RWA/1278, G/TBT/N/TZA/1412, G/TBT/N/UGA/2222</v>
      </c>
      <c r="E283" s="8" t="s">
        <v>762</v>
      </c>
      <c r="F283" s="8" t="s">
        <v>763</v>
      </c>
      <c r="G283" s="8" t="s">
        <v>764</v>
      </c>
      <c r="H283" s="8" t="s">
        <v>765</v>
      </c>
      <c r="I283" s="8" t="s">
        <v>728</v>
      </c>
      <c r="J283" s="8" t="s">
        <v>251</v>
      </c>
      <c r="K283" s="8" t="s">
        <v>87</v>
      </c>
      <c r="L283" s="6"/>
      <c r="M283" s="7">
        <v>45992</v>
      </c>
      <c r="N283" s="6" t="s">
        <v>23</v>
      </c>
      <c r="O283" s="8" t="s">
        <v>766</v>
      </c>
      <c r="P283" s="6" t="str">
        <f>HYPERLINK("https://docs.wto.org/imrd/directdoc.asp?DDFDocuments/t/G/TBTN25/BDI659.DOCX", "https://docs.wto.org/imrd/directdoc.asp?DDFDocuments/t/G/TBTN25/BDI659.DOCX")</f>
        <v>https://docs.wto.org/imrd/directdoc.asp?DDFDocuments/t/G/TBTN25/BDI659.DOCX</v>
      </c>
      <c r="Q283" s="6" t="str">
        <f>HYPERLINK("https://docs.wto.org/imrd/directdoc.asp?DDFDocuments/u/G/TBTN25/BDI659.DOCX", "https://docs.wto.org/imrd/directdoc.asp?DDFDocuments/u/G/TBTN25/BDI659.DOCX")</f>
        <v>https://docs.wto.org/imrd/directdoc.asp?DDFDocuments/u/G/TBTN25/BDI659.DOCX</v>
      </c>
      <c r="R283" s="6" t="str">
        <f>HYPERLINK("https://docs.wto.org/imrd/directdoc.asp?DDFDocuments/v/G/TBTN25/BDI659.DOCX", "https://docs.wto.org/imrd/directdoc.asp?DDFDocuments/v/G/TBTN25/BDI659.DOCX")</f>
        <v>https://docs.wto.org/imrd/directdoc.asp?DDFDocuments/v/G/TBTN25/BDI659.DOCX</v>
      </c>
    </row>
    <row r="284" spans="1:18" ht="60" x14ac:dyDescent="0.25">
      <c r="A284" s="8" t="s">
        <v>726</v>
      </c>
      <c r="B284" s="6" t="s">
        <v>122</v>
      </c>
      <c r="C284" s="7">
        <v>45932</v>
      </c>
      <c r="D284" s="9" t="str">
        <f>HYPERLINK("https://www.epingalert.org/en/Search?viewData= G/TBT/N/BDI/658, G/TBT/N/KEN/1903, G/TBT/N/RWA/1277, G/TBT/N/TZA/1411, G/TBT/N/UGA/2221"," G/TBT/N/BDI/658, G/TBT/N/KEN/1903, G/TBT/N/RWA/1277, G/TBT/N/TZA/1411, G/TBT/N/UGA/2221")</f>
        <v xml:space="preserve"> G/TBT/N/BDI/658, G/TBT/N/KEN/1903, G/TBT/N/RWA/1277, G/TBT/N/TZA/1411, G/TBT/N/UGA/2221</v>
      </c>
      <c r="E284" s="8" t="s">
        <v>724</v>
      </c>
      <c r="F284" s="8" t="s">
        <v>725</v>
      </c>
      <c r="G284" s="8" t="s">
        <v>726</v>
      </c>
      <c r="H284" s="8" t="s">
        <v>727</v>
      </c>
      <c r="I284" s="8" t="s">
        <v>728</v>
      </c>
      <c r="J284" s="8" t="s">
        <v>251</v>
      </c>
      <c r="K284" s="8" t="s">
        <v>87</v>
      </c>
      <c r="L284" s="6"/>
      <c r="M284" s="7">
        <v>45992</v>
      </c>
      <c r="N284" s="6" t="s">
        <v>23</v>
      </c>
      <c r="O284" s="8" t="s">
        <v>729</v>
      </c>
      <c r="P284" s="6" t="str">
        <f>HYPERLINK("https://docs.wto.org/imrd/directdoc.asp?DDFDocuments/t/G/TBTN25/BDI658.DOCX", "https://docs.wto.org/imrd/directdoc.asp?DDFDocuments/t/G/TBTN25/BDI658.DOCX")</f>
        <v>https://docs.wto.org/imrd/directdoc.asp?DDFDocuments/t/G/TBTN25/BDI658.DOCX</v>
      </c>
      <c r="Q284" s="6" t="str">
        <f>HYPERLINK("https://docs.wto.org/imrd/directdoc.asp?DDFDocuments/u/G/TBTN25/BDI658.DOCX", "https://docs.wto.org/imrd/directdoc.asp?DDFDocuments/u/G/TBTN25/BDI658.DOCX")</f>
        <v>https://docs.wto.org/imrd/directdoc.asp?DDFDocuments/u/G/TBTN25/BDI658.DOCX</v>
      </c>
      <c r="R284" s="6" t="str">
        <f>HYPERLINK("https://docs.wto.org/imrd/directdoc.asp?DDFDocuments/v/G/TBTN25/BDI658.DOCX", "https://docs.wto.org/imrd/directdoc.asp?DDFDocuments/v/G/TBTN25/BDI658.DOCX")</f>
        <v>https://docs.wto.org/imrd/directdoc.asp?DDFDocuments/v/G/TBTN25/BDI658.DOCX</v>
      </c>
    </row>
    <row r="285" spans="1:18" ht="150" x14ac:dyDescent="0.25">
      <c r="A285" s="8" t="s">
        <v>807</v>
      </c>
      <c r="B285" s="6" t="s">
        <v>743</v>
      </c>
      <c r="C285" s="7">
        <v>45932</v>
      </c>
      <c r="D285" s="9" t="str">
        <f>HYPERLINK("https://www.epingalert.org/en/Search?viewData= G/TBT/N/IDN/182"," G/TBT/N/IDN/182")</f>
        <v xml:space="preserve"> G/TBT/N/IDN/182</v>
      </c>
      <c r="E285" s="8" t="s">
        <v>805</v>
      </c>
      <c r="F285" s="8" t="s">
        <v>806</v>
      </c>
      <c r="G285" s="8" t="s">
        <v>807</v>
      </c>
      <c r="H285" s="8" t="s">
        <v>808</v>
      </c>
      <c r="I285" s="8" t="s">
        <v>809</v>
      </c>
      <c r="J285" s="8" t="s">
        <v>50</v>
      </c>
      <c r="K285" s="8" t="s">
        <v>87</v>
      </c>
      <c r="L285" s="6"/>
      <c r="M285" s="7">
        <v>45992</v>
      </c>
      <c r="N285" s="6" t="s">
        <v>23</v>
      </c>
      <c r="O285" s="8" t="s">
        <v>810</v>
      </c>
      <c r="P285" s="6" t="str">
        <f>HYPERLINK("https://docs.wto.org/imrd/directdoc.asp?DDFDocuments/t/G/TBTN25/IDN182.DOCX", "https://docs.wto.org/imrd/directdoc.asp?DDFDocuments/t/G/TBTN25/IDN182.DOCX")</f>
        <v>https://docs.wto.org/imrd/directdoc.asp?DDFDocuments/t/G/TBTN25/IDN182.DOCX</v>
      </c>
      <c r="Q285" s="6" t="str">
        <f>HYPERLINK("https://docs.wto.org/imrd/directdoc.asp?DDFDocuments/u/G/TBTN25/IDN182.DOCX", "https://docs.wto.org/imrd/directdoc.asp?DDFDocuments/u/G/TBTN25/IDN182.DOCX")</f>
        <v>https://docs.wto.org/imrd/directdoc.asp?DDFDocuments/u/G/TBTN25/IDN182.DOCX</v>
      </c>
      <c r="R285" s="6" t="str">
        <f>HYPERLINK("https://docs.wto.org/imrd/directdoc.asp?DDFDocuments/v/G/TBTN25/IDN182.DOCX", "https://docs.wto.org/imrd/directdoc.asp?DDFDocuments/v/G/TBTN25/IDN182.DOCX")</f>
        <v>https://docs.wto.org/imrd/directdoc.asp?DDFDocuments/v/G/TBTN25/IDN182.DOCX</v>
      </c>
    </row>
    <row r="286" spans="1:18" ht="60" x14ac:dyDescent="0.25">
      <c r="A286" s="8" t="s">
        <v>814</v>
      </c>
      <c r="B286" s="6" t="s">
        <v>811</v>
      </c>
      <c r="C286" s="7">
        <v>45932</v>
      </c>
      <c r="D286" s="9" t="str">
        <f>HYPERLINK("https://www.epingalert.org/en/Search?viewData= G/TBT/N/EU/1165"," G/TBT/N/EU/1165")</f>
        <v xml:space="preserve"> G/TBT/N/EU/1165</v>
      </c>
      <c r="E286" s="8" t="s">
        <v>812</v>
      </c>
      <c r="F286" s="8" t="s">
        <v>813</v>
      </c>
      <c r="G286" s="8" t="s">
        <v>814</v>
      </c>
      <c r="H286" s="8" t="s">
        <v>21</v>
      </c>
      <c r="I286" s="8" t="s">
        <v>815</v>
      </c>
      <c r="J286" s="8" t="s">
        <v>816</v>
      </c>
      <c r="K286" s="8" t="s">
        <v>21</v>
      </c>
      <c r="L286" s="6"/>
      <c r="M286" s="7">
        <v>45992</v>
      </c>
      <c r="N286" s="6" t="s">
        <v>23</v>
      </c>
      <c r="O286" s="8" t="s">
        <v>817</v>
      </c>
      <c r="P286" s="6" t="str">
        <f>HYPERLINK("https://docs.wto.org/imrd/directdoc.asp?DDFDocuments/t/G/TBTN25/EU1165.DOCX", "https://docs.wto.org/imrd/directdoc.asp?DDFDocuments/t/G/TBTN25/EU1165.DOCX")</f>
        <v>https://docs.wto.org/imrd/directdoc.asp?DDFDocuments/t/G/TBTN25/EU1165.DOCX</v>
      </c>
      <c r="Q286" s="6" t="str">
        <f>HYPERLINK("https://docs.wto.org/imrd/directdoc.asp?DDFDocuments/u/G/TBTN25/EU1165.DOCX", "https://docs.wto.org/imrd/directdoc.asp?DDFDocuments/u/G/TBTN25/EU1165.DOCX")</f>
        <v>https://docs.wto.org/imrd/directdoc.asp?DDFDocuments/u/G/TBTN25/EU1165.DOCX</v>
      </c>
      <c r="R286" s="6" t="str">
        <f>HYPERLINK("https://docs.wto.org/imrd/directdoc.asp?DDFDocuments/v/G/TBTN25/EU1165.DOCX", "https://docs.wto.org/imrd/directdoc.asp?DDFDocuments/v/G/TBTN25/EU1165.DOCX")</f>
        <v>https://docs.wto.org/imrd/directdoc.asp?DDFDocuments/v/G/TBTN25/EU1165.DOCX</v>
      </c>
    </row>
    <row r="287" spans="1:18" ht="30" x14ac:dyDescent="0.25">
      <c r="A287" s="8" t="s">
        <v>820</v>
      </c>
      <c r="B287" s="6" t="s">
        <v>299</v>
      </c>
      <c r="C287" s="7">
        <v>45932</v>
      </c>
      <c r="D287" s="9" t="str">
        <f>HYPERLINK("https://www.epingalert.org/en/Search?viewData= G/TBT/N/JOR/73"," G/TBT/N/JOR/73")</f>
        <v xml:space="preserve"> G/TBT/N/JOR/73</v>
      </c>
      <c r="E287" s="8" t="s">
        <v>818</v>
      </c>
      <c r="F287" s="8" t="s">
        <v>819</v>
      </c>
      <c r="G287" s="8" t="s">
        <v>820</v>
      </c>
      <c r="H287" s="8" t="s">
        <v>21</v>
      </c>
      <c r="I287" s="8" t="s">
        <v>821</v>
      </c>
      <c r="J287" s="8" t="s">
        <v>128</v>
      </c>
      <c r="K287" s="8" t="s">
        <v>87</v>
      </c>
      <c r="L287" s="6"/>
      <c r="M287" s="7">
        <v>45992</v>
      </c>
      <c r="N287" s="6" t="s">
        <v>23</v>
      </c>
      <c r="O287" s="8" t="s">
        <v>822</v>
      </c>
      <c r="P287" s="6" t="str">
        <f>HYPERLINK("https://docs.wto.org/imrd/directdoc.asp?DDFDocuments/t/G/TBTN25/JOR73.DOCX", "https://docs.wto.org/imrd/directdoc.asp?DDFDocuments/t/G/TBTN25/JOR73.DOCX")</f>
        <v>https://docs.wto.org/imrd/directdoc.asp?DDFDocuments/t/G/TBTN25/JOR73.DOCX</v>
      </c>
      <c r="Q287" s="6" t="str">
        <f>HYPERLINK("https://docs.wto.org/imrd/directdoc.asp?DDFDocuments/u/G/TBTN25/JOR73.DOCX", "https://docs.wto.org/imrd/directdoc.asp?DDFDocuments/u/G/TBTN25/JOR73.DOCX")</f>
        <v>https://docs.wto.org/imrd/directdoc.asp?DDFDocuments/u/G/TBTN25/JOR73.DOCX</v>
      </c>
      <c r="R287" s="6" t="str">
        <f>HYPERLINK("https://docs.wto.org/imrd/directdoc.asp?DDFDocuments/v/G/TBTN25/JOR73.DOCX", "https://docs.wto.org/imrd/directdoc.asp?DDFDocuments/v/G/TBTN25/JOR73.DOCX")</f>
        <v>https://docs.wto.org/imrd/directdoc.asp?DDFDocuments/v/G/TBTN25/JOR73.DOCX</v>
      </c>
    </row>
    <row r="288" spans="1:18" ht="60" x14ac:dyDescent="0.25">
      <c r="A288" s="8" t="s">
        <v>769</v>
      </c>
      <c r="B288" s="6" t="s">
        <v>108</v>
      </c>
      <c r="C288" s="7">
        <v>45932</v>
      </c>
      <c r="D288" s="9" t="str">
        <f>HYPERLINK("https://www.epingalert.org/en/Search?viewData= G/TBT/N/BDI/660, G/TBT/N/KEN/1905, G/TBT/N/RWA/1279, G/TBT/N/TZA/1413, G/TBT/N/UGA/2223"," G/TBT/N/BDI/660, G/TBT/N/KEN/1905, G/TBT/N/RWA/1279, G/TBT/N/TZA/1413, G/TBT/N/UGA/2223")</f>
        <v xml:space="preserve"> G/TBT/N/BDI/660, G/TBT/N/KEN/1905, G/TBT/N/RWA/1279, G/TBT/N/TZA/1413, G/TBT/N/UGA/2223</v>
      </c>
      <c r="E288" s="8" t="s">
        <v>767</v>
      </c>
      <c r="F288" s="8" t="s">
        <v>768</v>
      </c>
      <c r="G288" s="8" t="s">
        <v>769</v>
      </c>
      <c r="H288" s="8" t="s">
        <v>770</v>
      </c>
      <c r="I288" s="8" t="s">
        <v>728</v>
      </c>
      <c r="J288" s="8" t="s">
        <v>251</v>
      </c>
      <c r="K288" s="8" t="s">
        <v>87</v>
      </c>
      <c r="L288" s="6"/>
      <c r="M288" s="7">
        <v>45992</v>
      </c>
      <c r="N288" s="6" t="s">
        <v>23</v>
      </c>
      <c r="O288" s="8" t="s">
        <v>771</v>
      </c>
      <c r="P288" s="6" t="str">
        <f>HYPERLINK("https://docs.wto.org/imrd/directdoc.asp?DDFDocuments/t/G/TBTN25/BDI660.DOCX", "https://docs.wto.org/imrd/directdoc.asp?DDFDocuments/t/G/TBTN25/BDI660.DOCX")</f>
        <v>https://docs.wto.org/imrd/directdoc.asp?DDFDocuments/t/G/TBTN25/BDI660.DOCX</v>
      </c>
      <c r="Q288" s="6" t="str">
        <f>HYPERLINK("https://docs.wto.org/imrd/directdoc.asp?DDFDocuments/u/G/TBTN25/BDI660.DOCX", "https://docs.wto.org/imrd/directdoc.asp?DDFDocuments/u/G/TBTN25/BDI660.DOCX")</f>
        <v>https://docs.wto.org/imrd/directdoc.asp?DDFDocuments/u/G/TBTN25/BDI660.DOCX</v>
      </c>
      <c r="R288" s="6" t="str">
        <f>HYPERLINK("https://docs.wto.org/imrd/directdoc.asp?DDFDocuments/v/G/TBTN25/BDI660.DOCX", "https://docs.wto.org/imrd/directdoc.asp?DDFDocuments/v/G/TBTN25/BDI660.DOCX")</f>
        <v>https://docs.wto.org/imrd/directdoc.asp?DDFDocuments/v/G/TBTN25/BDI660.DOCX</v>
      </c>
    </row>
    <row r="289" spans="1:18" ht="60" x14ac:dyDescent="0.25">
      <c r="A289" s="8" t="s">
        <v>769</v>
      </c>
      <c r="B289" s="6" t="s">
        <v>89</v>
      </c>
      <c r="C289" s="7">
        <v>45932</v>
      </c>
      <c r="D289" s="9" t="str">
        <f>HYPERLINK("https://www.epingalert.org/en/Search?viewData= G/TBT/N/BDI/660, G/TBT/N/KEN/1905, G/TBT/N/RWA/1279, G/TBT/N/TZA/1413, G/TBT/N/UGA/2223"," G/TBT/N/BDI/660, G/TBT/N/KEN/1905, G/TBT/N/RWA/1279, G/TBT/N/TZA/1413, G/TBT/N/UGA/2223")</f>
        <v xml:space="preserve"> G/TBT/N/BDI/660, G/TBT/N/KEN/1905, G/TBT/N/RWA/1279, G/TBT/N/TZA/1413, G/TBT/N/UGA/2223</v>
      </c>
      <c r="E289" s="8" t="s">
        <v>767</v>
      </c>
      <c r="F289" s="8" t="s">
        <v>768</v>
      </c>
      <c r="G289" s="8" t="s">
        <v>769</v>
      </c>
      <c r="H289" s="8" t="s">
        <v>770</v>
      </c>
      <c r="I289" s="8" t="s">
        <v>728</v>
      </c>
      <c r="J289" s="8" t="s">
        <v>251</v>
      </c>
      <c r="K289" s="8" t="s">
        <v>87</v>
      </c>
      <c r="L289" s="6"/>
      <c r="M289" s="7">
        <v>45992</v>
      </c>
      <c r="N289" s="6" t="s">
        <v>23</v>
      </c>
      <c r="O289" s="8" t="s">
        <v>771</v>
      </c>
      <c r="P289" s="6" t="str">
        <f>HYPERLINK("https://docs.wto.org/imrd/directdoc.asp?DDFDocuments/t/G/TBTN25/BDI660.DOCX", "https://docs.wto.org/imrd/directdoc.asp?DDFDocuments/t/G/TBTN25/BDI660.DOCX")</f>
        <v>https://docs.wto.org/imrd/directdoc.asp?DDFDocuments/t/G/TBTN25/BDI660.DOCX</v>
      </c>
      <c r="Q289" s="6" t="str">
        <f>HYPERLINK("https://docs.wto.org/imrd/directdoc.asp?DDFDocuments/u/G/TBTN25/BDI660.DOCX", "https://docs.wto.org/imrd/directdoc.asp?DDFDocuments/u/G/TBTN25/BDI660.DOCX")</f>
        <v>https://docs.wto.org/imrd/directdoc.asp?DDFDocuments/u/G/TBTN25/BDI660.DOCX</v>
      </c>
      <c r="R289" s="6" t="str">
        <f>HYPERLINK("https://docs.wto.org/imrd/directdoc.asp?DDFDocuments/v/G/TBTN25/BDI660.DOCX", "https://docs.wto.org/imrd/directdoc.asp?DDFDocuments/v/G/TBTN25/BDI660.DOCX")</f>
        <v>https://docs.wto.org/imrd/directdoc.asp?DDFDocuments/v/G/TBTN25/BDI660.DOCX</v>
      </c>
    </row>
    <row r="290" spans="1:18" ht="60" x14ac:dyDescent="0.25">
      <c r="A290" s="8" t="s">
        <v>726</v>
      </c>
      <c r="B290" s="6" t="s">
        <v>108</v>
      </c>
      <c r="C290" s="7">
        <v>45932</v>
      </c>
      <c r="D290" s="9" t="str">
        <f>HYPERLINK("https://www.epingalert.org/en/Search?viewData= G/TBT/N/BDI/658, G/TBT/N/KEN/1903, G/TBT/N/RWA/1277, G/TBT/N/TZA/1411, G/TBT/N/UGA/2221"," G/TBT/N/BDI/658, G/TBT/N/KEN/1903, G/TBT/N/RWA/1277, G/TBT/N/TZA/1411, G/TBT/N/UGA/2221")</f>
        <v xml:space="preserve"> G/TBT/N/BDI/658, G/TBT/N/KEN/1903, G/TBT/N/RWA/1277, G/TBT/N/TZA/1411, G/TBT/N/UGA/2221</v>
      </c>
      <c r="E290" s="8" t="s">
        <v>724</v>
      </c>
      <c r="F290" s="8" t="s">
        <v>725</v>
      </c>
      <c r="G290" s="8" t="s">
        <v>726</v>
      </c>
      <c r="H290" s="8" t="s">
        <v>727</v>
      </c>
      <c r="I290" s="8" t="s">
        <v>728</v>
      </c>
      <c r="J290" s="8" t="s">
        <v>251</v>
      </c>
      <c r="K290" s="8" t="s">
        <v>87</v>
      </c>
      <c r="L290" s="6"/>
      <c r="M290" s="7">
        <v>45992</v>
      </c>
      <c r="N290" s="6" t="s">
        <v>23</v>
      </c>
      <c r="O290" s="8" t="s">
        <v>729</v>
      </c>
      <c r="P290" s="6" t="str">
        <f>HYPERLINK("https://docs.wto.org/imrd/directdoc.asp?DDFDocuments/t/G/TBTN25/BDI658.DOCX", "https://docs.wto.org/imrd/directdoc.asp?DDFDocuments/t/G/TBTN25/BDI658.DOCX")</f>
        <v>https://docs.wto.org/imrd/directdoc.asp?DDFDocuments/t/G/TBTN25/BDI658.DOCX</v>
      </c>
      <c r="Q290" s="6" t="str">
        <f>HYPERLINK("https://docs.wto.org/imrd/directdoc.asp?DDFDocuments/u/G/TBTN25/BDI658.DOCX", "https://docs.wto.org/imrd/directdoc.asp?DDFDocuments/u/G/TBTN25/BDI658.DOCX")</f>
        <v>https://docs.wto.org/imrd/directdoc.asp?DDFDocuments/u/G/TBTN25/BDI658.DOCX</v>
      </c>
      <c r="R290" s="6" t="str">
        <f>HYPERLINK("https://docs.wto.org/imrd/directdoc.asp?DDFDocuments/v/G/TBTN25/BDI658.DOCX", "https://docs.wto.org/imrd/directdoc.asp?DDFDocuments/v/G/TBTN25/BDI658.DOCX")</f>
        <v>https://docs.wto.org/imrd/directdoc.asp?DDFDocuments/v/G/TBTN25/BDI658.DOCX</v>
      </c>
    </row>
    <row r="291" spans="1:18" ht="60" x14ac:dyDescent="0.25">
      <c r="A291" s="8" t="s">
        <v>780</v>
      </c>
      <c r="B291" s="6" t="s">
        <v>122</v>
      </c>
      <c r="C291" s="7">
        <v>45932</v>
      </c>
      <c r="D291" s="9" t="str">
        <f>HYPERLINK("https://www.epingalert.org/en/Search?viewData= G/TBT/N/BDI/657, G/TBT/N/KEN/1902, G/TBT/N/RWA/1276, G/TBT/N/TZA/1410, G/TBT/N/UGA/2220"," G/TBT/N/BDI/657, G/TBT/N/KEN/1902, G/TBT/N/RWA/1276, G/TBT/N/TZA/1410, G/TBT/N/UGA/2220")</f>
        <v xml:space="preserve"> G/TBT/N/BDI/657, G/TBT/N/KEN/1902, G/TBT/N/RWA/1276, G/TBT/N/TZA/1410, G/TBT/N/UGA/2220</v>
      </c>
      <c r="E291" s="8" t="s">
        <v>778</v>
      </c>
      <c r="F291" s="8" t="s">
        <v>779</v>
      </c>
      <c r="G291" s="8" t="s">
        <v>780</v>
      </c>
      <c r="H291" s="8" t="s">
        <v>781</v>
      </c>
      <c r="I291" s="8" t="s">
        <v>728</v>
      </c>
      <c r="J291" s="8" t="s">
        <v>251</v>
      </c>
      <c r="K291" s="8" t="s">
        <v>87</v>
      </c>
      <c r="L291" s="6"/>
      <c r="M291" s="7">
        <v>45992</v>
      </c>
      <c r="N291" s="6" t="s">
        <v>23</v>
      </c>
      <c r="O291" s="8" t="s">
        <v>782</v>
      </c>
      <c r="P291" s="6" t="str">
        <f>HYPERLINK("https://docs.wto.org/imrd/directdoc.asp?DDFDocuments/t/G/TBTN25/BDI657.DOCX", "https://docs.wto.org/imrd/directdoc.asp?DDFDocuments/t/G/TBTN25/BDI657.DOCX")</f>
        <v>https://docs.wto.org/imrd/directdoc.asp?DDFDocuments/t/G/TBTN25/BDI657.DOCX</v>
      </c>
      <c r="Q291" s="6" t="str">
        <f>HYPERLINK("https://docs.wto.org/imrd/directdoc.asp?DDFDocuments/u/G/TBTN25/BDI657.DOCX", "https://docs.wto.org/imrd/directdoc.asp?DDFDocuments/u/G/TBTN25/BDI657.DOCX")</f>
        <v>https://docs.wto.org/imrd/directdoc.asp?DDFDocuments/u/G/TBTN25/BDI657.DOCX</v>
      </c>
      <c r="R291" s="6" t="str">
        <f>HYPERLINK("https://docs.wto.org/imrd/directdoc.asp?DDFDocuments/v/G/TBTN25/BDI657.DOCX", "https://docs.wto.org/imrd/directdoc.asp?DDFDocuments/v/G/TBTN25/BDI657.DOCX")</f>
        <v>https://docs.wto.org/imrd/directdoc.asp?DDFDocuments/v/G/TBTN25/BDI657.DOCX</v>
      </c>
    </row>
    <row r="292" spans="1:18" ht="30" x14ac:dyDescent="0.25">
      <c r="A292" s="8" t="s">
        <v>825</v>
      </c>
      <c r="B292" s="6" t="s">
        <v>122</v>
      </c>
      <c r="C292" s="7">
        <v>45931</v>
      </c>
      <c r="D292" s="9" t="str">
        <f>HYPERLINK("https://www.epingalert.org/en/Search?viewData= G/TBT/N/BDI/652, G/TBT/N/KEN/1897, G/TBT/N/RWA/1271, G/TBT/N/TZA/1405, G/TBT/N/UGA/2215"," G/TBT/N/BDI/652, G/TBT/N/KEN/1897, G/TBT/N/RWA/1271, G/TBT/N/TZA/1405, G/TBT/N/UGA/2215")</f>
        <v xml:space="preserve"> G/TBT/N/BDI/652, G/TBT/N/KEN/1897, G/TBT/N/RWA/1271, G/TBT/N/TZA/1405, G/TBT/N/UGA/2215</v>
      </c>
      <c r="E292" s="8" t="s">
        <v>823</v>
      </c>
      <c r="F292" s="8" t="s">
        <v>824</v>
      </c>
      <c r="G292" s="8" t="s">
        <v>825</v>
      </c>
      <c r="H292" s="8" t="s">
        <v>21</v>
      </c>
      <c r="I292" s="8" t="s">
        <v>826</v>
      </c>
      <c r="J292" s="8" t="s">
        <v>827</v>
      </c>
      <c r="K292" s="8" t="s">
        <v>21</v>
      </c>
      <c r="L292" s="6"/>
      <c r="M292" s="7">
        <v>45991</v>
      </c>
      <c r="N292" s="6" t="s">
        <v>23</v>
      </c>
      <c r="O292" s="8" t="s">
        <v>828</v>
      </c>
      <c r="P292" s="6" t="str">
        <f>HYPERLINK("https://docs.wto.org/imrd/directdoc.asp?DDFDocuments/t/G/TBTN25/BDI652.DOCX", "https://docs.wto.org/imrd/directdoc.asp?DDFDocuments/t/G/TBTN25/BDI652.DOCX")</f>
        <v>https://docs.wto.org/imrd/directdoc.asp?DDFDocuments/t/G/TBTN25/BDI652.DOCX</v>
      </c>
      <c r="Q292" s="6" t="str">
        <f>HYPERLINK("https://docs.wto.org/imrd/directdoc.asp?DDFDocuments/u/G/TBTN25/BDI652.DOCX", "https://docs.wto.org/imrd/directdoc.asp?DDFDocuments/u/G/TBTN25/BDI652.DOCX")</f>
        <v>https://docs.wto.org/imrd/directdoc.asp?DDFDocuments/u/G/TBTN25/BDI652.DOCX</v>
      </c>
      <c r="R292" s="6" t="str">
        <f>HYPERLINK("https://docs.wto.org/imrd/directdoc.asp?DDFDocuments/v/G/TBTN25/BDI652.DOCX", "https://docs.wto.org/imrd/directdoc.asp?DDFDocuments/v/G/TBTN25/BDI652.DOCX")</f>
        <v>https://docs.wto.org/imrd/directdoc.asp?DDFDocuments/v/G/TBTN25/BDI652.DOCX</v>
      </c>
    </row>
    <row r="293" spans="1:18" ht="45" x14ac:dyDescent="0.25">
      <c r="A293" s="8" t="s">
        <v>825</v>
      </c>
      <c r="B293" s="6" t="s">
        <v>122</v>
      </c>
      <c r="C293" s="7">
        <v>45931</v>
      </c>
      <c r="D293" s="9" t="str">
        <f>HYPERLINK("https://www.epingalert.org/en/Search?viewData= G/TBT/N/BDI/653, G/TBT/N/KEN/1898, G/TBT/N/RWA/1272, G/TBT/N/TZA/1406, G/TBT/N/UGA/2216"," G/TBT/N/BDI/653, G/TBT/N/KEN/1898, G/TBT/N/RWA/1272, G/TBT/N/TZA/1406, G/TBT/N/UGA/2216")</f>
        <v xml:space="preserve"> G/TBT/N/BDI/653, G/TBT/N/KEN/1898, G/TBT/N/RWA/1272, G/TBT/N/TZA/1406, G/TBT/N/UGA/2216</v>
      </c>
      <c r="E293" s="8" t="s">
        <v>829</v>
      </c>
      <c r="F293" s="8" t="s">
        <v>830</v>
      </c>
      <c r="G293" s="8" t="s">
        <v>825</v>
      </c>
      <c r="H293" s="8" t="s">
        <v>21</v>
      </c>
      <c r="I293" s="8" t="s">
        <v>826</v>
      </c>
      <c r="J293" s="8" t="s">
        <v>483</v>
      </c>
      <c r="K293" s="8" t="s">
        <v>21</v>
      </c>
      <c r="L293" s="6"/>
      <c r="M293" s="7">
        <v>45991</v>
      </c>
      <c r="N293" s="6" t="s">
        <v>23</v>
      </c>
      <c r="O293" s="8" t="s">
        <v>831</v>
      </c>
      <c r="P293" s="6" t="str">
        <f>HYPERLINK("https://docs.wto.org/imrd/directdoc.asp?DDFDocuments/t/G/TBTN25/BDI653.DOCX", "https://docs.wto.org/imrd/directdoc.asp?DDFDocuments/t/G/TBTN25/BDI653.DOCX")</f>
        <v>https://docs.wto.org/imrd/directdoc.asp?DDFDocuments/t/G/TBTN25/BDI653.DOCX</v>
      </c>
      <c r="Q293" s="6" t="str">
        <f>HYPERLINK("https://docs.wto.org/imrd/directdoc.asp?DDFDocuments/u/G/TBTN25/BDI653.DOCX", "https://docs.wto.org/imrd/directdoc.asp?DDFDocuments/u/G/TBTN25/BDI653.DOCX")</f>
        <v>https://docs.wto.org/imrd/directdoc.asp?DDFDocuments/u/G/TBTN25/BDI653.DOCX</v>
      </c>
      <c r="R293" s="6" t="str">
        <f>HYPERLINK("https://docs.wto.org/imrd/directdoc.asp?DDFDocuments/v/G/TBTN25/BDI653.DOCX", "https://docs.wto.org/imrd/directdoc.asp?DDFDocuments/v/G/TBTN25/BDI653.DOCX")</f>
        <v>https://docs.wto.org/imrd/directdoc.asp?DDFDocuments/v/G/TBTN25/BDI653.DOCX</v>
      </c>
    </row>
    <row r="294" spans="1:18" ht="135" x14ac:dyDescent="0.25">
      <c r="A294" s="8" t="s">
        <v>835</v>
      </c>
      <c r="B294" s="6" t="s">
        <v>832</v>
      </c>
      <c r="C294" s="7">
        <v>45931</v>
      </c>
      <c r="D294" s="9" t="str">
        <f>HYPERLINK("https://www.epingalert.org/en/Search?viewData= G/TBT/N/NAM/12"," G/TBT/N/NAM/12")</f>
        <v xml:space="preserve"> G/TBT/N/NAM/12</v>
      </c>
      <c r="E294" s="8" t="s">
        <v>833</v>
      </c>
      <c r="F294" s="8" t="s">
        <v>834</v>
      </c>
      <c r="G294" s="8" t="s">
        <v>835</v>
      </c>
      <c r="H294" s="8" t="s">
        <v>21</v>
      </c>
      <c r="I294" s="8" t="s">
        <v>836</v>
      </c>
      <c r="J294" s="8" t="s">
        <v>837</v>
      </c>
      <c r="K294" s="8" t="s">
        <v>341</v>
      </c>
      <c r="L294" s="6"/>
      <c r="M294" s="7" t="s">
        <v>21</v>
      </c>
      <c r="N294" s="6" t="s">
        <v>23</v>
      </c>
      <c r="O294" s="8" t="s">
        <v>838</v>
      </c>
      <c r="P294" s="6" t="str">
        <f>HYPERLINK("https://docs.wto.org/imrd/directdoc.asp?DDFDocuments/t/G/TBTN25/NAM12.DOCX", "https://docs.wto.org/imrd/directdoc.asp?DDFDocuments/t/G/TBTN25/NAM12.DOCX")</f>
        <v>https://docs.wto.org/imrd/directdoc.asp?DDFDocuments/t/G/TBTN25/NAM12.DOCX</v>
      </c>
      <c r="Q294" s="6" t="str">
        <f>HYPERLINK("https://docs.wto.org/imrd/directdoc.asp?DDFDocuments/u/G/TBTN25/NAM12.DOCX", "https://docs.wto.org/imrd/directdoc.asp?DDFDocuments/u/G/TBTN25/NAM12.DOCX")</f>
        <v>https://docs.wto.org/imrd/directdoc.asp?DDFDocuments/u/G/TBTN25/NAM12.DOCX</v>
      </c>
      <c r="R294" s="6" t="str">
        <f>HYPERLINK("https://docs.wto.org/imrd/directdoc.asp?DDFDocuments/v/G/TBTN25/NAM12.DOCX", "https://docs.wto.org/imrd/directdoc.asp?DDFDocuments/v/G/TBTN25/NAM12.DOCX")</f>
        <v>https://docs.wto.org/imrd/directdoc.asp?DDFDocuments/v/G/TBTN25/NAM12.DOCX</v>
      </c>
    </row>
    <row r="295" spans="1:18" ht="45" x14ac:dyDescent="0.25">
      <c r="A295" s="8" t="s">
        <v>825</v>
      </c>
      <c r="B295" s="6" t="s">
        <v>108</v>
      </c>
      <c r="C295" s="7">
        <v>45931</v>
      </c>
      <c r="D295" s="9" t="str">
        <f>HYPERLINK("https://www.epingalert.org/en/Search?viewData= G/TBT/N/BDI/653, G/TBT/N/KEN/1898, G/TBT/N/RWA/1272, G/TBT/N/TZA/1406, G/TBT/N/UGA/2216"," G/TBT/N/BDI/653, G/TBT/N/KEN/1898, G/TBT/N/RWA/1272, G/TBT/N/TZA/1406, G/TBT/N/UGA/2216")</f>
        <v xml:space="preserve"> G/TBT/N/BDI/653, G/TBT/N/KEN/1898, G/TBT/N/RWA/1272, G/TBT/N/TZA/1406, G/TBT/N/UGA/2216</v>
      </c>
      <c r="E295" s="8" t="s">
        <v>829</v>
      </c>
      <c r="F295" s="8" t="s">
        <v>830</v>
      </c>
      <c r="G295" s="8" t="s">
        <v>825</v>
      </c>
      <c r="H295" s="8" t="s">
        <v>21</v>
      </c>
      <c r="I295" s="8" t="s">
        <v>826</v>
      </c>
      <c r="J295" s="8" t="s">
        <v>483</v>
      </c>
      <c r="K295" s="8" t="s">
        <v>21</v>
      </c>
      <c r="L295" s="6"/>
      <c r="M295" s="7">
        <v>45991</v>
      </c>
      <c r="N295" s="6" t="s">
        <v>23</v>
      </c>
      <c r="O295" s="8" t="s">
        <v>831</v>
      </c>
      <c r="P295" s="6" t="str">
        <f>HYPERLINK("https://docs.wto.org/imrd/directdoc.asp?DDFDocuments/t/G/TBTN25/BDI653.DOCX", "https://docs.wto.org/imrd/directdoc.asp?DDFDocuments/t/G/TBTN25/BDI653.DOCX")</f>
        <v>https://docs.wto.org/imrd/directdoc.asp?DDFDocuments/t/G/TBTN25/BDI653.DOCX</v>
      </c>
      <c r="Q295" s="6" t="str">
        <f>HYPERLINK("https://docs.wto.org/imrd/directdoc.asp?DDFDocuments/u/G/TBTN25/BDI653.DOCX", "https://docs.wto.org/imrd/directdoc.asp?DDFDocuments/u/G/TBTN25/BDI653.DOCX")</f>
        <v>https://docs.wto.org/imrd/directdoc.asp?DDFDocuments/u/G/TBTN25/BDI653.DOCX</v>
      </c>
      <c r="R295" s="6" t="str">
        <f>HYPERLINK("https://docs.wto.org/imrd/directdoc.asp?DDFDocuments/v/G/TBTN25/BDI653.DOCX", "https://docs.wto.org/imrd/directdoc.asp?DDFDocuments/v/G/TBTN25/BDI653.DOCX")</f>
        <v>https://docs.wto.org/imrd/directdoc.asp?DDFDocuments/v/G/TBTN25/BDI653.DOCX</v>
      </c>
    </row>
    <row r="296" spans="1:18" ht="45" x14ac:dyDescent="0.25">
      <c r="A296" s="8" t="s">
        <v>825</v>
      </c>
      <c r="B296" s="6" t="s">
        <v>89</v>
      </c>
      <c r="C296" s="7">
        <v>45931</v>
      </c>
      <c r="D296" s="9" t="str">
        <f>HYPERLINK("https://www.epingalert.org/en/Search?viewData= G/TBT/N/BDI/653, G/TBT/N/KEN/1898, G/TBT/N/RWA/1272, G/TBT/N/TZA/1406, G/TBT/N/UGA/2216"," G/TBT/N/BDI/653, G/TBT/N/KEN/1898, G/TBT/N/RWA/1272, G/TBT/N/TZA/1406, G/TBT/N/UGA/2216")</f>
        <v xml:space="preserve"> G/TBT/N/BDI/653, G/TBT/N/KEN/1898, G/TBT/N/RWA/1272, G/TBT/N/TZA/1406, G/TBT/N/UGA/2216</v>
      </c>
      <c r="E296" s="8" t="s">
        <v>829</v>
      </c>
      <c r="F296" s="8" t="s">
        <v>830</v>
      </c>
      <c r="G296" s="8" t="s">
        <v>825</v>
      </c>
      <c r="H296" s="8" t="s">
        <v>21</v>
      </c>
      <c r="I296" s="8" t="s">
        <v>826</v>
      </c>
      <c r="J296" s="8" t="s">
        <v>483</v>
      </c>
      <c r="K296" s="8" t="s">
        <v>21</v>
      </c>
      <c r="L296" s="6"/>
      <c r="M296" s="7">
        <v>45991</v>
      </c>
      <c r="N296" s="6" t="s">
        <v>23</v>
      </c>
      <c r="O296" s="8" t="s">
        <v>831</v>
      </c>
      <c r="P296" s="6" t="str">
        <f>HYPERLINK("https://docs.wto.org/imrd/directdoc.asp?DDFDocuments/t/G/TBTN25/BDI653.DOCX", "https://docs.wto.org/imrd/directdoc.asp?DDFDocuments/t/G/TBTN25/BDI653.DOCX")</f>
        <v>https://docs.wto.org/imrd/directdoc.asp?DDFDocuments/t/G/TBTN25/BDI653.DOCX</v>
      </c>
      <c r="Q296" s="6" t="str">
        <f>HYPERLINK("https://docs.wto.org/imrd/directdoc.asp?DDFDocuments/u/G/TBTN25/BDI653.DOCX", "https://docs.wto.org/imrd/directdoc.asp?DDFDocuments/u/G/TBTN25/BDI653.DOCX")</f>
        <v>https://docs.wto.org/imrd/directdoc.asp?DDFDocuments/u/G/TBTN25/BDI653.DOCX</v>
      </c>
      <c r="R296" s="6" t="str">
        <f>HYPERLINK("https://docs.wto.org/imrd/directdoc.asp?DDFDocuments/v/G/TBTN25/BDI653.DOCX", "https://docs.wto.org/imrd/directdoc.asp?DDFDocuments/v/G/TBTN25/BDI653.DOCX")</f>
        <v>https://docs.wto.org/imrd/directdoc.asp?DDFDocuments/v/G/TBTN25/BDI653.DOCX</v>
      </c>
    </row>
    <row r="297" spans="1:18" ht="30" x14ac:dyDescent="0.25">
      <c r="A297" s="8" t="s">
        <v>825</v>
      </c>
      <c r="B297" s="6" t="s">
        <v>121</v>
      </c>
      <c r="C297" s="7">
        <v>45931</v>
      </c>
      <c r="D297" s="9" t="str">
        <f>HYPERLINK("https://www.epingalert.org/en/Search?viewData= G/TBT/N/BDI/655, G/TBT/N/KEN/1900, G/TBT/N/RWA/1274, G/TBT/N/TZA/1408, G/TBT/N/UGA/2218"," G/TBT/N/BDI/655, G/TBT/N/KEN/1900, G/TBT/N/RWA/1274, G/TBT/N/TZA/1408, G/TBT/N/UGA/2218")</f>
        <v xml:space="preserve"> G/TBT/N/BDI/655, G/TBT/N/KEN/1900, G/TBT/N/RWA/1274, G/TBT/N/TZA/1408, G/TBT/N/UGA/2218</v>
      </c>
      <c r="E297" s="8" t="s">
        <v>839</v>
      </c>
      <c r="F297" s="8" t="s">
        <v>840</v>
      </c>
      <c r="G297" s="8" t="s">
        <v>825</v>
      </c>
      <c r="H297" s="8" t="s">
        <v>21</v>
      </c>
      <c r="I297" s="8" t="s">
        <v>826</v>
      </c>
      <c r="J297" s="8" t="s">
        <v>483</v>
      </c>
      <c r="K297" s="8" t="s">
        <v>21</v>
      </c>
      <c r="L297" s="6"/>
      <c r="M297" s="7">
        <v>45991</v>
      </c>
      <c r="N297" s="6" t="s">
        <v>23</v>
      </c>
      <c r="O297" s="8" t="s">
        <v>841</v>
      </c>
      <c r="P297" s="6" t="str">
        <f>HYPERLINK("https://docs.wto.org/imrd/directdoc.asp?DDFDocuments/t/G/TBTN25/BDI655.DOCX", "https://docs.wto.org/imrd/directdoc.asp?DDFDocuments/t/G/TBTN25/BDI655.DOCX")</f>
        <v>https://docs.wto.org/imrd/directdoc.asp?DDFDocuments/t/G/TBTN25/BDI655.DOCX</v>
      </c>
      <c r="Q297" s="6" t="str">
        <f>HYPERLINK("https://docs.wto.org/imrd/directdoc.asp?DDFDocuments/u/G/TBTN25/BDI655.DOCX", "https://docs.wto.org/imrd/directdoc.asp?DDFDocuments/u/G/TBTN25/BDI655.DOCX")</f>
        <v>https://docs.wto.org/imrd/directdoc.asp?DDFDocuments/u/G/TBTN25/BDI655.DOCX</v>
      </c>
      <c r="R297" s="6" t="str">
        <f>HYPERLINK("https://docs.wto.org/imrd/directdoc.asp?DDFDocuments/v/G/TBTN25/BDI655.DOCX", "https://docs.wto.org/imrd/directdoc.asp?DDFDocuments/v/G/TBTN25/BDI655.DOCX")</f>
        <v>https://docs.wto.org/imrd/directdoc.asp?DDFDocuments/v/G/TBTN25/BDI655.DOCX</v>
      </c>
    </row>
    <row r="298" spans="1:18" ht="30" x14ac:dyDescent="0.25">
      <c r="A298" s="8" t="s">
        <v>844</v>
      </c>
      <c r="B298" s="6" t="s">
        <v>811</v>
      </c>
      <c r="C298" s="7">
        <v>45931</v>
      </c>
      <c r="D298" s="9" t="str">
        <f>HYPERLINK("https://www.epingalert.org/en/Search?viewData= G/TBT/N/EU/1162"," G/TBT/N/EU/1162")</f>
        <v xml:space="preserve"> G/TBT/N/EU/1162</v>
      </c>
      <c r="E298" s="8" t="s">
        <v>842</v>
      </c>
      <c r="F298" s="8" t="s">
        <v>843</v>
      </c>
      <c r="G298" s="8" t="s">
        <v>844</v>
      </c>
      <c r="H298" s="8" t="s">
        <v>21</v>
      </c>
      <c r="I298" s="8" t="s">
        <v>244</v>
      </c>
      <c r="J298" s="8" t="s">
        <v>654</v>
      </c>
      <c r="K298" s="8" t="s">
        <v>21</v>
      </c>
      <c r="L298" s="6"/>
      <c r="M298" s="7">
        <v>45991</v>
      </c>
      <c r="N298" s="6" t="s">
        <v>23</v>
      </c>
      <c r="O298" s="8" t="s">
        <v>845</v>
      </c>
      <c r="P298" s="6" t="str">
        <f>HYPERLINK("https://docs.wto.org/imrd/directdoc.asp?DDFDocuments/t/G/TBTN25/EU1162.DOCX", "https://docs.wto.org/imrd/directdoc.asp?DDFDocuments/t/G/TBTN25/EU1162.DOCX")</f>
        <v>https://docs.wto.org/imrd/directdoc.asp?DDFDocuments/t/G/TBTN25/EU1162.DOCX</v>
      </c>
      <c r="Q298" s="6" t="str">
        <f>HYPERLINK("https://docs.wto.org/imrd/directdoc.asp?DDFDocuments/u/G/TBTN25/EU1162.DOCX", "https://docs.wto.org/imrd/directdoc.asp?DDFDocuments/u/G/TBTN25/EU1162.DOCX")</f>
        <v>https://docs.wto.org/imrd/directdoc.asp?DDFDocuments/u/G/TBTN25/EU1162.DOCX</v>
      </c>
      <c r="R298" s="6" t="str">
        <f>HYPERLINK("https://docs.wto.org/imrd/directdoc.asp?DDFDocuments/v/G/TBTN25/EU1162.DOCX", "https://docs.wto.org/imrd/directdoc.asp?DDFDocuments/v/G/TBTN25/EU1162.DOCX")</f>
        <v>https://docs.wto.org/imrd/directdoc.asp?DDFDocuments/v/G/TBTN25/EU1162.DOCX</v>
      </c>
    </row>
    <row r="299" spans="1:18" ht="30" x14ac:dyDescent="0.25">
      <c r="A299" s="8" t="s">
        <v>848</v>
      </c>
      <c r="B299" s="6" t="s">
        <v>811</v>
      </c>
      <c r="C299" s="7">
        <v>45931</v>
      </c>
      <c r="D299" s="9" t="str">
        <f>HYPERLINK("https://www.epingalert.org/en/Search?viewData= G/TBT/N/EU/1164"," G/TBT/N/EU/1164")</f>
        <v xml:space="preserve"> G/TBT/N/EU/1164</v>
      </c>
      <c r="E299" s="8" t="s">
        <v>846</v>
      </c>
      <c r="F299" s="8" t="s">
        <v>847</v>
      </c>
      <c r="G299" s="8" t="s">
        <v>848</v>
      </c>
      <c r="H299" s="8" t="s">
        <v>21</v>
      </c>
      <c r="I299" s="8" t="s">
        <v>244</v>
      </c>
      <c r="J299" s="8" t="s">
        <v>654</v>
      </c>
      <c r="K299" s="8" t="s">
        <v>21</v>
      </c>
      <c r="L299" s="6"/>
      <c r="M299" s="7">
        <v>45991</v>
      </c>
      <c r="N299" s="6" t="s">
        <v>23</v>
      </c>
      <c r="O299" s="8" t="s">
        <v>849</v>
      </c>
      <c r="P299" s="6" t="str">
        <f>HYPERLINK("https://docs.wto.org/imrd/directdoc.asp?DDFDocuments/t/G/TBTN25/EU1164.DOCX", "https://docs.wto.org/imrd/directdoc.asp?DDFDocuments/t/G/TBTN25/EU1164.DOCX")</f>
        <v>https://docs.wto.org/imrd/directdoc.asp?DDFDocuments/t/G/TBTN25/EU1164.DOCX</v>
      </c>
      <c r="Q299" s="6" t="str">
        <f>HYPERLINK("https://docs.wto.org/imrd/directdoc.asp?DDFDocuments/u/G/TBTN25/EU1164.DOCX", "https://docs.wto.org/imrd/directdoc.asp?DDFDocuments/u/G/TBTN25/EU1164.DOCX")</f>
        <v>https://docs.wto.org/imrd/directdoc.asp?DDFDocuments/u/G/TBTN25/EU1164.DOCX</v>
      </c>
      <c r="R299" s="6" t="str">
        <f>HYPERLINK("https://docs.wto.org/imrd/directdoc.asp?DDFDocuments/v/G/TBTN25/EU1164.DOCX", "https://docs.wto.org/imrd/directdoc.asp?DDFDocuments/v/G/TBTN25/EU1164.DOCX")</f>
        <v>https://docs.wto.org/imrd/directdoc.asp?DDFDocuments/v/G/TBTN25/EU1164.DOCX</v>
      </c>
    </row>
    <row r="300" spans="1:18" ht="30" x14ac:dyDescent="0.25">
      <c r="A300" s="8" t="s">
        <v>825</v>
      </c>
      <c r="B300" s="6" t="s">
        <v>121</v>
      </c>
      <c r="C300" s="7">
        <v>45931</v>
      </c>
      <c r="D300" s="9" t="str">
        <f>HYPERLINK("https://www.epingalert.org/en/Search?viewData= G/TBT/N/BDI/654, G/TBT/N/KEN/1899, G/TBT/N/RWA/1273, G/TBT/N/TZA/1407, G/TBT/N/UGA/2217"," G/TBT/N/BDI/654, G/TBT/N/KEN/1899, G/TBT/N/RWA/1273, G/TBT/N/TZA/1407, G/TBT/N/UGA/2217")</f>
        <v xml:space="preserve"> G/TBT/N/BDI/654, G/TBT/N/KEN/1899, G/TBT/N/RWA/1273, G/TBT/N/TZA/1407, G/TBT/N/UGA/2217</v>
      </c>
      <c r="E300" s="8" t="s">
        <v>850</v>
      </c>
      <c r="F300" s="8" t="s">
        <v>851</v>
      </c>
      <c r="G300" s="8" t="s">
        <v>825</v>
      </c>
      <c r="H300" s="8" t="s">
        <v>21</v>
      </c>
      <c r="I300" s="8" t="s">
        <v>826</v>
      </c>
      <c r="J300" s="8" t="s">
        <v>483</v>
      </c>
      <c r="K300" s="8" t="s">
        <v>21</v>
      </c>
      <c r="L300" s="6"/>
      <c r="M300" s="7">
        <v>45991</v>
      </c>
      <c r="N300" s="6" t="s">
        <v>23</v>
      </c>
      <c r="O300" s="8" t="s">
        <v>852</v>
      </c>
      <c r="P300" s="6" t="str">
        <f>HYPERLINK("https://docs.wto.org/imrd/directdoc.asp?DDFDocuments/t/G/TBTN25/BDI654.DOCX", "https://docs.wto.org/imrd/directdoc.asp?DDFDocuments/t/G/TBTN25/BDI654.DOCX")</f>
        <v>https://docs.wto.org/imrd/directdoc.asp?DDFDocuments/t/G/TBTN25/BDI654.DOCX</v>
      </c>
      <c r="Q300" s="6" t="str">
        <f>HYPERLINK("https://docs.wto.org/imrd/directdoc.asp?DDFDocuments/u/G/TBTN25/BDI654.DOCX", "https://docs.wto.org/imrd/directdoc.asp?DDFDocuments/u/G/TBTN25/BDI654.DOCX")</f>
        <v>https://docs.wto.org/imrd/directdoc.asp?DDFDocuments/u/G/TBTN25/BDI654.DOCX</v>
      </c>
      <c r="R300" s="6" t="str">
        <f>HYPERLINK("https://docs.wto.org/imrd/directdoc.asp?DDFDocuments/v/G/TBTN25/BDI654.DOCX", "https://docs.wto.org/imrd/directdoc.asp?DDFDocuments/v/G/TBTN25/BDI654.DOCX")</f>
        <v>https://docs.wto.org/imrd/directdoc.asp?DDFDocuments/v/G/TBTN25/BDI654.DOCX</v>
      </c>
    </row>
    <row r="301" spans="1:18" ht="45" x14ac:dyDescent="0.25">
      <c r="A301" s="8" t="s">
        <v>825</v>
      </c>
      <c r="B301" s="6" t="s">
        <v>57</v>
      </c>
      <c r="C301" s="7">
        <v>45931</v>
      </c>
      <c r="D301" s="9" t="str">
        <f>HYPERLINK("https://www.epingalert.org/en/Search?viewData= G/TBT/N/BDI/653, G/TBT/N/KEN/1898, G/TBT/N/RWA/1272, G/TBT/N/TZA/1406, G/TBT/N/UGA/2216"," G/TBT/N/BDI/653, G/TBT/N/KEN/1898, G/TBT/N/RWA/1272, G/TBT/N/TZA/1406, G/TBT/N/UGA/2216")</f>
        <v xml:space="preserve"> G/TBT/N/BDI/653, G/TBT/N/KEN/1898, G/TBT/N/RWA/1272, G/TBT/N/TZA/1406, G/TBT/N/UGA/2216</v>
      </c>
      <c r="E301" s="8" t="s">
        <v>829</v>
      </c>
      <c r="F301" s="8" t="s">
        <v>830</v>
      </c>
      <c r="G301" s="8" t="s">
        <v>825</v>
      </c>
      <c r="H301" s="8" t="s">
        <v>21</v>
      </c>
      <c r="I301" s="8" t="s">
        <v>826</v>
      </c>
      <c r="J301" s="8" t="s">
        <v>483</v>
      </c>
      <c r="K301" s="8" t="s">
        <v>21</v>
      </c>
      <c r="L301" s="6"/>
      <c r="M301" s="7">
        <v>45991</v>
      </c>
      <c r="N301" s="6" t="s">
        <v>23</v>
      </c>
      <c r="O301" s="8" t="s">
        <v>831</v>
      </c>
      <c r="P301" s="6" t="str">
        <f>HYPERLINK("https://docs.wto.org/imrd/directdoc.asp?DDFDocuments/t/G/TBTN25/BDI653.DOCX", "https://docs.wto.org/imrd/directdoc.asp?DDFDocuments/t/G/TBTN25/BDI653.DOCX")</f>
        <v>https://docs.wto.org/imrd/directdoc.asp?DDFDocuments/t/G/TBTN25/BDI653.DOCX</v>
      </c>
      <c r="Q301" s="6" t="str">
        <f>HYPERLINK("https://docs.wto.org/imrd/directdoc.asp?DDFDocuments/u/G/TBTN25/BDI653.DOCX", "https://docs.wto.org/imrd/directdoc.asp?DDFDocuments/u/G/TBTN25/BDI653.DOCX")</f>
        <v>https://docs.wto.org/imrd/directdoc.asp?DDFDocuments/u/G/TBTN25/BDI653.DOCX</v>
      </c>
      <c r="R301" s="6" t="str">
        <f>HYPERLINK("https://docs.wto.org/imrd/directdoc.asp?DDFDocuments/v/G/TBTN25/BDI653.DOCX", "https://docs.wto.org/imrd/directdoc.asp?DDFDocuments/v/G/TBTN25/BDI653.DOCX")</f>
        <v>https://docs.wto.org/imrd/directdoc.asp?DDFDocuments/v/G/TBTN25/BDI653.DOCX</v>
      </c>
    </row>
    <row r="302" spans="1:18" ht="60" x14ac:dyDescent="0.25">
      <c r="A302" s="8" t="s">
        <v>400</v>
      </c>
      <c r="B302" s="6" t="s">
        <v>397</v>
      </c>
      <c r="C302" s="7">
        <v>45931</v>
      </c>
      <c r="D302" s="9" t="str">
        <f>HYPERLINK("https://www.epingalert.org/en/Search?viewData= G/TBT/N/BRA/1606"," G/TBT/N/BRA/1606")</f>
        <v xml:space="preserve"> G/TBT/N/BRA/1606</v>
      </c>
      <c r="E302" s="8" t="s">
        <v>853</v>
      </c>
      <c r="F302" s="8" t="s">
        <v>854</v>
      </c>
      <c r="G302" s="8" t="s">
        <v>400</v>
      </c>
      <c r="H302" s="8" t="s">
        <v>401</v>
      </c>
      <c r="I302" s="8" t="s">
        <v>402</v>
      </c>
      <c r="J302" s="8" t="s">
        <v>530</v>
      </c>
      <c r="K302" s="8" t="s">
        <v>21</v>
      </c>
      <c r="L302" s="6"/>
      <c r="M302" s="7">
        <v>45956</v>
      </c>
      <c r="N302" s="6" t="s">
        <v>23</v>
      </c>
      <c r="O302" s="8" t="s">
        <v>855</v>
      </c>
      <c r="P302" s="6" t="str">
        <f>HYPERLINK("https://docs.wto.org/imrd/directdoc.asp?DDFDocuments/t/G/TBTN25/BRA1606.DOCX", "https://docs.wto.org/imrd/directdoc.asp?DDFDocuments/t/G/TBTN25/BRA1606.DOCX")</f>
        <v>https://docs.wto.org/imrd/directdoc.asp?DDFDocuments/t/G/TBTN25/BRA1606.DOCX</v>
      </c>
      <c r="Q302" s="6" t="str">
        <f>HYPERLINK("https://docs.wto.org/imrd/directdoc.asp?DDFDocuments/u/G/TBTN25/BRA1606.DOCX", "https://docs.wto.org/imrd/directdoc.asp?DDFDocuments/u/G/TBTN25/BRA1606.DOCX")</f>
        <v>https://docs.wto.org/imrd/directdoc.asp?DDFDocuments/u/G/TBTN25/BRA1606.DOCX</v>
      </c>
      <c r="R302" s="6" t="str">
        <f>HYPERLINK("https://docs.wto.org/imrd/directdoc.asp?DDFDocuments/v/G/TBTN25/BRA1606.DOCX", "https://docs.wto.org/imrd/directdoc.asp?DDFDocuments/v/G/TBTN25/BRA1606.DOCX")</f>
        <v>https://docs.wto.org/imrd/directdoc.asp?DDFDocuments/v/G/TBTN25/BRA1606.DOCX</v>
      </c>
    </row>
    <row r="303" spans="1:18" ht="30" x14ac:dyDescent="0.25">
      <c r="A303" s="8" t="s">
        <v>825</v>
      </c>
      <c r="B303" s="6" t="s">
        <v>89</v>
      </c>
      <c r="C303" s="7">
        <v>45931</v>
      </c>
      <c r="D303" s="9" t="str">
        <f>HYPERLINK("https://www.epingalert.org/en/Search?viewData= G/TBT/N/BDI/652, G/TBT/N/KEN/1897, G/TBT/N/RWA/1271, G/TBT/N/TZA/1405, G/TBT/N/UGA/2215"," G/TBT/N/BDI/652, G/TBT/N/KEN/1897, G/TBT/N/RWA/1271, G/TBT/N/TZA/1405, G/TBT/N/UGA/2215")</f>
        <v xml:space="preserve"> G/TBT/N/BDI/652, G/TBT/N/KEN/1897, G/TBT/N/RWA/1271, G/TBT/N/TZA/1405, G/TBT/N/UGA/2215</v>
      </c>
      <c r="E303" s="8" t="s">
        <v>823</v>
      </c>
      <c r="F303" s="8" t="s">
        <v>824</v>
      </c>
      <c r="G303" s="8" t="s">
        <v>825</v>
      </c>
      <c r="H303" s="8" t="s">
        <v>21</v>
      </c>
      <c r="I303" s="8" t="s">
        <v>826</v>
      </c>
      <c r="J303" s="8" t="s">
        <v>827</v>
      </c>
      <c r="K303" s="8" t="s">
        <v>21</v>
      </c>
      <c r="L303" s="6"/>
      <c r="M303" s="7">
        <v>45991</v>
      </c>
      <c r="N303" s="6" t="s">
        <v>23</v>
      </c>
      <c r="O303" s="8" t="s">
        <v>828</v>
      </c>
      <c r="P303" s="6" t="str">
        <f>HYPERLINK("https://docs.wto.org/imrd/directdoc.asp?DDFDocuments/t/G/TBTN25/BDI652.DOCX", "https://docs.wto.org/imrd/directdoc.asp?DDFDocuments/t/G/TBTN25/BDI652.DOCX")</f>
        <v>https://docs.wto.org/imrd/directdoc.asp?DDFDocuments/t/G/TBTN25/BDI652.DOCX</v>
      </c>
      <c r="Q303" s="6" t="str">
        <f>HYPERLINK("https://docs.wto.org/imrd/directdoc.asp?DDFDocuments/u/G/TBTN25/BDI652.DOCX", "https://docs.wto.org/imrd/directdoc.asp?DDFDocuments/u/G/TBTN25/BDI652.DOCX")</f>
        <v>https://docs.wto.org/imrd/directdoc.asp?DDFDocuments/u/G/TBTN25/BDI652.DOCX</v>
      </c>
      <c r="R303" s="6" t="str">
        <f>HYPERLINK("https://docs.wto.org/imrd/directdoc.asp?DDFDocuments/v/G/TBTN25/BDI652.DOCX", "https://docs.wto.org/imrd/directdoc.asp?DDFDocuments/v/G/TBTN25/BDI652.DOCX")</f>
        <v>https://docs.wto.org/imrd/directdoc.asp?DDFDocuments/v/G/TBTN25/BDI652.DOCX</v>
      </c>
    </row>
    <row r="304" spans="1:18" ht="30" x14ac:dyDescent="0.25">
      <c r="A304" s="8" t="s">
        <v>825</v>
      </c>
      <c r="B304" s="6" t="s">
        <v>57</v>
      </c>
      <c r="C304" s="7">
        <v>45931</v>
      </c>
      <c r="D304" s="9" t="str">
        <f>HYPERLINK("https://www.epingalert.org/en/Search?viewData= G/TBT/N/BDI/655, G/TBT/N/KEN/1900, G/TBT/N/RWA/1274, G/TBT/N/TZA/1408, G/TBT/N/UGA/2218"," G/TBT/N/BDI/655, G/TBT/N/KEN/1900, G/TBT/N/RWA/1274, G/TBT/N/TZA/1408, G/TBT/N/UGA/2218")</f>
        <v xml:space="preserve"> G/TBT/N/BDI/655, G/TBT/N/KEN/1900, G/TBT/N/RWA/1274, G/TBT/N/TZA/1408, G/TBT/N/UGA/2218</v>
      </c>
      <c r="E304" s="8" t="s">
        <v>839</v>
      </c>
      <c r="F304" s="8" t="s">
        <v>840</v>
      </c>
      <c r="G304" s="8" t="s">
        <v>825</v>
      </c>
      <c r="H304" s="8" t="s">
        <v>21</v>
      </c>
      <c r="I304" s="8" t="s">
        <v>826</v>
      </c>
      <c r="J304" s="8" t="s">
        <v>483</v>
      </c>
      <c r="K304" s="8" t="s">
        <v>21</v>
      </c>
      <c r="L304" s="6"/>
      <c r="M304" s="7">
        <v>45991</v>
      </c>
      <c r="N304" s="6" t="s">
        <v>23</v>
      </c>
      <c r="O304" s="8" t="s">
        <v>841</v>
      </c>
      <c r="P304" s="6" t="str">
        <f>HYPERLINK("https://docs.wto.org/imrd/directdoc.asp?DDFDocuments/t/G/TBTN25/BDI655.DOCX", "https://docs.wto.org/imrd/directdoc.asp?DDFDocuments/t/G/TBTN25/BDI655.DOCX")</f>
        <v>https://docs.wto.org/imrd/directdoc.asp?DDFDocuments/t/G/TBTN25/BDI655.DOCX</v>
      </c>
      <c r="Q304" s="6" t="str">
        <f>HYPERLINK("https://docs.wto.org/imrd/directdoc.asp?DDFDocuments/u/G/TBTN25/BDI655.DOCX", "https://docs.wto.org/imrd/directdoc.asp?DDFDocuments/u/G/TBTN25/BDI655.DOCX")</f>
        <v>https://docs.wto.org/imrd/directdoc.asp?DDFDocuments/u/G/TBTN25/BDI655.DOCX</v>
      </c>
      <c r="R304" s="6" t="str">
        <f>HYPERLINK("https://docs.wto.org/imrd/directdoc.asp?DDFDocuments/v/G/TBTN25/BDI655.DOCX", "https://docs.wto.org/imrd/directdoc.asp?DDFDocuments/v/G/TBTN25/BDI655.DOCX")</f>
        <v>https://docs.wto.org/imrd/directdoc.asp?DDFDocuments/v/G/TBTN25/BDI655.DOCX</v>
      </c>
    </row>
    <row r="305" spans="1:18" ht="30" x14ac:dyDescent="0.25">
      <c r="A305" s="8" t="s">
        <v>825</v>
      </c>
      <c r="B305" s="6" t="s">
        <v>108</v>
      </c>
      <c r="C305" s="7">
        <v>45931</v>
      </c>
      <c r="D305" s="9" t="str">
        <f>HYPERLINK("https://www.epingalert.org/en/Search?viewData= G/TBT/N/BDI/655, G/TBT/N/KEN/1900, G/TBT/N/RWA/1274, G/TBT/N/TZA/1408, G/TBT/N/UGA/2218"," G/TBT/N/BDI/655, G/TBT/N/KEN/1900, G/TBT/N/RWA/1274, G/TBT/N/TZA/1408, G/TBT/N/UGA/2218")</f>
        <v xml:space="preserve"> G/TBT/N/BDI/655, G/TBT/N/KEN/1900, G/TBT/N/RWA/1274, G/TBT/N/TZA/1408, G/TBT/N/UGA/2218</v>
      </c>
      <c r="E305" s="8" t="s">
        <v>839</v>
      </c>
      <c r="F305" s="8" t="s">
        <v>840</v>
      </c>
      <c r="G305" s="8" t="s">
        <v>825</v>
      </c>
      <c r="H305" s="8" t="s">
        <v>21</v>
      </c>
      <c r="I305" s="8" t="s">
        <v>826</v>
      </c>
      <c r="J305" s="8" t="s">
        <v>483</v>
      </c>
      <c r="K305" s="8" t="s">
        <v>21</v>
      </c>
      <c r="L305" s="6"/>
      <c r="M305" s="7">
        <v>45991</v>
      </c>
      <c r="N305" s="6" t="s">
        <v>23</v>
      </c>
      <c r="O305" s="8" t="s">
        <v>841</v>
      </c>
      <c r="P305" s="6" t="str">
        <f>HYPERLINK("https://docs.wto.org/imrd/directdoc.asp?DDFDocuments/t/G/TBTN25/BDI655.DOCX", "https://docs.wto.org/imrd/directdoc.asp?DDFDocuments/t/G/TBTN25/BDI655.DOCX")</f>
        <v>https://docs.wto.org/imrd/directdoc.asp?DDFDocuments/t/G/TBTN25/BDI655.DOCX</v>
      </c>
      <c r="Q305" s="6" t="str">
        <f>HYPERLINK("https://docs.wto.org/imrd/directdoc.asp?DDFDocuments/u/G/TBTN25/BDI655.DOCX", "https://docs.wto.org/imrd/directdoc.asp?DDFDocuments/u/G/TBTN25/BDI655.DOCX")</f>
        <v>https://docs.wto.org/imrd/directdoc.asp?DDFDocuments/u/G/TBTN25/BDI655.DOCX</v>
      </c>
      <c r="R305" s="6" t="str">
        <f>HYPERLINK("https://docs.wto.org/imrd/directdoc.asp?DDFDocuments/v/G/TBTN25/BDI655.DOCX", "https://docs.wto.org/imrd/directdoc.asp?DDFDocuments/v/G/TBTN25/BDI655.DOCX")</f>
        <v>https://docs.wto.org/imrd/directdoc.asp?DDFDocuments/v/G/TBTN25/BDI655.DOCX</v>
      </c>
    </row>
    <row r="306" spans="1:18" ht="30" x14ac:dyDescent="0.25">
      <c r="A306" s="8" t="s">
        <v>825</v>
      </c>
      <c r="B306" s="6" t="s">
        <v>122</v>
      </c>
      <c r="C306" s="7">
        <v>45931</v>
      </c>
      <c r="D306" s="9" t="str">
        <f>HYPERLINK("https://www.epingalert.org/en/Search?viewData= G/TBT/N/BDI/655, G/TBT/N/KEN/1900, G/TBT/N/RWA/1274, G/TBT/N/TZA/1408, G/TBT/N/UGA/2218"," G/TBT/N/BDI/655, G/TBT/N/KEN/1900, G/TBT/N/RWA/1274, G/TBT/N/TZA/1408, G/TBT/N/UGA/2218")</f>
        <v xml:space="preserve"> G/TBT/N/BDI/655, G/TBT/N/KEN/1900, G/TBT/N/RWA/1274, G/TBT/N/TZA/1408, G/TBT/N/UGA/2218</v>
      </c>
      <c r="E306" s="8" t="s">
        <v>839</v>
      </c>
      <c r="F306" s="8" t="s">
        <v>840</v>
      </c>
      <c r="G306" s="8" t="s">
        <v>825</v>
      </c>
      <c r="H306" s="8" t="s">
        <v>21</v>
      </c>
      <c r="I306" s="8" t="s">
        <v>826</v>
      </c>
      <c r="J306" s="8" t="s">
        <v>483</v>
      </c>
      <c r="K306" s="8" t="s">
        <v>21</v>
      </c>
      <c r="L306" s="6"/>
      <c r="M306" s="7">
        <v>45991</v>
      </c>
      <c r="N306" s="6" t="s">
        <v>23</v>
      </c>
      <c r="O306" s="8" t="s">
        <v>841</v>
      </c>
      <c r="P306" s="6" t="str">
        <f>HYPERLINK("https://docs.wto.org/imrd/directdoc.asp?DDFDocuments/t/G/TBTN25/BDI655.DOCX", "https://docs.wto.org/imrd/directdoc.asp?DDFDocuments/t/G/TBTN25/BDI655.DOCX")</f>
        <v>https://docs.wto.org/imrd/directdoc.asp?DDFDocuments/t/G/TBTN25/BDI655.DOCX</v>
      </c>
      <c r="Q306" s="6" t="str">
        <f>HYPERLINK("https://docs.wto.org/imrd/directdoc.asp?DDFDocuments/u/G/TBTN25/BDI655.DOCX", "https://docs.wto.org/imrd/directdoc.asp?DDFDocuments/u/G/TBTN25/BDI655.DOCX")</f>
        <v>https://docs.wto.org/imrd/directdoc.asp?DDFDocuments/u/G/TBTN25/BDI655.DOCX</v>
      </c>
      <c r="R306" s="6" t="str">
        <f>HYPERLINK("https://docs.wto.org/imrd/directdoc.asp?DDFDocuments/v/G/TBTN25/BDI655.DOCX", "https://docs.wto.org/imrd/directdoc.asp?DDFDocuments/v/G/TBTN25/BDI655.DOCX")</f>
        <v>https://docs.wto.org/imrd/directdoc.asp?DDFDocuments/v/G/TBTN25/BDI655.DOCX</v>
      </c>
    </row>
    <row r="307" spans="1:18" ht="30" x14ac:dyDescent="0.25">
      <c r="A307" s="8" t="s">
        <v>858</v>
      </c>
      <c r="B307" s="6" t="s">
        <v>57</v>
      </c>
      <c r="C307" s="7">
        <v>45931</v>
      </c>
      <c r="D307" s="9" t="str">
        <f>HYPERLINK("https://www.epingalert.org/en/Search?viewData= G/TBT/N/BDI/651, G/TBT/N/KEN/1896, G/TBT/N/RWA/1270, G/TBT/N/TZA/1404, G/TBT/N/UGA/2214"," G/TBT/N/BDI/651, G/TBT/N/KEN/1896, G/TBT/N/RWA/1270, G/TBT/N/TZA/1404, G/TBT/N/UGA/2214")</f>
        <v xml:space="preserve"> G/TBT/N/BDI/651, G/TBT/N/KEN/1896, G/TBT/N/RWA/1270, G/TBT/N/TZA/1404, G/TBT/N/UGA/2214</v>
      </c>
      <c r="E307" s="8" t="s">
        <v>856</v>
      </c>
      <c r="F307" s="8" t="s">
        <v>857</v>
      </c>
      <c r="G307" s="8" t="s">
        <v>858</v>
      </c>
      <c r="H307" s="8" t="s">
        <v>21</v>
      </c>
      <c r="I307" s="8" t="s">
        <v>859</v>
      </c>
      <c r="J307" s="8" t="s">
        <v>483</v>
      </c>
      <c r="K307" s="8" t="s">
        <v>87</v>
      </c>
      <c r="L307" s="6"/>
      <c r="M307" s="7">
        <v>45991</v>
      </c>
      <c r="N307" s="6" t="s">
        <v>23</v>
      </c>
      <c r="O307" s="8" t="s">
        <v>860</v>
      </c>
      <c r="P307" s="6" t="str">
        <f>HYPERLINK("https://docs.wto.org/imrd/directdoc.asp?DDFDocuments/t/G/TBTN25/BDI651.DOCX", "https://docs.wto.org/imrd/directdoc.asp?DDFDocuments/t/G/TBTN25/BDI651.DOCX")</f>
        <v>https://docs.wto.org/imrd/directdoc.asp?DDFDocuments/t/G/TBTN25/BDI651.DOCX</v>
      </c>
      <c r="Q307" s="6" t="str">
        <f>HYPERLINK("https://docs.wto.org/imrd/directdoc.asp?DDFDocuments/u/G/TBTN25/BDI651.DOCX", "https://docs.wto.org/imrd/directdoc.asp?DDFDocuments/u/G/TBTN25/BDI651.DOCX")</f>
        <v>https://docs.wto.org/imrd/directdoc.asp?DDFDocuments/u/G/TBTN25/BDI651.DOCX</v>
      </c>
      <c r="R307" s="6" t="str">
        <f>HYPERLINK("https://docs.wto.org/imrd/directdoc.asp?DDFDocuments/v/G/TBTN25/BDI651.DOCX", "https://docs.wto.org/imrd/directdoc.asp?DDFDocuments/v/G/TBTN25/BDI651.DOCX")</f>
        <v>https://docs.wto.org/imrd/directdoc.asp?DDFDocuments/v/G/TBTN25/BDI651.DOCX</v>
      </c>
    </row>
    <row r="308" spans="1:18" ht="30" x14ac:dyDescent="0.25">
      <c r="A308" s="8" t="s">
        <v>858</v>
      </c>
      <c r="B308" s="6" t="s">
        <v>89</v>
      </c>
      <c r="C308" s="7">
        <v>45931</v>
      </c>
      <c r="D308" s="9" t="str">
        <f>HYPERLINK("https://www.epingalert.org/en/Search?viewData= G/TBT/N/BDI/651, G/TBT/N/KEN/1896, G/TBT/N/RWA/1270, G/TBT/N/TZA/1404, G/TBT/N/UGA/2214"," G/TBT/N/BDI/651, G/TBT/N/KEN/1896, G/TBT/N/RWA/1270, G/TBT/N/TZA/1404, G/TBT/N/UGA/2214")</f>
        <v xml:space="preserve"> G/TBT/N/BDI/651, G/TBT/N/KEN/1896, G/TBT/N/RWA/1270, G/TBT/N/TZA/1404, G/TBT/N/UGA/2214</v>
      </c>
      <c r="E308" s="8" t="s">
        <v>856</v>
      </c>
      <c r="F308" s="8" t="s">
        <v>857</v>
      </c>
      <c r="G308" s="8" t="s">
        <v>858</v>
      </c>
      <c r="H308" s="8" t="s">
        <v>21</v>
      </c>
      <c r="I308" s="8" t="s">
        <v>859</v>
      </c>
      <c r="J308" s="8" t="s">
        <v>483</v>
      </c>
      <c r="K308" s="8" t="s">
        <v>87</v>
      </c>
      <c r="L308" s="6"/>
      <c r="M308" s="7">
        <v>45991</v>
      </c>
      <c r="N308" s="6" t="s">
        <v>23</v>
      </c>
      <c r="O308" s="8" t="s">
        <v>860</v>
      </c>
      <c r="P308" s="6" t="str">
        <f>HYPERLINK("https://docs.wto.org/imrd/directdoc.asp?DDFDocuments/t/G/TBTN25/BDI651.DOCX", "https://docs.wto.org/imrd/directdoc.asp?DDFDocuments/t/G/TBTN25/BDI651.DOCX")</f>
        <v>https://docs.wto.org/imrd/directdoc.asp?DDFDocuments/t/G/TBTN25/BDI651.DOCX</v>
      </c>
      <c r="Q308" s="6" t="str">
        <f>HYPERLINK("https://docs.wto.org/imrd/directdoc.asp?DDFDocuments/u/G/TBTN25/BDI651.DOCX", "https://docs.wto.org/imrd/directdoc.asp?DDFDocuments/u/G/TBTN25/BDI651.DOCX")</f>
        <v>https://docs.wto.org/imrd/directdoc.asp?DDFDocuments/u/G/TBTN25/BDI651.DOCX</v>
      </c>
      <c r="R308" s="6" t="str">
        <f>HYPERLINK("https://docs.wto.org/imrd/directdoc.asp?DDFDocuments/v/G/TBTN25/BDI651.DOCX", "https://docs.wto.org/imrd/directdoc.asp?DDFDocuments/v/G/TBTN25/BDI651.DOCX")</f>
        <v>https://docs.wto.org/imrd/directdoc.asp?DDFDocuments/v/G/TBTN25/BDI651.DOCX</v>
      </c>
    </row>
    <row r="309" spans="1:18" ht="45" x14ac:dyDescent="0.25">
      <c r="A309" s="8" t="s">
        <v>825</v>
      </c>
      <c r="B309" s="6" t="s">
        <v>121</v>
      </c>
      <c r="C309" s="7">
        <v>45931</v>
      </c>
      <c r="D309" s="9" t="str">
        <f>HYPERLINK("https://www.epingalert.org/en/Search?viewData= G/TBT/N/BDI/653, G/TBT/N/KEN/1898, G/TBT/N/RWA/1272, G/TBT/N/TZA/1406, G/TBT/N/UGA/2216"," G/TBT/N/BDI/653, G/TBT/N/KEN/1898, G/TBT/N/RWA/1272, G/TBT/N/TZA/1406, G/TBT/N/UGA/2216")</f>
        <v xml:space="preserve"> G/TBT/N/BDI/653, G/TBT/N/KEN/1898, G/TBT/N/RWA/1272, G/TBT/N/TZA/1406, G/TBT/N/UGA/2216</v>
      </c>
      <c r="E309" s="8" t="s">
        <v>829</v>
      </c>
      <c r="F309" s="8" t="s">
        <v>830</v>
      </c>
      <c r="G309" s="8" t="s">
        <v>825</v>
      </c>
      <c r="H309" s="8" t="s">
        <v>21</v>
      </c>
      <c r="I309" s="8" t="s">
        <v>826</v>
      </c>
      <c r="J309" s="8" t="s">
        <v>483</v>
      </c>
      <c r="K309" s="8" t="s">
        <v>21</v>
      </c>
      <c r="L309" s="6"/>
      <c r="M309" s="7">
        <v>45991</v>
      </c>
      <c r="N309" s="6" t="s">
        <v>23</v>
      </c>
      <c r="O309" s="8" t="s">
        <v>831</v>
      </c>
      <c r="P309" s="6" t="str">
        <f>HYPERLINK("https://docs.wto.org/imrd/directdoc.asp?DDFDocuments/t/G/TBTN25/BDI653.DOCX", "https://docs.wto.org/imrd/directdoc.asp?DDFDocuments/t/G/TBTN25/BDI653.DOCX")</f>
        <v>https://docs.wto.org/imrd/directdoc.asp?DDFDocuments/t/G/TBTN25/BDI653.DOCX</v>
      </c>
      <c r="Q309" s="6" t="str">
        <f>HYPERLINK("https://docs.wto.org/imrd/directdoc.asp?DDFDocuments/u/G/TBTN25/BDI653.DOCX", "https://docs.wto.org/imrd/directdoc.asp?DDFDocuments/u/G/TBTN25/BDI653.DOCX")</f>
        <v>https://docs.wto.org/imrd/directdoc.asp?DDFDocuments/u/G/TBTN25/BDI653.DOCX</v>
      </c>
      <c r="R309" s="6" t="str">
        <f>HYPERLINK("https://docs.wto.org/imrd/directdoc.asp?DDFDocuments/v/G/TBTN25/BDI653.DOCX", "https://docs.wto.org/imrd/directdoc.asp?DDFDocuments/v/G/TBTN25/BDI653.DOCX")</f>
        <v>https://docs.wto.org/imrd/directdoc.asp?DDFDocuments/v/G/TBTN25/BDI653.DOCX</v>
      </c>
    </row>
    <row r="310" spans="1:18" ht="45" x14ac:dyDescent="0.25">
      <c r="A310" s="8" t="s">
        <v>863</v>
      </c>
      <c r="B310" s="6" t="s">
        <v>397</v>
      </c>
      <c r="C310" s="7">
        <v>45931</v>
      </c>
      <c r="D310" s="9" t="str">
        <f>HYPERLINK("https://www.epingalert.org/en/Search?viewData= G/TBT/N/BRA/1604"," G/TBT/N/BRA/1604")</f>
        <v xml:space="preserve"> G/TBT/N/BRA/1604</v>
      </c>
      <c r="E310" s="8" t="s">
        <v>861</v>
      </c>
      <c r="F310" s="8" t="s">
        <v>862</v>
      </c>
      <c r="G310" s="8" t="s">
        <v>863</v>
      </c>
      <c r="H310" s="8" t="s">
        <v>21</v>
      </c>
      <c r="I310" s="8" t="s">
        <v>864</v>
      </c>
      <c r="J310" s="8" t="s">
        <v>36</v>
      </c>
      <c r="K310" s="8" t="s">
        <v>21</v>
      </c>
      <c r="L310" s="6"/>
      <c r="M310" s="7">
        <v>45991</v>
      </c>
      <c r="N310" s="6" t="s">
        <v>23</v>
      </c>
      <c r="O310" s="8" t="s">
        <v>865</v>
      </c>
      <c r="P310" s="6" t="str">
        <f>HYPERLINK("https://docs.wto.org/imrd/directdoc.asp?DDFDocuments/t/G/TBTN25/BRA1604.DOCX", "https://docs.wto.org/imrd/directdoc.asp?DDFDocuments/t/G/TBTN25/BRA1604.DOCX")</f>
        <v>https://docs.wto.org/imrd/directdoc.asp?DDFDocuments/t/G/TBTN25/BRA1604.DOCX</v>
      </c>
      <c r="Q310" s="6" t="str">
        <f>HYPERLINK("https://docs.wto.org/imrd/directdoc.asp?DDFDocuments/u/G/TBTN25/BRA1604.DOCX", "https://docs.wto.org/imrd/directdoc.asp?DDFDocuments/u/G/TBTN25/BRA1604.DOCX")</f>
        <v>https://docs.wto.org/imrd/directdoc.asp?DDFDocuments/u/G/TBTN25/BRA1604.DOCX</v>
      </c>
      <c r="R310" s="6" t="str">
        <f>HYPERLINK("https://docs.wto.org/imrd/directdoc.asp?DDFDocuments/v/G/TBTN25/BRA1604.DOCX", "https://docs.wto.org/imrd/directdoc.asp?DDFDocuments/v/G/TBTN25/BRA1604.DOCX")</f>
        <v>https://docs.wto.org/imrd/directdoc.asp?DDFDocuments/v/G/TBTN25/BRA1604.DOCX</v>
      </c>
    </row>
    <row r="311" spans="1:18" ht="30" x14ac:dyDescent="0.25">
      <c r="A311" s="8" t="s">
        <v>825</v>
      </c>
      <c r="B311" s="6" t="s">
        <v>57</v>
      </c>
      <c r="C311" s="7">
        <v>45931</v>
      </c>
      <c r="D311" s="9" t="str">
        <f>HYPERLINK("https://www.epingalert.org/en/Search?viewData= G/TBT/N/BDI/654, G/TBT/N/KEN/1899, G/TBT/N/RWA/1273, G/TBT/N/TZA/1407, G/TBT/N/UGA/2217"," G/TBT/N/BDI/654, G/TBT/N/KEN/1899, G/TBT/N/RWA/1273, G/TBT/N/TZA/1407, G/TBT/N/UGA/2217")</f>
        <v xml:space="preserve"> G/TBT/N/BDI/654, G/TBT/N/KEN/1899, G/TBT/N/RWA/1273, G/TBT/N/TZA/1407, G/TBT/N/UGA/2217</v>
      </c>
      <c r="E311" s="8" t="s">
        <v>850</v>
      </c>
      <c r="F311" s="8" t="s">
        <v>851</v>
      </c>
      <c r="G311" s="8" t="s">
        <v>825</v>
      </c>
      <c r="H311" s="8" t="s">
        <v>21</v>
      </c>
      <c r="I311" s="8" t="s">
        <v>826</v>
      </c>
      <c r="J311" s="8" t="s">
        <v>483</v>
      </c>
      <c r="K311" s="8" t="s">
        <v>21</v>
      </c>
      <c r="L311" s="6"/>
      <c r="M311" s="7">
        <v>45991</v>
      </c>
      <c r="N311" s="6" t="s">
        <v>23</v>
      </c>
      <c r="O311" s="8" t="s">
        <v>852</v>
      </c>
      <c r="P311" s="6" t="str">
        <f>HYPERLINK("https://docs.wto.org/imrd/directdoc.asp?DDFDocuments/t/G/TBTN25/BDI654.DOCX", "https://docs.wto.org/imrd/directdoc.asp?DDFDocuments/t/G/TBTN25/BDI654.DOCX")</f>
        <v>https://docs.wto.org/imrd/directdoc.asp?DDFDocuments/t/G/TBTN25/BDI654.DOCX</v>
      </c>
      <c r="Q311" s="6" t="str">
        <f>HYPERLINK("https://docs.wto.org/imrd/directdoc.asp?DDFDocuments/u/G/TBTN25/BDI654.DOCX", "https://docs.wto.org/imrd/directdoc.asp?DDFDocuments/u/G/TBTN25/BDI654.DOCX")</f>
        <v>https://docs.wto.org/imrd/directdoc.asp?DDFDocuments/u/G/TBTN25/BDI654.DOCX</v>
      </c>
      <c r="R311" s="6" t="str">
        <f>HYPERLINK("https://docs.wto.org/imrd/directdoc.asp?DDFDocuments/v/G/TBTN25/BDI654.DOCX", "https://docs.wto.org/imrd/directdoc.asp?DDFDocuments/v/G/TBTN25/BDI654.DOCX")</f>
        <v>https://docs.wto.org/imrd/directdoc.asp?DDFDocuments/v/G/TBTN25/BDI654.DOCX</v>
      </c>
    </row>
    <row r="312" spans="1:18" ht="30" x14ac:dyDescent="0.25">
      <c r="A312" s="8" t="s">
        <v>825</v>
      </c>
      <c r="B312" s="6" t="s">
        <v>89</v>
      </c>
      <c r="C312" s="7">
        <v>45931</v>
      </c>
      <c r="D312" s="9" t="str">
        <f>HYPERLINK("https://www.epingalert.org/en/Search?viewData= G/TBT/N/BDI/654, G/TBT/N/KEN/1899, G/TBT/N/RWA/1273, G/TBT/N/TZA/1407, G/TBT/N/UGA/2217"," G/TBT/N/BDI/654, G/TBT/N/KEN/1899, G/TBT/N/RWA/1273, G/TBT/N/TZA/1407, G/TBT/N/UGA/2217")</f>
        <v xml:space="preserve"> G/TBT/N/BDI/654, G/TBT/N/KEN/1899, G/TBT/N/RWA/1273, G/TBT/N/TZA/1407, G/TBT/N/UGA/2217</v>
      </c>
      <c r="E312" s="8" t="s">
        <v>850</v>
      </c>
      <c r="F312" s="8" t="s">
        <v>851</v>
      </c>
      <c r="G312" s="8" t="s">
        <v>825</v>
      </c>
      <c r="H312" s="8" t="s">
        <v>21</v>
      </c>
      <c r="I312" s="8" t="s">
        <v>826</v>
      </c>
      <c r="J312" s="8" t="s">
        <v>483</v>
      </c>
      <c r="K312" s="8" t="s">
        <v>21</v>
      </c>
      <c r="L312" s="6"/>
      <c r="M312" s="7">
        <v>45991</v>
      </c>
      <c r="N312" s="6" t="s">
        <v>23</v>
      </c>
      <c r="O312" s="8" t="s">
        <v>852</v>
      </c>
      <c r="P312" s="6" t="str">
        <f>HYPERLINK("https://docs.wto.org/imrd/directdoc.asp?DDFDocuments/t/G/TBTN25/BDI654.DOCX", "https://docs.wto.org/imrd/directdoc.asp?DDFDocuments/t/G/TBTN25/BDI654.DOCX")</f>
        <v>https://docs.wto.org/imrd/directdoc.asp?DDFDocuments/t/G/TBTN25/BDI654.DOCX</v>
      </c>
      <c r="Q312" s="6" t="str">
        <f>HYPERLINK("https://docs.wto.org/imrd/directdoc.asp?DDFDocuments/u/G/TBTN25/BDI654.DOCX", "https://docs.wto.org/imrd/directdoc.asp?DDFDocuments/u/G/TBTN25/BDI654.DOCX")</f>
        <v>https://docs.wto.org/imrd/directdoc.asp?DDFDocuments/u/G/TBTN25/BDI654.DOCX</v>
      </c>
      <c r="R312" s="6" t="str">
        <f>HYPERLINK("https://docs.wto.org/imrd/directdoc.asp?DDFDocuments/v/G/TBTN25/BDI654.DOCX", "https://docs.wto.org/imrd/directdoc.asp?DDFDocuments/v/G/TBTN25/BDI654.DOCX")</f>
        <v>https://docs.wto.org/imrd/directdoc.asp?DDFDocuments/v/G/TBTN25/BDI654.DOCX</v>
      </c>
    </row>
    <row r="313" spans="1:18" ht="30" x14ac:dyDescent="0.25">
      <c r="A313" s="8" t="s">
        <v>858</v>
      </c>
      <c r="B313" s="6" t="s">
        <v>121</v>
      </c>
      <c r="C313" s="7">
        <v>45931</v>
      </c>
      <c r="D313" s="9" t="str">
        <f>HYPERLINK("https://www.epingalert.org/en/Search?viewData= G/TBT/N/BDI/651, G/TBT/N/KEN/1896, G/TBT/N/RWA/1270, G/TBT/N/TZA/1404, G/TBT/N/UGA/2214"," G/TBT/N/BDI/651, G/TBT/N/KEN/1896, G/TBT/N/RWA/1270, G/TBT/N/TZA/1404, G/TBT/N/UGA/2214")</f>
        <v xml:space="preserve"> G/TBT/N/BDI/651, G/TBT/N/KEN/1896, G/TBT/N/RWA/1270, G/TBT/N/TZA/1404, G/TBT/N/UGA/2214</v>
      </c>
      <c r="E313" s="8" t="s">
        <v>856</v>
      </c>
      <c r="F313" s="8" t="s">
        <v>857</v>
      </c>
      <c r="G313" s="8" t="s">
        <v>858</v>
      </c>
      <c r="H313" s="8" t="s">
        <v>21</v>
      </c>
      <c r="I313" s="8" t="s">
        <v>859</v>
      </c>
      <c r="J313" s="8" t="s">
        <v>483</v>
      </c>
      <c r="K313" s="8" t="s">
        <v>87</v>
      </c>
      <c r="L313" s="6"/>
      <c r="M313" s="7">
        <v>45991</v>
      </c>
      <c r="N313" s="6" t="s">
        <v>23</v>
      </c>
      <c r="O313" s="8" t="s">
        <v>860</v>
      </c>
      <c r="P313" s="6" t="str">
        <f>HYPERLINK("https://docs.wto.org/imrd/directdoc.asp?DDFDocuments/t/G/TBTN25/BDI651.DOCX", "https://docs.wto.org/imrd/directdoc.asp?DDFDocuments/t/G/TBTN25/BDI651.DOCX")</f>
        <v>https://docs.wto.org/imrd/directdoc.asp?DDFDocuments/t/G/TBTN25/BDI651.DOCX</v>
      </c>
      <c r="Q313" s="6" t="str">
        <f>HYPERLINK("https://docs.wto.org/imrd/directdoc.asp?DDFDocuments/u/G/TBTN25/BDI651.DOCX", "https://docs.wto.org/imrd/directdoc.asp?DDFDocuments/u/G/TBTN25/BDI651.DOCX")</f>
        <v>https://docs.wto.org/imrd/directdoc.asp?DDFDocuments/u/G/TBTN25/BDI651.DOCX</v>
      </c>
      <c r="R313" s="6" t="str">
        <f>HYPERLINK("https://docs.wto.org/imrd/directdoc.asp?DDFDocuments/v/G/TBTN25/BDI651.DOCX", "https://docs.wto.org/imrd/directdoc.asp?DDFDocuments/v/G/TBTN25/BDI651.DOCX")</f>
        <v>https://docs.wto.org/imrd/directdoc.asp?DDFDocuments/v/G/TBTN25/BDI651.DOCX</v>
      </c>
    </row>
    <row r="314" spans="1:18" ht="90" x14ac:dyDescent="0.25">
      <c r="A314" s="8" t="s">
        <v>868</v>
      </c>
      <c r="B314" s="6" t="s">
        <v>397</v>
      </c>
      <c r="C314" s="7">
        <v>45931</v>
      </c>
      <c r="D314" s="9" t="str">
        <f>HYPERLINK("https://www.epingalert.org/en/Search?viewData= G/TBT/N/BRA/1605"," G/TBT/N/BRA/1605")</f>
        <v xml:space="preserve"> G/TBT/N/BRA/1605</v>
      </c>
      <c r="E314" s="8" t="s">
        <v>866</v>
      </c>
      <c r="F314" s="8" t="s">
        <v>867</v>
      </c>
      <c r="G314" s="8" t="s">
        <v>868</v>
      </c>
      <c r="H314" s="8" t="s">
        <v>869</v>
      </c>
      <c r="I314" s="8" t="s">
        <v>870</v>
      </c>
      <c r="J314" s="8" t="s">
        <v>530</v>
      </c>
      <c r="K314" s="8" t="s">
        <v>341</v>
      </c>
      <c r="L314" s="6"/>
      <c r="M314" s="7">
        <v>45936</v>
      </c>
      <c r="N314" s="6" t="s">
        <v>23</v>
      </c>
      <c r="O314" s="8" t="s">
        <v>871</v>
      </c>
      <c r="P314" s="6" t="str">
        <f>HYPERLINK("https://docs.wto.org/imrd/directdoc.asp?DDFDocuments/t/G/TBTN25/BRA1605.DOCX", "https://docs.wto.org/imrd/directdoc.asp?DDFDocuments/t/G/TBTN25/BRA1605.DOCX")</f>
        <v>https://docs.wto.org/imrd/directdoc.asp?DDFDocuments/t/G/TBTN25/BRA1605.DOCX</v>
      </c>
      <c r="Q314" s="6" t="str">
        <f>HYPERLINK("https://docs.wto.org/imrd/directdoc.asp?DDFDocuments/u/G/TBTN25/BRA1605.DOCX", "https://docs.wto.org/imrd/directdoc.asp?DDFDocuments/u/G/TBTN25/BRA1605.DOCX")</f>
        <v>https://docs.wto.org/imrd/directdoc.asp?DDFDocuments/u/G/TBTN25/BRA1605.DOCX</v>
      </c>
      <c r="R314" s="6" t="str">
        <f>HYPERLINK("https://docs.wto.org/imrd/directdoc.asp?DDFDocuments/v/G/TBTN25/BRA1605.DOCX", "https://docs.wto.org/imrd/directdoc.asp?DDFDocuments/v/G/TBTN25/BRA1605.DOCX")</f>
        <v>https://docs.wto.org/imrd/directdoc.asp?DDFDocuments/v/G/TBTN25/BRA1605.DOCX</v>
      </c>
    </row>
    <row r="315" spans="1:18" ht="30" x14ac:dyDescent="0.25">
      <c r="A315" s="8" t="s">
        <v>825</v>
      </c>
      <c r="B315" s="6" t="s">
        <v>108</v>
      </c>
      <c r="C315" s="7">
        <v>45931</v>
      </c>
      <c r="D315" s="9" t="str">
        <f>HYPERLINK("https://www.epingalert.org/en/Search?viewData= G/TBT/N/BDI/654, G/TBT/N/KEN/1899, G/TBT/N/RWA/1273, G/TBT/N/TZA/1407, G/TBT/N/UGA/2217"," G/TBT/N/BDI/654, G/TBT/N/KEN/1899, G/TBT/N/RWA/1273, G/TBT/N/TZA/1407, G/TBT/N/UGA/2217")</f>
        <v xml:space="preserve"> G/TBT/N/BDI/654, G/TBT/N/KEN/1899, G/TBT/N/RWA/1273, G/TBT/N/TZA/1407, G/TBT/N/UGA/2217</v>
      </c>
      <c r="E315" s="8" t="s">
        <v>850</v>
      </c>
      <c r="F315" s="8" t="s">
        <v>851</v>
      </c>
      <c r="G315" s="8" t="s">
        <v>825</v>
      </c>
      <c r="H315" s="8" t="s">
        <v>21</v>
      </c>
      <c r="I315" s="8" t="s">
        <v>826</v>
      </c>
      <c r="J315" s="8" t="s">
        <v>483</v>
      </c>
      <c r="K315" s="8" t="s">
        <v>21</v>
      </c>
      <c r="L315" s="6"/>
      <c r="M315" s="7">
        <v>45991</v>
      </c>
      <c r="N315" s="6" t="s">
        <v>23</v>
      </c>
      <c r="O315" s="8" t="s">
        <v>852</v>
      </c>
      <c r="P315" s="6" t="str">
        <f>HYPERLINK("https://docs.wto.org/imrd/directdoc.asp?DDFDocuments/t/G/TBTN25/BDI654.DOCX", "https://docs.wto.org/imrd/directdoc.asp?DDFDocuments/t/G/TBTN25/BDI654.DOCX")</f>
        <v>https://docs.wto.org/imrd/directdoc.asp?DDFDocuments/t/G/TBTN25/BDI654.DOCX</v>
      </c>
      <c r="Q315" s="6" t="str">
        <f>HYPERLINK("https://docs.wto.org/imrd/directdoc.asp?DDFDocuments/u/G/TBTN25/BDI654.DOCX", "https://docs.wto.org/imrd/directdoc.asp?DDFDocuments/u/G/TBTN25/BDI654.DOCX")</f>
        <v>https://docs.wto.org/imrd/directdoc.asp?DDFDocuments/u/G/TBTN25/BDI654.DOCX</v>
      </c>
      <c r="R315" s="6" t="str">
        <f>HYPERLINK("https://docs.wto.org/imrd/directdoc.asp?DDFDocuments/v/G/TBTN25/BDI654.DOCX", "https://docs.wto.org/imrd/directdoc.asp?DDFDocuments/v/G/TBTN25/BDI654.DOCX")</f>
        <v>https://docs.wto.org/imrd/directdoc.asp?DDFDocuments/v/G/TBTN25/BDI654.DOCX</v>
      </c>
    </row>
    <row r="316" spans="1:18" ht="30" x14ac:dyDescent="0.25">
      <c r="A316" s="8" t="s">
        <v>825</v>
      </c>
      <c r="B316" s="6" t="s">
        <v>89</v>
      </c>
      <c r="C316" s="7">
        <v>45931</v>
      </c>
      <c r="D316" s="9" t="str">
        <f>HYPERLINK("https://www.epingalert.org/en/Search?viewData= G/TBT/N/BDI/655, G/TBT/N/KEN/1900, G/TBT/N/RWA/1274, G/TBT/N/TZA/1408, G/TBT/N/UGA/2218"," G/TBT/N/BDI/655, G/TBT/N/KEN/1900, G/TBT/N/RWA/1274, G/TBT/N/TZA/1408, G/TBT/N/UGA/2218")</f>
        <v xml:space="preserve"> G/TBT/N/BDI/655, G/TBT/N/KEN/1900, G/TBT/N/RWA/1274, G/TBT/N/TZA/1408, G/TBT/N/UGA/2218</v>
      </c>
      <c r="E316" s="8" t="s">
        <v>839</v>
      </c>
      <c r="F316" s="8" t="s">
        <v>840</v>
      </c>
      <c r="G316" s="8" t="s">
        <v>825</v>
      </c>
      <c r="H316" s="8" t="s">
        <v>21</v>
      </c>
      <c r="I316" s="8" t="s">
        <v>826</v>
      </c>
      <c r="J316" s="8" t="s">
        <v>483</v>
      </c>
      <c r="K316" s="8" t="s">
        <v>21</v>
      </c>
      <c r="L316" s="6"/>
      <c r="M316" s="7">
        <v>45991</v>
      </c>
      <c r="N316" s="6" t="s">
        <v>23</v>
      </c>
      <c r="O316" s="8" t="s">
        <v>841</v>
      </c>
      <c r="P316" s="6" t="str">
        <f>HYPERLINK("https://docs.wto.org/imrd/directdoc.asp?DDFDocuments/t/G/TBTN25/BDI655.DOCX", "https://docs.wto.org/imrd/directdoc.asp?DDFDocuments/t/G/TBTN25/BDI655.DOCX")</f>
        <v>https://docs.wto.org/imrd/directdoc.asp?DDFDocuments/t/G/TBTN25/BDI655.DOCX</v>
      </c>
      <c r="Q316" s="6" t="str">
        <f>HYPERLINK("https://docs.wto.org/imrd/directdoc.asp?DDFDocuments/u/G/TBTN25/BDI655.DOCX", "https://docs.wto.org/imrd/directdoc.asp?DDFDocuments/u/G/TBTN25/BDI655.DOCX")</f>
        <v>https://docs.wto.org/imrd/directdoc.asp?DDFDocuments/u/G/TBTN25/BDI655.DOCX</v>
      </c>
      <c r="R316" s="6" t="str">
        <f>HYPERLINK("https://docs.wto.org/imrd/directdoc.asp?DDFDocuments/v/G/TBTN25/BDI655.DOCX", "https://docs.wto.org/imrd/directdoc.asp?DDFDocuments/v/G/TBTN25/BDI655.DOCX")</f>
        <v>https://docs.wto.org/imrd/directdoc.asp?DDFDocuments/v/G/TBTN25/BDI655.DOCX</v>
      </c>
    </row>
    <row r="317" spans="1:18" ht="30" x14ac:dyDescent="0.25">
      <c r="A317" s="8" t="s">
        <v>825</v>
      </c>
      <c r="B317" s="6" t="s">
        <v>57</v>
      </c>
      <c r="C317" s="7">
        <v>45931</v>
      </c>
      <c r="D317" s="9" t="str">
        <f>HYPERLINK("https://www.epingalert.org/en/Search?viewData= G/TBT/N/BDI/652, G/TBT/N/KEN/1897, G/TBT/N/RWA/1271, G/TBT/N/TZA/1405, G/TBT/N/UGA/2215"," G/TBT/N/BDI/652, G/TBT/N/KEN/1897, G/TBT/N/RWA/1271, G/TBT/N/TZA/1405, G/TBT/N/UGA/2215")</f>
        <v xml:space="preserve"> G/TBT/N/BDI/652, G/TBT/N/KEN/1897, G/TBT/N/RWA/1271, G/TBT/N/TZA/1405, G/TBT/N/UGA/2215</v>
      </c>
      <c r="E317" s="8" t="s">
        <v>823</v>
      </c>
      <c r="F317" s="8" t="s">
        <v>824</v>
      </c>
      <c r="G317" s="8" t="s">
        <v>825</v>
      </c>
      <c r="H317" s="8" t="s">
        <v>21</v>
      </c>
      <c r="I317" s="8" t="s">
        <v>826</v>
      </c>
      <c r="J317" s="8" t="s">
        <v>827</v>
      </c>
      <c r="K317" s="8" t="s">
        <v>21</v>
      </c>
      <c r="L317" s="6"/>
      <c r="M317" s="7">
        <v>45991</v>
      </c>
      <c r="N317" s="6" t="s">
        <v>23</v>
      </c>
      <c r="O317" s="8" t="s">
        <v>828</v>
      </c>
      <c r="P317" s="6" t="str">
        <f>HYPERLINK("https://docs.wto.org/imrd/directdoc.asp?DDFDocuments/t/G/TBTN25/BDI652.DOCX", "https://docs.wto.org/imrd/directdoc.asp?DDFDocuments/t/G/TBTN25/BDI652.DOCX")</f>
        <v>https://docs.wto.org/imrd/directdoc.asp?DDFDocuments/t/G/TBTN25/BDI652.DOCX</v>
      </c>
      <c r="Q317" s="6" t="str">
        <f>HYPERLINK("https://docs.wto.org/imrd/directdoc.asp?DDFDocuments/u/G/TBTN25/BDI652.DOCX", "https://docs.wto.org/imrd/directdoc.asp?DDFDocuments/u/G/TBTN25/BDI652.DOCX")</f>
        <v>https://docs.wto.org/imrd/directdoc.asp?DDFDocuments/u/G/TBTN25/BDI652.DOCX</v>
      </c>
      <c r="R317" s="6" t="str">
        <f>HYPERLINK("https://docs.wto.org/imrd/directdoc.asp?DDFDocuments/v/G/TBTN25/BDI652.DOCX", "https://docs.wto.org/imrd/directdoc.asp?DDFDocuments/v/G/TBTN25/BDI652.DOCX")</f>
        <v>https://docs.wto.org/imrd/directdoc.asp?DDFDocuments/v/G/TBTN25/BDI652.DOCX</v>
      </c>
    </row>
    <row r="318" spans="1:18" ht="30" x14ac:dyDescent="0.25">
      <c r="A318" s="8" t="s">
        <v>825</v>
      </c>
      <c r="B318" s="6" t="s">
        <v>108</v>
      </c>
      <c r="C318" s="7">
        <v>45931</v>
      </c>
      <c r="D318" s="9" t="str">
        <f>HYPERLINK("https://www.epingalert.org/en/Search?viewData= G/TBT/N/BDI/652, G/TBT/N/KEN/1897, G/TBT/N/RWA/1271, G/TBT/N/TZA/1405, G/TBT/N/UGA/2215"," G/TBT/N/BDI/652, G/TBT/N/KEN/1897, G/TBT/N/RWA/1271, G/TBT/N/TZA/1405, G/TBT/N/UGA/2215")</f>
        <v xml:space="preserve"> G/TBT/N/BDI/652, G/TBT/N/KEN/1897, G/TBT/N/RWA/1271, G/TBT/N/TZA/1405, G/TBT/N/UGA/2215</v>
      </c>
      <c r="E318" s="8" t="s">
        <v>823</v>
      </c>
      <c r="F318" s="8" t="s">
        <v>824</v>
      </c>
      <c r="G318" s="8" t="s">
        <v>825</v>
      </c>
      <c r="H318" s="8" t="s">
        <v>21</v>
      </c>
      <c r="I318" s="8" t="s">
        <v>826</v>
      </c>
      <c r="J318" s="8" t="s">
        <v>827</v>
      </c>
      <c r="K318" s="8" t="s">
        <v>21</v>
      </c>
      <c r="L318" s="6"/>
      <c r="M318" s="7">
        <v>45991</v>
      </c>
      <c r="N318" s="6" t="s">
        <v>23</v>
      </c>
      <c r="O318" s="8" t="s">
        <v>828</v>
      </c>
      <c r="P318" s="6" t="str">
        <f>HYPERLINK("https://docs.wto.org/imrd/directdoc.asp?DDFDocuments/t/G/TBTN25/BDI652.DOCX", "https://docs.wto.org/imrd/directdoc.asp?DDFDocuments/t/G/TBTN25/BDI652.DOCX")</f>
        <v>https://docs.wto.org/imrd/directdoc.asp?DDFDocuments/t/G/TBTN25/BDI652.DOCX</v>
      </c>
      <c r="Q318" s="6" t="str">
        <f>HYPERLINK("https://docs.wto.org/imrd/directdoc.asp?DDFDocuments/u/G/TBTN25/BDI652.DOCX", "https://docs.wto.org/imrd/directdoc.asp?DDFDocuments/u/G/TBTN25/BDI652.DOCX")</f>
        <v>https://docs.wto.org/imrd/directdoc.asp?DDFDocuments/u/G/TBTN25/BDI652.DOCX</v>
      </c>
      <c r="R318" s="6" t="str">
        <f>HYPERLINK("https://docs.wto.org/imrd/directdoc.asp?DDFDocuments/v/G/TBTN25/BDI652.DOCX", "https://docs.wto.org/imrd/directdoc.asp?DDFDocuments/v/G/TBTN25/BDI652.DOCX")</f>
        <v>https://docs.wto.org/imrd/directdoc.asp?DDFDocuments/v/G/TBTN25/BDI652.DOCX</v>
      </c>
    </row>
    <row r="319" spans="1:18" ht="30" x14ac:dyDescent="0.25">
      <c r="A319" s="8" t="s">
        <v>825</v>
      </c>
      <c r="B319" s="6" t="s">
        <v>121</v>
      </c>
      <c r="C319" s="7">
        <v>45931</v>
      </c>
      <c r="D319" s="9" t="str">
        <f>HYPERLINK("https://www.epingalert.org/en/Search?viewData= G/TBT/N/BDI/652, G/TBT/N/KEN/1897, G/TBT/N/RWA/1271, G/TBT/N/TZA/1405, G/TBT/N/UGA/2215"," G/TBT/N/BDI/652, G/TBT/N/KEN/1897, G/TBT/N/RWA/1271, G/TBT/N/TZA/1405, G/TBT/N/UGA/2215")</f>
        <v xml:space="preserve"> G/TBT/N/BDI/652, G/TBT/N/KEN/1897, G/TBT/N/RWA/1271, G/TBT/N/TZA/1405, G/TBT/N/UGA/2215</v>
      </c>
      <c r="E319" s="8" t="s">
        <v>823</v>
      </c>
      <c r="F319" s="8" t="s">
        <v>824</v>
      </c>
      <c r="G319" s="8" t="s">
        <v>825</v>
      </c>
      <c r="H319" s="8" t="s">
        <v>21</v>
      </c>
      <c r="I319" s="8" t="s">
        <v>826</v>
      </c>
      <c r="J319" s="8" t="s">
        <v>827</v>
      </c>
      <c r="K319" s="8" t="s">
        <v>21</v>
      </c>
      <c r="L319" s="6"/>
      <c r="M319" s="7">
        <v>45991</v>
      </c>
      <c r="N319" s="6" t="s">
        <v>23</v>
      </c>
      <c r="O319" s="8" t="s">
        <v>828</v>
      </c>
      <c r="P319" s="6" t="str">
        <f>HYPERLINK("https://docs.wto.org/imrd/directdoc.asp?DDFDocuments/t/G/TBTN25/BDI652.DOCX", "https://docs.wto.org/imrd/directdoc.asp?DDFDocuments/t/G/TBTN25/BDI652.DOCX")</f>
        <v>https://docs.wto.org/imrd/directdoc.asp?DDFDocuments/t/G/TBTN25/BDI652.DOCX</v>
      </c>
      <c r="Q319" s="6" t="str">
        <f>HYPERLINK("https://docs.wto.org/imrd/directdoc.asp?DDFDocuments/u/G/TBTN25/BDI652.DOCX", "https://docs.wto.org/imrd/directdoc.asp?DDFDocuments/u/G/TBTN25/BDI652.DOCX")</f>
        <v>https://docs.wto.org/imrd/directdoc.asp?DDFDocuments/u/G/TBTN25/BDI652.DOCX</v>
      </c>
      <c r="R319" s="6" t="str">
        <f>HYPERLINK("https://docs.wto.org/imrd/directdoc.asp?DDFDocuments/v/G/TBTN25/BDI652.DOCX", "https://docs.wto.org/imrd/directdoc.asp?DDFDocuments/v/G/TBTN25/BDI652.DOCX")</f>
        <v>https://docs.wto.org/imrd/directdoc.asp?DDFDocuments/v/G/TBTN25/BDI652.DOCX</v>
      </c>
    </row>
    <row r="320" spans="1:18" ht="30" x14ac:dyDescent="0.25">
      <c r="A320" s="8" t="s">
        <v>825</v>
      </c>
      <c r="B320" s="6" t="s">
        <v>122</v>
      </c>
      <c r="C320" s="7">
        <v>45931</v>
      </c>
      <c r="D320" s="9" t="str">
        <f>HYPERLINK("https://www.epingalert.org/en/Search?viewData= G/TBT/N/BDI/654, G/TBT/N/KEN/1899, G/TBT/N/RWA/1273, G/TBT/N/TZA/1407, G/TBT/N/UGA/2217"," G/TBT/N/BDI/654, G/TBT/N/KEN/1899, G/TBT/N/RWA/1273, G/TBT/N/TZA/1407, G/TBT/N/UGA/2217")</f>
        <v xml:space="preserve"> G/TBT/N/BDI/654, G/TBT/N/KEN/1899, G/TBT/N/RWA/1273, G/TBT/N/TZA/1407, G/TBT/N/UGA/2217</v>
      </c>
      <c r="E320" s="8" t="s">
        <v>850</v>
      </c>
      <c r="F320" s="8" t="s">
        <v>851</v>
      </c>
      <c r="G320" s="8" t="s">
        <v>825</v>
      </c>
      <c r="H320" s="8" t="s">
        <v>21</v>
      </c>
      <c r="I320" s="8" t="s">
        <v>826</v>
      </c>
      <c r="J320" s="8" t="s">
        <v>483</v>
      </c>
      <c r="K320" s="8" t="s">
        <v>21</v>
      </c>
      <c r="L320" s="6"/>
      <c r="M320" s="7">
        <v>45991</v>
      </c>
      <c r="N320" s="6" t="s">
        <v>23</v>
      </c>
      <c r="O320" s="8" t="s">
        <v>852</v>
      </c>
      <c r="P320" s="6" t="str">
        <f>HYPERLINK("https://docs.wto.org/imrd/directdoc.asp?DDFDocuments/t/G/TBTN25/BDI654.DOCX", "https://docs.wto.org/imrd/directdoc.asp?DDFDocuments/t/G/TBTN25/BDI654.DOCX")</f>
        <v>https://docs.wto.org/imrd/directdoc.asp?DDFDocuments/t/G/TBTN25/BDI654.DOCX</v>
      </c>
      <c r="Q320" s="6" t="str">
        <f>HYPERLINK("https://docs.wto.org/imrd/directdoc.asp?DDFDocuments/u/G/TBTN25/BDI654.DOCX", "https://docs.wto.org/imrd/directdoc.asp?DDFDocuments/u/G/TBTN25/BDI654.DOCX")</f>
        <v>https://docs.wto.org/imrd/directdoc.asp?DDFDocuments/u/G/TBTN25/BDI654.DOCX</v>
      </c>
      <c r="R320" s="6" t="str">
        <f>HYPERLINK("https://docs.wto.org/imrd/directdoc.asp?DDFDocuments/v/G/TBTN25/BDI654.DOCX", "https://docs.wto.org/imrd/directdoc.asp?DDFDocuments/v/G/TBTN25/BDI654.DOCX")</f>
        <v>https://docs.wto.org/imrd/directdoc.asp?DDFDocuments/v/G/TBTN25/BDI654.DOCX</v>
      </c>
    </row>
    <row r="321" spans="1:18" ht="45" x14ac:dyDescent="0.25">
      <c r="A321" s="8" t="s">
        <v>874</v>
      </c>
      <c r="B321" s="6" t="s">
        <v>811</v>
      </c>
      <c r="C321" s="7">
        <v>45931</v>
      </c>
      <c r="D321" s="9" t="str">
        <f>HYPERLINK("https://www.epingalert.org/en/Search?viewData= G/TBT/N/EU/1161"," G/TBT/N/EU/1161")</f>
        <v xml:space="preserve"> G/TBT/N/EU/1161</v>
      </c>
      <c r="E321" s="8" t="s">
        <v>872</v>
      </c>
      <c r="F321" s="8" t="s">
        <v>873</v>
      </c>
      <c r="G321" s="8" t="s">
        <v>874</v>
      </c>
      <c r="H321" s="8" t="s">
        <v>21</v>
      </c>
      <c r="I321" s="8" t="s">
        <v>244</v>
      </c>
      <c r="J321" s="8" t="s">
        <v>654</v>
      </c>
      <c r="K321" s="8" t="s">
        <v>21</v>
      </c>
      <c r="L321" s="6"/>
      <c r="M321" s="7">
        <v>45991</v>
      </c>
      <c r="N321" s="6" t="s">
        <v>23</v>
      </c>
      <c r="O321" s="8" t="s">
        <v>875</v>
      </c>
      <c r="P321" s="6" t="str">
        <f>HYPERLINK("https://docs.wto.org/imrd/directdoc.asp?DDFDocuments/t/G/TBTN25/EU1161.DOCX", "https://docs.wto.org/imrd/directdoc.asp?DDFDocuments/t/G/TBTN25/EU1161.DOCX")</f>
        <v>https://docs.wto.org/imrd/directdoc.asp?DDFDocuments/t/G/TBTN25/EU1161.DOCX</v>
      </c>
      <c r="Q321" s="6" t="str">
        <f>HYPERLINK("https://docs.wto.org/imrd/directdoc.asp?DDFDocuments/u/G/TBTN25/EU1161.DOCX", "https://docs.wto.org/imrd/directdoc.asp?DDFDocuments/u/G/TBTN25/EU1161.DOCX")</f>
        <v>https://docs.wto.org/imrd/directdoc.asp?DDFDocuments/u/G/TBTN25/EU1161.DOCX</v>
      </c>
      <c r="R321" s="6" t="str">
        <f>HYPERLINK("https://docs.wto.org/imrd/directdoc.asp?DDFDocuments/v/G/TBTN25/EU1161.DOCX", "https://docs.wto.org/imrd/directdoc.asp?DDFDocuments/v/G/TBTN25/EU1161.DOCX")</f>
        <v>https://docs.wto.org/imrd/directdoc.asp?DDFDocuments/v/G/TBTN25/EU1161.DOCX</v>
      </c>
    </row>
    <row r="322" spans="1:18" ht="60" x14ac:dyDescent="0.25">
      <c r="A322" s="8" t="s">
        <v>878</v>
      </c>
      <c r="B322" s="6" t="s">
        <v>811</v>
      </c>
      <c r="C322" s="7">
        <v>45931</v>
      </c>
      <c r="D322" s="9" t="str">
        <f>HYPERLINK("https://www.epingalert.org/en/Search?viewData= G/TBT/N/EU/1163"," G/TBT/N/EU/1163")</f>
        <v xml:space="preserve"> G/TBT/N/EU/1163</v>
      </c>
      <c r="E322" s="8" t="s">
        <v>876</v>
      </c>
      <c r="F322" s="8" t="s">
        <v>877</v>
      </c>
      <c r="G322" s="8" t="s">
        <v>878</v>
      </c>
      <c r="H322" s="8" t="s">
        <v>21</v>
      </c>
      <c r="I322" s="8" t="s">
        <v>118</v>
      </c>
      <c r="J322" s="8" t="s">
        <v>36</v>
      </c>
      <c r="K322" s="8" t="s">
        <v>87</v>
      </c>
      <c r="L322" s="6"/>
      <c r="M322" s="7">
        <v>45991</v>
      </c>
      <c r="N322" s="6" t="s">
        <v>23</v>
      </c>
      <c r="O322" s="8" t="s">
        <v>879</v>
      </c>
      <c r="P322" s="6" t="str">
        <f>HYPERLINK("https://docs.wto.org/imrd/directdoc.asp?DDFDocuments/t/G/TBTN25/EU1163.DOCX", "https://docs.wto.org/imrd/directdoc.asp?DDFDocuments/t/G/TBTN25/EU1163.DOCX")</f>
        <v>https://docs.wto.org/imrd/directdoc.asp?DDFDocuments/t/G/TBTN25/EU1163.DOCX</v>
      </c>
      <c r="Q322" s="6" t="str">
        <f>HYPERLINK("https://docs.wto.org/imrd/directdoc.asp?DDFDocuments/u/G/TBTN25/EU1163.DOCX", "https://docs.wto.org/imrd/directdoc.asp?DDFDocuments/u/G/TBTN25/EU1163.DOCX")</f>
        <v>https://docs.wto.org/imrd/directdoc.asp?DDFDocuments/u/G/TBTN25/EU1163.DOCX</v>
      </c>
      <c r="R322" s="6" t="str">
        <f>HYPERLINK("https://docs.wto.org/imrd/directdoc.asp?DDFDocuments/v/G/TBTN25/EU1163.DOCX", "https://docs.wto.org/imrd/directdoc.asp?DDFDocuments/v/G/TBTN25/EU1163.DOCX")</f>
        <v>https://docs.wto.org/imrd/directdoc.asp?DDFDocuments/v/G/TBTN25/EU1163.DOCX</v>
      </c>
    </row>
    <row r="323" spans="1:18" ht="30" x14ac:dyDescent="0.25">
      <c r="A323" s="8" t="s">
        <v>858</v>
      </c>
      <c r="B323" s="6" t="s">
        <v>108</v>
      </c>
      <c r="C323" s="7">
        <v>45931</v>
      </c>
      <c r="D323" s="9" t="str">
        <f>HYPERLINK("https://www.epingalert.org/en/Search?viewData= G/TBT/N/BDI/651, G/TBT/N/KEN/1896, G/TBT/N/RWA/1270, G/TBT/N/TZA/1404, G/TBT/N/UGA/2214"," G/TBT/N/BDI/651, G/TBT/N/KEN/1896, G/TBT/N/RWA/1270, G/TBT/N/TZA/1404, G/TBT/N/UGA/2214")</f>
        <v xml:space="preserve"> G/TBT/N/BDI/651, G/TBT/N/KEN/1896, G/TBT/N/RWA/1270, G/TBT/N/TZA/1404, G/TBT/N/UGA/2214</v>
      </c>
      <c r="E323" s="8" t="s">
        <v>856</v>
      </c>
      <c r="F323" s="8" t="s">
        <v>857</v>
      </c>
      <c r="G323" s="8" t="s">
        <v>858</v>
      </c>
      <c r="H323" s="8" t="s">
        <v>21</v>
      </c>
      <c r="I323" s="8" t="s">
        <v>859</v>
      </c>
      <c r="J323" s="8" t="s">
        <v>483</v>
      </c>
      <c r="K323" s="8" t="s">
        <v>87</v>
      </c>
      <c r="L323" s="6"/>
      <c r="M323" s="7">
        <v>45991</v>
      </c>
      <c r="N323" s="6" t="s">
        <v>23</v>
      </c>
      <c r="O323" s="8" t="s">
        <v>860</v>
      </c>
      <c r="P323" s="6" t="str">
        <f>HYPERLINK("https://docs.wto.org/imrd/directdoc.asp?DDFDocuments/t/G/TBTN25/BDI651.DOCX", "https://docs.wto.org/imrd/directdoc.asp?DDFDocuments/t/G/TBTN25/BDI651.DOCX")</f>
        <v>https://docs.wto.org/imrd/directdoc.asp?DDFDocuments/t/G/TBTN25/BDI651.DOCX</v>
      </c>
      <c r="Q323" s="6" t="str">
        <f>HYPERLINK("https://docs.wto.org/imrd/directdoc.asp?DDFDocuments/u/G/TBTN25/BDI651.DOCX", "https://docs.wto.org/imrd/directdoc.asp?DDFDocuments/u/G/TBTN25/BDI651.DOCX")</f>
        <v>https://docs.wto.org/imrd/directdoc.asp?DDFDocuments/u/G/TBTN25/BDI651.DOCX</v>
      </c>
      <c r="R323" s="6" t="str">
        <f>HYPERLINK("https://docs.wto.org/imrd/directdoc.asp?DDFDocuments/v/G/TBTN25/BDI651.DOCX", "https://docs.wto.org/imrd/directdoc.asp?DDFDocuments/v/G/TBTN25/BDI651.DOCX")</f>
        <v>https://docs.wto.org/imrd/directdoc.asp?DDFDocuments/v/G/TBTN25/BDI651.DOCX</v>
      </c>
    </row>
    <row r="324" spans="1:18" ht="30" x14ac:dyDescent="0.25">
      <c r="A324" s="8" t="s">
        <v>858</v>
      </c>
      <c r="B324" s="6" t="s">
        <v>122</v>
      </c>
      <c r="C324" s="7">
        <v>45931</v>
      </c>
      <c r="D324" s="9" t="str">
        <f>HYPERLINK("https://www.epingalert.org/en/Search?viewData= G/TBT/N/BDI/651, G/TBT/N/KEN/1896, G/TBT/N/RWA/1270, G/TBT/N/TZA/1404, G/TBT/N/UGA/2214"," G/TBT/N/BDI/651, G/TBT/N/KEN/1896, G/TBT/N/RWA/1270, G/TBT/N/TZA/1404, G/TBT/N/UGA/2214")</f>
        <v xml:space="preserve"> G/TBT/N/BDI/651, G/TBT/N/KEN/1896, G/TBT/N/RWA/1270, G/TBT/N/TZA/1404, G/TBT/N/UGA/2214</v>
      </c>
      <c r="E324" s="8" t="s">
        <v>856</v>
      </c>
      <c r="F324" s="8" t="s">
        <v>857</v>
      </c>
      <c r="G324" s="8" t="s">
        <v>858</v>
      </c>
      <c r="H324" s="8" t="s">
        <v>21</v>
      </c>
      <c r="I324" s="8" t="s">
        <v>859</v>
      </c>
      <c r="J324" s="8" t="s">
        <v>483</v>
      </c>
      <c r="K324" s="8" t="s">
        <v>87</v>
      </c>
      <c r="L324" s="6"/>
      <c r="M324" s="7">
        <v>45991</v>
      </c>
      <c r="N324" s="6" t="s">
        <v>23</v>
      </c>
      <c r="O324" s="8" t="s">
        <v>860</v>
      </c>
      <c r="P324" s="6" t="str">
        <f>HYPERLINK("https://docs.wto.org/imrd/directdoc.asp?DDFDocuments/t/G/TBTN25/BDI651.DOCX", "https://docs.wto.org/imrd/directdoc.asp?DDFDocuments/t/G/TBTN25/BDI651.DOCX")</f>
        <v>https://docs.wto.org/imrd/directdoc.asp?DDFDocuments/t/G/TBTN25/BDI651.DOCX</v>
      </c>
      <c r="Q324" s="6" t="str">
        <f>HYPERLINK("https://docs.wto.org/imrd/directdoc.asp?DDFDocuments/u/G/TBTN25/BDI651.DOCX", "https://docs.wto.org/imrd/directdoc.asp?DDFDocuments/u/G/TBTN25/BDI651.DOCX")</f>
        <v>https://docs.wto.org/imrd/directdoc.asp?DDFDocuments/u/G/TBTN25/BDI651.DOCX</v>
      </c>
      <c r="R324" s="6" t="str">
        <f>HYPERLINK("https://docs.wto.org/imrd/directdoc.asp?DDFDocuments/v/G/TBTN25/BDI651.DOCX", "https://docs.wto.org/imrd/directdoc.asp?DDFDocuments/v/G/TBTN25/BDI651.DOCX")</f>
        <v>https://docs.wto.org/imrd/directdoc.asp?DDFDocuments/v/G/TBTN25/BDI651.DOCX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2025-11-10T07:53:26Z</dcterms:created>
  <dcterms:modified xsi:type="dcterms:W3CDTF">2025-11-10T07:53:26Z</dcterms:modified>
</cp:coreProperties>
</file>