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O:\Kundecentret\Information\Overvågning - vedligeholdelse\Notifikationer\Arkiv 2026\"/>
    </mc:Choice>
  </mc:AlternateContent>
  <xr:revisionPtr revIDLastSave="0" documentId="8_{EA0B614B-5047-401A-9FD1-EBBB941C8763}" xr6:coauthVersionLast="47" xr6:coauthVersionMax="47" xr10:uidLastSave="{00000000-0000-0000-0000-000000000000}"/>
  <bookViews>
    <workbookView xWindow="-120" yWindow="-120" windowWidth="29040" windowHeight="1572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4" i="1" l="1"/>
  <c r="T224" i="1"/>
  <c r="S224" i="1"/>
  <c r="D224" i="1"/>
  <c r="U223" i="1"/>
  <c r="T223" i="1"/>
  <c r="S223" i="1"/>
  <c r="D223" i="1"/>
  <c r="U222" i="1"/>
  <c r="T222" i="1"/>
  <c r="S222" i="1"/>
  <c r="D222" i="1"/>
  <c r="U221" i="1"/>
  <c r="T221" i="1"/>
  <c r="S221" i="1"/>
  <c r="D221" i="1"/>
  <c r="U220" i="1"/>
  <c r="T220" i="1"/>
  <c r="S220" i="1"/>
  <c r="D220" i="1"/>
  <c r="U219" i="1"/>
  <c r="T219" i="1"/>
  <c r="S219" i="1"/>
  <c r="D219" i="1"/>
  <c r="U218" i="1"/>
  <c r="T218" i="1"/>
  <c r="S218" i="1"/>
  <c r="D218" i="1"/>
  <c r="U217" i="1"/>
  <c r="T217" i="1"/>
  <c r="S217" i="1"/>
  <c r="D217" i="1"/>
  <c r="U216" i="1"/>
  <c r="T216" i="1"/>
  <c r="S216" i="1"/>
  <c r="D216" i="1"/>
  <c r="U215" i="1"/>
  <c r="T215" i="1"/>
  <c r="S215" i="1"/>
  <c r="D215" i="1"/>
  <c r="U214" i="1"/>
  <c r="T214" i="1"/>
  <c r="S214" i="1"/>
  <c r="D214" i="1"/>
  <c r="U213" i="1"/>
  <c r="T213" i="1"/>
  <c r="S213" i="1"/>
  <c r="D213" i="1"/>
  <c r="U212" i="1"/>
  <c r="T212" i="1"/>
  <c r="S212" i="1"/>
  <c r="D212" i="1"/>
  <c r="U211" i="1"/>
  <c r="T211" i="1"/>
  <c r="S211" i="1"/>
  <c r="D211" i="1"/>
  <c r="U210" i="1"/>
  <c r="T210" i="1"/>
  <c r="S210" i="1"/>
  <c r="D210" i="1"/>
  <c r="U209" i="1"/>
  <c r="T209" i="1"/>
  <c r="S209" i="1"/>
  <c r="D209" i="1"/>
  <c r="U208" i="1"/>
  <c r="T208" i="1"/>
  <c r="S208" i="1"/>
  <c r="D208" i="1"/>
  <c r="U207" i="1"/>
  <c r="T207" i="1"/>
  <c r="S207" i="1"/>
  <c r="D207" i="1"/>
  <c r="U206" i="1"/>
  <c r="T206" i="1"/>
  <c r="S206" i="1"/>
  <c r="D206" i="1"/>
  <c r="U205" i="1"/>
  <c r="T205" i="1"/>
  <c r="S205" i="1"/>
  <c r="D205" i="1"/>
  <c r="U204" i="1"/>
  <c r="T204" i="1"/>
  <c r="S204" i="1"/>
  <c r="D204" i="1"/>
  <c r="U203" i="1"/>
  <c r="T203" i="1"/>
  <c r="S203" i="1"/>
  <c r="D203" i="1"/>
  <c r="U202" i="1"/>
  <c r="T202" i="1"/>
  <c r="S202" i="1"/>
  <c r="D202" i="1"/>
  <c r="U201" i="1"/>
  <c r="T201" i="1"/>
  <c r="S201" i="1"/>
  <c r="D201" i="1"/>
  <c r="U200" i="1"/>
  <c r="T200" i="1"/>
  <c r="S200" i="1"/>
  <c r="D200" i="1"/>
  <c r="U199" i="1"/>
  <c r="T199" i="1"/>
  <c r="S199" i="1"/>
  <c r="D199" i="1"/>
  <c r="U198" i="1"/>
  <c r="T198" i="1"/>
  <c r="S198" i="1"/>
  <c r="D198" i="1"/>
  <c r="U197" i="1"/>
  <c r="T197" i="1"/>
  <c r="S197" i="1"/>
  <c r="D197" i="1"/>
  <c r="U196" i="1"/>
  <c r="T196" i="1"/>
  <c r="S196" i="1"/>
  <c r="D196" i="1"/>
  <c r="U195" i="1"/>
  <c r="T195" i="1"/>
  <c r="S195" i="1"/>
  <c r="D195" i="1"/>
  <c r="U194" i="1"/>
  <c r="T194" i="1"/>
  <c r="S194" i="1"/>
  <c r="D194" i="1"/>
  <c r="U193" i="1"/>
  <c r="T193" i="1"/>
  <c r="S193" i="1"/>
  <c r="D193" i="1"/>
  <c r="U192" i="1"/>
  <c r="T192" i="1"/>
  <c r="S192" i="1"/>
  <c r="D192" i="1"/>
  <c r="U191" i="1"/>
  <c r="T191" i="1"/>
  <c r="S191" i="1"/>
  <c r="D191" i="1"/>
  <c r="U190" i="1"/>
  <c r="T190" i="1"/>
  <c r="S190" i="1"/>
  <c r="D190" i="1"/>
  <c r="U189" i="1"/>
  <c r="T189" i="1"/>
  <c r="S189" i="1"/>
  <c r="D189" i="1"/>
  <c r="U188" i="1"/>
  <c r="T188" i="1"/>
  <c r="S188" i="1"/>
  <c r="D188" i="1"/>
  <c r="U187" i="1"/>
  <c r="T187" i="1"/>
  <c r="S187" i="1"/>
  <c r="D187" i="1"/>
  <c r="U186" i="1"/>
  <c r="T186" i="1"/>
  <c r="S186" i="1"/>
  <c r="D186" i="1"/>
  <c r="U185" i="1"/>
  <c r="T185" i="1"/>
  <c r="S185" i="1"/>
  <c r="D185" i="1"/>
  <c r="U184" i="1"/>
  <c r="T184" i="1"/>
  <c r="S184" i="1"/>
  <c r="D184" i="1"/>
  <c r="U183" i="1"/>
  <c r="T183" i="1"/>
  <c r="S183" i="1"/>
  <c r="D183" i="1"/>
  <c r="U182" i="1"/>
  <c r="T182" i="1"/>
  <c r="S182" i="1"/>
  <c r="D182" i="1"/>
  <c r="U181" i="1"/>
  <c r="T181" i="1"/>
  <c r="S181" i="1"/>
  <c r="D181" i="1"/>
  <c r="U180" i="1"/>
  <c r="T180" i="1"/>
  <c r="S180" i="1"/>
  <c r="D180" i="1"/>
  <c r="U179" i="1"/>
  <c r="T179" i="1"/>
  <c r="S179" i="1"/>
  <c r="D179" i="1"/>
  <c r="U178" i="1"/>
  <c r="T178" i="1"/>
  <c r="S178" i="1"/>
  <c r="D178" i="1"/>
  <c r="U177" i="1"/>
  <c r="T177" i="1"/>
  <c r="S177" i="1"/>
  <c r="D177" i="1"/>
  <c r="U176" i="1"/>
  <c r="T176" i="1"/>
  <c r="S176" i="1"/>
  <c r="D176" i="1"/>
  <c r="U175" i="1"/>
  <c r="T175" i="1"/>
  <c r="S175" i="1"/>
  <c r="D175" i="1"/>
  <c r="U174" i="1"/>
  <c r="T174" i="1"/>
  <c r="S174" i="1"/>
  <c r="D174" i="1"/>
  <c r="U173" i="1"/>
  <c r="T173" i="1"/>
  <c r="S173" i="1"/>
  <c r="D173" i="1"/>
  <c r="U172" i="1"/>
  <c r="T172" i="1"/>
  <c r="S172" i="1"/>
  <c r="D172" i="1"/>
  <c r="U171" i="1"/>
  <c r="T171" i="1"/>
  <c r="S171" i="1"/>
  <c r="D171" i="1"/>
  <c r="U170" i="1"/>
  <c r="T170" i="1"/>
  <c r="S170" i="1"/>
  <c r="D170" i="1"/>
  <c r="U169" i="1"/>
  <c r="T169" i="1"/>
  <c r="S169" i="1"/>
  <c r="D169" i="1"/>
  <c r="U168" i="1"/>
  <c r="T168" i="1"/>
  <c r="S168" i="1"/>
  <c r="D168" i="1"/>
  <c r="U167" i="1"/>
  <c r="T167" i="1"/>
  <c r="S167" i="1"/>
  <c r="D167" i="1"/>
  <c r="U166" i="1"/>
  <c r="T166" i="1"/>
  <c r="S166" i="1"/>
  <c r="D166" i="1"/>
  <c r="U165" i="1"/>
  <c r="T165" i="1"/>
  <c r="S165" i="1"/>
  <c r="D165" i="1"/>
  <c r="U164" i="1"/>
  <c r="T164" i="1"/>
  <c r="S164" i="1"/>
  <c r="D164" i="1"/>
  <c r="U163" i="1"/>
  <c r="T163" i="1"/>
  <c r="S163" i="1"/>
  <c r="D163" i="1"/>
  <c r="U162" i="1"/>
  <c r="T162" i="1"/>
  <c r="S162" i="1"/>
  <c r="D162" i="1"/>
  <c r="U161" i="1"/>
  <c r="T161" i="1"/>
  <c r="S161" i="1"/>
  <c r="D161" i="1"/>
  <c r="U160" i="1"/>
  <c r="T160" i="1"/>
  <c r="S160" i="1"/>
  <c r="D160" i="1"/>
  <c r="U159" i="1"/>
  <c r="T159" i="1"/>
  <c r="S159" i="1"/>
  <c r="D159" i="1"/>
  <c r="U158" i="1"/>
  <c r="T158" i="1"/>
  <c r="S158" i="1"/>
  <c r="D158" i="1"/>
  <c r="U157" i="1"/>
  <c r="T157" i="1"/>
  <c r="S157" i="1"/>
  <c r="D157" i="1"/>
  <c r="U156" i="1"/>
  <c r="T156" i="1"/>
  <c r="S156" i="1"/>
  <c r="D156" i="1"/>
  <c r="U155" i="1"/>
  <c r="T155" i="1"/>
  <c r="S155" i="1"/>
  <c r="D155" i="1"/>
  <c r="U154" i="1"/>
  <c r="T154" i="1"/>
  <c r="S154" i="1"/>
  <c r="D154" i="1"/>
  <c r="U153" i="1"/>
  <c r="T153" i="1"/>
  <c r="S153" i="1"/>
  <c r="D153" i="1"/>
  <c r="U152" i="1"/>
  <c r="T152" i="1"/>
  <c r="S152" i="1"/>
  <c r="D152" i="1"/>
  <c r="U151" i="1"/>
  <c r="T151" i="1"/>
  <c r="S151" i="1"/>
  <c r="D151" i="1"/>
  <c r="U150" i="1"/>
  <c r="T150" i="1"/>
  <c r="S150" i="1"/>
  <c r="D150" i="1"/>
  <c r="U149" i="1"/>
  <c r="T149" i="1"/>
  <c r="S149" i="1"/>
  <c r="D149" i="1"/>
  <c r="U148" i="1"/>
  <c r="T148" i="1"/>
  <c r="S148" i="1"/>
  <c r="D148" i="1"/>
  <c r="U147" i="1"/>
  <c r="T147" i="1"/>
  <c r="S147" i="1"/>
  <c r="D147" i="1"/>
  <c r="U146" i="1"/>
  <c r="T146" i="1"/>
  <c r="S146" i="1"/>
  <c r="D146" i="1"/>
  <c r="U145" i="1"/>
  <c r="T145" i="1"/>
  <c r="S145" i="1"/>
  <c r="D145" i="1"/>
  <c r="U144" i="1"/>
  <c r="T144" i="1"/>
  <c r="S144" i="1"/>
  <c r="D144" i="1"/>
  <c r="U143" i="1"/>
  <c r="T143" i="1"/>
  <c r="S143" i="1"/>
  <c r="D143" i="1"/>
  <c r="U142" i="1"/>
  <c r="T142" i="1"/>
  <c r="S142" i="1"/>
  <c r="D142" i="1"/>
  <c r="U141" i="1"/>
  <c r="T141" i="1"/>
  <c r="S141" i="1"/>
  <c r="D141" i="1"/>
  <c r="U140" i="1"/>
  <c r="T140" i="1"/>
  <c r="S140" i="1"/>
  <c r="D140" i="1"/>
  <c r="U139" i="1"/>
  <c r="T139" i="1"/>
  <c r="S139" i="1"/>
  <c r="D139" i="1"/>
  <c r="U138" i="1"/>
  <c r="T138" i="1"/>
  <c r="S138" i="1"/>
  <c r="D138" i="1"/>
  <c r="U137" i="1"/>
  <c r="T137" i="1"/>
  <c r="S137" i="1"/>
  <c r="D137" i="1"/>
  <c r="U136" i="1"/>
  <c r="T136" i="1"/>
  <c r="S136" i="1"/>
  <c r="D136" i="1"/>
  <c r="U135" i="1"/>
  <c r="T135" i="1"/>
  <c r="S135" i="1"/>
  <c r="D135" i="1"/>
  <c r="U134" i="1"/>
  <c r="T134" i="1"/>
  <c r="S134" i="1"/>
  <c r="D134" i="1"/>
  <c r="U133" i="1"/>
  <c r="T133" i="1"/>
  <c r="S133" i="1"/>
  <c r="D133" i="1"/>
  <c r="U132" i="1"/>
  <c r="T132" i="1"/>
  <c r="S132" i="1"/>
  <c r="D132" i="1"/>
  <c r="U131" i="1"/>
  <c r="T131" i="1"/>
  <c r="S131" i="1"/>
  <c r="D131" i="1"/>
  <c r="U130" i="1"/>
  <c r="T130" i="1"/>
  <c r="S130" i="1"/>
  <c r="D130" i="1"/>
  <c r="U129" i="1"/>
  <c r="T129" i="1"/>
  <c r="S129" i="1"/>
  <c r="D129" i="1"/>
  <c r="U128" i="1"/>
  <c r="T128" i="1"/>
  <c r="S128" i="1"/>
  <c r="D128" i="1"/>
  <c r="U127" i="1"/>
  <c r="T127" i="1"/>
  <c r="S127" i="1"/>
  <c r="D127" i="1"/>
  <c r="U126" i="1"/>
  <c r="T126" i="1"/>
  <c r="S126" i="1"/>
  <c r="D126" i="1"/>
  <c r="U125" i="1"/>
  <c r="T125" i="1"/>
  <c r="S125" i="1"/>
  <c r="D125" i="1"/>
  <c r="U124" i="1"/>
  <c r="T124" i="1"/>
  <c r="S124" i="1"/>
  <c r="D124" i="1"/>
  <c r="U123" i="1"/>
  <c r="T123" i="1"/>
  <c r="S123" i="1"/>
  <c r="D123" i="1"/>
  <c r="U122" i="1"/>
  <c r="T122" i="1"/>
  <c r="S122" i="1"/>
  <c r="D122" i="1"/>
  <c r="U121" i="1"/>
  <c r="T121" i="1"/>
  <c r="S121" i="1"/>
  <c r="D121" i="1"/>
  <c r="U120" i="1"/>
  <c r="T120" i="1"/>
  <c r="S120" i="1"/>
  <c r="D120" i="1"/>
  <c r="U119" i="1"/>
  <c r="T119" i="1"/>
  <c r="S119" i="1"/>
  <c r="D119" i="1"/>
  <c r="U118" i="1"/>
  <c r="T118" i="1"/>
  <c r="S118" i="1"/>
  <c r="D118" i="1"/>
  <c r="U117" i="1"/>
  <c r="T117" i="1"/>
  <c r="S117" i="1"/>
  <c r="D117" i="1"/>
  <c r="U116" i="1"/>
  <c r="T116" i="1"/>
  <c r="S116" i="1"/>
  <c r="D116" i="1"/>
  <c r="U115" i="1"/>
  <c r="T115" i="1"/>
  <c r="S115" i="1"/>
  <c r="D115" i="1"/>
  <c r="U114" i="1"/>
  <c r="T114" i="1"/>
  <c r="S114" i="1"/>
  <c r="D114" i="1"/>
  <c r="U113" i="1"/>
  <c r="T113" i="1"/>
  <c r="S113" i="1"/>
  <c r="D113" i="1"/>
  <c r="U112" i="1"/>
  <c r="T112" i="1"/>
  <c r="S112" i="1"/>
  <c r="D112" i="1"/>
  <c r="U111" i="1"/>
  <c r="T111" i="1"/>
  <c r="S111" i="1"/>
  <c r="D111" i="1"/>
  <c r="U110" i="1"/>
  <c r="T110" i="1"/>
  <c r="S110" i="1"/>
  <c r="D110" i="1"/>
  <c r="U109" i="1"/>
  <c r="T109" i="1"/>
  <c r="S109" i="1"/>
  <c r="D109" i="1"/>
  <c r="U108" i="1"/>
  <c r="T108" i="1"/>
  <c r="S108" i="1"/>
  <c r="D108" i="1"/>
  <c r="U107" i="1"/>
  <c r="T107" i="1"/>
  <c r="S107" i="1"/>
  <c r="D107" i="1"/>
  <c r="U106" i="1"/>
  <c r="T106" i="1"/>
  <c r="S106" i="1"/>
  <c r="D106" i="1"/>
  <c r="U105" i="1"/>
  <c r="T105" i="1"/>
  <c r="S105" i="1"/>
  <c r="D105" i="1"/>
  <c r="U104" i="1"/>
  <c r="T104" i="1"/>
  <c r="S104" i="1"/>
  <c r="D104" i="1"/>
  <c r="U103" i="1"/>
  <c r="T103" i="1"/>
  <c r="S103" i="1"/>
  <c r="D103" i="1"/>
  <c r="U102" i="1"/>
  <c r="T102" i="1"/>
  <c r="S102" i="1"/>
  <c r="D102" i="1"/>
  <c r="U101" i="1"/>
  <c r="T101" i="1"/>
  <c r="S101" i="1"/>
  <c r="D101" i="1"/>
  <c r="U100" i="1"/>
  <c r="T100" i="1"/>
  <c r="S100" i="1"/>
  <c r="D100" i="1"/>
  <c r="U99" i="1"/>
  <c r="T99" i="1"/>
  <c r="S99" i="1"/>
  <c r="D99" i="1"/>
  <c r="U98" i="1"/>
  <c r="T98" i="1"/>
  <c r="S98" i="1"/>
  <c r="D98" i="1"/>
  <c r="U97" i="1"/>
  <c r="T97" i="1"/>
  <c r="S97" i="1"/>
  <c r="D97" i="1"/>
  <c r="U96" i="1"/>
  <c r="T96" i="1"/>
  <c r="S96" i="1"/>
  <c r="D96" i="1"/>
  <c r="U95" i="1"/>
  <c r="T95" i="1"/>
  <c r="S95" i="1"/>
  <c r="D95" i="1"/>
  <c r="U94" i="1"/>
  <c r="T94" i="1"/>
  <c r="S94" i="1"/>
  <c r="D94" i="1"/>
  <c r="U93" i="1"/>
  <c r="T93" i="1"/>
  <c r="S93" i="1"/>
  <c r="D93" i="1"/>
  <c r="U92" i="1"/>
  <c r="T92" i="1"/>
  <c r="S92" i="1"/>
  <c r="D92" i="1"/>
  <c r="U91" i="1"/>
  <c r="T91" i="1"/>
  <c r="S91" i="1"/>
  <c r="D91" i="1"/>
  <c r="U90" i="1"/>
  <c r="T90" i="1"/>
  <c r="S90" i="1"/>
  <c r="D90" i="1"/>
  <c r="U89" i="1"/>
  <c r="T89" i="1"/>
  <c r="S89" i="1"/>
  <c r="D89" i="1"/>
  <c r="U88" i="1"/>
  <c r="T88" i="1"/>
  <c r="S88" i="1"/>
  <c r="D88" i="1"/>
  <c r="U87" i="1"/>
  <c r="T87" i="1"/>
  <c r="S87" i="1"/>
  <c r="D87" i="1"/>
  <c r="U86" i="1"/>
  <c r="T86" i="1"/>
  <c r="S86" i="1"/>
  <c r="D86" i="1"/>
  <c r="U85" i="1"/>
  <c r="T85" i="1"/>
  <c r="S85" i="1"/>
  <c r="D85" i="1"/>
  <c r="U84" i="1"/>
  <c r="T84" i="1"/>
  <c r="S84" i="1"/>
  <c r="D84" i="1"/>
  <c r="U83" i="1"/>
  <c r="T83" i="1"/>
  <c r="S83" i="1"/>
  <c r="D83" i="1"/>
  <c r="U82" i="1"/>
  <c r="T82" i="1"/>
  <c r="S82" i="1"/>
  <c r="D82" i="1"/>
  <c r="U81" i="1"/>
  <c r="T81" i="1"/>
  <c r="S81" i="1"/>
  <c r="D81" i="1"/>
  <c r="U80" i="1"/>
  <c r="T80" i="1"/>
  <c r="S80" i="1"/>
  <c r="D80" i="1"/>
  <c r="U79" i="1"/>
  <c r="T79" i="1"/>
  <c r="S79" i="1"/>
  <c r="D79" i="1"/>
  <c r="U78" i="1"/>
  <c r="T78" i="1"/>
  <c r="S78" i="1"/>
  <c r="D78" i="1"/>
  <c r="U77" i="1"/>
  <c r="T77" i="1"/>
  <c r="S77" i="1"/>
  <c r="D77" i="1"/>
  <c r="U76" i="1"/>
  <c r="T76" i="1"/>
  <c r="S76" i="1"/>
  <c r="D76" i="1"/>
  <c r="U75" i="1"/>
  <c r="T75" i="1"/>
  <c r="S75" i="1"/>
  <c r="D75" i="1"/>
  <c r="U74" i="1"/>
  <c r="T74" i="1"/>
  <c r="S74" i="1"/>
  <c r="D74" i="1"/>
  <c r="U73" i="1"/>
  <c r="T73" i="1"/>
  <c r="S73" i="1"/>
  <c r="D73" i="1"/>
  <c r="U72" i="1"/>
  <c r="T72" i="1"/>
  <c r="S72" i="1"/>
  <c r="D72" i="1"/>
  <c r="U71" i="1"/>
  <c r="T71" i="1"/>
  <c r="S71" i="1"/>
  <c r="D71" i="1"/>
  <c r="U70" i="1"/>
  <c r="T70" i="1"/>
  <c r="S70" i="1"/>
  <c r="D70" i="1"/>
  <c r="U69" i="1"/>
  <c r="T69" i="1"/>
  <c r="S69" i="1"/>
  <c r="D69" i="1"/>
  <c r="U68" i="1"/>
  <c r="T68" i="1"/>
  <c r="S68" i="1"/>
  <c r="D68" i="1"/>
  <c r="U67" i="1"/>
  <c r="T67" i="1"/>
  <c r="S67" i="1"/>
  <c r="D67" i="1"/>
  <c r="U66" i="1"/>
  <c r="T66" i="1"/>
  <c r="S66" i="1"/>
  <c r="D66" i="1"/>
  <c r="U65" i="1"/>
  <c r="T65" i="1"/>
  <c r="S65" i="1"/>
  <c r="D65" i="1"/>
  <c r="U64" i="1"/>
  <c r="T64" i="1"/>
  <c r="S64" i="1"/>
  <c r="D64" i="1"/>
  <c r="U63" i="1"/>
  <c r="T63" i="1"/>
  <c r="S63" i="1"/>
  <c r="D63" i="1"/>
  <c r="U62" i="1"/>
  <c r="T62" i="1"/>
  <c r="S62" i="1"/>
  <c r="D62" i="1"/>
  <c r="U61" i="1"/>
  <c r="T61" i="1"/>
  <c r="S61" i="1"/>
  <c r="D61" i="1"/>
  <c r="U60" i="1"/>
  <c r="T60" i="1"/>
  <c r="S60" i="1"/>
  <c r="D60" i="1"/>
  <c r="U59" i="1"/>
  <c r="T59" i="1"/>
  <c r="S59" i="1"/>
  <c r="D59" i="1"/>
  <c r="U58" i="1"/>
  <c r="T58" i="1"/>
  <c r="S58" i="1"/>
  <c r="D58" i="1"/>
  <c r="U57" i="1"/>
  <c r="T57" i="1"/>
  <c r="S57" i="1"/>
  <c r="D57" i="1"/>
  <c r="U56" i="1"/>
  <c r="T56" i="1"/>
  <c r="S56" i="1"/>
  <c r="D56" i="1"/>
  <c r="U55" i="1"/>
  <c r="T55" i="1"/>
  <c r="S55" i="1"/>
  <c r="D55" i="1"/>
  <c r="U54" i="1"/>
  <c r="T54" i="1"/>
  <c r="S54" i="1"/>
  <c r="D54" i="1"/>
  <c r="U53" i="1"/>
  <c r="T53" i="1"/>
  <c r="S53" i="1"/>
  <c r="D53" i="1"/>
  <c r="U52" i="1"/>
  <c r="T52" i="1"/>
  <c r="S52" i="1"/>
  <c r="D52" i="1"/>
  <c r="U51" i="1"/>
  <c r="T51" i="1"/>
  <c r="S51" i="1"/>
  <c r="D51" i="1"/>
  <c r="U50" i="1"/>
  <c r="T50" i="1"/>
  <c r="S50" i="1"/>
  <c r="D50" i="1"/>
  <c r="U49" i="1"/>
  <c r="T49" i="1"/>
  <c r="S49" i="1"/>
  <c r="D49" i="1"/>
  <c r="U48" i="1"/>
  <c r="T48" i="1"/>
  <c r="S48" i="1"/>
  <c r="D48" i="1"/>
  <c r="U47" i="1"/>
  <c r="T47" i="1"/>
  <c r="S47" i="1"/>
  <c r="D47" i="1"/>
  <c r="U46" i="1"/>
  <c r="T46" i="1"/>
  <c r="S46" i="1"/>
  <c r="D46" i="1"/>
  <c r="U45" i="1"/>
  <c r="T45" i="1"/>
  <c r="S45" i="1"/>
  <c r="D45" i="1"/>
  <c r="U44" i="1"/>
  <c r="T44" i="1"/>
  <c r="S44" i="1"/>
  <c r="D44" i="1"/>
  <c r="U43" i="1"/>
  <c r="T43" i="1"/>
  <c r="S43" i="1"/>
  <c r="D43" i="1"/>
  <c r="U42" i="1"/>
  <c r="T42" i="1"/>
  <c r="S42" i="1"/>
  <c r="D42" i="1"/>
  <c r="U41" i="1"/>
  <c r="T41" i="1"/>
  <c r="S41" i="1"/>
  <c r="D41" i="1"/>
  <c r="U40" i="1"/>
  <c r="T40" i="1"/>
  <c r="S40" i="1"/>
  <c r="D40" i="1"/>
  <c r="U39" i="1"/>
  <c r="T39" i="1"/>
  <c r="S39" i="1"/>
  <c r="D39" i="1"/>
  <c r="U38" i="1"/>
  <c r="T38" i="1"/>
  <c r="S38" i="1"/>
  <c r="D38" i="1"/>
  <c r="U37" i="1"/>
  <c r="T37" i="1"/>
  <c r="S37" i="1"/>
  <c r="D37" i="1"/>
  <c r="U36" i="1"/>
  <c r="T36" i="1"/>
  <c r="S36" i="1"/>
  <c r="D36" i="1"/>
  <c r="U35" i="1"/>
  <c r="T35" i="1"/>
  <c r="S35" i="1"/>
  <c r="D35" i="1"/>
  <c r="U34" i="1"/>
  <c r="T34" i="1"/>
  <c r="S34" i="1"/>
  <c r="D34" i="1"/>
  <c r="U33" i="1"/>
  <c r="T33" i="1"/>
  <c r="S33" i="1"/>
  <c r="D33" i="1"/>
  <c r="U32" i="1"/>
  <c r="T32" i="1"/>
  <c r="S32" i="1"/>
  <c r="D32" i="1"/>
  <c r="U31" i="1"/>
  <c r="T31" i="1"/>
  <c r="S31" i="1"/>
  <c r="D31" i="1"/>
  <c r="U30" i="1"/>
  <c r="T30" i="1"/>
  <c r="S30" i="1"/>
  <c r="D30" i="1"/>
  <c r="U29" i="1"/>
  <c r="T29" i="1"/>
  <c r="S29" i="1"/>
  <c r="D29" i="1"/>
  <c r="U28" i="1"/>
  <c r="T28" i="1"/>
  <c r="S28" i="1"/>
  <c r="D28" i="1"/>
  <c r="U27" i="1"/>
  <c r="T27" i="1"/>
  <c r="S27" i="1"/>
  <c r="D27" i="1"/>
  <c r="U26" i="1"/>
  <c r="T26" i="1"/>
  <c r="S26" i="1"/>
  <c r="D26" i="1"/>
  <c r="U25" i="1"/>
  <c r="T25" i="1"/>
  <c r="S25" i="1"/>
  <c r="D25" i="1"/>
  <c r="U24" i="1"/>
  <c r="T24" i="1"/>
  <c r="S24" i="1"/>
  <c r="D24" i="1"/>
  <c r="U23" i="1"/>
  <c r="T23" i="1"/>
  <c r="S23" i="1"/>
  <c r="D23" i="1"/>
  <c r="U22" i="1"/>
  <c r="T22" i="1"/>
  <c r="S22" i="1"/>
  <c r="D22" i="1"/>
  <c r="U21" i="1"/>
  <c r="T21" i="1"/>
  <c r="S21" i="1"/>
  <c r="D21" i="1"/>
  <c r="U20" i="1"/>
  <c r="T20" i="1"/>
  <c r="S20" i="1"/>
  <c r="D20" i="1"/>
  <c r="U19" i="1"/>
  <c r="T19" i="1"/>
  <c r="S19" i="1"/>
  <c r="D19" i="1"/>
  <c r="U18" i="1"/>
  <c r="T18" i="1"/>
  <c r="S18" i="1"/>
  <c r="D18" i="1"/>
  <c r="U17" i="1"/>
  <c r="T17" i="1"/>
  <c r="S17" i="1"/>
  <c r="D17" i="1"/>
  <c r="U16" i="1"/>
  <c r="T16" i="1"/>
  <c r="S16" i="1"/>
  <c r="D16" i="1"/>
  <c r="U15" i="1"/>
  <c r="T15" i="1"/>
  <c r="S15" i="1"/>
  <c r="D15" i="1"/>
  <c r="U14" i="1"/>
  <c r="T14" i="1"/>
  <c r="S14" i="1"/>
  <c r="D14" i="1"/>
  <c r="U13" i="1"/>
  <c r="T13" i="1"/>
  <c r="S13" i="1"/>
  <c r="D13" i="1"/>
  <c r="U12" i="1"/>
  <c r="T12" i="1"/>
  <c r="S12" i="1"/>
  <c r="D12" i="1"/>
  <c r="U11" i="1"/>
  <c r="T11" i="1"/>
  <c r="S11" i="1"/>
  <c r="D11" i="1"/>
  <c r="U10" i="1"/>
  <c r="T10" i="1"/>
  <c r="S10" i="1"/>
  <c r="D10" i="1"/>
  <c r="U9" i="1"/>
  <c r="T9" i="1"/>
  <c r="S9" i="1"/>
  <c r="D9" i="1"/>
  <c r="U8" i="1"/>
  <c r="T8" i="1"/>
  <c r="S8" i="1"/>
  <c r="D8" i="1"/>
  <c r="U7" i="1"/>
  <c r="T7" i="1"/>
  <c r="S7" i="1"/>
  <c r="D7" i="1"/>
  <c r="U6" i="1"/>
  <c r="T6" i="1"/>
  <c r="S6" i="1"/>
  <c r="D6" i="1"/>
  <c r="U5" i="1"/>
  <c r="T5" i="1"/>
  <c r="S5" i="1"/>
  <c r="D5" i="1"/>
  <c r="U4" i="1"/>
  <c r="T4" i="1"/>
  <c r="S4" i="1"/>
  <c r="D4" i="1"/>
  <c r="U3" i="1"/>
  <c r="T3" i="1"/>
  <c r="S3" i="1"/>
  <c r="D3" i="1"/>
  <c r="U2" i="1"/>
  <c r="T2" i="1"/>
  <c r="S2" i="1"/>
  <c r="D2" i="1"/>
</calcChain>
</file>

<file path=xl/sharedStrings.xml><?xml version="1.0" encoding="utf-8"?>
<sst xmlns="http://schemas.openxmlformats.org/spreadsheetml/2006/main" count="5992" uniqueCount="983">
  <si>
    <t>Notifying Member</t>
  </si>
  <si>
    <t>Distribution date</t>
  </si>
  <si>
    <t>Document symbol</t>
  </si>
  <si>
    <t>Title</t>
  </si>
  <si>
    <t>Description</t>
  </si>
  <si>
    <t>Products covered</t>
  </si>
  <si>
    <t>HS code(s)</t>
  </si>
  <si>
    <t>ICS code(s)</t>
  </si>
  <si>
    <t>Objectives</t>
  </si>
  <si>
    <t>Objectives free text</t>
  </si>
  <si>
    <t>Keywords</t>
  </si>
  <si>
    <t>Specific regions or countries likely to be affected</t>
  </si>
  <si>
    <t>Final date for comments</t>
  </si>
  <si>
    <t>Proposed adoption  date</t>
  </si>
  <si>
    <t>Proposed entry  into  force date</t>
  </si>
  <si>
    <t>Notification type</t>
  </si>
  <si>
    <t>Notified document</t>
  </si>
  <si>
    <t>Link to notification(EN)</t>
  </si>
  <si>
    <t>Link to notification(FR)</t>
  </si>
  <si>
    <t>Link to notification(ES)</t>
  </si>
  <si>
    <t>Technical Regulation (Article 2.9.2)</t>
  </si>
  <si>
    <t>Technical Regulation - urgent (Article 2.10.1)</t>
  </si>
  <si>
    <t>Conformity Assessment Procedure (Article 5.6.2)</t>
  </si>
  <si>
    <t>Conformity Assessment Procedure - urgent  (Article 5.7.1)</t>
  </si>
  <si>
    <t>Technical Regulation - local government (Article 3.2)</t>
  </si>
  <si>
    <t>Conformity Assessment Procedure - local government (Article 7.2)</t>
  </si>
  <si>
    <t>Other</t>
  </si>
  <si>
    <t>Relevant documents</t>
  </si>
  <si>
    <t>Codex Alimentarius Commission</t>
  </si>
  <si>
    <t>World Organization for Animal Health (OIE)</t>
  </si>
  <si>
    <t>International Plant Protection Convention</t>
  </si>
  <si>
    <t>None</t>
  </si>
  <si>
    <t>Does this proposed regulation conform to the relevant international standard?</t>
  </si>
  <si>
    <t>If no, describe, whenever possible how and why it deviates from the international standard</t>
  </si>
  <si>
    <t>Burundi</t>
  </si>
  <si>
    <t>DEAS 1029: 2026, Rabbit meat (carcass and cuts) — Specification, First edition </t>
  </si>
  <si>
    <t>This draft East African Standard specifies the requirements, sampling and test methods for rabbit meat (carcass and cuts) intended for human consumption.Note: This Draft Tanzania Standard was also notified under SPS committee.</t>
  </si>
  <si>
    <t>(HS code(s): 020810); Meat and meat products (ICS code(s): 67.120.10)</t>
  </si>
  <si>
    <t>020810 - Fresh, chilled or frozen meat and edible offal of rabbits or hares</t>
  </si>
  <si>
    <t>67.120.10 - Meat and meat products</t>
  </si>
  <si>
    <t>Consumer information, labelling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 Cost saving and productivity enhancement (TBT)</t>
  </si>
  <si>
    <t/>
  </si>
  <si>
    <t>Food standards</t>
  </si>
  <si>
    <t>To be determined</t>
  </si>
  <si>
    <t>Regular notification</t>
  </si>
  <si>
    <r>
      <rPr>
        <sz val="11"/>
        <rFont val="Calibri"/>
      </rPr>
      <t>https://members.wto.org/crnattachments/2026/TBT/TZA/26_02804_00_e.pdf</t>
    </r>
  </si>
  <si>
    <t>Yes</t>
  </si>
  <si>
    <t>No</t>
  </si>
  <si>
    <t>AOAC 971.21, Mercury in food. Flameless atomic absorption Spectrophotometry methodAOAC 999.10, Lead, Cadmium, Zinc, Copper, and Iron in Foods. Atomic Absorption Spectrophotometry after Microwave DigestionCAC/GL 50, General guidelines on samplingCAC/RCP 58, Code of hygienic practice for meatCODEX STAN 192, General standard for food additivesCX/MRL 2, Maximum residue limits for veterinary drugs in foodEAS 38; Labelling of pre-packaged foods — SpecificationEAS 39, Hygiene in the food and drink manufacturing industry — Code of practiceISO 4833-1, Microbiology of the food chain — Horizontal method for the enumeration of microorganisms — Part 1: Colony count at 30 degrees C by the pour plate techniqueISO 5961, Water quality — Determination of cadmium by atomic absorption spectrometryISO 6579, Microbiology of food and animal feeding stuffs — Horizontal method for the detection of Salmonella spp.ISO 6888-1, Microbiology of food and animal feeding stuffs — Horizontal method for the enumeration of coagulase-positive staphylococci (Staphylococcus aureus and other species) — Part 1: Technique using Baird- Parker agar mediumISO 7937, Microbiology of food and animal feeding stuffs — Horizontal method for the enumeration of Clostridium perfringens — Colony count techniqueISO 10272-1, Microbiology of the food chain — Horizontal method for detection and enumeration of Campylobacter spp. — Part 1: Detection methodISO 11290-1, Microbiology of the food chain — Horizontal method for the detection and enumeration of Listeria monocytogenes and of Listeria spp. — Part 1: Detection methodISO 13720, Meat and meat products — Enumeration of presumptive Pseudomonas spp.ISO 16654, Microbiology of food and animal feeding stuffs — Horizontal method for the detection of Escherichia coli O157ISO 16649-1, Microbiology of the food chain — Horizontal method for the enumeration of beta-glucuronidase- positive Escherichia coli — Part 1: Colony-count technique at 44 degrees C using membranes and 5-bromo-4- chloro-3-indolyl Beta-D-glucuronideISO 17294-2, Water quality — Application of inductively coupled plasma mass spectrometry (ICP-MS) — Part 2: Determination of 62 elementsISO 17604, Microbiology of the food chain — Carcass sampling for microbiological analysis</t>
  </si>
  <si>
    <t>Kenya</t>
  </si>
  <si>
    <t>Rwanda</t>
  </si>
  <si>
    <t>Tanzania</t>
  </si>
  <si>
    <t>Uganda</t>
  </si>
  <si>
    <t>DEAS 1350:2026, Meat Extract — Specification, First edition </t>
  </si>
  <si>
    <t>This draft East African standard specifies the requirements, sampling and test methods for Meat extract from food animals intended for human consumptionNote: This Draft Tanzania Standard was also notified under SPS committee.</t>
  </si>
  <si>
    <t>Extracts and juices of meat, fish or crustaceans, molluscs or other aquatic invertebrates. (HS code(s): 1603); Meat and meat products (ICS code(s): 67.120.10)</t>
  </si>
  <si>
    <t>1603 - Extracts and juices of meat, fish or crustaceans, molluscs or other aquatic invertebrates.</t>
  </si>
  <si>
    <r>
      <rPr>
        <sz val="11"/>
        <rFont val="Calibri"/>
      </rPr>
      <t>https://members.wto.org/crnattachments/2026/TBT/TZA/26_02805_00_e.pdf</t>
    </r>
  </si>
  <si>
    <t>AOAC 972.25, Lead in food. Atomic absorption spectrophotometric methodCXM 2, Maximum residue limits (MRLs) and risk management recommendations (RMRs)for residues of veterinary drugs in foodsCXG 50 General guidelines on samplingEAS 39, General principles of food hygiene -Code of practice.ISO 6579-1, Microbiology of food and feeding staffs – Horizontal method for detection of Salmonella spp.ISO 7937, Microbiology of food and animal feeding stuffs – Horizontal method for the enumeration of Clostridium perfringens – Colony-count technique.ISO 6888-1, Microbiology of food and animal feeding stuffs – Horizontal method for the enumeration of coagulase-positive staphylococci (Staphylococcus aureus and other species) – Part 1: Technique using Baird- Parker agar medium – Amendment 1: Inclusion of precision dataEAS 38, Labelling of pre-packaged foods — General requirementsISO 7251, Microbiology of food and feeding-stuffs – Horizontal method for the detection and enumeration of presumptive Escherichia Coli – Most Probable Number TechniqueISO 11290-1, Microbiology of food and animal feeding stuffs – Horizontal method for the detection and enumeration of Listeria monocytogenes – Part 1 – Detection methodISO 1443 Meat and meat products – Determination of total fat contentISO 17604 Microbiology of the food chain – Carcass sampling for microbiology analysisISO 10272-1:2006 Microbiology of food and animal feeding stuffs – Horizontal method for detection and enumeration of Campylobacter spp. – Part 1: Detection methodCodex Stan 193 – Codex general standard for contaminants and toxins in food and feed.ISO 21527-1 Microbiology of food and animal feeding stuffs — Horizontal method for the enumeration of yeasts and moulds Part 1: Colony count technique in products with water activity greater than 0,95</t>
  </si>
  <si>
    <t>DEAS1028: 2026, Ham — Specification , First edition </t>
  </si>
  <si>
    <t>This draft East African Standard specifies requirements, sampling and test methods for ham. The standard applies to the cured ham and may be smoked or cooked, spiced and/or flavouredNote: This Draft Tanzania Standard was also notified under SPS committee.</t>
  </si>
  <si>
    <t>Hams, shoulders and cuts thereof of swine, salted, in brine, dried or smoked, with bone in (HS code(s): 021011); Meat and meat products (ICS code(s): 67.120.10)</t>
  </si>
  <si>
    <t>021011 - Hams, shoulders and cuts thereof of swine, salted, in brine, dried or smoked, with bone in</t>
  </si>
  <si>
    <r>
      <rPr>
        <sz val="11"/>
        <rFont val="Calibri"/>
      </rPr>
      <t>https://members.wto.org/crnattachments/2026/TBT/TZA/26_02806_00_e.pdf</t>
    </r>
  </si>
  <si>
    <t>CXC 58, Code of hygienic practice for meatCXC 68, Code of practice for the reduction of contamination of food with Polycyclic Aromatic Hydrocarbons(PAH) from smoking and direct drying processesCXS General standard for food additivesCXM 2, Maximum residue limits for veterinary drugs in foodEAS 12, Potable water — SpecificationEAS 35, Edible table salt — SpecificationEAS 38, Labelling of pre-packaged foods — General requirementsEAS 39, Hygiene in the food and drink manufacturing industry — Code of practiceISO 5961, Water quality — Determination of cadmium by atomic absorption spectrometryISO 6579-1, Microbiology of the food chain — Horizontal method for the detection, enumeration and serotyping of Salmonella — Part 1: Detection of Salmonella spp.ISO 6633, Fruits, vegetables and derived products — Determination of lead content — Flameless atomic absorption spectrometric methodISO 6637, Fruits, vegetables and derived products — Determination of mercury content — Flameless atomic absorption methodISO 6888-1, Microbiology of food and animal feeding stuffs — Horizontal method for the enumeration of coagulase-positive staphylococci (Staphylococcus aureus and other species) — Part 1: Technique using Baird- Parker agar mediumISO 7937, Microbiology of food and animal feeding stuffs — Horizontal method for the enumeration of Clostridium perfringens — Colony-count techniqueISO 11290-1, Microbiology of the food chain — Horizontal method for the detection and enumeration of Listeria monocytogenes and of Listeria spp. — Part 1: Detection methodISO 16654, Microbiology of food and animal feeding stuffs — Horizontal method for the detection of Escherichia coli O157ISO 17294-2, Water quality — Application of inductively coupled plasma mass spectrometry (ICP-MS) — Part 2: Determination of 62 elementsISO/TS 17728, Microbiology of the food chain — Sampling techniques for microbiological analysis of food and feed samplesISO 21527-2, Microbiology of food and animal feeding stuffs — Horizontal method for the enumeration of yeasts and moulds — Part 2: Colony count technique in products with water activity less than or equal to 0.95</t>
  </si>
  <si>
    <t>DEAS 1027: 2026, Bacon — Specification, First edition </t>
  </si>
  <si>
    <t>This draft East African Standard specifies requirements, sampling and test methods for bacon.Note: This Draft Tanzania Standard was also notified under SPS committee.</t>
  </si>
  <si>
    <t>Fresh or chilled bovine meat, boneless (HS code(s): 020130); Meat and meat products (ICS code(s): 67.120.10)</t>
  </si>
  <si>
    <t>020130 - Fresh or chilled bovine meat, boneless</t>
  </si>
  <si>
    <r>
      <rPr>
        <sz val="11"/>
        <rFont val="Calibri"/>
      </rPr>
      <t>https://members.wto.org/crnattachments/2026/TBT/TZA/26_02807_00_e.pdf</t>
    </r>
  </si>
  <si>
    <t>AOAC 971.21, Mercury in food. Flameless atomic absorption Spectrophotometry methodAOAC 999.10, Lead, Cadmium, Zinc, Copper, and Iron in Foods. Atomic Absorption Spectrophotometry after Microwave DigestionCAC/GL 50, General guidelines on samplingCAC/GL 66, Guidelines for the use of flavouringsCAC/RCP 58, Code of hygienic practice for meatCAC/RCP 68, Code of practice for the reduction of contamination of food with polycyclic aromatic hydrocarbons (PAH) from smoking and direct drying processesCODEX STAN 192, General standard for food additivesCX/MRL 2, Maximum residue limits (MRLS) and risk management recommendations (RMRS) for residues of veterinary drugs in foodsEAS 12, Potable water — SpecificationEAS 35, Fortified food grade salt — SpecificationEAS 38, Labelling of pre-packaged foods — SpecificationEAS 39, Hygiene in the food and drink manufacturing industry — Code of practiceISO 5961, Water quality — Determination of cadmium by atomic absorption spectrometryISO 6579-1, Microbiology of the food chain — Horizontal method for the detection, enumeration and serotyping of Salmonella — Part 1: Detection of Salmonella spp.ISO 6633, Fruits, vegetables and derived products — Determination of lead content — Flameless atomic absorption spectrometric methodISO 6637, Fruits, vegetables and derived products — Determination of mercury content — Flameless atomic absorption methodISO 6888-1, Microbiology of food and animal feeding stuffs — Horizontal method for the enumeration of coagulase-positive staphylococci (Staphylococcus aureus and other species) — Part 1: Technique using Baird Parker agar mediumISO 7937, Microbiology of food and animal feeding stuffs — Horizontal method for the enumeration of Clostridium perfringens — Colony-count techniqueISO 16654, Microbiology of food and animal feeding stuffs — Horizontal method for the detection of Escherichia coli O157ISO 11290-1, Microbiology of the food chain — Horizontal method for the detection and enumeration of Listeria monocytogenes and of Listeria spp. — Part 1: Detection methodISO 17294-2, Water quality — Application of inductively coupled plasma mass spectrometry (ICP-MS) — Part 2: Determination of selected elements including uranium isotopesISO/TS 17728, Microbiology of the food chain — Sampling techniques for microbiological analysis of food and feed samplesISO 21527-2, Microbiology of food and animal feeding stuffs — Horizontal method for the enumeration of yeasts and moulds — Part 2: Colony count technique in products with water activity less than or equal to 0.95EAS 1138 Design and operation of slaughterhouse — Requirements</t>
  </si>
  <si>
    <t>DEAS 1026: 2026,Minced meat — Specification, First edition </t>
  </si>
  <si>
    <t>This draft East African Standard specifies requirements, sampling and test methods for minced meat intended for human consumption. Note: This Draft Tanzania Standard was also notified under SPS committee.</t>
  </si>
  <si>
    <r>
      <rPr>
        <sz val="11"/>
        <rFont val="Calibri"/>
      </rPr>
      <t>https://members.wto.org/crnattachments/2026/TBT/TZA/26_02808_00_e.pdf</t>
    </r>
  </si>
  <si>
    <t>AOAC 971.21, Mercury in food. Flameless atomic absorption Spectrophotometry methodAOAC 999.10, Lead, Cadmium, Zinc, Copper, and Iron in Foods. Atomic Absorption Spectrophotometry after Microwave DigestionAOAC 2011.04, Protein in raw and processed meats. Automated dye-binding methodCAC/GL 50, General guidelines on samplingCAC/RCP 58, Code of hygienic practice for meatCX/MRL 2, Maximum residue limits (MRLS) and risk management recommendations (RMRS) for residues of veterinary drugs in foodsEAS 38; Labelling of pre-packaged foods — SpecificationEAS 39, Hygiene in the food and drink manufacturing industry — Code of practiceISO 936, Meat and meat products — Determination of total ashISO 1443, Meat and meat products — Determination of total fat contentISO 4833-1, Microbiology of the food chain — Horizontal method for the enumeration of microorganisms — Part 1: Colony count at 30 degrees C by the pour plate techniqueISO 5961, Water quality — Determination of cadmium by atomic absorption spectrometryISO 6579-1, Microbiology of the food chain — Horizontal method for the detection, enumeration and serotyping of Salmonella — Part 1: Detection of Salmonella spp.ISO 6888-1, Microbiology of food and animal feeding stuffs — Horizontal method for the enumeration of coagulase-positive staphylococci (Staphylococcus aureus and other species) — Part 1: Technique using Baird- Parker agar mediumISO 7937, Microbiology of food and animal feeding stuffs — Horizontal method for the enumeration of Clostridium perfringens — Colony count techniqueISO 10272-1, Microbiology of the food chain — Horizontal method for detection and enumeration of Campylobacter spp. — Part 1: Detection methodISO 11290-1, Microbiology of the food chain — Horizontal method for the detection and enumeration of Listeria monocytogenes and of Listeria spp. — Part 1: Detection methodISO 16654, Microbiology of food and animal feeding stuffs — Horizontal method for the detection of Escherichia coli O157ISO 17294-2, Water quality — Application of inductively coupled plasma mass spectrometry (ICP-MS) — Part 2: Determination of 62 elementsISO/TS 17728, Microbiology of the food chain — Sampling techniques for microbiological analysis of food and feed samples</t>
  </si>
  <si>
    <t>Mexico</t>
  </si>
  <si>
    <t>Proyecto de Norma Oficial Mexicana PROY-NOM-029-ASEA-2026 Transporte de Gas Licuado de Petróleo por medio de Auto-tanque y Semirremolque. </t>
  </si>
  <si>
    <t>The notified draft text establishes the industrial safety, operational safety and environmental protection technical specifications and requirements with which regulated entities that transport liquefied petroleum gas by means of a tanker truck or semi-trailer, in the latter case with its respective tractor unit (tractor-trailer), must comply.</t>
  </si>
  <si>
    <t>Establece las especificaciones técnicas y requisitos de Seguridad Industrial, Seguridad Operativa y protección al medio ambiente que deben cumplir los Regulados que realicen la actividad de Transporte de Gas Licuado de Petróleo por medio de Auto-tanque y Semirremolque, en este último caso con su respectivo Tractocamión (Tractocamión-Semirremolque).</t>
  </si>
  <si>
    <t>13.020 - Environmental protection</t>
  </si>
  <si>
    <t>Protection of the environment (TBT)</t>
  </si>
  <si>
    <r>
      <rPr>
        <sz val="11"/>
        <rFont val="Calibri"/>
      </rPr>
      <t>https://members.wto.org/crnattachments/2026/TBT/MEX/26_02790_00_s.pdf</t>
    </r>
  </si>
  <si>
    <t>The following current Mexican Official Standards, or, where applicable, those replacing them, and international regulations must be consulted for the correct application of the notified draft Standard:• Norma Oficial Mexicana NOM-005-SESH-2010, Equipos de carburación de Gas L.P. en motores de combustión interna. Instalación y mantenimiento. Published in the Official Journal on 26 November 2010.• Norma Oficial Mexicana NOM-009-SESH-2011, Recipientes para contener Gas L.P., tipo no transportable. Especificaciones y métodos de prueba. Published in the Official Journal on 8 September 2011.• Norma Oficial Mexicana NOM-006-SCT-2-2023, Aspectos básicos para la revisión ocular de la unidad destinada al transporte de mercancías peligrosas. Published in the Official Journal on 23 May 2024.• Norma Oficial Mexicana NOM-019-SCT2/2015, Especificaciones técnicas y disposiciones generales para la limpieza y control de remanentes de substancias y residuos peligrosos en las unidades que transportan materiales y residuos peligrosos. Published in the Official Journal on 27 January 2016.• Norma Oficial Mexicana NOM-035-SCT-2-2022, Remolques, semirremolques y convertidores-Especificaciones de seguridad y métodos de prueba. Published in the Official Journal on 1 March 2022.• Norma Oficial Mexicana NOM-057-SCT2/2003, Requerimientos generales para el diseño y construcción de autotanques destinados al transporte de gases comprimidos, especificación SCT 331. Published in the Official Journal on 26 January 2004.• Norma Oficial Mexicana NOM-068-SCT-2-2014, Transporte terrestre-Servicio de autotransporte federal de pasaje, turismo, carga, sus servicios auxiliares y transporte privado-Condiciones físico-mecánica y de seguridad para la operación en vías generales de comunicación de jurisdicción federal. Published in the Official Journal on 19 January 2015.• Norma Oficial Mexicana NOM-013-SEDG-2002, Evaluación de espesores mediante medición ultrasónica usando el método de pulso-eco, para la verificación de recipientes tipo no portátil para contener Gas L.P., en uso. Published in the Official Journal on 26 April 2002.• Norma Oficial Mexicana NOM-033-STPS-2015, Condiciones de seguridad para realizar trabajos en espacios confinados. Published in the Official Journal on 31 August 2015.• Norma Mexicana NMX-X-013-SCFI-2011, Gas L.P.- Válvulas de Exceso de Flujo y de No Retroceso, que se utilizan en tuberías y recipientes - Especificaciones y Métodos de Prueba (cancela a la NMX-X-013-SCFI-2005). Notice of entry into force published in the Official Journal on 16 August 2011.• Norma Mexicana NMX-B-482-CANACERO-2016, Industria siderúrgica-capacitación, calificación y certificación de personal en ensayos no destructivos (cancela a la NMX-B-482-1991). Notice of entry into force published in the Official Journal on 20 October 2016.• Estándar de Competencia EC1731 Operación del tractocamión de quinta rueda y semirremolque para Transporte de Gas L.P. Published in the Official Journal on 20 November 2025.</t>
  </si>
  <si>
    <t>Proyecto de Norma Oficial Mexicana PROY-NOM-028-ASEA-2026 Transporte y/o Distribución de Gas Natural Licuado por medio de semirremolques-Condiciones de Seguridad y Operación de recipientes y equipos a bordo.</t>
  </si>
  <si>
    <t>The notified draft Mexican Official Standard seeks to establish the technical specifications and requirements regarding industrial safety, operational safety and environmental protection, with which regulated entities that transport and/or distribute liquefied natural gas (LNG) by means of LNG containers, equipment and G/TBT/N/MEX/570- 2 - accessories on board semi-trailers must comply, at the start of operations, during the operation and maintenance phase, and at the end of operations.</t>
  </si>
  <si>
    <t>Establece las especificaciones técnicas y requisitos en materia de Seguridad Industrial, Seguridad Operativa y protección al medio ambiente, que deben cumplir los Regulados que realicen las actividades de Transporte y/o Distribución de Gas Natural Licuado (GNL) a través de Recipientes de GNL, equipos y accesorios a bordo de Semirremolques, durante las etapas de inicio de operaciones, Operación y Mantenimiento, y término de operaciones.</t>
  </si>
  <si>
    <r>
      <rPr>
        <sz val="11"/>
        <rFont val="Calibri"/>
      </rPr>
      <t>https://members.wto.org/crnattachments/2026/TBT/MEX/26_02791_00_s.pdf</t>
    </r>
  </si>
  <si>
    <t>The following current Mexican Official Standards, or, where applicable, those replacing them, and international regulations must be consulted for the correct application of the notified draft standard:• NOM-002-STPS-2010, Condiciones de seguridad-Prevención y protección contra incendios en los centros de trabajo. Published in the Official Journal on 9 December 2010.• NOM-008-SE-2021, Sistema general de unidades de medida (cancela a la NOM-008-SCFI-2002). Published in the Official Journal on 29 December 2023.</t>
  </si>
  <si>
    <t>United States of America</t>
  </si>
  <si>
    <t>Foam Fire-Extinguishing Systems</t>
  </si>
  <si>
    <t>Notice of proposed rulemaking - The Coast Guard must approve marine foam fire-extinguishing 
systems. Currently, eight guidance documents set out the existing type 
approval criteria. The Coast Guard proposes to update and codify the 
type approval criteria to reflect current industry practices. Criteria 
updates would reflect advancements in technology, reduce certain 
testing and design requirements, and reduce the administrative burden 
on industry and the government. This deregulatory measure would result 
in cost savings for industry and the government.</t>
  </si>
  <si>
    <t>Marine foam fire-extinguishing systems; Quality (ICS code(s): 03.120); Protection against fire (ICS code(s): 13.220); Seagoing vessels (ICS code(s): 47.040); Inland navigation vessels (ICS code(s): 47.060); Small craft (ICS code(s): 47.080)</t>
  </si>
  <si>
    <t>03.120 - Quality; 13.220 - Protection against fire; 47.040 - Seagoing vessels; 47.060 - Inland navigation vessels; 47.080 - Small craft</t>
  </si>
  <si>
    <t>Protection of human health or safety (TBT); Quality requirements (TBT); Cost saving and productivity enhancement (TBT)</t>
  </si>
  <si>
    <r>
      <rPr>
        <sz val="11"/>
        <rFont val="Calibri"/>
      </rPr>
      <t>https://members.wto.org/crnattachments/2026/TBT/USA/26_02792_00_e.pdf</t>
    </r>
  </si>
  <si>
    <t xml:space="preserve">91 Federal Register (FR) 30557, 26 May 2026; Title 46 Code of Federal Regulations (CFR) Part 162_x000D_
https://www.govinfo.gov/content/pkg/FR-2026-05-26/html/2026-10413.htm_x000D_
https://www.govinfo.gov/content/pkg/FR-2026-05-26/pdf/2026-10413.pdfThis notice of proposed rulemaking is identified by Docket Number USCG-2022-0471. The Docket Folder is available on Regulations.gov at https://www.regulations.gov/docket/USCG-2022-0471/document and provides access to primary documents as well as comments received. Documents are also accessible from Regulations.gov by searching the Docket Number. _x000D_
_x000D_
</t>
  </si>
  <si>
    <t>Viet Nam</t>
  </si>
  <si>
    <t>Draft Decree on the Management of Cosmetics</t>
  </si>
  <si>
    <t>1. This draft Decree regulates the management of cosmetics, including:_x000D_
a) Manufacture of cosmetics in Vietnam;_x000D_
b) Cosmetic product notification;_x000D_
c) Management of imported cosmetic products and issuance of Certificates of Free Sale for exported cosmetic products;_x000D_
d) Product Information Files (PIF), labeling and advertising of cosmetics;_x000D_
e) Inspection, surveillance and ensuring the safety and quality of cosmetic products;_x000D_
g) Recall of cosmetic products, revocation of the registration number of the cosmetic product declaration form, and cessation of receiving applications for cosmetic product declarations._x000D_
2. This draft Decree applies to domestic and foreign agencies, organizations, and individuals involved in activities related to cosmetic products in Vietnam, including: Manufacturing, distribution, trading, advertising, quality control, and services related to the supply and use of cosmetic products._x000D_
3. This Draft Decree consists of 09 Chapters and 49 Articles, specifically:_x000D_
1. Chapter I – General Provisions consists of 04 Articles providing for:_x000D_
Scope of regulation and subjects of application; Interpretation of terms; Principles for management of cosmetic product quality and safety; Implementation of administrative procedures and data management in the electronic environment._x000D_
2. Chapter II – Cosmetic Manufacturing in Vietnam consists of 08 Articles providing for:_x000D_
- Cosmetic manufacturing establishments must satisfy requirements relating to personnel, facilities, equipment and quality management systems, and shall undergo periodic assessments every three years or extraordinary assessments where necessary._x000D_
- Consolidation of the conditions for issuance of the Certificate of Eligibility for Cosmetic Manufacturing and the CGMP Certificate into a single set of conditions._x000D_
- Full decentralization to provincial-level People’s Committees for the issuance, amendment and revocation of Certificates of Eligibility for Cosmetic Manufacturing and CGMP Certificates._x000D_
- Specific provisions on cases of revocation of Certificates of Eligibility for Cosmetic Manufacturing._x000D_
3. Chapter III – Cosmetic Product Notification consists of 08 Articles providing for:_x000D_
- Cosmetic products must be notified to the competent state authority before being placed on the market._x000D_
- Provisions on dossiers and procedures for cosmetic product notification and post-notification amendments._x000D_
- Following notification and disclosure of cosmetic product information, competent state authorities shall conduct post-notification dossier reviews and inspection and surveillance of cosmetic products circulating on the Vietnamese market._x000D_
4. Chapter IV – Management of Imported Cosmetic Products and Issuance of Certificates of Free Sale for Exported Cosmetic Products consists of 02 Articles providing for:_x000D_
Imported cosmetic products must be notified prior to customs clearance, except for cases exempted from notification, such as imports for research or testing purposes, imports by diplomatic missions, or personal gifts not intended for commercial purposes...; Issuance of Certificates of Free Sale (CFS) for domestically manufactured cosmetic products intended for export._x000D_
5. Chapter V – Product Information File (PIF), Advertising and Labeling of Cosmetic Products consists of 04 Articles providing for:_x000D_
- Cosmetic products circulated on the market must have a Product Information File (PIF) in accordance with ASEAN guidelines._x000D_
- Requirements for Safety Assessment Reports within the PIF in accordance with ASEAN guidelines._x000D_
- Labeling of cosmetic products shall comply with the laws on goods labeling, while mandatory labeling contents shall comply with the ASEAN Cosmetic Directive._x000D_
- Advertising of cosmetic products shall comply with the laws on advertising and shall not require prior content approval._x000D_
6. Chapter VI – Inspection, Surveillance and Assurance of Cosmetic Product Safety and Quality consists of 08 Articles providing for:_x000D_
- Classification of risk levels according to cosmetic product categories; inspection and surveillance of the quality and safety of cosmetic products circulated on the market._x000D_
- Detailed provisions on post-notification dossier review and remote inspection of documents extracted from the PIF._x000D_
- Detailed provisions on specialized inspections at establishments. Contents already found compliant through remote inspections shall not be re-inspected, except where there are signs of violations or where verification of original documents and actual conditions at the establishment is necessary._x000D_
- Specific forms and contents of quality inspection and quality surveillance._x000D_
- Provisions on the adverse event reporting system for cosmetic products._x000D_
7. Chapter VII – Recall of Cosmetic Products, Withdrawal of Notification Numbers and Suspension of Acceptance of Notification Dossiers consists of 05 Articles providing for:_x000D_
- Cases in which cosmetic products are subject to recall; cases of withdrawal of cosmetic product notification numbers and suspension of acceptance of cosmetic product notification dossiers._x000D_
- Forms, competence and responsibilities for cosmetic product recall._x000D_
8. Chapter VIII – Organization of Implementation consists of 06 Articles providing for:_x000D_
Responsibilities of ministries, sectors, organizations and individuals involved in the manufacture and trading of cosmetic products._x000D_
9. Chapter IX – Implementation Provisions consists of 04 Articles providing for:_x000D_
Implementation roadmap, transitional provisions, effective date, and responsibilities for implementation.</t>
  </si>
  <si>
    <t>Cosmetics</t>
  </si>
  <si>
    <t>71.100.70 - Cosmetics. Toiletries</t>
  </si>
  <si>
    <t>Prevention of deceptive practices and consumer protection (TBT); Protection of human health or safety (TBT)</t>
  </si>
  <si>
    <t>- To implement the provisions of the 2025 Law on Promulgation of Legal Documents (amended and supplemented by Law No. 87/2025/QH15 dated June 25, 2025) and Decree No. 78/2025/ND-CP dated 01 April 2025 of the Government providing guidance on its implementation (amended and supplemented by Decree No. 187/2025/ND-CP dated July 1, 2025);_x000D_
- To implement Decision No. 150/QD-TTg dated 16 January 2025 of the Prime Minister promulgating the 2025 Government Working Program;_x000D_
- The Ministry of Health is responsible for drafting the Decree on Cosmetic Management for submission to the Prime Minister.</t>
  </si>
  <si>
    <r>
      <rPr>
        <sz val="11"/>
        <rFont val="Calibri"/>
      </rPr>
      <t>https://members.wto.org/crnattachments/2026/TBT/VNM/26_02824_00_x.pdf</t>
    </r>
  </si>
  <si>
    <t>Law on Promulgation of Legal Documents (amended and supplemented by Law No. 87/2025/QH15 dated June 25, 2025) and Decree No. 78/2025/ND-CP dated 01 April 2025 of the Government providing guidance on its implementation (amended and supplemented by Decree No. 187/2025/ND-CP dated July 1, 2025</t>
  </si>
  <si>
    <t>Draft Circular promulgating the List of Medium- and High-Risk Products and Goods under the management of the Ministry of Home Affairs. </t>
  </si>
  <si>
    <t>This draft Circular promulgates the List of products and goods with medium and high risk levels under the state management responsibility of the Ministry of Home affairs and the corresponding quality management measures for products and goods on the List .Details of the List of products and goods with medium and high risk levels, corresponding HS codes and applicable national technical standards are specified in Appendix attached to this draft Circular.The draft Circular classifies into two risk categories: medium risk and high risk.This draft Circular applies to:1. Organizations and individuals producing and trading products and goods belonging to the list of products and goods with medium and high risk levels as stipulated in this Circular.2. Conformity assessment organizations conducting conformity assessment activities for products and goods belonging to the list of products and goods with medium and high risk levels as stipulated in this Circular.3. Other relevant agencies, organizations, and individuals.</t>
  </si>
  <si>
    <t>- Industrial safety helmets- Eye and face protection equipment for workers: Welding goggles and welding shields providing protection from flying objects and ultraviolet radiation- Respiratory protective equipment for workers (excluding medical masks): Respirator masks for particle filtering; Filters for use in masks and half-face respirators; - Hand and arm protective equipment for workers: Insulating gloves (excluding medical gloves, medical examination gloves)- Foot and leg protective equipment for workers: Safety shoes; insulating boots- Safety belts and personal fall-arrest systems for workers (excluding lifelines for emergency escape used in fire prevention and fighting activities).- Clothing to protect against heat and flame for worker- Lifts and their safety components, including: Doorlocks and cabin door locks; Safety gear; Lift machine braking system; Overspeed governor; Shock absorbers; Shut-off valves/check valves of hydraulic lifts- Escalators and passenger conveyors; safety components, including: Stopping and controlling braking systems for escalators or conveyors; Safety gear system; Traction machines (motors, gearboxes)- Cylinders and containers for compressed gas with nominal working pressure exceeding 0.7 bar- Vessels, reservoirs, vats and tankers with nominal working pressure exceeding 0,7 bar as classified in TCVN 8366:2010 (excluding disposable gas cylinders; returnable gas cylinders, vessels and tanks under temporary import for re-export or temporary export for re-import arrangements for containing imported or exported goods)- Refrigerating systems using refrigerants of B1; B2L; B2; B3; A2; A3 classes; A2L class (with charging amount of 05 kg or more), as classified in TCVN 6104-1,2,3,4:2015- Cranes- Bridge cranes and gantry cranes- Hoists- Cargo hoists (winches)- Engine-powered fork-lift trucks with lifting load of 1.000 kg or more- Lift tables and elevating work platforms for lifting people- Escalators- Electric liftsHS codes: 6506.10.20; 6506.10.30; 6506.10.90; 3926.90.42; 9004.90.50; 4203.29.10; 6116.10.90 6116.99.00; 6216.00.10; 6216.00.99; 6401 to 6405; 4205.00.20 6307.90.61 6307.90.69; 8428; 8431; 8402 to 8403; 7309, 3923.30.20 7613.00.00; 8415; 8418; 8426; 8427; 8428.</t>
  </si>
  <si>
    <t>392330 - Carboys, bottles, flasks and similar articles for the conveyance or packaging of goods, of plastics; 392690 - Articles of plastics and articles of other materials of heading 3901 to 3914, n.e.s (excl. goods of 9619); 420329 - Gloves, mittens and mitts, of leather or composition leather (excl. special sports gloves); 420500 - Articles of leather or composition leather (excl. saddlery and harness bags; cases and similar containers; apparel and clothing accessories; whips, riding-crops and similar of heading 6602; furniture; lighting appliances; toys; games; sports articles; buttons and parts thereof; cuff links, bracelets or other imitation jewellery; made-up articles of netting of heading 5608; and articles of plaiting materials); 611610 - Gloves, mittens and mitts, impregnated, coated, covered or laminated with plastics or rubber, knitted or crocheted; 621600 - Gloves, mittens and mitts, of all types of textile materials (excl. knitted or crocheted and for babies); 630790 - Made-up articles of textile materials, incl. dress patterns, n.e.s.; 6401 - Waterproof footwear with outer soles and uppers of rubber or of plastics, the uppers of which are neither fixed to the sole nor assembled by stitching, riveting, nailing, screwing, plugging or similar processes (excl. orthopaedic footwear, toy footwear, skating boots with ice skates attached, shin-guards and similar protective sportswear); 6402 - Footwear with outer soles and uppers of rubber or plastics (excl. waterproof footwear of heading 6401, orthopaedic footwear, skating boots with ice or roller skates attached, and toy footwear); 6403 - Footwear with outer soles of rubber, plastics, leather or composition leather and uppers of leather (excl. orthopaedic footwear, skating boots with ice or roller skates attached, and toy footwear); 6404 - Footwear with outer soles of rubber, plastics, leather or composition leather and uppers of textile materials (excl. toy footwear); 6405 - Footwear with outer soles of rubber or plastics, with uppers other than rubber, plastics, leather or textile materials; footwear with outer soles of leather or composition leather, with uppers other than leather or textile materials; footwear with outer soles of wood, cork, twine, paperboard, furskin, woven fabrics, felt, nonwovens, linoleum, raffia, straw, loofah, etc and uppers of any type of material, n.e.s.; 650610 - Safety headgear, whether or not lined or trimmed; 7309 - Reservoirs, tanks, vats and similar containers for any material (other than compressed or liquefied gas), of iron or steel, of a capacity exceeding 300 l, whether or not lined or heat-insulated, but not fitted with mechanical or thermal equipment.; 761300 - Aluminium containers for compressed or liquefied gas; 8402 - Steam or other vapour generating boilers (excl. central heating hot water boilers capable also of producing low pressure steam); superheated water boilers; parts thereof; 8403 - Central heating boilers, non-electric; parts thereof (excl. vapour generating boilers and superheated water boilers of heading 8402); 8415 - Air conditioning machines comprising a motor-driven fan and elements for changing the temperature and humidity, incl. those machines in which the humidity cannot be separately regulated; parts thereof; 8418 - Refrigerators, freezers and other refrigerating or freezing equipment, electric or other; heat pumps; parts thereof (excl. air conditioning machines of heading 8415); 8426 - Ships' derricks; cranes, incl. cable cranes (excl. wheel-mounted cranes and vehicle cranes for railways); mobile lifting frames, straddle carriers and works trucks fitted with a crane; 8427 - Fork-lift trucks; other works trucks fitted with lifting or handling equipment (excl. straddle carriers and works trucks fitted with a crane); 8428 - Lifting, handling, loading or unloading machinery, e.g. lifts, escalators, conveyors, teleferics (excl. pulley tackle and hoists, winches and capstans, jacks, cranes of all kinds, mobile lifting frames and straddle carriers, works trucks fitted with a crane, fork-lift trucks and other works trucks fitted with lifting or handling equipment); 8431 - Parts suitable for use solely or principally with the machinery of heading 8425 to 8430, n.e.s.; 900490 - Spectacles, goggles and the like, corrective, protective or other (excl. spectacles for testing eyesight, sunglasses, contact lenses, spectacle lenses and frames and mountings for spectacles)</t>
  </si>
  <si>
    <t>Protection of human health or safety (TBT); Protection of the environment (TBT)</t>
  </si>
  <si>
    <t>A timely adoption of this Circular is necessary to ensure the effective implementation of the Law on Quality of Products and Goods (as amended by Law No. 70/2025/QH15) and Government Decree No. 37/2026/ND-CP before their entry into force on 1 July 2026, and to provide enterprises with adequate lead time for compliance.</t>
  </si>
  <si>
    <r>
      <rPr>
        <sz val="11"/>
        <rFont val="Calibri"/>
      </rPr>
      <t>https://members.wto.org/crnattachments/2026/TBT/VNM/26_02825_00_x.pdf
https://moha.gov.vn/van-ban/du-thao/du-thao-thong-tu-quy-dinh-danh-muc-san-pham-hang-hoa-co-muc-do-rui-ro-cao-muc-do-rui-ro-trung-binh-thuoc-trach-nhiem-quan-ly-nha-nuoc-cua-bo-noi-vu---id1484</t>
    </r>
  </si>
  <si>
    <t>- Law amending and supplementing a number of articles of the Law on Quality of Products and Goods.- Government Decree No. 37/2026/ND-CP dated January 23, 2026, providing detailed regulations on the Law on Quality of Products and Goods</t>
  </si>
  <si>
    <t>European Union</t>
  </si>
  <si>
    <t>Commission Implementing Regulation amending Implementing Regulation (EU) 2025/1706 as regards specific methods, requirements and tests as well as administrative requirements regarding in-vehicle battery durability, electric vehicle range at low temperature and electrified vehicle system power </t>
  </si>
  <si>
    <t>This draft establishes implementing measures for in-vehicle battery durability, electric vehicle range at low temperature, and system power determination under Regulation (EU) 2024/1257 (Euro 7). It incorporates the most recent worldwide harmonised_x000D_
standards from UNECE, specifically UN Regulation No. 154 (04 series of amendments) and UN Regulation No. 83 (09 series of amendments), to ensure robust and real-world representative testing for M1 and N1 category vehicles._x000D_
The draft introduces specific methods and testing requirements for type-approval, including lifecycle durability testing for in-vehicle batteries, electric range verification at low temperatures, and system power determination for multi-motor electric vehicles. These measures advance zero-emission mobility, improve energy efficiency, and ensure long-term sustainability of battery systems.Recent advancements in automotive technology make it feasible to implement stricter emissions controls. Euro 7 will ensure manufacturers adopt these technologies, driving innovation and fostering cleaner and more efficient vehicles. Timely adoption is crucial to give the industry adequate preparation time for compliance and to safeguard investments in electric vehicles, to reduce premature deaths and chronic diseases linked to air pollution, to lower healthcare costs, and protect the environment and biodiversity through stricter type- approval requirements. A smooth adoption by summer 2026 is also critical to provide industries and authorities with sufficient lead time before the application of Euro 7 to new vehicle types in November 2026._x000D_
Given the need for alignment with international standards and the short adoption period, the commenting period has been reduced to 30 days.</t>
  </si>
  <si>
    <t>Passenger cars and vans (motor vehicles of categories M1 and N1)._x000D_
HS 8703 and HS 8704_x000D_
ICS 43.020</t>
  </si>
  <si>
    <t>8703 - Motor cars and other motor vehicles principally designed for the transport of &lt;10 persons, incl. station wagons and racing cars (excl. motor vehicles of heading 8702); 8704 - Motor vehicles for the transport of goods, incl. chassis with engine and cab</t>
  </si>
  <si>
    <t>43.020 - Road vehicles in general</t>
  </si>
  <si>
    <t>Quality requirements (TBT); Harmonization (TBT)</t>
  </si>
  <si>
    <t>The objective of the draft is to ensure an effective implementation of the EU vehicle emission type approval legislation for light duty vehicles under Regulation (EU) 2024/1257 of the European Parliament and of the Council of 24 April 2024 (Euro 7)._x000D_
Given the above-described established benefits, a timely implementation of the Euro 7 regulation justifies the urgency and the mandatory very short deadline for adoption of implementing rules set by co-legislators.</t>
  </si>
  <si>
    <t>July 2026</t>
  </si>
  <si>
    <t>20 days from publication in the Official Journal of the EU</t>
  </si>
  <si>
    <r>
      <rPr>
        <sz val="11"/>
        <rFont val="Calibri"/>
      </rPr>
      <t>https://members.wto.org/crnattachments/2026/TBT/EEC/26_02765_00_e.pdf
https://members.wto.org/crnattachments/2026/TBT/EEC/26_02765_01_e.pdf</t>
    </r>
  </si>
  <si>
    <t>Regulation (EU) 2024/1257 of the European Parliament and of the Council of 24 April 2024 on type-approval of motor vehicles and engines and of systems, components and separate technical units intended for such vehicles, with respect to their emissions and battery durability (Euro 7) (https://eur-lex.europa.eu/legal-content/EN/TXT/HTML/?uri=OJ:L_202401257)Commission Implementing Regulation (EU) 2025/1706 of 25 July 2025 laying down rules, procedures and testing methodologies for the application of Regulation (EU) 2024/1257 as regards exhaust and evaporative emission type-approval of vehicles of categories M1 and N1 and amending Implementing Regulation (EU) 2020/683 (https://eur-lex.europa.eu/legal-content/EN/TXT/?uri=CELEX%3A32025R1706&amp;qid=1776028575506</t>
  </si>
  <si>
    <t>Commission Implementing Regulation laying down rules, procedures, testing methodologies and administrative requirements for the application of Regulation (EU) 2024/1257 as regards brake particle emissions of motor vehicles of categories M1 and N1</t>
  </si>
  <si>
    <t>This draft Implementing Regulation establishes comprehensive requirements for brake particle emissions of M1 and N1 vehicles under Regulation (EU) 2024/1257 (Euro 7), incorporating UN Regulation No. 179 on the Laboratory Measurement of Brake Emissions for Light-Duty Vehicles. The draft Implementing Regulation ensures real-world representative testing and aligns with Euro 7's ambitious air quality objectives, addressing a critical and growing source of urban pollution.As vehicle engines become cleaner, brake particle emissions—now often exceeding tailpipe emissions in urban areas—demand urgent regulatory attention. The draft introduces stringent testing protocols to accelerate the development of low-emission braking technologies, directly contributing to cleaner urban air and public health improvements by reducing particulate matter linked to respiratory diseases and premature deaths. The measures provide a clear legal framework for manufacturers while safeguarding investments in sustainable technologies.Timely adoption by summer 2026 is essential to ensure industry preparedness ahead of Euro 7's application to new vehicle types in November 2026, preventing market disruptions and enabling smooth compliance. Given the need for alignment with international standards and the short adoption period, the commenting period has been reduced to 30 days</t>
  </si>
  <si>
    <t>Passenger cars and vans (motor vehicles of categories M1 and N1).HS 8703 and HS 8704ICS 43.020</t>
  </si>
  <si>
    <t>The objective of the draft is to ensure an effective implementation of the EU vehicle emission type approval legislation for light duty vehicles under Regulation (EU) 2024/1257 of the European Parliament and of the Council of 24 April 2024 (Euro 7).Given the above-described established benefits, a timely implementation of the Euro 7 regulation justifies the urgency and the mandatory very short deadline for adoption of implementing rules set by co-legislators. </t>
  </si>
  <si>
    <r>
      <rPr>
        <sz val="11"/>
        <rFont val="Calibri"/>
      </rPr>
      <t>https://members.wto.org/crnattachments/2026/TBT/EEC/26_02766_00_e.pdf
https://members.wto.org/crnattachments/2026/TBT/EEC/26_02766_01_e.pdf</t>
    </r>
  </si>
  <si>
    <t>Regulation (EU) 2024/1257 of the European Parliament and of the Council of 24 April 2024 on type-approval of motor vehicles and engines and of systems, components and separate technical units intended for such vehicles, with respect to their emissions and battery durability (Euro 7) (https://eur-lex.europa.eu/legal-content/EN/TXT/HTML/?uri=OJ:L_202401257)</t>
  </si>
  <si>
    <t>Pesticide-Treated Seeds </t>
  </si>
  <si>
    <t>Proposed rule - The Department of Pesticide Regulation (DPR) proposes to adopt section 6626.5 and amend sections 6000, 6147, 6691 and 6760 of Title 3, California Code of Regulations (3 CCR). The pesticide regulatory program activities affected by the proposal are those pertaining to the handling of pesticide-treated seeds in California and the reporting and enforcement of their use. In summary, the proposed regulatory action will add a definition for pesticide-treated seed; exempt pesticide-treated seeds from registration when they meet certain conditions specific to California; require the reporting of pesticide-treated seeds planted in California; and provide exemptions to regulatory requirements for the planting of pesticide-treated seeds when certain conditions are met. The proposed rulemaking harmonizes DPR’s regulation of pesticide-treated seeds with the United States Environmental Protection Agency’s (U.S. EPA) regulation of pesticide-treated seeds as pesticides exempt from registration under Title 40, Code of Federal Regulations (40 CFR) section 152.25(a) and places additional California-specific conditions on the manufacture, import, sale, and use of pesticide-treated seeds.</t>
  </si>
  <si>
    <t>Pesticide-treated seeds; Quality (ICS code(s): 03.120); Plant growing (ICS code(s): 65.020.20); Pesticides and other agrochemicals in general (ICS code(s): 65.100.01)</t>
  </si>
  <si>
    <t>03.120 - Quality; 65.020.20 - Plant growing; 65.100.01 - Pesticides and other agrochemicals in general</t>
  </si>
  <si>
    <t>Protection of human health or safety (TBT); Protection of the environment (TBT); Quality requirements (TBT)</t>
  </si>
  <si>
    <r>
      <rPr>
        <sz val="11"/>
        <rFont val="Calibri"/>
      </rPr>
      <t>https://members.wto.org/crnattachments/2026/TBT/USA/26_02786_00_e.pdf</t>
    </r>
  </si>
  <si>
    <t>Department of Pesticide Regulation Proposes New Rule to Regulate Pesticide-Treated Seeds: https://www.cdpr.ca.gov/2026/05/15/department-of-pesticide-regulation-proposes-new-rule-to-regulate-pesticide-treated-seeds/DPR 26-001 – Pesticide-Treated Seeds: https://www.cdpr.ca.gov/proposed-regulation/dpr-26-001-pesticide-treated-seeds/Notice of Proposed Action: https://www.cdpr.ca.gov/wp-content/uploads/2026/05/dpr_26-001_oal_notice.pdfText of Proposed Regulations: https://www.cdpr.ca.gov/wp-content/uploads/2026/05/dpr_26-001_oal_text.pdfCalifornia Code of Regulations (CCR) Title 3, Division 6, Sections 6000, 6147, 6626.5, 6691, 6760</t>
  </si>
  <si>
    <t>Phasedown of Hydrofluorocarbons: Excluding Road and Intermodal 
Container Transport Refrigeration Units From the Hydrofluorocarbon Leak 
Repair Requirements</t>
  </si>
  <si>
    <t>Proposed rule - The U.S. Environmental Protection Agency (EPA) is proposing an 
exemption for road and intermodal container transport refrigeration 
units (TRUs) from the leak repair requirements established under the 
American Innovation and Manufacturing (AIM Act). In the final rule 
''Phasedown of Hydrofluorocarbons: Management of Certain 
Hydrofluorocarbons and Substitutes Under the American Innovation and 
Manufacturing Act of 2020,'' (notified as G/TBT/N/USA/2242/Add.2) the EPA established, among other 
provisions, leak repair requirements for refrigerant-containing 
appliances with a charge size of 15 pounds or more that contain a 
hydrofluorocarbon (HFC) or certain substitutes for HFCs. The EPA 
intended to exempt refrigerant-containing road and intermodal container 
TRUs from the leak repair requirements and is issuing this proposal to 
clarify the applicability of these requirements. The EPA is not 
proposing other amendments or taking comment on any other aspects of 
the 2024 ''Phasedown of Hydrofluorocarbons: Management of Certain 
Hydrofluorocarbons and Substitutes Under the American Innovation and 
Manufacturing Act of 2020.''</t>
  </si>
  <si>
    <t>Hydrofluorocarbons; Transport (ICS code(s): 03.220); Environmental protection (ICS code(s): 13.020); Production in the chemical industry (ICS code(s): 71.020); Products of the chemical industry (ICS code(s): 71.100); Commercial refrigerating appliances (ICS code(s): 97.130.20)</t>
  </si>
  <si>
    <t>03.220 - Transport; 13.020 - Environmental protection; 71.020 - Production in the chemical industry; 71.100 - Products of the chemical industry; 97.130.20 - Commercial refrigerating appliances</t>
  </si>
  <si>
    <t>Protection of the environment (TBT); Cost saving and productivity enhancement (TBT)</t>
  </si>
  <si>
    <r>
      <rPr>
        <sz val="11"/>
        <rFont val="Calibri"/>
      </rPr>
      <t>https://members.wto.org/crnattachments/2026/TBT/USA/26_02788_00_e.pdf</t>
    </r>
  </si>
  <si>
    <t>91 Federal Register (FR) 30532, 26 May 2026; Title 40 Code of Federal Regulations (CFR) Parts 84_x000D_
https://www.govinfo.gov/content/pkg/FR-2026-05-26/html/2026-10388.htm_x000D_
https://www.govinfo.gov/content/pkg/FR-2026-05-26/pdf/2026-10388.pdfThis proposed rule is identified by Docket Number EPA-HQ-OAR-2026-2905. The Docket Folder is available on Regulations.gov at https://www.regulations.gov/docket/EPA-HQ-OAR-2026-2905/document and provides access to primary and supporting documents as well as comments received. Documents are also accessible from Regulations.gov by searching the Docket Number. </t>
  </si>
  <si>
    <t>China</t>
  </si>
  <si>
    <t>National Standard of the P.R.C., Minimum allowable values of the energy efficiency and energy efficiency grades for room air conditioners</t>
  </si>
  <si>
    <t>This document specifies energy efficiency grades，minimum allowable values of energy efficiency, testing methods and implementation requirements for room air conditioners. _x000D_
This document applies to room air conditioners with air cooling condensers, fully enclosed electric compressors, rated cooling capacity of not exceeding 14000W, T1 climate type and low ambient temperature air source heat pump air heaters with a nominal heating capacity of not more than 14000W._x000D_
This document does not apply to mobile air conditioners, multi-split air conditioning (heat pump) units, ducted air conditioning (heat pump) units and kitchen air conditioners.</t>
  </si>
  <si>
    <t>Room air conditioners, low ambient temperature air source heat pump air heaters (HS code(s): 8415); (ICS code(s): 27.010)</t>
  </si>
  <si>
    <t>8415 - Air conditioning machines comprising a motor-driven fan and elements for changing the temperature and humidity, incl. those machines in which the humidity cannot be separately regulated; parts thereof</t>
  </si>
  <si>
    <t>27.010 - Energy and heat transfer engineering in general</t>
  </si>
  <si>
    <t>Quality requirements (TBT); Cost saving and productivity enhancement (TBT)</t>
  </si>
  <si>
    <t>12 months after approval</t>
  </si>
  <si>
    <r>
      <rPr>
        <sz val="11"/>
        <rFont val="Calibri"/>
      </rPr>
      <t>https://members.wto.org/crnattachments/2026/TBT/CHN/26_02750_00_x.pdf</t>
    </r>
  </si>
  <si>
    <t>Philippines</t>
  </si>
  <si>
    <t>DTI Department Administrative Order "Technical Regulation for the Mandatory Product Certification of Solar Energy Systems, including Solar Photovoltaic (PV) Modules, Inverters, Battery Energy Storage Systems (BESS), Rapid Shutdown Devices, Battery Charge Controllers, and Photovoltaic (PV) Cables"</t>
  </si>
  <si>
    <t>This Department Administrative Order (DAO) aims to ensure that components of solar energy systems, including solar photovoltaic (PV) modules, inverters, battery energy storage systems (BESS), rapid shutdown devices, battery charge controllers, and photovoltaic (PV) cables intended for importation, manufacture, distribution, sale, installation, or use in the Philippines, comply with prescribed safety and quality requirements in accordance with applicable Philippine National Standards (PNS). This is to safeguard consumers, ensure product reliability, and promote the adoption of safe and efficient solar energy technologies in the country.</t>
  </si>
  <si>
    <t>Solar energy engineering (ICS code(s): 27.160)</t>
  </si>
  <si>
    <t>27.160 - Solar energy engineering</t>
  </si>
  <si>
    <r>
      <rPr>
        <sz val="11"/>
        <rFont val="Calibri"/>
      </rPr>
      <t>https://members.wto.org/crnattachments/2026/TBT/PHL/26_02757_00_e.pdf</t>
    </r>
  </si>
  <si>
    <t>Republic Act No. 9513 “Renewable Energy Act of 2008”Executive Order (EO) 292, Series of 1987, otherwise known as the “Administrative Code of 1987”Republic Act 7394 “Consumer Act of the Philippines</t>
  </si>
  <si>
    <t>Draft "Circular promulgating the List of medium-risk and high-risk products and goods under the state management responsibility of the Ministry of Industry and Trade";  </t>
  </si>
  <si>
    <t>This Circular regulates the List of medium-risk and high-risk products and goods under the state management responsibility of the Ministry of Industry and Trade. Accordingly, the List of medium-risk products and goods comprises 07 groups, specifically: i) Tissue paper and toilet paper; ii) Chemicals and chemical-containing products; iii) Industrial explosives; iv) High explosives; v) Industrial explosive accessories; vi) Industrial machinery, equipment, and materials; vii) Explosive precursors. </t>
  </si>
  <si>
    <t>Products and goods with medium-risk levels subject to traceability requirements under the management scope of the Ministry of Industry and Trade of Viet NamDetails are provided in the attached draft Circular promulgating the List of medium-risk and high-risk products and goods. (HS codes: not specified; applies to multiple product categories)</t>
  </si>
  <si>
    <t>13.110 - Safety of machinery; 71.100 - Products of the chemical industry; 71.100.30 - Explosives. Pyrotechnics and fireworks; 97.170 - Body care equipment</t>
  </si>
  <si>
    <t>Quality requirements (TBT)</t>
  </si>
  <si>
    <t>Quality management requirements for medium-risk products and goods under the state management responsibility of the Ministry of Industry and Trade.</t>
  </si>
  <si>
    <r>
      <rPr>
        <sz val="11"/>
        <rFont val="Calibri"/>
      </rPr>
      <t xml:space="preserve">https://members.wto.org/crnattachments/2026/TBT/VNM/26_02760_00_x.pdf
</t>
    </r>
  </si>
  <si>
    <t>* Law on Product and Goods Quality No. 05/2007/QH12, as amended by Law No. 78/2025/QH15;* Law on Consumer Protection No. 19/2023/QH15;* Law on Standards and Technical Regulations No. 68/2006/QH11 is amended and supplemented by Law on Standards and Technical Regulations No. 70/2025/QH15;*Government Decree No. 22/2026/ND-CP dated January 16, 2026, detailing some articles and measures to organize and guide the implementation of the Law on Standards and Technical Regulations;* Decree No. 37/2026/ND-CP detailing the implementation of the Law on Product and Goods Quality;* Other relevant legal documents.</t>
  </si>
  <si>
    <t>DEAS 95:2026, Sorghum flour — Specification, Fourth edition </t>
  </si>
  <si>
    <t>This draft East African Standard specifies requirements, sampling and test methods for sorghum flour obtained from decorticated sorghum grains (Sorghum bicolour (L) Moench.) intended for human consumption._x000D_
It does not apply to grits or meal obtained from sorghumNote: This Draft Tanzania Standard was also notified under SPS committee.</t>
  </si>
  <si>
    <t>Cereal flours (excl. wheat, meslin and maize) (HS code(s): 110290); Cereals, pulses and derived products (ICS code(s): 67.060)</t>
  </si>
  <si>
    <t>110290 - Cereal flours (excl. wheat, meslin and maize)</t>
  </si>
  <si>
    <t>67.060 - Cereals, pulses and derived products</t>
  </si>
  <si>
    <r>
      <rPr>
        <sz val="11"/>
        <rFont val="Calibri"/>
      </rPr>
      <t>https://members.wto.org/crnattachments/2026/TBT/TZA/26_02726_00_e.pdf</t>
    </r>
  </si>
  <si>
    <t>AOAC 952.13, Arsenic in food — Silver diethyldithiocarbamateCODEX STAN 192, General standard for food additivesEAS 38, Labelling of pre-packaged foods — SpecificationEAS 39, Hygiene in the food and drink manufacturing industry — Code of practiceEAS 757, Sorghum grains — SpecificationEAS 900, Cereals and pulses and their products — SamplingEAS 901, Cereals pulses and their products — Test methodsISO 2171, Cereals, pulses and by-products — Determination of ash yield by incinerationISO 4832, Microbiology of food and animal feeding stuffs — Horizontal method for the enumeration of coliforms — Colony-count techniqueISO 5498, Agricultural food products — Determination of crude fibre content — General methodISO 5985, Animal feeding stuffs — Determination of ash insoluble in hydrochloric acidISO 6561-1, Fruits, vegetables and derived products — Determination of cadmium content — Part 1 — Method using graphite furnace atomic absorption spectrometryISO 6561-2, Fruits, vegetables and derived products — Determination of cadmium content — Part 2 — Method using flame atomic absorption spectrometryISO 6579, Microbiology of food and animal feeding stuffs — Horizontal method for the detection of Salmonella spp.ISO 6633, Fruits, vegetables and derived products — Determination of lead content — Flameless atomic absorption spectrometric methodISO 6888-1, Microbiology of food and animal feeding stuffs — Horizontal method for the enumeration of coagulase-positive staphylococci (Staphylococcus aureus and other species) — Part 1: Technique using Baird-Parker agar mediumISO 7954, Microbiology — General guidance for enumeration of yeasts and moulds — Colony count technique at 25 °CISO 9648, Sorghum — Determination of tannin contentISO 11085, Cereals, cereals-based products and animal feeding stuffs — Determination of crude fat and total fat content by the Randall extraction methodISO 16649-1, Microbiology of food and animal feeding stuffs — Horizontal method for the enumeration of β- glucuronidase-positive Escherichia coli — Part 1: Colony-count technique at 44 °C using membranes and 5-bromo-4-chloro-3-indolyl β-D-glucuronide</t>
  </si>
  <si>
    <t>DEAS 782: 2026,Composite flour — Specification, Third  edition </t>
  </si>
  <si>
    <t>This draft East African Standard specifies requirements, sampling and test methods for composite flour intended for human consumption._x000D_
This standard does not apply where there are specific published standards for blends or composite flours.Note: This Draft Tanzania Standard was also notified under SPS committee.</t>
  </si>
  <si>
    <t>Cereal flours (excl. wheat or meslin) (HS code(s): 1102); Cereals, pulses and derived products (ICS code(s): 67.060)</t>
  </si>
  <si>
    <t>1102 - Cereal flours (excl. wheat or meslin)</t>
  </si>
  <si>
    <r>
      <rPr>
        <sz val="11"/>
        <rFont val="Calibri"/>
      </rPr>
      <t>https://members.wto.org/crnattachments/2026/TBT/TZA/26_02727_00_e.pdf</t>
    </r>
  </si>
  <si>
    <t>AOAC 952.13, Arsenic in food. Silver diethyldithiocarbamateCODEX STAN 192, General standard for food additivesCODEX STAN 193, Codex general standards for contaminants and toxins in food and feedEAS 38, Labelling of pre-packaged foods — General requirementsEAS 39, Hygiene in the food and drink manufacturing industry — Code of practiceEAS 744, Cassava and cassava products — Determination of total cyanogens — Enzymatic assay methodEAS 900, Cereals pulses and their products — SamplingEAS 901, Cereals pulses and their products — Test methodsISO 4833-1, Microbiology of the food chain — Horizontal method for the enumeration of microorganisms — Part 1: Colony count at 30 degrees C by the pour plate techniqueISO 5498, Agricultural food products — Determination of crude fibre content — General methodISO 5506, Soya bean products — Determination of urease activityISO 5985, Animal feeding stuffs — Determination of ash insoluble in hydrochloric acidISO 6561-1, Fruits, vegetables and derived products — Determination of cadmium content — Part 1: Method using graphite furnace atomic absorption spectrometryISO 6561-2, Fruits, vegetables and derived products — Determination of cadmium content — Part 2: Method using flame atomic absorption spectrometryISO 6579-1, Microbiology of the food chain — Horizontal method for the detection, enumeration and serotyping of Salmonella — Part 1: Detection of Salmonella spp.ISO 6633, Fruits, vegetables and derived products — Determination of lead content — Flameless atomic absorption spectrometric methodISO 6888-1, Microbiology of food and animal feeding stuffs — Horizontal method for the enumeration of coagulase-positive staphylococci (Staphylococcus aureus and other species) — Part 1: Technique using Baird-Parker agar mediumISO 7305, Milled cereal products — Determination of fat acidityISO 9648, Sorghum — Determination of tannin contentISO 16649-2, Microbiology of food and animal feeding stuffs — Horizontal method for the enumeration of beta- glucuronidase-positive Escherichia coli — Part 2: Colony-count technique at 44 degrees C using 5- bromo-4-chloro-3-indolyl beta-D-glucuronideISO 21527-2, Microbiology of food and animal feedstuffs — Horizontal method for the enumeration of yeasts and moulds — Part 2: Colony count technique in products with water activity less than or equal to 0,95</t>
  </si>
  <si>
    <t>DEAS 781: 2026,Biscuits — Specification, third edition </t>
  </si>
  <si>
    <t>This draft East African Standard specifies requirements, sampling and test methods for biscuits intended for human consumption. This standard also covers crackers, wafers and cookiesNote: This Draft Tanzania Standard was also notified under SPS committee.</t>
  </si>
  <si>
    <t>- Sweet biscuits; waffles and wafers: (HS code(s): 19053); Cereals, pulses and derived products (ICS code(s): 67.060)</t>
  </si>
  <si>
    <t>19053 - - Sweet biscuits; waffles and wafers:</t>
  </si>
  <si>
    <r>
      <rPr>
        <sz val="11"/>
        <rFont val="Calibri"/>
      </rPr>
      <t>https://members.wto.org/crnattachments/2026/TBT/TZA/26_02728_00_e.pdf</t>
    </r>
  </si>
  <si>
    <t>CXS 192, General standard for food additivesCXS 193, General standard for contaminants and toxins in food and feedEAS 38, General standard for the labelling of pre-packaged foodsEAS 39, Hygiene in the food and drink manufacturing industry — Code of practiceISO 712, Cereals and cereal products — Determination of moisture content — Reference methodISO 6579-1, Microbiology of the food chain — Horizontal method for the detection, enumeration and serotyping of Salmonella — Part 1: Detection of Salmonella spp.ISO 7305, Milled cereal products — Determination of fat acidityISO 16649-2, Microbiology of food and animal feeding stuffs — Horizontal method for the enumeration of beta-glucuronidase-positive Escherichia coli — Part 2: Colony-count technique at 44 degrees C using 5- bromo-4-chloro-3-indolyl beta-D-glucuronideISO 21527-2, Microbiology of food and animal feeding stuffs — Horizontal method for the enumeration of yeasts and moulds — Part 2: Colony count technique in products with water activity less than or equal to 0.95</t>
  </si>
  <si>
    <t>DEAS 128:2026,Milled rice — Specification,, Fifth edition </t>
  </si>
  <si>
    <t>This Draft East African Standard specifies requirements, sampling and test methods for milled rice of the varieties grown from rice grains, (Oryza spp.) intended for human consumption._x000D_
This standard also applies to milled parboiled riceNote: This Draft Tanzania Standard was also notified under SPS committee.</t>
  </si>
  <si>
    <t>Semi-milled or wholly milled rice, whether or not polished or glazed (HS code(s): 100630); Cereals, pulses and derived products (ICS code(s): 67.060)</t>
  </si>
  <si>
    <t>100630 - Semi-milled or wholly milled rice, whether or not polished or glazed</t>
  </si>
  <si>
    <r>
      <rPr>
        <sz val="11"/>
        <rFont val="Calibri"/>
      </rPr>
      <t>https://members.wto.org/crnattachments/2026/TBT/TZA/26_02729_00_e.pdf</t>
    </r>
  </si>
  <si>
    <t>CXS 193, General standard for contaminants and toxins in food and feedEAS 38, Labelling of pre-packaged foods — General requirementsEAS 39, Hygiene in the food and drink manufacturing industry — Code of practiceEAS 764, Rough (paddy) rice — SpecificationEAS 765, Brown rice — SpecificationEAS 900, Cereals and pulses — SamplingEAS 901, Cereals and pulses — Test methodsISO 6579-1, Microbiology of the food chain — Horizontal method for the detection, enumeration and serotyping of Salmonella — Part 1: Detection of Salmonella spp.ISO 6888-1, Microbiology of the food chain — Horizontal method for the enumeration of coagulase-positive staphylococci (Staphylococcus aureus and other species) — Part 1: Method using Baird-Parker agar mediumISO 16649-2, Microbiology of food and animal feeding stuffs — Horizontal method for the enumeration of beta-glucuronidase-positive Escherichia coli — Part 2: Colony-count technique at 44 degrees C using 5- bromo-4-chloro-3-indolyl beta-D-glucuronideISO 21527-2, Microbiology of food and animal feeding stuffs — Horizontal method for the enumeration of yeasts and moulds — Part 2: Colony count technique in products with water activity less than or equal to 0,95</t>
  </si>
  <si>
    <t>DEAS 2: 2026, Maize grain — Specification, Sixth edition </t>
  </si>
  <si>
    <t>This draft East African Standard specifies requirements, sampling and test methods for maize grain of varieties grown from common maize grain, Zea mays indentata L. and/or Zea mays indurata L. Zea mays everta or their hybrids intended for human consumptionNote: This Draft Tanzania Standard was also notified under SPS committee.</t>
  </si>
  <si>
    <t>Maize or corn (HS code(s): 1005); Cereals, pulses and derived products (ICS code(s): 67.060)</t>
  </si>
  <si>
    <t>1005 - Maize or corn</t>
  </si>
  <si>
    <r>
      <rPr>
        <sz val="11"/>
        <rFont val="Calibri"/>
      </rPr>
      <t>https://members.wto.org/crnattachments/2026/TBT/TZA/26_02730_00_e.pdf</t>
    </r>
  </si>
  <si>
    <t>CXS 193, General standards for contaminants and toxins in food and feedEAS 38, Labelling of pre-packaged foods — General requirementsEAS 39, General principles of food hygiene — Code of practiceEAS 900, Cereals, pulses and their products — SamplingEAS 901, Cereals, pulses and their products — Test methods</t>
  </si>
  <si>
    <t>DEAS 892:2026, Fresh sweet banana — Specification, Second edition</t>
  </si>
  <si>
    <t>This East Africa Standard specifies the requirements, sampling and test methods for fresh sweet banana of Musa spp, Musaceae family, in an unripe or ripe state, to be supplied to the consumer. Bananas intended for cooking (plantains and East Africa highland banana) or industrial processing are excluded._x000D_
NOTE:  This East Africa Standard was also notified to the SPS Committee.</t>
  </si>
  <si>
    <t>Fresh or dried bananas (excl. plantains) (HS code(s): 080390); Fruits and derived products (ICS code(s): 67.080.10); Fresh sweet banana</t>
  </si>
  <si>
    <t>080390 - Fresh or dried bananas (excl. plantains)</t>
  </si>
  <si>
    <t>67.080.10 - Fruits and derived products</t>
  </si>
  <si>
    <t>Consumer information, labelling (TBT); Prevention of deceptive practices and consumer protection (TBT); Protection of human health or safety (TBT); Quality requirements (TBT); Harmonization (TBT); Reducing trade barriers and facilitating trade (TBT)</t>
  </si>
  <si>
    <r>
      <rPr>
        <sz val="11"/>
        <rFont val="Calibri"/>
      </rPr>
      <t>https://members.wto.org/crnattachments/2026/TBT/UGA/26_02743_00_e.pdf</t>
    </r>
  </si>
  <si>
    <t>CAC/RCP 53-2003, Code of Hygienic Practice for Fresh Fruits and Vegetables EAS 38, Labelling of pre-packaged foods — Specification ISO 874, Fresh fruits and vegetables – Sampling ISO 6633, Fruits, vegetables and derived products  — Determination of lead content — Flameless atomic absorption spectrometric method ISO 7558, Guide to the pre-packaging of fresh fruits and vegetablesEAS 892:2017, Fresh sweet banana — Specification</t>
  </si>
  <si>
    <t>Brazil</t>
  </si>
  <si>
    <t>Public Consultation No. 21, 15 May 2026; </t>
  </si>
  <si>
    <t>Amendment to the Technical and Operational Requirements for systems associated with Auxiliary Broadcasting and Related Services (SARC), approved by Act No. 17.542, 20 December 2023.</t>
  </si>
  <si>
    <t>ELECTRICAL MACHINERY AND EQUIPMENT AND PARTS THEREOF; SOUND RECORDERS AND REPRODUCERS, TELEVISION IMAGE AND SOUND RECORDERS AND REPRODUCERS, AND PARTS AND ACCESSORIES OF SUCH ARTICLES (HS code(s): 85); Telecommunications. Audio and video engineering (ICS code(s): 33)</t>
  </si>
  <si>
    <t>85 - ELECTRICAL MACHINERY AND EQUIPMENT AND PARTS THEREOF; SOUND RECORDERS AND REPRODUCERS, TELEVISION IMAGE AND SOUND RECORDERS AND REPRODUCERS, AND PARTS AND ACCESSORIES OF SUCH ARTICLES</t>
  </si>
  <si>
    <t>33 - Telecommunications. Audio and video engineering</t>
  </si>
  <si>
    <r>
      <rPr>
        <sz val="11"/>
        <rFont val="Calibri"/>
      </rPr>
      <t>https://apps.anatel.gov.br/ParticipaAnatel/VisualizarTextoConsulta.aspx?TelaDeOrigem=2&amp;ConsultaId=20398</t>
    </r>
  </si>
  <si>
    <t>SEI process number 53500.012020/2023-53 (access process documentsOfficial Gazette of the Union Edition: 91 | Section: 1 | Page: 31https://www.in.gov.br/web/dou/-/consulta-publica-n-21-de-15-de-maio-de-2026-706270750</t>
  </si>
  <si>
    <t>New Zealand</t>
  </si>
  <si>
    <t>Application for reassessment an approval – APP204919 application to reassess bifenthrin. 29 pages. English. Staff Assessment Report: Application to reassess bifenthrin and bifenthrin containing substances. 78 pages. English.</t>
  </si>
  <si>
    <t>The EPA is proposing to make changes to the approvals for substances containing bifenthrin.The approvals under the Hazardous Substances and New Organisms Act 1996 for the import and manufacture for release for bifenthrin and bifenthrin containing substances are proposed to be reviewed and the restrictions applied to their use changed.The EPA is proposing to prohibit the use of wide dispersive methods to apply of bifenthrin (e.g. via boom and airblast sprayer and by broadcast aerial sprayers), with the exception of the use of these substances for biosecurity where a permit from the EPA will be required. There are non-negligible risks to the environment, in particular the aquatic environment associated with exposure when the substances are applied with wide dispersive application methods. The EPA therefore proposes that these application methods should be prohibited with a 6 month phase out period from the date of decision. Additional restrictions on the use of bifenthrin containing substances are proposed to manage risks from bifenthrin which may occur when the substance is applied through targeted spot spraying. </t>
  </si>
  <si>
    <t>Pesticides containing the active ingredient bifenthrin </t>
  </si>
  <si>
    <t>65.100 - Pesticides and other agrochemicals</t>
  </si>
  <si>
    <t>Human health</t>
  </si>
  <si>
    <t>The restriction of approvals is proposed to take effect 6 months from date of decision. Additional restrictions are proposed to take effect immediately following the decision.  The decision will be made following consultation period and consideration by and independent decision-making committee. Consideration may include a public hearing.</t>
  </si>
  <si>
    <t>Application for reassessment an approval – APP204919 application to reassess bifenthrin._x000D_
29 pages. English. Staff Assessment Report: Application to reassess bifenthrin and bifenthrin containing substances. 78 pages. English.APP204919 – Bifenthrin Environmental Risk Assessment. 129 pages. EnglishHuman Health Toxicology Science Memo APP204919- Bifenthrin. 86 pages. EnglishBifenthrin classification and endpoints memo APP204919- Bifenthrin. 144 pages. EnglishThe related application documents listed above are available at the following links:Bifenthrin reassessment – proposed restrictions | EPA_x000D_
HSNO application register | EPA</t>
  </si>
  <si>
    <t>DUS 33:2026, Edible ices and ice mixes — Specification, Fourth Edition</t>
  </si>
  <si>
    <t>This Draft Uganda Standard specifies the requirements, sampling and test methods for edible ices and ice mixes in liquid or powdered/dried form ready for human consumption.NOTE: This Draft Uganda Standard was also notified to the SPS Committee.</t>
  </si>
  <si>
    <t>Ice cream and other edible ice, whether or not containing cocoa. (HS code(s): 2105); Food preparations, n.e.s. (HS code(s): 210690); Food technology (ICS code(s): 67); Edible ices , Ice mixes</t>
  </si>
  <si>
    <t>2105 - Ice cream and other edible ice, whether or not containing cocoa.; 210690 - Food preparations, n.e.s.</t>
  </si>
  <si>
    <t>67.100.40 - Ice cream and ice confectionery</t>
  </si>
  <si>
    <r>
      <rPr>
        <sz val="11"/>
        <rFont val="Calibri"/>
      </rPr>
      <t>https://members.wto.org/crnattachments/2026/TBT/UGA/26_02744_00_e.pdf</t>
    </r>
  </si>
  <si>
    <t>AOAC 991.20-23. Method for analysis of proteinsAOAC 942.15, Acidity (Titratable) of Fruit ProductsUS CAC/GL 50, General guidelines on samplingUS 45, General standard for food additivesUS 1659, Materials in contact with food — Requirements for packaging materialsUS EAS 38, Labelling of pre-packaged foods — General requirementsUS EAS 70, Dairy ices and dairy ice creams — SpecificationUS ISO 3728, Ice-cream and milk ice — Determination of total solids content (Reference method)US ISO 4833-1, Microbiology of the food chain — Horizontal method for the enumeration of microorganisms — Part 1: Colony count at 30 °C by the pour plate techniqueISO 16649-2, Microbiology of food and animal feeding stuffs — Horizontal method for the enumeration of beta-glucuronidase-positive Escherichia coli : Part 2: Colony-count technique at 44 degrees C using 5-bromo-4-chloro-3-indolyl beta-D-glucuronideISO 23318, Milk, dried milk products and cream — Determination of fat content — Gravimetric methodUS ISO 11290-2: Microbiology of food and animal feeding stuffs — Horizontal method for the detection and enumeration of Listeria monocytogenes — Part 2: Enumeration methodISO 23318, Milk, dried milk products and cream — Determination of fat content — Gravimetric methodUS ISO 8262-2, Milk products and milk based foods - Determination of fat content by the Weibull-Berntrop gravimetric method (Reference method) - Part 2: Edible ices and ice-mixes US EAS 39, General principles of food hygiene -Code of practice ISO 750, Fruit and vegetable products — Determination of titratable acidity ISO 21527-1, Microbiology of food and animal feeding stuffs — Horizontal method for the enumeration of yeasts and moulds — Part 1: Colony count technique in products with water activity greater than 0,95</t>
  </si>
  <si>
    <t>DEAS 1351:2026, Scalp vein set — Specification, First edition</t>
  </si>
  <si>
    <t>This Draft East African Standard specifies requirements, sampling and test methods of sterile scalp vein set for single use.</t>
  </si>
  <si>
    <t>Needles, catheters, cannulae and the like, used in medical, surgical, dental or veterinary sciences (excl. syringes, tubular metal needles and needles for sutures) (HS code(s): 901839); Syringes, needles and catheters (ICS code(s): 11.040.25); Scalp vein set, Winged needle infusion set or butterfly infusion set; Scalp vein infusion set</t>
  </si>
  <si>
    <t>901839 - Needles, catheters, cannulae and the like, used in medical, surgical, dental or veterinary sciences (excl. syringes, tubular metal needles and needles for sutures)</t>
  </si>
  <si>
    <t>11.040.25 - Syringes, needles and catheters</t>
  </si>
  <si>
    <t>Consumer information, labelling (TBT); Prevention of deceptive practices and consumer protection (TBT); Protection of human health or safety (TBT); Protection of the environment (TBT); Quality requirements (TBT); Harmonization (TBT)</t>
  </si>
  <si>
    <r>
      <rPr>
        <sz val="11"/>
        <rFont val="Calibri"/>
      </rPr>
      <t>https://members.wto.org/crnattachments/2026/TBT/UGA/26_02680_00_e.pdf</t>
    </r>
  </si>
  <si>
    <t>ISO 3696, Water for analytical laboratory use — Specification and test methodsISO 6009, Hypodermic needles for single use — Colour coding for identificationISO 9626, Stainless steel needle tubing for the manufacture of medical devices — Requirements and test methodsISO 15223-1, Medical devices — Symbols to be used with information to be supplied by the manufacturer — Part 1: General requirementsISO 10993-1, Biological evaluation of medical devices — Part 1: Requirements and general principles for the evaluation of biological safety within a risk management processISO 23908, Sharps injury protection — Sharps protection mechanisms for single-use needles, introducers for catheters and needles used for blood testing, monitoring, sampling and medical substance administration — Requirements and test methodsISO 80369-7, Small-bore connectors for liquids and gases in healthcare applications — Part 7: Connectors for intravascular or hypodermic applicationsIS 16097, 2013, Sterile single use scalp vein (winged needle) infusion setISO 7864:2016, Sterile hypodermic needles for single use requirements and test methods</t>
  </si>
  <si>
    <t>Draft Commission Delegated Regulation (EU) …/... of XXX amending Council Directive 2001/112/EC as regards processing aids for yeast fermentation</t>
  </si>
  <si>
    <t>This draft Commission Delegated Regulation amends the Council Directive 2001/112/EC in order to allow for the use of processing aids for yeast fermentation to produce reduce-sugar fruit juice products that may be marketed pursuant to modifying Directive (EU) 2024/1438 of the European Parliament and of the Council of 14 May 2024</t>
  </si>
  <si>
    <t>Reduced-sugar fruit juice, reduced-sugar fruit juice from concentrate and concentrated reduced-sugar fruit juice</t>
  </si>
  <si>
    <t>2009 - Fruit juices, incl. grape must, and vegetable juices, unfermented, not containing added spirit, whether or not containing added sugar or other sweetening matter</t>
  </si>
  <si>
    <t>67.160.20 - Non-alcoholic beverages</t>
  </si>
  <si>
    <t>Prevention of deceptive practices and consumer protection (TBT); Protection of human health or safety (TBT); Quality requirements (TBT)</t>
  </si>
  <si>
    <t>Third quarter of 2026</t>
  </si>
  <si>
    <r>
      <rPr>
        <sz val="11"/>
        <rFont val="Calibri"/>
      </rPr>
      <t>https://members.wto.org/crnattachments/2026/TBT/EEC/26_02681_00_e.pdf</t>
    </r>
  </si>
  <si>
    <t>Council Directive 2001/112/EC of 20 December 2001 relating to fruit juices and certain similar products intended for human consumption: ELI: http://data.europa.eu/eli/dir/2001/112/ojDirective (EU) 2024/1438 of the European Parliament and of the Council of 14 May 2024 amending Council Directives 2001/110/EC relating to honey, 2001/112/EC relating to fruit juices and certain similar products intended for human consumption, 2001/113/EC relating to fruit jams, jellies and marmalades and sweetened chestnut purée intended for human consumption, and 2001/114/EC relating to certain partly or wholly dehydrated preserved milk for human consumption:ELI: http://data.europa.eu/eli/dir/2024/1438/oj</t>
  </si>
  <si>
    <t>Proposal for a Commission Implementing Regulation laying down the implementation arrangements for the digital product passport registry set up under Regulation (EU) 2024/1781 of the European Parliament and of the Council</t>
  </si>
  <si>
    <t>As part of the Ecodesign for Sustainable Products Regulation (ESPR), the Digital Product Passport was introduced to provide easy access to digital information related to a product’s sustainability, circularity and legal compliance.This initiative will establish the implementing arrangements for the Digital Product Passport Registry. It will set out the main components of the registry and lay down the technical and operational roles and obligations of economic operators placing a product on the market or putting it into service and other value chain actors (such as, but not limited to, digital product passport service providers, authorised representatives, repairers, refurbishers, remanufacturers, recyclers) within the framework of the digital product passport registry, competent national authorities and customs authorities, and the Commission. Furthermore, it will establish a log system in order to record and monitor the operations and interactions carried out in the registry in order to ensure accountability for all users, and delineate the responsibility for the maintenance, operation and security of the registry.</t>
  </si>
  <si>
    <t>This Implementing Regulation sets out implementation arrangements for the functioning of the digital product passport registry established in accordance with Article 13 of Regulation (EU) 2024/1781 including rules which apply to economic operators that place any of the following products on the market or put them into service: (a)        products covered by delegated acts adopted pursuant to Article 4 of Regulation (EU) 2024/1781; (b)        batteries covered by Article 77 of Regulation (EU) 2023/1542;(c)        construction products covered by Article 76 of Regulation (EU) 2024/3110;(d)        toys covered by Article 19 of Regulation (EU) 2025/2509;(e)        detergents covered by Article 21 of Regulation (EU) 2026/405;(f)        any other product covered by Union legislation requiring a digital product passport and its registration in the registry established under Article 13 of Regulation (EU) 2024/1781</t>
  </si>
  <si>
    <t>29.220 - Galvanic cells and batteries; 71.100 - Products of the chemical industry; 91.010 - Construction industry; 97.200.50 - Toys</t>
  </si>
  <si>
    <t>Prevention of deceptive practices and consumer protection (TBT)</t>
  </si>
  <si>
    <t>Operational arrangements for registering economic operators and other value chain actors who place products on the market or put into service in accordance with Regulation (EU) 2024/1781 (ESPR) or other Union legislation requiring a digital product passport and its registration in the registry established under Article 13 of Regulation (EU) 2024/1781</t>
  </si>
  <si>
    <t>This Regulation shall enter into force on the twentieth day following that of its publication in the Official Journal of the European Union.</t>
  </si>
  <si>
    <r>
      <rPr>
        <sz val="11"/>
        <rFont val="Calibri"/>
      </rPr>
      <t>https://members.wto.org/crnattachments/2026/TBT/EEC/26_02685_00_e.pdf</t>
    </r>
  </si>
  <si>
    <t>Regulation (EU) 2024/1781 of the European Parliament and of the Council of 13 June 2024 establishing a framework for the setting of ecodesign requirements for sustainable products, amending Directive (EU) 2020/1828 and Regulation (EU) 2023/1542 and repealing Directive 2009/125/EC (Text with EEA relevance), OJ L, 2024/1781, 28.6.2024, ELI: http://data.europa.eu/eli/reg/2024/1781/ojRegulation (EU) 2023/1542 of the European Parliament and of the Council of 12 July 2023 concerning batteries and waste batteries, amending Directive 2008/98/EC and Regulation (EU) 2019/1020 and repealing Directive 2006/66/EC (Text with EEA relevance), OJ L 191, 28.7.2023, ELI: http://data.europa.eu/eli/reg/2023/1542/ojRegulation (EU) 2024/3110 of the European Parliament and of the Council of 27 November 2024 laying down harmonised rules for the marketing of construction products and repealing Regulation (EU) No 305/2011 (Text with EEA relevance), OJ L, 2024/3110, ELI: http://data.europa.eu/eli/reg/2024/3110/ojRegulation (EU) 2025/2509 of the European Parliament and of the Council of 26 November 2025 on the safety of toys and repealing Directive 2009/48/EC (Text with EEA relevance), OJ L, 2025/2509, 12.12.2025, ELI: http://data.europa.eu/eli/reg/2025/2509/ojRegulation (EU) 2026/405 of the European Parliament and of the Council of 11 February 2026 on detergents and surfactants, and repealing Regulation (EC) No 648/2004 (Text with EEA relevance), OJ L, 2026/405, 2.3.2026, ELI: http://data.europa.eu/eli/reg/2026/405/oj</t>
  </si>
  <si>
    <t>Jordan</t>
  </si>
  <si>
    <t>Hygiene affairs and food safety – Microbiological criteria for foodstuffs, Part 2: Meat and its products</t>
  </si>
  <si>
    <t>This draft of Jordanian standard specifies the microbiological criteria for meat and meat products.</t>
  </si>
  <si>
    <t>Processes in the food industry (ICS code(s): 67.020); Meat, meat products and other animal produce (ICS code(s): 67.120)</t>
  </si>
  <si>
    <t>02 - MEAT AND EDIBLE MEAT OFFAL; 16 - PREPARATIONS OF MEAT, OF FISH, OF CRUSTACEANS, MOLLUSCS OR OTHER AQUATIC INVERTEBRATES, OR OF INSECTS</t>
  </si>
  <si>
    <t>67.020 - Processes in the food industry; 67.120 - Meat, meat products and other animal produce</t>
  </si>
  <si>
    <t>Protection of human health or safety (TBT); Quality requirements (TBT)</t>
  </si>
  <si>
    <r>
      <rPr>
        <sz val="11"/>
        <rFont val="Calibri"/>
      </rPr>
      <t>jsmo.gov.jo/EBV4.0/Root_Storage/AR/EB_UsefullLinks/DJS_2013-2_2026_Second_Draft.pdf</t>
    </r>
  </si>
  <si>
    <t>- EN COMMISSION REGULATION (EC) No 2073/2005 on microbiological criteria for foodstuffs 02005R2073 — EN — 08.03.2020 — 009.001- GSO Technical regulation 1016:2015 Microbiological Criteria for Foodstuffs- UAE.S Technical regulation 1016:2017 Microbiological Criteria for Foodstuffs- JS Technical regulation 471:2023 Meat and Meat products – Fresh (Chilled and Frozen) beef meat- JS Technical regulation 1481:2023 Fish and fish products – Fresh chilled fish- JS Technical regulation 400:2014 Fish and fish products - Frozen fish- REGULATION ON TURKISH FOOD CODEX 28157:2011 MICROBIOLOGICAL CRITERIA- Technical regulations for microbiological criteria of foodstuffs issued by the Egyptian National Food Safety Authority in 2021.- U.S. Food and Drug Administration - Compliance Policy Guide (CPG), Section 540.590: Fish - Fresh and Frozen - Adulteration by Parasites- Microorganisms in Foods book 8th edition, 2011 issued by the International Commission on Microbiological Specifications for Foods (ICMSF).</t>
  </si>
  <si>
    <t>Modernizing NRC Regulations for Byproduct Material Use</t>
  </si>
  <si>
    <t xml:space="preserve">Proposed rule - The U.S. Nuclear Regulatory Commission (NRC) is proposing to 
amend its regulations for the licensing of byproduct material, some 
source material, and some special nuclear material. The NRC's goal in 
amending these regulations is to modernize the safe, effective, and 
efficient use of licensed material. This action would reduce the burden 
of the NRC's licensing process, eliminate the need for certain 
exemptions from existing regulations, and eliminate unnecessary 
requirements. The NRC is seeking public comment on this proposed rule 
and draft interim guidance.&gt;_x000D_
</t>
  </si>
  <si>
    <t>Licensing of byproduct material, some source material, and some special nuclear material; Product and company certification. Conformity assessment (ICS code(s): 03.120.20); Therapy equipment (ICS code(s): 11.040.60); Radiation protection (ICS code(s): 13.280); Non-destructive testing (ICS code(s): 19.100); Welded joints and welds (ICS code(s): 25.160.40); Nuclear power plants. Safety (ICS code(s): 27.120.20)</t>
  </si>
  <si>
    <t>03.120.20 - Product and company certification. Conformity assessment; 11.040.60 - Therapy equipment; 13.280 - Radiation protection; 19.100 - Non-destructive testing; 25.160.40 - Welded joints and welds; 27.120.20 - Nuclear power plants. Safety</t>
  </si>
  <si>
    <t>Cost saving and productivity enhancement (TBT)</t>
  </si>
  <si>
    <r>
      <rPr>
        <sz val="11"/>
        <rFont val="Calibri"/>
      </rPr>
      <t>https://members.wto.org/crnattachments/2026/TBT/USA/26_02688_00_e.pdf
https://members.wto.org/crnattachments/2026/TBT/USA/26_02688_01_e.pdf</t>
    </r>
  </si>
  <si>
    <t xml:space="preserve">91 Federal Register (FR) 28916, 18 May 2026; Title 10 Code of Federal Regulations (CFR) Parts 30313234394070 and 150_x000D_
https://www.govinfo.gov/content/pkg/FR-2026-05-18/html/2026-09877.htm_x000D_
https://www.govinfo.gov/content/pkg/FR-2026-05-18/pdf/2026-09877.pdfOffice of Nuclear Material Safety and Safeguards Interim Staff Guidance NMSS-ISG-04 - Implementation of 10 CFR Part 31 Subpart C Standard General Licenses: https://www.nrc.gov/docs/ML2531/ML25316A026.pdfThis proposed rule is identified by Docket Number NRC-2025-1205. The Docket Folder is available on Regulations.gov at https://www.regulations.gov/docket/NRC-2025-1205/document and provides access to primary documents as well as comments received. Documents are also accessible from Regulations.gov by searching the Docket Number. _x000D_
_x000D_
_x000D_
</t>
  </si>
  <si>
    <t>Australia</t>
  </si>
  <si>
    <t>Proposed Amendments to the New Vehicle Efficiency Standard Determination 2024Exposure draft—New Vehicle Efficiency Standard Amendment (NVES Integration Date) Determination 2026Draft compilation—New Vehicle Efficiency Standard Determination 2024 (if amended by the New Vehicle Efficiency Standard Amendment (NVES Integration Date) Determination 2026)Draft Explanatory Statement—New Vehicle Efficiency Standard Amendment (NVES Integration Date) Determination 2026Fact sheet—Proposed changes to exemptions from the New Vehicle Efficiency Standard</t>
  </si>
  <si>
    <t>This notification outlines the Australian Government's intention to amend the New Vehicle Efficiency Standard Determination 2024, to remove 'Exempt Vehicle' status for vehicles with a gross vehicle mass between 3.5t and 3.855t from 1 July 2027, if the vehicle is required to comply with Australian Design Rule (ADR) 81/03 (Energy Consumption Labelling for Light Vehicles) or ADR 114/00 (Carbon Dioxide Emissions Measurement).ADR 81/03 requires vehicle models with a GVM over 3.5 tonnes that are sold for the first time from 1 July 2026 to comply with a carbon dioxide emissions testing requirement, if the vehicle is fitted with a label containing information on the vehicle's fuel consumption, carbon dioxide emissions, energy consumption and/or battery range.ADR 114/00 requires vehicles supplied from 30 June 2027 with a gross vehicle mass over 3.5 tonnes (other than work vans[1] or work trucks[2]) that would be regarded as a light duty vehicle in the United States (vehicles with a gross vehicle mass under 8,500 pounds or 3,855kg) to comply with a carbon dioxide emissions testing requirement.The purpose of this amendment is to enable vehicles with a gross vehicle mass between 3.5t and 3.855t to be included in the calculation of a regulated entities' 'interim emissions value' under Section 19 of the New Vehicle Efficiency Standard Act 2024 (NVES Act), if they are required to comply with ADR 81/03 or ADR 114/00. The NVES Act sets average CO2 emissions targets for entities that supply light passenger and commercial vehicles to Australia, which is intended to include vehicles with a GVM between 3.5 and 4.5t, if the vehicle is designed to be used as a substitute for a passenger vehicle (such as a 'pickup' truck). Vehicles with a gross vehicle mass over 3.5t are currently not included in these targets, as Australia did not mandate a CO2 test procedure for vehicles over 3.5t until ADR 114/00 was adopted in May 2026.If adopted, the amending Determination would amend the New Vehicle Efficiency Standard Determination as follows:Amend the definition of NVES Integration Date at subsection 4(1) of the Exemption Determination to mean the end of the day on 30 June 2027, if the vehicle is required to comply with ADR 114/00 or ADR 81/03. If the vehicle is not required to comply with one of these ADRs, the NVES Integration Date will remains as the end of the day on the 31 December after an ADR on Carbon Dioxide Emissions applies to the vehicle.Amend the definition of ADR on Carbon Dioxide Emissions at subsection 4(3) of the Exemption Determination to explicitly include ADR 81/03 and ADR 114/00.Amend subsection 6(1) of the Exemption Determination to clarify that a vehicle type that was not currently required to comply with an ADR on Carbon Dioxide Emissions immediately before 1 July 2026retains exempt vehicle status until the NVES Integration Date. This exemption would remain in effect for the life of the vehicle, even if a vehicle complies with an ADR on Carbon Dioxide Emissions before that date. This means that a vehicle over 3.5t GVM was supplied before 1 July 2027 will have exempt vehicle status and will not be included in the calculation of a regulated entity's' interim emissions value under the NVES Act, even if the vehicles complies with ADR 81/03 or ADR 114/00.As a CO2 test procedure has not been specified for vehicles with a gross vehicle mass over 3,855kg, these vehicles will retain exempt vehicle status until 31 December 2029. The Australian Government is planning to undertake further consultation in 2026-2027 to determine what CO2 testing requirements should apply to these vehicles, to enable their inclusion in the NVES from 1 January 2030.[1] As defined in clause 4.1 of ADR 114/00[2] As defined in clause 4.2 of ADR 114/00</t>
  </si>
  <si>
    <t xml:space="preserve">Motor cars and other motor vehicles principally designed for the transport of </t>
  </si>
  <si>
    <t>8703 - Motor cars and other motor vehicles principally designed for the transport of &lt;10 persons, incl. station wagons and racing cars (excl. motor vehicles of heading 8702)</t>
  </si>
  <si>
    <t>43 - Road vehicles engineering</t>
  </si>
  <si>
    <t>This amendment is intended to implement the Australian Government’s policy intent stated in the Cleaner, Cheaper to Run Cars: The Australian New Vehicle Efficiency Standard Impact Analysis. This was to include vehicles with GVM over 3.5t that can be driven on a car licence in Australia and are marketed to be driven for personal transport. This amendment will increase the number of vehicles covered by the NVES by approximately 17,000 vehicles per year or 1.35% of new vehicle sales in Australia.The transport sector currently accounts for 23 per cent of Australia's domestic greenhouse gas (GHG) emissions, with light passenger and commercial vehicles accounting for the majority of these emissions. The NVES is intended to support the achievement of Australia's updated Nationally Determined Contribution under Article 4 of the Paris Agreement.</t>
  </si>
  <si>
    <r>
      <rPr>
        <sz val="11"/>
        <rFont val="Calibri"/>
      </rPr>
      <t>https://members.wto.org/crnattachments/2026/TBT/AUS/26_02677_00_e.pdf
https://members.wto.org/crnattachments/2026/TBT/AUS/26_02677_01_e.pdf
https://members.wto.org/crnattachments/2026/TBT/AUS/26_02677_02_e.pdf
https://members.wto.org/crnattachments/2026/TBT/AUS/26_02677_03_e.pdf</t>
    </r>
  </si>
  <si>
    <t>New Vehicle Efficiency Standard Determination 2024New Vehicle Efficiency Standard Act 2024 Vehicle Standard (Australian Design Rule 81/03 – Energy Consumption Labelling for Light Vehicles) 2025Vehicle Standard (Australian Design Rule 114/00 – Carbon Dioxide Emissions Measurement) 2026</t>
  </si>
  <si>
    <t>DEAS 1352:2026, Medical kit — Specification, First Edition</t>
  </si>
  <si>
    <t>This Draft East African Standard specifies the contents, packaging and labelling of a medical kit intended for providing immediate and effective first aid treatment of medical conditions and injuries when the time to reach definitive care is longer than 1 h. This standard does not cover first aid kits.</t>
  </si>
  <si>
    <t>First-aid boxes and kits (HS code(s): 300650); Medical equipment (ICS code(s): 11.040); Medical kit</t>
  </si>
  <si>
    <t>300650 - First-aid boxes and kits</t>
  </si>
  <si>
    <t>11.040 - Medical equipment</t>
  </si>
  <si>
    <r>
      <rPr>
        <sz val="11"/>
        <rFont val="Calibri"/>
      </rPr>
      <t>https://members.wto.org/crnattachments/2026/TBT/UGA/26_02679_00_e.pdf</t>
    </r>
  </si>
  <si>
    <t>KS 2760:2018, Remote and rural medical kits — Specification</t>
  </si>
  <si>
    <t>Canada</t>
  </si>
  <si>
    <t>Notice of intent to publish a Ministerial Order to exempt certain low-risk non-prescription drugs from Division 8 provisions in the Food and Drugs Regulations, (Available in English and French)</t>
  </si>
  <si>
    <t>Health Canada is intending to make a Ministerial Class Exemption Order (Order) that would exempt low-risk non-prescription drugs (NPDs) that meet the applicable requirements of a Category IV monograph from Part C, Division 8 requirements of the Food and Drug Regulations (FDR). These products would be subject to Division 1 requirements of the FDR. Currently, drugs containing medicinal ingredients that have not been previously authorized in Canada are regulated as “new drugs” under Division 8 of the FDR. This means that low-risk NPDs that contain a new medicinal ingredient are authorized through the same authorization process as prescription drugs that contain new medicinal ingredients. This results in a disproportionately high regulatory burden and cost for these lower-risk products. </t>
  </si>
  <si>
    <t>Drugs (ICS code: 11.120)</t>
  </si>
  <si>
    <t>11.120 - Pharmaceutics</t>
  </si>
  <si>
    <t>Other (TBT)</t>
  </si>
  <si>
    <t>The objective of this proposal is to support public health objectives by improving Canadians’ access to NPDs that are important for treating and preventing common health conditions. It would reduce the barriers and costs associated with bringing new low-risk NPDs to the Canadian market that contain ingredients proven to be safe and effective in other jurisdictions. </t>
  </si>
  <si>
    <t>These proposed Regulations would come into force on the day of their publication in the Canada Gazette, Part II.</t>
  </si>
  <si>
    <r>
      <rPr>
        <sz val="11"/>
        <rFont val="Calibri"/>
      </rPr>
      <t>https://www.canada.ca/en/health-canada/services/drugs-health-products/natural-non-prescription/notice-intent-publish-ministerial-order-exempt-certain-low-risk-drugs-division-8-provisions-food-drugs-regulations.html</t>
    </r>
  </si>
  <si>
    <t>Not Applicable </t>
  </si>
  <si>
    <t>Chile</t>
  </si>
  <si>
    <t>Protocolo PC Nº17 :2026 - Kit de instalación de gas para calefones.</t>
  </si>
  <si>
    <t>The notified protocol establishes the certification procedure for gas water heater installation kits, in accordance with the scope and field of application defined in the reference protocols and standard.</t>
  </si>
  <si>
    <t>Kit de instalación de gas para calefones</t>
  </si>
  <si>
    <t>91.140.65 - Water heating equipment</t>
  </si>
  <si>
    <t>Protection of human health or safety (TBT)</t>
  </si>
  <si>
    <t>-</t>
  </si>
  <si>
    <r>
      <rPr>
        <sz val="11"/>
        <rFont val="Calibri"/>
      </rPr>
      <t>https://members.wto.org/crnattachments/2026/TBT/CHL/26_02665_00_s.pdf</t>
    </r>
  </si>
  <si>
    <t>• Ley Nº 18.410:1985, crea la Superintendencia de Electricidad y Combustibles (SEC), del Ministerio de Economía, Fomento y Reconstrucción• Decreto Supremo Nº 298, de 2005, Reglamento para la Certificación de Productos Eléctricos y de Combustibles, del Ministerio de Economía, Fomento y Reconstrucción• Resolución Exenta Nº0431 de fecha 23.08.2010 del Ministerio de Energía• NCh 1938:2005, Combustibles gaseosos - Artefactos de producción instantánea de agua caliente, para uso doméstico (calefones) - Requisitos generales de fabricación y seguridad, métodos de ensayo y marcas• Protocolo PC 34/1:2018, "Tuberías multicapa con alma de aluminio"• Protocolo PC 22:2022 "Llaves de paso de baja y media presión"G/TBT/N/CHL/795- 2 - • Protocolo PC 66/1:2023 "Materiales de elastómero para juntas destinadas a artefactos"• Protocolo PC 63/1:2024 "Unión para tubos de cobre"• Protocolo PC 63/3:2026 "Tubo de cobre con abocardado para gas" (currently under international public consultation)</t>
  </si>
  <si>
    <t>Proposal P1067 — Health Star Rating System 1st Call for Submissions and supporting documents</t>
  </si>
  <si>
    <t>The proposal considers whether the Australia New Zealand Food Standards Code (the Code) should be amended to require foods for sale in Australia and New Zealand to display a Health Star Rating (HSR) symbol. This 1st Call for Submissions outlines FSANZ’s assessment, key conclusions and proposed regulatory approaches. Proposed approaches include: requiring the HSR symbol to be displayed on the front-of-pack of most packaged foods for retail sale where a nutrition information panel is required, subject to specified exemptions and prohibitionsstandardising the HSR symbol design and locationrequiring the HSR to be calculated using a prescribed algorithm.FSANZ is seeking stakeholder views to inform whether FSANZ should proceed to preparing a draft variation to amend the Code.</t>
  </si>
  <si>
    <t>Imported and domestically produced packaged foods for retail sale in Australia and New Zealand that are required to bear a label, subject to certain exemptions and prohibitions.</t>
  </si>
  <si>
    <t>67.230 - Prepackaged and prepared foods</t>
  </si>
  <si>
    <t>Consumer information, labelling (TBT)</t>
  </si>
  <si>
    <t>Diet plays an important role in our overall health and wellbeing. Poor diet can contribute to overweight and obesity and increase the risk of diet-related non-communicable diseases. Around two-thirds of the Australian and New Zealand population are currently overweight or obese, and an estimated 15% of deaths in Australasia are attributable to dietary risks. Evidence indicates front-of-pack labelling (FoPL) can support healthier food choices, with interpretive summary indicators like the HSR system generally performing favourably compared to other FoPL systems. The objective of the HSR symbol is to provide a quick, easy, standardised way for consumers to compare the nutritional value of similar foods to help them make informed healthier food choices aligned with dietary guidelines.Most consumers agree the HSR symbol makes it easier to identify healthier foods, and a majority report using the system at least sometimes when shopping. However, even though the system has been implemented on a voluntary basis for over 10 years, low uptake and selective use of the system by industry have limited effective consumer use of the system.The objective of this proposal is to consider requiring the HSR symbol on foods for sale in Australia and New Zealand to better support healthier food choices and thereby assist in addressing the public health issues identified above. </t>
  </si>
  <si>
    <t>Food standards; Labelling</t>
  </si>
  <si>
    <t>Notification to Australian and New Zealand Government anticipated May 2027 with adoption (gazettal) to follow shortly after, pending Government consideration.</t>
  </si>
  <si>
    <t>Transitional arrangements will be proposed at the 2nd Call for Submissions.</t>
  </si>
  <si>
    <r>
      <rPr>
        <sz val="11"/>
        <rFont val="Calibri"/>
      </rPr>
      <t>https://www.foodstandards.gov.au/food-standards-code/proposals/p1067-health-star-rating-system</t>
    </r>
  </si>
  <si>
    <t>Australia New Zealand Food Standards Code (English)Available at https://www.foodstandards.gov.au/food-standards-code</t>
  </si>
  <si>
    <t>Revision of Tier 4 Criteria Pollutant Standards, Part 1: Amendments to Phase-In Schedule for Light-Duty and Medium-Duty Vehicles</t>
  </si>
  <si>
    <t>Proposed rule - The U.S. Environmental Protection Agency (EPA) is reconsidering the Tier 4 criteria pollutant standards for new motor vehicles promulgated within the final rule entitled "Multi-Pollutant Emissions Standards for Model Years 2027 and Later Light-Duty and Medium-Duty Vehicles" (notified as G/TBT/N/USA/1991/Add.1). This reconsideration will occur in two separate, but coordinated, rulemakings. In this Part 1 rulemaking, the EPA is proposing to amend the phase-in schedule for the Tier 4 criteria pollutant standards for certain vehicles to address changing circumstances and feasibility concerns. These amendments, if finalized, would extend the Tier 3 standards for certain vehicles to model years (MYs) 2027 and 2028 such that the Tier 4 standards for these vehicles would phase in starting with MY 2029. The EPA is also proposing other changes to the test protocols used to evaluate emissions performance for certification and related regulatory issues. Potential amendments to the Tier 4 standards and other program elements will be proposed separately in a future Part 2 rulemaking.The EPA plans to hold a public hearing for this proposal on 3 June and 4 June 2026. If there is sufficient interest, an additional day of hearings will be held on the subsequent day. Information on the public hearing is available at https://www.epa.gov/regulations-emissions-vehicles-and-engines/revision-tier-4-phase-schedule-light-duty-and-medium. Please also refer to this website for any updates regarding the hearings. The EPA does not intend to publish additional documents in the Federal Register announcing updates. Please sign up for a speaking slot by emailing EPA-LD-MobileSource-Hearings@epa.gov. Note that each speaker will get three (3) minutes to speak. </t>
  </si>
  <si>
    <t>Pollutant emission standards for light-duty and medium-duty vehicles; Product and company certification. Conformity assessment (ICS code(s): 03.120.20); Environmental protection (ICS code(s): 13.020); Air quality (ICS code(s): 13.040); Road vehicle systems (ICS code(s): 43.040)</t>
  </si>
  <si>
    <t>03.120.20 - Product and company certification. Conformity assessment; 13.020 - Environmental protection; 13.040 - Air quality; 43.040 - Road vehicle systems</t>
  </si>
  <si>
    <t>Consumer information, labelling (TBT); Quality requirements (TBT); Cost saving and productivity enhancement (TBT)</t>
  </si>
  <si>
    <r>
      <rPr>
        <sz val="11"/>
        <rFont val="Calibri"/>
      </rPr>
      <t>https://members.wto.org/crnattachments/2026/TBT/USA/26_02655_00_e.pdf</t>
    </r>
  </si>
  <si>
    <t>91 Federal Register (FR) 28463, 18 May 2026; Title 40 Code of Federal Regulations (CFR) Parts 8586, and 1066_x000D_
https://www.govinfo.gov/content/pkg/FR-2026-05-18/html/2026-09905.htm_x000D_
https://www.govinfo.gov/content/pkg/FR-2026-05-18/pdf/2026-09905.pdfThis proposed rule is identified by Docket Number EPA-HQ-OAR-2025-3297. The Docket Folder is available on Regulations.gov at https://www.regulations.gov/docket/EPA-HQ-OAR-2025-3297/document and provides access to primary documents as well as comments received. Documents are also accessible from Regulations.gov by searching the Docket Number. </t>
  </si>
  <si>
    <t>Notice of consultation: Proposed change to the veterinary omeprazole listing on the Prescription Drug List (2 pages, English and French)Consultation: Proposed change to the veterinary omeprazole listing on the Prescription Drug List (PDL) (1 page, English and French)</t>
  </si>
  <si>
    <t>Health Canada is consulting Canadians on the proposal to allow certain veterinary drugs that contain omeprazole to be sold without a prescription. This consultation provides an opportunity to comment on a proposed change to the “omeprazole or its salts” listing on the veterinary use part of the Prescription Drug List (PDL). The proposal applies only to the veterinary listing. </t>
  </si>
  <si>
    <t>Prescription status of medicinal ingredients for veterinary use (ICS: 11.220; HS 3004.90)</t>
  </si>
  <si>
    <t>300490 - Medicaments consisting of mixed or unmixed products for therapeutic or prophylactic purposes, put up in measured doses "incl. those for transdermal administration" or in forms or packings for retail sale (excl. containing antibiotics, hormones or steroids used as hormones, alkaloids, provitamins, vitamins, their derivatives, antimalarial active principles and blinded clinical trial kits)</t>
  </si>
  <si>
    <t>11.220 - Veterinary medicine</t>
  </si>
  <si>
    <t>To be determined after the consultation period.</t>
  </si>
  <si>
    <r>
      <rPr>
        <sz val="11"/>
        <rFont val="Calibri"/>
      </rPr>
      <t xml:space="preserve">https://www.canada.ca/en/health-canada/services/drugs-health-products/drug-products/prescription-drug-list/notices-changes/consultation-proposed-change-veterinary-omeprazole-listing.html
https://www.canada.ca/en/health-canada/programs/consultation-proposed-change-veterinary-omeprazole-listing-prescription-drug-list.html
</t>
    </r>
  </si>
  <si>
    <t>Health Canada website: https://www.canada.ca/en/health-canada/services/drugs-health-products/drug-products/prescription-drug-list/notices-changes/consultation-proposed-change-veterinary-omeprazole-listing.html,  the notice of consultation, posted 13 May 2026, (available in English and French)Health Canada website: https://www.canada.ca/en/health-canada/programs/consultation-proposed-change-veterinary-omeprazole-listing-prescription-drug-list.html,  the consultation landing page, posted 13 May 2026, (available in English and French)</t>
  </si>
  <si>
    <t>Protocolo PE Nº6/10:2026 - Motosierras</t>
  </si>
  <si>
    <t>The notified protocol establishes the safety certification procedure for chainsaws for cutting wood designed for use by one person, with a single-phase power supply with a voltage not more than 250 V AC and not more than 75 V DC (battery-operated, Annexes K and L), and a rated input not more than 3,700 W.The chainsaws covered by this standard are designed only to be operated with the right hand on the rear handle and the left hand on the front handle.</t>
  </si>
  <si>
    <t>Motosierras</t>
  </si>
  <si>
    <t>846781 - Chainsaws for working in the hand, with self-contained non-electric motor</t>
  </si>
  <si>
    <t>25.080.60 - Sawing machines</t>
  </si>
  <si>
    <r>
      <rPr>
        <sz val="11"/>
        <rFont val="Calibri"/>
      </rPr>
      <t>https://members.wto.org/crnattachments/2026/TBT/CHL/26_02578_00_s.pdf</t>
    </r>
  </si>
  <si>
    <t>• Ley Nº 18.410:1985, crea la Superintendencia de Electricidad y Combustibles (SEC), del Ministerio de Economía, Fomento y Reconstrucción.• Decreto Supremo Nº 298, de 2005, Reglamento para la Certificación de Productos Eléctricos y de Combustibles, del Ministerio de Economía, Fomento y Reconstrucción.• Resolución Exenta Nº40 de fecha 06.09.2006 del Ministerio de Ministerio de Economía, Fomento y Reconstrucción.G/TBT/N/CHL/793- 2 - • IEC 62841-4-1:2024-10 Edition 1.1 – Electric motor-operated hand-held tools, transportable tools and lawn and garden machinery - Safety - Part 4-1: Particular requirements for chainsaws• IEC 62841-1:2014-03 Edition 1.0 – Electric motor-operated hand-held tools, transportable tools and lawn and garden machinery - Safety - Part 1: General requirements</t>
  </si>
  <si>
    <t>Protocolo PE Nº8/12:2026 - Estación de Energía Portátil</t>
  </si>
  <si>
    <t>The notified protocol establishes the safety certification procedure for the product "portable power station", defined as any compact and transportable equipment designed primarily to store and supply electrical energy, integrating within a single case a battery pack, an inverter system, and multiple output ports (AC and DC). The protocol covers energy storage technologies using integrated rechargeable cells intended to power electrical or electronic appliances or medical devices used by electricity-dependent persons in a residential environment.The products covered are those with a rated output power less than or equal to 6.0 kW.The protocol includes products equipped with charging input systems using both alternating current (electric grid) and direct current (solar panels or vehicle adapters).</t>
  </si>
  <si>
    <t>Estación de Energía Portátil</t>
  </si>
  <si>
    <t>29.220.99 - Other cells and batteries</t>
  </si>
  <si>
    <r>
      <rPr>
        <sz val="11"/>
        <rFont val="Calibri"/>
      </rPr>
      <t>https://members.wto.org/crnattachments/2026/TBT/CHL/26_02596_00_s.pdf</t>
    </r>
  </si>
  <si>
    <t>• Ley Nº 18.410:1985, crea la Superintendencia de Electricidad y Combustibles (SEC), del Ministerio de Economía, Fomento y Reconstrucción• Decreto Supremo Nº 298, de 2005, Reglamento para la Certificación de Productos Eléctricos y de Combustibles, del Ministerio de Economía, Fomento y ReconstrucciónG/TBT/N/CHL/794- 2 - • IEC 62368-1:2018- Edition 3.0, Audio/video, information and communication technology equipment Part 1: Safety specifications.</t>
  </si>
  <si>
    <t>National Standard of the P.R.C., Technical requirements and testing methods for advanced emergency braking system of heavy-duty vehicles</t>
  </si>
  <si>
    <t>This document specifies the terms and definitions, general requirements and performance requirements for advanced emergency braking system of heavy-duty vehicles, and describes the test methods. _x000D_
This document applies to M2, M3, N2, and N3 category vehicles. It does not apply to buses with passenger standing areas, G-category vehicles, special operation vehicles, and garbage trucks as defined in GB/T 17350-2024.</t>
  </si>
  <si>
    <t>M2, M3, N2, and N3 category vehicles (HS code(s): 8703; 8704); (ICS code(s): 43.040.40)</t>
  </si>
  <si>
    <t>43.040.40 - Braking systems</t>
  </si>
  <si>
    <r>
      <rPr>
        <sz val="11"/>
        <rFont val="Calibri"/>
      </rPr>
      <t>https://members.wto.org/crnattachments/2026/TBT/CHN/26_02625_00_x.pdf
https://members.wto.org/crnattachments/2026/TBT/CHN/26_02625_01_x.pdf</t>
    </r>
  </si>
  <si>
    <t>GB/T 17350-2024 Classification,name and model compilation method for special motor vehicles and special trailers</t>
  </si>
  <si>
    <t>National Standard of the P.R.C., Safety rules for overhead conveyors</t>
  </si>
  <si>
    <t>This document specifies safety requirements for overhead conveyors in respect of design and manufacture, installation and commissioning, operation, maintenance and management._x000D_
This document applies to conveyors that realize continuous transportation by means of suspended hangers running on an overhead spatial track.</t>
  </si>
  <si>
    <t>Overhead conveyors (HS code(s): 842839); (ICS code(s): 53.040.01)</t>
  </si>
  <si>
    <t>842839 - Continuous-action elevators and conveyors, for goods or materials (excl. those for underground use and bucket, belt or pneumatic types)</t>
  </si>
  <si>
    <t>53.040.01 - Continuous handling equipment in general</t>
  </si>
  <si>
    <t>6 months from adoption</t>
  </si>
  <si>
    <r>
      <rPr>
        <sz val="11"/>
        <rFont val="Calibri"/>
      </rPr>
      <t>https://members.wto.org/crnattachments/2026/TBT/CHN/26_02626_00_x.pdf</t>
    </r>
  </si>
  <si>
    <t>Colombia</t>
  </si>
  <si>
    <t>Proyecto de Decreto “Por el cual se establece el régimen sanitario aplicable a los dispositivos médicos, se definen las reglas para su autorización de comercialización, vigilancia y control sanitario, y se dictan otras disposiciones</t>
  </si>
  <si>
    <t>The draft decree establishes the new sanitary regime applicable to medical devices for human use and in vitro diagnostic medical devices in Colombia, including provisions relating to manufacturing, importation, marketing, conditioning, storage, labelling, sanitary surveillance and conformity assessment. The measure incorporates a regulatory framework based on the risk level of medical devices and defines requirements applicable to the granting, amendment, renewal and cancellation of the corresponding sanitary authorizations. It also establishes provisions relating to Good Manufacturing Practices (GMP), Certificates of Storage and Conditioning Capacity (CCAA), G/TBT/N/COL/276- 2 - post-market surveillance, traceability, and the obligations of manufacturers, importers and other actors in the supply chain.The draft seeks to ensure the quality, safety and performance of medical devices with the objective of minimizing risks to human health and safety, as well as protecting persons who use such devices.</t>
  </si>
  <si>
    <t>Dispositivos médicos para uso humano, incluidos los reactivos de diagnóstico In Vitro (DMDIV), dispositivos médicos adaptados al paciente y dispositivos médicos adaptables. Los componentes, partes, accesorios y programas informáticos, cuando formen parte de un dispositivo médico, se utilicen juntamente con este o estén específicamente destinados a su uso. (Código(s) del SA: 3005; 3006; 38221; 401512; 9018; 9019; 9020; 9021; 9022)</t>
  </si>
  <si>
    <t>9018 - Instruments and appliances used in medical, surgical, dental or veterinary sciences, incl. scintigraphic apparatus, other electro-medical apparatus and sight-testing instruments, n.e.s.; 9019 - Mechano-therapy appliances; massage apparatus; psychological aptitude-testing apparatus; ozone therapy, oxygen therapy, aerosol therapy, artificial respiration or other therapeutic respiration apparatus; 9020 - Other breathing appliances and gas masks, excluding protective masks having neither mechanical parts nor replaceable filters.; 9021 - Orthopaedic appliances, incl. crutches, surgical belts and trusses; splints and other fracture appliances; artificial parts of the body; hearing aids and other appliances which are worn or carried, or implanted in the body, to compensate for a defect or disability; 9022 - Apparatus based on the use of X-rays or of alpha, beta, gamma or other ionising radiation, whether or not for medical, surgical, dental or veterinary uses, incl. radiography or radiotherapy apparatus, X-ray tubes and other X-ray generators, high tension generators, control panels and desks, screens, examination or treatment tables, chairs and the like; 38221 - - Diagnostic or laboratory reagents on a backing, prepared diagnostic or laboratory reagents whether or not on a backing, whether or not put up in the form of kits :; 3005 - Wadding, gauze, bandages and the like, e.g. dressings, adhesive plasters, poultices, impregnated or covered with pharmaceutical substances or put up for retail sale for medical, surgical, dental or veterinary purposes; 3006 - Pharmaceutical preparations and products of subheadings 3006.10.10 to 3006.93.00; 401512 - Gloves, mittens and mitts, of a kind used for medical, surgical, dental or veterinary purposes, of vulcanised rubber</t>
  </si>
  <si>
    <t>11.040 - Medical equipment; 11.100.10 - In vitro diagnostic test systems</t>
  </si>
  <si>
    <t>Empezará a regir dieciocho (18) meses después de su publicación en el Diario Oficial</t>
  </si>
  <si>
    <r>
      <rPr>
        <sz val="11"/>
        <rFont val="Calibri"/>
      </rPr>
      <t>https://members.wto.org/crnattachments/2026/TBT/COL/26_02614_00_s.pdf</t>
    </r>
  </si>
  <si>
    <t>-Relevant notifications:• G/TBT/N/COL/66</t>
  </si>
  <si>
    <t>Draft Commission Delegated Regulation (EU) amending Delegated Regulation (EU) 2022/2104 supplementing Regulation (EU) No 1308/2013 of the European Parliament and of the Council as regards marketing standards for olive oil </t>
  </si>
  <si>
    <t>The act introduces a new article on labelling monovarietal olive oils from either the Koroneiki or the Nocellara del Belice variety and amends Annex I of Delegated Regulation (EU) 2022/2104 with regard to the chemical parameter total sterol content for those varieties.</t>
  </si>
  <si>
    <t>1509, Olive oil and its fractions, whether or not refined, but not chemically modified</t>
  </si>
  <si>
    <t>1509 - Olive oil and its fractions obtained from the fruit of the olive tree solely by mechanical or other physical means under conditions that do not lead to deterioration of the oil, whether or not refined, but not chemically modified</t>
  </si>
  <si>
    <t>67.200 - Edible oils and fats. Oilseeds</t>
  </si>
  <si>
    <t>Commission Delegated Regulation (EU) 2022/2104 of 29 July 2022 supplementing Regulation (EU) No 1308/2013 of the European Parliament and of the Council as regards marketing standards for olive oil, and repealing Commission Regulation (EEC) No 2568/91 and Commission Implementing Regulation (EU) No 29/2012 lays down rules on the characteristics of the olive oils. Those values are set in accordance with the IOC Trade Standard applying to olive oil and olive-pomace oil. The IOC Trade Standard changed with regard to one chemical parameter, total sterol content for some monovarietal olive oils, and Delegated Regulation (EU) 2022/2104 should be amended accordingly.</t>
  </si>
  <si>
    <t>September 2026</t>
  </si>
  <si>
    <t>On the twentieth day following that of its publication in the Official Journal of the EU.</t>
  </si>
  <si>
    <r>
      <rPr>
        <sz val="11"/>
        <rFont val="Calibri"/>
      </rPr>
      <t>https://members.wto.org/crnattachments/2026/TBT/EEC/26_02586_00_e.pdf
https://members.wto.org/crnattachments/2026/TBT/EEC/26_02586_01_e.pdf</t>
    </r>
  </si>
  <si>
    <t>Commission Delegated Regulation (EU) 2022/2104 of 29 July 2022 supplementing Regulation (EU) No 1308/2013 of the European Parliament and of the Council as regards marketing standards for olive oil, and repealing Commission Regulation (EEC) No 2568/91 and Commission Implementing Regulation (EU) No 29/2012OJ L 284, 4.11.2022, p. 1–22ELI: http://data.europa.eu/eli/reg_del/2022/2104/oj</t>
  </si>
  <si>
    <t>Draft Commission Implementing Regulation (EU) amending Implementing Regulation (EU) 2022/2105 as regards conformity checks of certain monovarietal extra virgin olive oils </t>
  </si>
  <si>
    <t>This amendment will enable the carrying out of conformity checks for extra virgin olive oil made solely from one of the Koroneiki or Nocella del Belice varieties. It introduces an obligation for Member States to carry out conformity checks and for operators to keep records related to those varieties.</t>
  </si>
  <si>
    <t>The amendment is needed to implement the new provisions on olive oil marketing standards included in the amendment of Regulation (EU) 2022/2104.</t>
  </si>
  <si>
    <t>The twentieth day following that of its publication in the Official Journal of the EU</t>
  </si>
  <si>
    <r>
      <rPr>
        <sz val="11"/>
        <rFont val="Calibri"/>
      </rPr>
      <t>https://members.wto.org/crnattachments/2026/TBT/EEC/26_02587_00_e.pdf</t>
    </r>
  </si>
  <si>
    <t>Commission Implementing Regulation (EU) 2022/2105 of 29 July 2022 laying down rules on conformity checks of marketing standards for olive oil and methods of analysis of the characteristics of olive oilOJ L 284, 4.11.2022, p. 23–48ELI: http://data.europa.eu/eli/reg_impl/2022/2105/2022-11-04</t>
  </si>
  <si>
    <t>Kyrgyz Republic</t>
  </si>
  <si>
    <t>Draft amendments to the Rules for registration and examination of safety, quality and effectiveness of medical devices </t>
  </si>
  <si>
    <t>The draft amendments to the Rules for registration and examination of safety, quality and effectiveness of medical devices provides for the possibility of suspending the validity of the marketing authorization in the event that there is no valid report on the results of inspection in the marketing authorization application of a medical device in order to prevent the release into circulation of a poor quality medical product. </t>
  </si>
  <si>
    <t>Cotton wool, gauze, bandages and similar articles (for example, bandages, Band-Aids, poultices), impregnated or coated with pharmaceutical substances or packaged in forms or packages for retail sale, intended for use in medicine, surgery, dentistry or veterinary medicine (HS 3005); Devices and instruments used in medicine, surgery, dentistry or veterinary medicine, including scintigraphic equipment, other electro-medical equipment and vision testers (HS 9018); Equipment based on the use of X-ray, alpha, beta or gamma radiation, intended or not intended for medical, surgical, dental or veterinary use, including X-ray or radiotherapy equipment, X-ray tubes and other X - ray generators, high-voltage generators, shields and control panels, screens, tables, chairs and similar products for examination or treatment (HS 9022); Medical, surgical, dental or veterinary furniture (for example, operating tables, examination tables, hospital beds with mechanical devices, dental chairs); barber chairs and similar chairs with devices for rotating and simultaneously for tilting and lifting; parts of the above-mentioned products (HS Code 9402).</t>
  </si>
  <si>
    <t>3005 - Wadding, gauze, bandages and the like, e.g. dressings, adhesive plasters, poultices, impregnated or covered with pharmaceutical substances or put up for retail sale for medical, surgical, dental or veterinary purposes; 9018 - Instruments and appliances used in medical, surgical, dental or veterinary sciences, incl. scintigraphic apparatus, other electro-medical apparatus and sight-testing instruments, n.e.s.; 9022 - Apparatus based on the use of X-rays or of alpha, beta, gamma or other ionising radiation, whether or not for medical, surgical, dental or veterinary uses, incl. radiography or radiotherapy apparatus, X-ray tubes and other X-ray generators, high tension generators, control panels and desks, screens, examination or treatment tables, chairs and the like; 9402 - Medical, surgical, dental or veterinary furniture, e.g. operating tables, examination tables, hospital beds with mechanical fittings and dentists' chairs; barbers' chairs and similar chairs having rotating as well as both reclining and elevating movement; parts thereof</t>
  </si>
  <si>
    <t>11.040 - Medical equipment; 11.120 - Pharmaceutics; 11.140 - Hospital equipment</t>
  </si>
  <si>
    <r>
      <rPr>
        <sz val="11"/>
        <rFont val="Calibri"/>
      </rPr>
      <t>https://members.wto.org/crnattachments/2026/TBT/KGZ/26_02598_00_x.pdf</t>
    </r>
  </si>
  <si>
    <t>Decision of the Council of the Eurasian Economic Commission No. 46 of February 12, 2016https://eec.eaeunion.org/en/comission/department/deptexreg/lsl/MD_acts.php</t>
  </si>
  <si>
    <t>Recognition and Adoption of Official Pharmacopeias for the Registration of Pharmaceutical Products and Active Pharmaceutical Ingredients for Human Use </t>
  </si>
  <si>
    <t>The policy recognizes and adopts official pharmacopeias to be used as reference for the registration of pharmaceutical products and active pharmaceutical ingredients for human use in the Philippines</t>
  </si>
  <si>
    <t>Pharmaceutics (ICS code(s): 11.120)</t>
  </si>
  <si>
    <t>Protection of human health or safety (TBT); Other (TBT)</t>
  </si>
  <si>
    <t>Republic Act (RA) No. 3720, as amended by RA No. 9711, and RA No. 9502 mandate the Philippine FDA to ensure the safety, efficacy, and quality of pharmaceutical products, with “drugs and medicines” defined based on recognized pharmacopeias. Executive Order (EO) No. 302 s. 2004 designates the Philippine Pharmacopeia as the official reference standard for determining the identity, purity, and quality of pharmaceutical products and crude plant drugs, while also allowing the FDA to adopt other recognized standards for products not included therein.Consistent with these legal frameworks, Administrative Order (AO) No. 2024-0013 identifies the recognized pharmacopeias to be used in the registration and evaluation of pharmaceutical products and active pharmaceutical ingredients. This Circular further reinforces regulatory strengthening by formally adopting official pharmacopeias, ensuring the quality of registered products and aligning national standards with international best practices.</t>
  </si>
  <si>
    <r>
      <rPr>
        <sz val="11"/>
        <rFont val="Calibri"/>
      </rPr>
      <t>https://members.wto.org/crnattachments/2026/TBT/PHL/26_02604_00_e.pdf</t>
    </r>
  </si>
  <si>
    <t>RA No. 3720, as amended by EO No. 175 s. 1987: “Foods, Drugs and Devices, and Cosmetics Act”RA No. 9711: “Food and Drug Administration (FDA) Act of 2009”RA No. 9502: “Universally Accessible Cheaper and Quality Medicines Act of 2008”EO No. 302 s. 2004: “Declaring and Adopting the Philippine Pharmacopeia as the Official Book of Standards and Reference for Pharmaceutical Products and Crude Plant Drugs in the Philippines”AO No. 2024-0013: “General Rules and Regulations on the Registration of Pharmaceutical Products and Active Pharmaceutical Ingredients Intended for Human Use”</t>
  </si>
  <si>
    <t>DRS 642: 2026, Requirements for plant biotechnology facilities at biosafety level 2 (BSL-2)</t>
  </si>
  <si>
    <t>This Draft Rwanda Standard provides requirements for the design, construction, operation, maintenance, management, and biosafety practices for plant biotechnology facilities operating at Biosafety Level 2 (BSL-2). It applies to all research and development activities that may pose moderate risk to human and environment._x000D_
It covers laboratories, growth rooms, greenhouses, containment rooms, and associated support areas used for plant biotechnology activities involving biological agents and materials that require BSL-2 containment. Specifically, it focuses on:_x000D_
a) facility design and containment requirements;_x000D_
b) biosafety and biosecurity management;_x000D_
c) personnel competence and training;_x000D_
d) operational and work practices;_x000D_
e) equipment requirements;_x000D_
f) waste management and decontamination;_x000D_
g) emergency preparedness and response; and_x000D_
h) environmental and occupational safety measures._x000D_
It does not apply to:_x000D_
— Biosafety Level 1 (BSL-1), Biosafety Level 3 (BSL-3), or Biosafety Level 4 (BSL-4) facilities;_x000D_
— open field trials or environmental release activities; or_x000D_
— facilities intended exclusively for medical or animal diagnostic activities.</t>
  </si>
  <si>
    <t>Biology. Botany. Zoology (ICS code(s): 07.080)</t>
  </si>
  <si>
    <t>65.040.30 - Greenhouses and other installations; 07.080 - Biology. Botany. Zoology</t>
  </si>
  <si>
    <t>Consumer information, labelling (TBT); Prevention of deceptive practices and consumer protection (TBT); Protection of human health or safety (TBT); Protection of the environment (TBT); Quality requirements (TBT); Reducing trade barriers and facilitating trade (TBT); Cost saving and productivity enhancement (TBT)</t>
  </si>
  <si>
    <r>
      <rPr>
        <sz val="11"/>
        <rFont val="Calibri"/>
      </rPr>
      <t>https://members.wto.org/crnattachments/2026/TBT/RWA/26_02631_00_e.pdf</t>
    </r>
  </si>
  <si>
    <t>Thailand</t>
  </si>
  <si>
    <t>Draft Notification of the National Broadcasting and Telecommunications Commission regarding Technical Standard for Non-Specific Used Radar Equipment (NBTC TS 10XX-256X (202X))</t>
  </si>
  <si>
    <t>The National Broadcasting and Telecommunications Commission has proposed the Technical Standard for Non-specific used Radar equipment.The technical standard specifies the minimum technical characteristics required for Non-Specific used Radar equipment operating in the 24.05-24.25 GHz band, with a maximum output power not exceeding 100 mW(20 dBm) e.i.r.p.</t>
  </si>
  <si>
    <t>Telecommunications equipment</t>
  </si>
  <si>
    <t>33.050.99 - Other telecommunication terminal equipment</t>
  </si>
  <si>
    <t>Technical compliance</t>
  </si>
  <si>
    <t>From the day following the date of its publication in the Government Gazette</t>
  </si>
  <si>
    <r>
      <rPr>
        <sz val="11"/>
        <rFont val="Calibri"/>
      </rPr>
      <t>https://members.wto.org/crnattachments/2026/TBT/THA/26_02599_00_x.pdf</t>
    </r>
  </si>
  <si>
    <t>Draft Notification of the National Broadcasting and Telecommunications Commission regarding Technical Standard for Land Transport and Traffic Telematics Radar Equipment (NBTC TS 1011-256X (202X))</t>
  </si>
  <si>
    <t>The National Broadcasting and Telecommunications Commission has proposed the Technical Standard for Land Transport and Traffic Telematics Radar Equipment. The technical standard revises the scope of vehicle radar to include land transport and traffic telematics radar, and updates the frequency allocations the operating range from 22.00–26.65 GHz to 24.05–24.25 GHz and the unwanted emission limits for 76–77 GHz land transport and traffic telematics radar transmitters.</t>
  </si>
  <si>
    <r>
      <rPr>
        <sz val="11"/>
        <rFont val="Calibri"/>
      </rPr>
      <t>https://members.wto.org/crnattachments/2026/TBT/THA/26_02600_00_x.pdf</t>
    </r>
  </si>
  <si>
    <t>Notification of the National Broadcasting and Telecommunications Commission regarding Technical Standard for Vehicle radar (NBTC TS 1011-2560 (2017)) (https://shorturl.at/RNrUs)</t>
  </si>
  <si>
    <t>Draft Notification of the National Broadcasting and Telecommunications Commission regarding Technical Standard for Non-specific Short Range Devices Equipment in 57-64 GHz band (NBTC TS 10XX-256X (202X))</t>
  </si>
  <si>
    <t>The National Broadcasting and Telecommunications Commission has proposed the Technical Standard for Non-specific Short Range Devices equipment in 57-64 GHz band. The technical standard specifies the minimum technical characteristics required for Non-specific Short Range Devices equipment operating in the 57-64 MHz band, with a maximum output power not exceeding 100 mW (20 dBm) e.i.r.p.</t>
  </si>
  <si>
    <t>33.020 - Telecommunications in general</t>
  </si>
  <si>
    <r>
      <rPr>
        <sz val="11"/>
        <rFont val="Calibri"/>
      </rPr>
      <t>https://members.wto.org/crnattachments/2026/TBT/THA/26_02601_00_x.pdf</t>
    </r>
  </si>
  <si>
    <t>Draft Notificationof the National Broadcasting and Telecommunications Commission regardingTechnical Standard for Radar Equipment for Unmanned Aircraft (NBTC TS 1038-256X (202X))</t>
  </si>
  <si>
    <t>The National Broadcasting and Telecommunications Commission has proposed the Technical Standard for Radar Equipment for Unmanned Aircraft. The technical standard adds requirements for radar equipment for unmanned aircraft operating in the 57–64 GHz band, with a maximum output power not exceeding 100 mW (20 dBm) e.i.r.p.</t>
  </si>
  <si>
    <r>
      <rPr>
        <sz val="11"/>
        <rFont val="Calibri"/>
      </rPr>
      <t>https://members.wto.org/crnattachments/2026/TBT/THA/26_02602_00_x.pdf</t>
    </r>
  </si>
  <si>
    <t>Notification of the National Broadcasting and Telecommunications Commission regarding Technical Standards for Unmanned Aircraft(NBTC TS 1038-2564 (2021))(https://shorturl.at/PlTbl)</t>
  </si>
  <si>
    <t>Draft Notification of the National Broadcasting and Telecommunications Commission regarding Technical Standard for Unmanned Aircraft Equipment with Satellite Earth Station Systems in the Mobile-Satellite Service (NBTC TS 10XX-256X (252X))</t>
  </si>
  <si>
    <t>The National Broadcasting and Telecommunications Commission has proposed the Technical Standard for Unmanned Aircraft equipment with Satellite Earth Station Systems in the Mobile-Satellite Service. The technical standard specifies the minimum technical characteristics required for unmanned aircraft equipment with satellite earth station systems operating in the 1610 - 1660.5 MHz for transmit (Earth-to-space) and 1518 - 1559 MHz for receive (space-to-Earth).</t>
  </si>
  <si>
    <t>33.060.30 - Radio relay and fixed satellite communications systems</t>
  </si>
  <si>
    <r>
      <rPr>
        <sz val="11"/>
        <rFont val="Calibri"/>
      </rPr>
      <t>https://members.wto.org/crnattachments/2026/TBT/THA/26_02603_00_x.pdf</t>
    </r>
  </si>
  <si>
    <t>Revisions to the Elevator Safety Orders</t>
  </si>
  <si>
    <t>The California Occupational Safety and Health Standards Board (OSHAB) seeks to reduce the likelihood of work-related injuries for elevator workers and decrease risks to the general public. This revision promotes safety in the work place by ensuring that the critical components of conveyance installations are readily and safely accessible to elevator workers and inspectors. Readily and safely accessible equipment is more likely to be adequately maintained which benefits building owners and managers, and the riding public. This rulemaking action also includes nonsubstantive revisions such as editorial, grammatical and reformatting changes.A public hearing has been scheduled at which time any interested party may present statements, orally or in writing, about this proposed regulatory action. The hearing will continue until all oral comments are received, and will be held as follows:_x000D_
Date: 18 June 2026Time: 10:00 AMPacific Time_x000D_
Location:  Hampton Inn &amp; Suites Napa, _x000D_
945 Hartle Court, Napa, CA 94559_x000D_
Join via ZOOM: https://tkoworks.zoom.us/j/87501250331 (Webinar ID: 875 0125 0331)Call-in Number: +1 (669) 444-9171 _x000D_
Conference ID: 875 0125 0331_x000D_
Pre-hearing registration will be conducted prior to the hearing. Those registered will be heard in order of their registration. Anyone else wishing to speak at the hearing will be afforded an opportunity after those registered have presented their oral comments. The time allowed for each person to present oral comments may be limited if a substantial number of people wish to speak._x000D_
Individuals presenting oral comments are requested, but not required, to submit a written copy of their statements. The hearing will be adjourned immediately following the completion of the oral comments.</t>
  </si>
  <si>
    <t>Elevator safety; Occupational safety. Industrial hygiene (ICS code(s): 13.100); Safety of machinery (ICS code(s): 13.110); Lifts. Escalators (ICS code(s): 91.140.90)</t>
  </si>
  <si>
    <t>13.100 - Occupational safety. Industrial hygiene; 13.110 - Safety of machinery; 91.140.90 - Lifts. Escalators</t>
  </si>
  <si>
    <r>
      <rPr>
        <sz val="11"/>
        <rFont val="Calibri"/>
      </rPr>
      <t>https://members.wto.org/crnattachments/2026/TBT/USA/26_02611_00_e.pdf</t>
    </r>
  </si>
  <si>
    <t>Elevator Safety Orders Notice of Proposed Action: https://www.dir.ca.gov/oshsb/documents/ESO-Group-V-notice.pdfNo. 18-Z, California Regulatory Notice Register 1 May 2026, pp.613-625 https://oal.ca.gov/wp-content/uploads/sites/166/2026/05/2026-Notice-Register-No.-18-Z-May-1-2026.pdfTitle 8 California Code of Regulations (CCR) Sections 3000 through 3003, 3009, 3140, 3141.1, 3142, 3147, 3147.100 through .104, .200, .300; https://www.dir.ca.gov/Title8/sub6.html</t>
  </si>
  <si>
    <t>California's Proposed Replacement Tire Efficiency Program</t>
  </si>
  <si>
    <t>The California Energy Commission (CEC) proposes to adopt the Replacement Tire Efficiency Program Rulemaking in the California Code of Regulations (CCR), Title 20, Chapter 14, Article 1, Sections 3301 through 3310 to implement the Replacement Tire Efficiency Program pursuant to Public Resources Code Sections 25770, 25771, 25772 and 25773. The CEC proposes new regulations to increase the energy efficiency of replacement tires for passenger cars and light–duty trucks. The proposed regulations set minimum performance standards for the energy efficiency and wet grip performance of replacement tires sold in California. The regulations will also set reporting requirements for tire manufacturers and brand name owners, and only tires listed in a CEC database will be legal for sale in California. The proposed express terms include the CEC staff’s consideration of comments, objections, and recommendations regarding the proposed regulations received during prerulemaking stakeholder engagement.The CEC will hold a public hearing for the proposed regulations on 10 June 2026 from 10:00 AM - 05:00 PMPacific TimeRemote Access Only Webinar ID 893 2150 5373, passcode 198841. Interested persons, or their authorized representative, may present statements, arguments, or contentions relevant to the proposed regulations at the public hearing.</t>
  </si>
  <si>
    <t>Tires; New pneumatic tyres, of rubber (HS code(s): 4011); Quality (ICS code(s): 03.120); Road vehicle tyres (ICS code(s): 83.160.10)</t>
  </si>
  <si>
    <t>4011 - New pneumatic tyres, of rubber</t>
  </si>
  <si>
    <t>03.120 - Quality; 83.160.10 - Road vehicle tyres</t>
  </si>
  <si>
    <r>
      <rPr>
        <sz val="11"/>
        <rFont val="Calibri"/>
      </rPr>
      <t>https://members.wto.org/crnattachments/2026/TBT/USA/26_02612_00_e.pdf
https://members.wto.org/crnattachments/2026/TBT/USA/26_02612_01_e.pdf</t>
    </r>
  </si>
  <si>
    <t>Tire Efficiency Rulemaking Docket Log - https://efiling.energy.ca.gov/Lists/DocketLog.aspx?docketnumber=26-TIRE-01Notice of Proposed Action (NOPA) - https://efiling.energy.ca.gov/GetDocument.aspx?tn=269616California's Proposed Replacement Tire Efficiency Program - https://efiling.energy.ca.gov/GetDocument.aspx?tn=269612&amp;DocumentContentId=106704Replacement Tire Efficiency Program Proceeding - https://www.energy.ca.gov/proceeding/replacement-tire-efficiency-program-proceeding</t>
  </si>
  <si>
    <t>Draft Circular promulgating the List of Medium- and High-Risk Products and Goods in the Transportation Sector within the regulatory remit of the Ministry of Construction. </t>
  </si>
  <si>
    <t>This draft Circular promulgates the List of products and goods with medium and high risk levels under the state management responsibility of the Ministry of Construction and the corresponding quality management measures for products and goods on the List ._x000D_
Details of the List of products and goods with medium and high risk levels, corresponding HS codes and applicable national technical standards are specified in Appendix I and Appendix II attached to this draft Circular._x000D_
The draft Circular classifies transport vehicles and spare parts into two risk categories: medium risk and high risk. This represents a transition from "Group 2" management to risk-based management, integrating quality control with inspection and conformity certification: _x000D_
- Enhanced post-market surveillance for medium-risk products. _x000D_
- Strict control and inspection for high-risk products_x000D_
This draft Circular applies to:_x000D_
1. Organizations and individuals producing and trading products and goods belonging to the list of products and goods with medium and high risk levels as stipulated in this Circular._x000D_
2. Conformity assessment organizations conducting conformity assessment activities for products and goods belonging to the list of products and goods with medium and high risk levels as stipulated in this Circular._x000D_
3. Other relevant agencies, organizations, and individuals.</t>
  </si>
  <si>
    <t>Transport vehicles and spare parts, including: Cars, motorcycles, mopeds, motorized four-wheeled vehicles, specialized machinery, trailers, semi-trailers, motor vehicle components, and railway equipment. _x000D_
HS Codes: 87.01 to 87.06, 87.11, 87.16, 84.26 to 84.30, 70.09, 87.14, 40.11, 85.12, 85.07, 70.07, 84.07, 85.01, 94.01, 86.01 to 86.07</t>
  </si>
  <si>
    <t>4011 - New pneumatic tyres, of rubber; 7007 - Safety glass, toughened "tempered", laminated safety glass (excl. multiple-walled insulating units of glass, glasses for spectacles and clock or watch glasses); 7009 - Glass mirrors, whether or not framed, incl. rear-view mirrors (excl. optical mirrors, optically worked, mirrors &gt; 100 years old); 8407 - Spark-ignition reciprocating or rotary internal combustion piston engine; 8426 - Ships' derricks; cranes, incl. cable cranes (excl. wheel-mounted cranes and vehicle cranes for railways); mobile lifting frames, straddle carriers and works trucks fitted with a crane; 8427 - Fork-lift trucks; other works trucks fitted with lifting or handling equipment (excl. straddle carriers and works trucks fitted with a crane); 8428 - Lifting, handling, loading or unloading machinery, e.g. lifts, escalators, conveyors, teleferics (excl. pulley tackle and hoists, winches and capstans, jacks, cranes of all kinds, mobile lifting frames and straddle carriers, works trucks fitted with a crane, fork-lift trucks and other works trucks fitted with lifting or handling equipment); 8429 - Self-propelled bulldozers, angledozers, graders, levellers, scrapers, mechanical shovels, excavators, shovel loaders, tamping machines and roadrollers; 8430 - Moving, grading, levelling, scraping, excavating, tamping, compacting, extracting or boring machinery, for earth, minerals or ores; pile-drivers and pile-extractors; snowploughs and snowblowers (excl. those mounted on railway wagons, motor vehicle chassis or lorries, self-propelled machinery of heading 8429, lifting, handling, loading or unloading machinery of heading 8425 to 8428 and hand-operated tools); 8501 - Electric motors and generators (excl. generating sets); 8507 - Electric accumulators, incl. separators therefor, whether or not square or rectangular; parts thereof (excl. spent and those of unhardened rubber or textiles); 8512 - Electrical lighting or signalling equipment (excl. lamps of heading 8539), windscreen wipers, defrosters and demisters, of a kind used for cycles or motor vehicles; parts thereof; 8601 - Rail locomotives powered from an external source of electricity or by electric accumulators; 8602 - Rail locomotives (excl. those powered from an external source of electricity or by accumulators); locomotive tenders; 8603 - Self-propelled railway or tramway coaches, vans and trucks (excl. those of heading 8604); 8604 - Railway or tramway maintenance or service vehicles, whether or not self-propelled (for example, workshops, cranes, ballast tampers, trackliners, testing coaches and track inspection vehicles).; 8605 - Railway or tramway passenger coaches, not self-propelled; luggage vans, post office coaches and other special purpose railway or tramway coaches, not self-propelled (excluding those of heading 86.04).; 8606 - Railway or tramway goods vans and wagons (excl. self-propelled and luggage vans and post office coaches); 8607 - Parts of railway or tramway locomotives or rolling stock, n.e.s.; 8701 - Tractors (other than tractors of heading 8709); 8702 - Motor vehicles for the transport of &gt;= 10 persons, incl. driver; 8703 - Motor cars and other motor vehicles principally designed for the transport of &lt;10 persons, incl. station wagons and racing cars (excl. motor vehicles of heading 8702); 8704 - Motor vehicles for the transport of goods, incl. chassis with engine and cab; 8705 - Special purpose motor vehicles (other than those principally designed for the transport of persons or goods), e.g. breakdown lorries, crane lorries, fire fighting vehicles, concrete-mixer lorries, road sweeper lorries, spraying lorries, mobile workshops and mobile radiological units; 8706 - Chassis fitted with engines, for the motor vehicles of headings 87.01 to 87.05.; 8711 - Motorcycles, incl. mopeds, and cycles fitted with an auxiliary motor, with or without side-cars; side-cars; 8714 - Parts and accessories for motorcycles and bicycles and for carriages for disabled persons, n.e.s.; 8716 - Trailers and semi-trailers; other vehicles, not mechanically propelled (excl. railway and tramway vehicles); parts thereof, n.e.s.; 9401 - Seats, whether or not convertible into beds, and parts thereof, n.e.s. (excl. medical, surgical, dental or veterinary of heading 9402)</t>
  </si>
  <si>
    <t>43.020 - Road vehicles in general; 45.020 - Railway engineering in general</t>
  </si>
  <si>
    <t>June 2026</t>
  </si>
  <si>
    <r>
      <rPr>
        <sz val="11"/>
        <rFont val="Calibri"/>
      </rPr>
      <t>https://members.wto.org/crnattachments/2026/TBT/VNM/26_02615_00_x.pdf</t>
    </r>
  </si>
  <si>
    <t>- Law amending and supplementing a number of articles of the Law on Quality of Products and Goods._x000D_
- Government Decree No. 37/2026/ND-CP dated January 23, 2026, providing detailed regulations on the Law on Quality of Products and Goods._x000D_
- Replacing Circular No. 12/2022/TT-BGTVT dated June 30, 2022, of the Minister of Transport, promulgating the List of potentially unsafe products and goods under the State management responsibility of the Ministry of Transport._x000D_
- Replacing Circular No. 62/2024/TT-BGTVT dated December 30, 2024, of the Minister of Transport, amending and supplementing a number of articles of Circular No. 12/2022/TT-BGTVT dated June 30, 2022, which stipulates the List of potentially unsafe products and goods under the State management responsibility of the Ministry of Transport._x000D_
- Partially replacing Circular No. 71/2025/TT-BXD dated December 31, 2025, of the Minister of Construction, amending and supplementing a number of articles of Circulars to reduce and simplify administrative procedures in the fields of registration, civil aviation, and inspection under the management of the Ministry of Construction</t>
  </si>
  <si>
    <t>DEAS 1347:2026, Whiteboard — Specification, First Edition</t>
  </si>
  <si>
    <t>This Draft East African Standard specifies requirements, and test methods, for whiteboards intended for use in educational, office, industrial, and domestic environments. It applies to wall‑mounted, mobile, and interactive whiteboards, including those with magnetic surfaces, grid lines, or specialized coatings.</t>
  </si>
  <si>
    <t>Slates and boards, with writing or drawing surfaces, whether or not framed. (HS code(s): 9610); Office machines (ICS code(s): 35.260); Whiteboard</t>
  </si>
  <si>
    <t>9610 - Slates and boards, with writing or drawing surfaces, whether or not framed.</t>
  </si>
  <si>
    <t>35.260 - Office machines</t>
  </si>
  <si>
    <t>Consumer information, labelling (TBT); Prevention of deceptive practices and consumer protection (TBT); Quality requirements (TBT); Harmonization (TBT); Reducing trade barriers and facilitating trade (TBT)</t>
  </si>
  <si>
    <r>
      <rPr>
        <sz val="11"/>
        <rFont val="Calibri"/>
      </rPr>
      <t>https://members.wto.org/crnattachments/2026/TBT/UGA/26_02569_00_e.pdf</t>
    </r>
  </si>
  <si>
    <t>IEC 60335‑1, Household and similar electrical appliances – Safety – Part 1: General requirements. ISO 6507-1, Metallic materials — Vickers hardness test – Part 1: Test method IEC 62368-1:2023, Audio/video, information and communication technology equipment - Part 1: Safety requirements ISO 2409, Paints and varnishes — Cross-cut test ISO 2813:2014, Paints and varnishes — Determination of gloss value at 20°, 60° and 85° ASTM D523, Specular Gloss ASTM D3363, Film Hardness by Pencil Test ASTM D1308, Effect of Household Chemicals ISO 4892‑2, Plastics: Exposure to laboratory light sources ISO 6507‑1, Metallic materials: Vickers hardness test ISO 2813:2014, Paints and varnishes — Determination of gloss value at 20°, 60° and 85°</t>
  </si>
  <si>
    <t>Egypt</t>
  </si>
  <si>
    <t>Draft of Egyptian standard for “Small craft — Hull construction and scantlings - Part 6: Structural arrangements and details”.</t>
  </si>
  <si>
    <t>This draft of Egyptian standard applies to monohull and multihull small craft constructed from fibre reinforced plastics (FRP), aluminium or steel alloys, wood or other suitable boat building material, with a hull length, in accordance with ISO 8666, of up to 24 m.Worth mentioning is that this standard adopts the technical content of ISO 12215-6:2008.</t>
  </si>
  <si>
    <t>Small craft (ICS code(s): 47.080)</t>
  </si>
  <si>
    <t>47.080 - Small craft</t>
  </si>
  <si>
    <t>Safety requirements</t>
  </si>
  <si>
    <t>ISO 12215-6:2008.</t>
  </si>
  <si>
    <t>Draft of Egyptian standard for “Small craft — Hull construction and scantlings - Part 7: Determination of loads for multihulls and of their local scantlings using ISO 12215-5”.</t>
  </si>
  <si>
    <t>This draft of Egyptian standard defines the dimensions, local design pressures and global loads acting on multihull craft with a hull length (LH) or load line length of up to 24 m (see Note). It considers all parts of the craft that are assumed watertight or weathertight when assessing stability, freeboard and buoyancy in accordance with ISO 12217 (all parts). Worth mentioning is that this standard adopts the technical content of ISO 12215-7:2020.</t>
  </si>
  <si>
    <t>ISO 12215-7:2020</t>
  </si>
  <si>
    <t>Draft of Egyptian standard for “Small craft — Hull construction and scantlings — Part 8: Rudders”.</t>
  </si>
  <si>
    <t>This draft of Egyptian standard gives requirements on the scantlings of rudders fitted to small craft with a length of hullof up to 24 m, measured according to ISO 8666. It applies only to monohulls.It does not give requirements on rudder characteristics required for proper steering capabilities.It only considers pressure loads on the rudder due to craft manoeuvring. Loads on the rudder or its skeg, where fitted, induced by grounding or docking, where relevant, are out of scope and need to be considered separately.Scantlings derived from ISO 12215-8:2009 are primarily intended to apply to recreational craft including charter craft.Worth mentioning is that this standard adopts the technical content of ISO 12215 8:2009/Cor 1:2010</t>
  </si>
  <si>
    <t>ISO 12215-8:2009/Cor 1:2010</t>
  </si>
  <si>
    <t>Draft of Egyptian standard for “Small craft — Hull construction and scantlings - Part 9: Sailing craft appendages”.</t>
  </si>
  <si>
    <t>This draft of Egyptian standard specifies the scantlings of sailing craft appendages on monohull sailing craft with a length of hull of up to 24 m, measured according to ISO 8666. It gives design stresses, the structural components to be assessed, load cases and design loads for keel, centreboard and their attachments, computational methods and modelling guidance, and the means for compliance with its provisions.Worth mentioning is that this standard adopts the technical content of ISO 12215-9:2012.</t>
  </si>
  <si>
    <t>ISO 12215-9:2012.</t>
  </si>
  <si>
    <t>Draft of Egyptian standard for “ Small craft — Hull construction and scantlings - Part 10: Rig loads and rig attachment in sailing craft ”.</t>
  </si>
  <si>
    <t>This draft of Egyptian standard specifies methods for the determination of:The design loads and design stresses on rig elements; andThe loads and scantlings of rig attachments and mast steps/pillars; on monohull and multihulls sailing craft.It also gives, in Annexes, "established practices" for the assessment of mast steps/pillars or chainplates.Scantlings derived from this draft standard are primarily intended to apply to recreational craft, including charter vessels.This draft standard is not applicable to racing craft designed only for professional racing.It only considers the loads exerted when sailing. Any loads that may result from other situations are not considered in this draft standard.Throughout this draft standard, and unless otherwise specified, dimensions are in (m), areas in (m2), masses in (kg), forces in (N), moments in (N m), stresses and elastic modulus in N/mm2 (1 N / mm2 = 1 Mpa). Unless otherwise stated, the craft is assessed in fully loaded ready for use condition.Worth mentioning is that this standard adopts the technical content of ISO 12215-10:2020</t>
  </si>
  <si>
    <t>ISO 12215-10:2020</t>
  </si>
  <si>
    <t>Draft of Egyptian standard for “ Small craft — Principal data”.</t>
  </si>
  <si>
    <t>This draft of Egyptian standard establishes definitions of main dimensions and related data and of mass specifications and loading conditions. It applies to small craft having a length of the hull (LH) of up to 24 m.Worth mentioning is that this standard adopts the technical content of ISO 8666:2020.</t>
  </si>
  <si>
    <t>ISO 8666:2020.</t>
  </si>
  <si>
    <t>India</t>
  </si>
  <si>
    <t>The Draft   Food Safety and Standards (Packaging)Amendment Regulations, 2026</t>
  </si>
  <si>
    <t>Draft Food Safety and Standards (Packaging) Amendment Regulations, 2026, is relating to the inclusion of additional definitions in the Regulation.</t>
  </si>
  <si>
    <t>Food Products</t>
  </si>
  <si>
    <t>Food Safety and Standards Authority of India proposes to incorporate additional definitions in the regulations, in alignment with international standards.</t>
  </si>
  <si>
    <r>
      <rPr>
        <sz val="11"/>
        <rFont val="Calibri"/>
      </rPr>
      <t>https://members.wto.org/crnattachments/2026/TBT/IND/26_02565_00_e.pdf</t>
    </r>
  </si>
  <si>
    <t>Draft for comments available in Hindi and English, at:https://www.fssai.gov.in/upload/uploadfiles/files/gazette%20notification%20of%20Draft%20FSS_Packaging_Amendment%20Regulations%202026.pdfBasic document to which proposal refers, is available at:https://www.fssai.gov.in/upload/uploadfiles/files/Compendium_Packaging_V_%2002-04-2025.pdf</t>
  </si>
  <si>
    <t>Jamaica</t>
  </si>
  <si>
    <t>Technical Regulation for the Labelling of Pre-Packaged Foods</t>
  </si>
  <si>
    <t>The Technical Regulation lays down rules governing the labelling of pre-packaged foods, their importation, production and trade within Jamaica. The Technical Regulation sets out the following:a.  Labelling Requirements for Pre-Packaged Foodsb.  Product Labelling Requirements for:Fruit and vegetable juices and drinks, and fruit nectars Brewery products (beer, stout, shandy and malta etc.)</t>
  </si>
  <si>
    <t>Pre-Packaged Foods, HS Code: 2106, Fruit and vegetable juices and drinks, and fruit nectars, HS Code: 2009.90, Brewery product HS Code: 2203</t>
  </si>
  <si>
    <t>2106 - Food preparations, n.e.s.; 2009 - Fruit juices, incl. grape must, and vegetable juices, unfermented, not containing added spirit, whether or not containing added sugar or other sweetening matter; 2203 - Beer made from malt.</t>
  </si>
  <si>
    <t>67.160 - Beverages; 67.230 - Prepackaged and prepared foods</t>
  </si>
  <si>
    <t>Consumer information, labelling (TBT); Protection of human health or safety (TBT)</t>
  </si>
  <si>
    <t>The Technical Regulation is applicable to the labelling of all pre-packaged foods to be offered to the consumer or pre-packaged foods for catering purposes. The Technical Regulation specifies labelling requirements for fruit and vegetable juices and drinks, and fruit juices. The Technical Regulation specifies labelling requirements for brewery products.</t>
  </si>
  <si>
    <t>Labelling</t>
  </si>
  <si>
    <t>Six months following the date of publication in the Jamaica Gazette Supplement - Proclamations, Rules and Regulations.</t>
  </si>
  <si>
    <r>
      <rPr>
        <sz val="11"/>
        <rFont val="Calibri"/>
      </rPr>
      <t>https://members.wto.org/crnattachments/2026/TBT/JAM/26_02562_00_e.pdf</t>
    </r>
  </si>
  <si>
    <t>A notice of the Technical Regulation for the Labelling of Pre-Packaged Foods will appear in The Jamaica Gazette Supplement - Proclamations, Rules and Regulations. When adopted, the document will appear as a Technical Regulation, with mandatory status.</t>
  </si>
  <si>
    <t>Technical Regulation for the Labelling of Pre-Packaged Goods</t>
  </si>
  <si>
    <t>The Technical Regulation lays down rules governing the labelling of pre-packaged goods, their importation, production and trade within Jamaica. The proposed technical regulation aims to provide a scope, application, terms and definitions, general, specific product labelling requirements and administrative provisions.</t>
  </si>
  <si>
    <t>Footwear HS Code: 6401-6406, Industrial Gloves HS Code: 6216, 4015, Textile Products HS Code: 6115, Pantyhose HS Code: 6115, Pesticides HS Code: 3808 Aerosol Insecticides HS Code: 3808, Household Chemicals HS Code: 3402, Hazardous Industrial Chemicals HS Code: 3824, Ozone depleting substances HS Code: 2903, Adhesives HS Code: 3506, Finishes HS Code: 3210, 3208,  Staple and Nails HS Code: 7317, Household Electrical Appliances HS Code: 8509, Energy Labelling of Appliances HS Code: 8418, 8539, 8509, Refrigerating Appliances HS Code: 8418, Animal Feed HS Code: 2309, Seed Packages HS Code: 1209, Gold HS Code: 7108, Platinum HS Code: 7110, Silver  HS Code: 7106, Toys HS Code: 9503, Furniture HS Code: 9403, Paper and Paper products HS Code: 48</t>
  </si>
  <si>
    <t>64 - FOOTWEAR, GAITERS AND THE LIKE; PARTS OF SUCH ARTICLES; 6216 - Gloves, mittens and mitts.; 4015 - Articles of apparel and clothing accessories, incl. gloves, mittens and mitts, for all purposes, of vulcanised rubber (excl. hard rubber and footwear and headgear and parts thereof); 6115 - Pantyhose, tights, stockings, socks and other hosiery, incl. graduated compression hosiery [e.g., stockings for varicose veins] and footwear without applied soles, knitted or crocheted (excl. for babies); 3808 - Insecticides, rodenticides, fungicides, herbicides, anti-sprouting products and plant-growth regulators, disinfectants and similar products, put up for retail sale or as preparations or articles, e.g. sulphur-treated bands, wicks and candles, and fly-papers; 3402 - Organic surface-active agents (excl. soap); surface-active preparations, washing preparations, incl. auxiliary washing preparations, and cleaning preparations, whether or not containing soap (excl. those of heading 3401); 2903 - Halogenated derivatives of hydrocarbons; 3506 - Prepared glues and other prepared adhesives, n.e.s.; products suitable for use as glues or adhesives, put up for retail sale as glues or adhesives, and weighing net &lt;= 1 kg; 3208 - Paints and varnishes, incl. enamels and lacquers, based on synthetic polymers or chemically modified natural polymers, dispersed or dissolved in a non-aqueous medium; solutions of products of headings 3901 to 3913 in volatile organic solvents, containing &gt; 50% solvent by weight (excl. solutions of collodion); 3210 - Other paints and varnishes (including enamels, lacquers and distempers); prepared water pigments of a kind used for finishing leather.; 7317 - Nails, tacks, drawing pins, corrugated nails, staples (other than those of heading 83.05) and similar articles, of iron or steel, whether or not with heads of other material, but excluding such articles with heads of copper.; 8509 - Electromechanical domestic appliances, with self-contained electric motor; parts thereof (excl. vacuum cleaners, dry and wet vacuum cleaners); 8539 - Electric filament or discharge lamps, incl. sealed beam lamp units and ultraviolet or infra-red lamps; arc lamps; light-emitting diode "LED" light sources; parts thereof; 8418 - Refrigerators, freezers and other refrigerating or freezing equipment, electric or other; heat pumps; parts thereof (excl. air conditioning machines of heading 8415); 2309 - Preparations of a kind used in animal feeding; 1209 - Seeds, fruits and spores, for sowing (excl. leguminous vegetables and sweetcorn, coffee, tea, maté and spices, cereals, oil seeds and oleaginous fruits, and seeds and fruit used primarily in perfumery, medicaments or for insecticidal, fungicidal or similar purposes); 7108 - Gold, incl. gold plated with platinum, unwrought or not further worked than semi-manufactured or in powder form; 7110 - Platinum, incl. palladium, rhodium, iridium, osmium and ruthenium, unwrought or in semi-manufactured forms, or in powder form; 7106 - Silver, incl. silver plated with gold or platinum, unwrought or in semi-manufactured forms, or in powder form; 9503 - Tricycles, scooters, pedal cars and similar wheeled toys; dolls' carriages; dolls; other toys; reduced-size ("scale") models and similar recreational models, working or not; puzzles of all kinds.; 9403 - Furniture and parts thereof, n.e.s. (excl. seats and medical, surgical, dental or veterinary furniture); 48 - PAPER AND PAPERBOARD; ARTICLES OF PAPER PULP, OF PAPER OR OF PAPERBOARD; 3824 - Prepared binders for foundry moulds or cores; chemical products and preparations for the chemical or allied industries, incl. mixtures of natural products, n.e.s.</t>
  </si>
  <si>
    <t>The Technical Regulation is intended to: a.  assist the purchaser/consumer in making an informed decision with an understanding of the nature, quality or use of the goods;                                                                           b.  enable the manufacturer or retailer to describe the goods at the point of sale in a truthful, informative, and non-deceptive manner.c.  minimize the confusion that exists in the labelling of different classes of goods.</t>
  </si>
  <si>
    <t>Six months following date of publication in the Jamaica Gazette Supplement - Proclamations, Rules and Regulations.</t>
  </si>
  <si>
    <r>
      <rPr>
        <sz val="11"/>
        <rFont val="Calibri"/>
      </rPr>
      <t>https://members.wto.org/crnattachments/2026/TBT/JAM/26_02563_00_e.pdf</t>
    </r>
  </si>
  <si>
    <t>A notice of the Technical Regulation for the Labelling of Pre-Packaged Goods will appear in The Jamaica Gazette Supplement - Proclamations, Rules and Regulations. When adopted, the document will appear as a Technical Regulation, with mandatory status.</t>
  </si>
  <si>
    <t>DARS 2178:2026, Gloss solvent borne paint for interior and exterior use — Specification, First Edition</t>
  </si>
  <si>
    <t>This Draft African Standard specifies requirements, sampling and test methods for gloss solvent-borne paint for interior and exterior use. This standard does not apply to paint for automotive, road marking and industrial applications.</t>
  </si>
  <si>
    <t>Paints and varnishes, incl. enamels and lacquers, based on polyesters, dispersed or dissolved in a non-aqueous medium; solutions based on polyesters in volatile organic solvents, containing &gt; 50% solvent by weight (HS code(s): 320810); Paints and varnishes (ICS code(s): 87.040); Gloss solvent borne paint</t>
  </si>
  <si>
    <t>320810 - Paints and varnishes, incl. enamels and lacquers, based on polyesters, dispersed or dissolved in a non-aqueous medium; solutions based on polyesters in volatile organic solvents, containing &gt; 50% solvent by weight</t>
  </si>
  <si>
    <t>87.040 - Paints and varnishes</t>
  </si>
  <si>
    <t>Consumer information, labelling (TBT); Prevention of deceptive practices and consumer protection (TBT); Protection of human health or safety (TBT); Protection of the environment (TBT); Quality requirements (TBT); Harmonization (TBT); Reducing trade barriers and facilitating trade (TBT)</t>
  </si>
  <si>
    <r>
      <rPr>
        <sz val="11"/>
        <rFont val="Calibri"/>
      </rPr>
      <t>https://members.wto.org/crnattachments/2026/TBT/UGA/26_02568_00_e.pdf</t>
    </r>
  </si>
  <si>
    <t>ASTM F2853, Standard Test Method for Determination of Lead in Paint Layers and Similar Coatings or in Substrates and Homogenous Materials by Energy Dispersive X-Ray Fluorescence Spectrometry Using Multiple Monochromatic Excitation BeamsISO 1514, Paints and varnishes — Standard panels for testingISO 1524, Paints, varnishes and printing ink — Determination of fineness of grindISO 2813, Paints and varnishes — Determination of specular gloss of non-metallic paint films at 20°, 60° and 85°ISO 2884-2, Paints and varnishes — Determination of viscosity using rotary viscometers — Part 2: Disc or ball viscometer operated at a specified speedISO 3251, Paints varnishes and plastics — Determination of non- volatile matter contentISO 4618, Paints and varnishes —Vocabulary.ISO 4628-10, Paints and varnishes — Evaluation of degradation of coatings — Designation of quantity and size of defects, and of intensity of uniform changes in appearance — Part 10: Assessment of degree of filiform corrosionISO 6503, Paints and varnishes — Determination of total lead — Flame atomic absorption spectrometric methodISO 6504-3, Paints and varnishes — Determination of hiding power — Part 3: Determination of contrast ratio of light-coloured paints at a fixed spreading rateISO 9117-1, Paints and varnishes — Drying tests — Part 1: Determination of through-dry state and through dry timeISO 9117-3, Paints and varnishes — Drying tests — Part 3: Surface-drying test using ballotiniISO 15528, Paints, varnishes and raw materials for paints and varnishes — SamplingISO 16474-1, Paints and varnishes — Methods of exposure to laboratory light sources — Part 1: General guidanceISO 16474-2, Paints and varnishes — Methods of exposure to laboratory light sources— Part 2: Xenon-arc lISO 20566, Paints and varnishes — Determination of the scratch resistance of a coating system using a laboratory-scale carwashEAS936:2021 , Specification for gloss solvent borne paint for interior and exterior use</t>
  </si>
  <si>
    <t>DARS 2179:2026, Road marking paints — Specification, First Edition</t>
  </si>
  <si>
    <t>This Draft African Standard specifies requirements, sampling and test methods for solvent-borne and waterborne paints for marking on bituminous or concrete surfaces. It makes provision for white, yellow, and black colours.</t>
  </si>
  <si>
    <t>Paints and varnishes based, incl. enamels and lacquers, on synthetic polymers or chemically modified natural polymers, dispersed or dissolved in a non-aqueous medium, and solutions of products of headings 3901 to 3913 in volatile organic solvents, containing &gt; 50% solvent by weight (excl. those based on polyesters and acrylic or vinyl polymers and solutions of collodion) (HS code(s): 320890); Paints and varnishes (ICS code(s): 87.040); Road marking paints</t>
  </si>
  <si>
    <t>320890 - Paints and varnishes based, incl. enamels and lacquers, on synthetic polymers or chemically modified natural polymers, dispersed or dissolved in a non-aqueous medium, and solutions of products of headings 3901 to 3913 in volatile organic solvents, containing &gt; 50% solvent by weight (excl. those based on polyesters and acrylic or vinyl polymers and solutions of collodion)</t>
  </si>
  <si>
    <r>
      <rPr>
        <sz val="11"/>
        <rFont val="Calibri"/>
      </rPr>
      <t>https://members.wto.org/crnattachments/2026/TBT/UGA/26_02570_00_e.pdf</t>
    </r>
  </si>
  <si>
    <t>ISO 1518-1, Paints and varnishes — Determination of scratch resistance — Part 1: Constant-loading methodISO 1514, Paints and varnishes — Standard panels for testingISO 1524, Paints, varnishes and printing ink — Determination of fineness of grindISO 3251, Paints varnishes and plastics — Determination of non- volatile matter contentISO 3270, Paints and varnishes and their raw materials — Temperatures and humidities for conditioning and testingISO 3856-6, Paints and varnishes — Determination of "soluble" metal content — Part 6: Determination of total chromium content of the liquid portion of the paint — Flame atomic absorption spectrometric methodISO 4618, Paints and varnishes — VocabularyISO 6503, Paints and varnishes — Determination of total lead — Flame atomic absorption spectrometric methodISO 6504-1, Paints and varnishes — Determination of hiding power — Part 1: Kubelka-Munk method for white and light-coloured paintsISO 9117-1, Paints and varnishes — Drying tests — Part 1: Determination of through-dry state and throughdry timeISO 15528, Paints, varnishes and raw materials for paints and varnishes — SamplingEAS 927:2019, Road marking paints — Specification</t>
  </si>
  <si>
    <t>DARS 2180:2026, Semi-gloss (egg-shell) solvent borne paint for interior or exterior use — Specification, First edition</t>
  </si>
  <si>
    <t>This Draft African Standard specifies requirements, sampling and test methods for semi-gloss (egg-shell) solvent borne paint for interior and exterior use. This standard does not apply to automotive, road marking and industrial applications.</t>
  </si>
  <si>
    <t>Paints and varnishes, incl. enamels and lacquers, based on polyesters, dispersed or dissolved in a non-aqueous medium; solutions based on polyesters in volatile organic solvents, containing &gt; 50% solvent by weight (HS code(s): 320810); Paints and varnishes (ICS code(s): 87.040); Semi-gloss (egg-shell) solvent borne paint</t>
  </si>
  <si>
    <r>
      <rPr>
        <sz val="11"/>
        <rFont val="Calibri"/>
      </rPr>
      <t>https://members.wto.org/crnattachments/2026/TBT/UGA/26_02571_00_e.pdf</t>
    </r>
  </si>
  <si>
    <t>ISO 1514, Paints and varnishes — Standard panels for testingISO 1524, Paints, varnishes and printing ink — Determination of fineness of grindISO 2813, Paints and varnishes — Determination of specular gloss of non-metallic paint films at 20°, 60°and 85°ISO 2884-2, Paints and varnishes — Determination of viscosity using rotary viscometers — Part 2: Disc or ball viscometer operated at a specified speedISO 3251, Paints varnishes and plastics — Determination of non-volatile matter contentISO 3856-6, Paints and varnishes — Determination of "soluble" metal content — Part 6: Determination of total chromium content of the liquid portion of the paint — Flame atomic absorption spectrometric methodISO 4618, Paints and varnishes —VocabularyISO 6503, Paints and varnishes — Determination of total lead — Flame atomic absorption spectrometric methodISO 6504-3, Paints and varnishes — Determination of hiding power — Part 3: Determination of contrast ratio of light-coloured paints at a fixed spreading rateISO 9117-1, Paints and varnishes — Drying tests — Part 1: Determination of through-dry state and throughdry timeISO 9117-3, Paints and varnishes — Drying tests — Part 3: Surface-drying test using ballotiniISO 15528, Paints, varnishes and raw materials for paints and varnishes — SamplingISO 16474-1, Paints and varnishes — Methods of exposure to laboratory light sources — Part 1: General guidanceISO 16474-2, Paints and varnishes — Methods of exposure to laboratory light sources — Part 2: Xenon-arc lISO 20566, Paints and varnishes — Determination of the scratch resistance of a coating system using a laboratory-scale car-washEAS 937:2021, Semi-gloss (egg-shell) solvent borne paint for interior and exterior use — Specification</t>
  </si>
  <si>
    <t>DARS 2181:2026, Textured paint — Specification, First Edition</t>
  </si>
  <si>
    <t xml:space="preserve">This Draft African Standard specifies requirements, sampling and test methods for water based textured paint suitable for exterior and interior use on concrete surfaces, boards, primed wood, primed metal to give a protective and decorative coating._x000D_
</t>
  </si>
  <si>
    <t>Paints and varnishes, incl. enamels and lacquers, based on acrylic or vinyl polymers, dispersed or dissolved in an aqueous medium (HS code(s): 320910); Paints and varnishes (ICS code(s): 87.040); Water based textured paint</t>
  </si>
  <si>
    <t>320910 - Paints and varnishes, incl. enamels and lacquers, based on acrylic or vinyl polymers, dispersed or dissolved in an aqueous medium</t>
  </si>
  <si>
    <t>Prevention of deceptive practices and consumer protection (TBT); Protection of human health or safety (TBT); Protection of the environment (TBT); Quality requirements (TBT); Harmonization (TBT); Reducing trade barriers and facilitating trade (TBT)</t>
  </si>
  <si>
    <r>
      <rPr>
        <sz val="11"/>
        <rFont val="Calibri"/>
      </rPr>
      <t>https://members.wto.org/crnattachments/2026/TBT/UGA/26_02572_00_e.pdf</t>
    </r>
  </si>
  <si>
    <t>ASTM D4060, Standard test method for abrasion resistance of organic coatings by the taber abraserASTM D4828, Standard test methods for practical washability of organic coatingsASTM D1653, Standard test methods for water vapour transmission of organic coating filmsASTM D3273, Standard Test Method for Resistance to Growth of Mold on the Surface of Interior Coatings in an Environmental Chamber ASTM F735, Standard test method for abrasion resistance of transparent plastics and coatings using the oscillating sand methodISO 1524, Paints, varnishes and printing ink — Determination of fineness of grindISO 3251, Paints varnishes and plastics — Determination of non-volatile matter contentISO 3310-1, Test sieves — Technical requirements and testing — Part 1: Test sieves of metal wire clothISO 3856-6, Paints and varnishes — Determination of "soluble" metal content — Part 6: Determination of total chromium content of the liquid portion of the paint — Flame atomic absorption spectrometric methodISO 4618, Paints and varnishes — Vocabulary.ISO 6503, Paints and varnishes — Determination of total lead — Flame atomic absorption spectrometric method.ISO 9117-3, Paints and varnishes — Drying tests — Part 3: Surface-drying test using ballotiniISO 15528, Paints, varnishes and raw materials for paints and varnishes — Sampling.ISO 17132, Paints and varnishes — T-bend testISO 19396-1, Paints and varnishes — Determination of pH value — Part 1: pH sensors with glass membraneISO 19396-2, Paints and varnishes — Determination of pH value —Part 2: pH sensors with ISFET TechnologyEAS 998:2021, Textured Pain t— Specification</t>
  </si>
  <si>
    <t>DARS 2177:2026, Paints of buildings — Code of practice, First edition</t>
  </si>
  <si>
    <t>This African Standard gives recommendations for good practice in initial painting and maintenance painting of buildings internally and externally, e.g. dwellings, offices, light industrial buildings, schools, hospitals, hotels and public buildings generally, in which decoration is a significant and often the major factor. The code takes into account the need to protect many building materials against the weather or other forms of attack normally encountered.</t>
  </si>
  <si>
    <t>TANNING OR DYEING EXTRACTS; TANNINS AND THEIR DERIVATIVES; DYES, PIGMENTS AND OTHER COLOURING MATTER; PAINTS AND VARNISHES; PUTTY AND OTHER MASTICS; INKS (HS code(s): 32); Paints and varnishes (ICS code(s): 87.040), Paints </t>
  </si>
  <si>
    <t>32 - TANNING OR DYEING EXTRACTS; TANNINS AND THEIR DERIVATIVES; DYES, PIGMENTS AND OTHER COLOURING MATTER; PAINTS AND VARNISHES; PUTTY AND OTHER MASTICS; INKS</t>
  </si>
  <si>
    <t>Prevention of deceptive practices and consumer protection (TBT); Protection of human health or safety (TBT); Protection of the environment (TBT); Harmonization (TBT)</t>
  </si>
  <si>
    <r>
      <rPr>
        <sz val="11"/>
        <rFont val="Calibri"/>
      </rPr>
      <t>https://members.wto.org/crnattachments/2026/TBT/UGA/26_02573_00_e.pdf</t>
    </r>
  </si>
  <si>
    <t>BS 476 (all parts), Fire tests on building materials and structuresBS 1070, Specification for black paint (tar-based)BS 1191-1, Specification for gypsum building plasters — Part 1: Excluding premixed lightweight plastersBS 1191-2, Specification for gypsum building plasters — Part 2: Premixed lightweight plastersBS 1336, Specification for knottingBS 2015, Glossary of paint and related termsBS 2992, Specification for painters' and decorators' brushes for local authorities and public institutions (excluding quality of fillings)BS 3416, Specification for bitumen-based coatings for cold application, suitable for use in contact with potable waterBS 3761, Specification for solvent-based paint removerBS 3900 (all parts), Methods of test for paintsBS 4072, Copper/chromium/arsenic preparations for wood preservationBS 4652, Specification for zinc-rich priming paint (organic media)BS 4756, Specification for ready-mixed aluminium priming paints for woodworkBS 4764, Specification for powder cement paintsBS 5262, Code of practice for external renderingsBS 5493, Code of practice for protective coating of iron and steel structures against corrosionBS 5589, Code of practice for preservation of timberBS 5707, Specification for preparations of wood preservatives in organic solventsBS 6949, Specification for bitumen-based coatings for cold application excluding use in contact with potable waterBS 7079-A3, Preparation of steel substrates before application of paints and related products — Visual assessment of surface cleanliness — Part A3: Preparation grades of welds, cut edges and other areas with surface imperfectionsBS 7664, Specification for undercoat and finishing paintsBS 7956, Specification for primers for woodworkBS 8000-12, Workmanship on building sites — Part 12: Code of practice for decorative wall coverings and paintingBS 8221-1, Code of practice for cleaning and surface repair of buildings — Part 1: Cleaning of natural stones, brick, terracotta and concreteBS 8417, Preservation of timber — RecommendationsBS EN 350-2, Durability of wood and wood-based products — Natural durability of solid wood — Part 2: Guide to natural durability and treatability of selected wood species of importance in EuropeBS EN 927-1:1997, Paints and varnishes — Coating materials and coating systems for exterior wood — Part 1: Classification and selectionBS EN 12811-1, Temporary works equipment — Scaffolds — Part 1: Performance requirements and general designISO 2409, Paints and varnishes — Cross-cut testISO 4618, Paints and varnishes — VocabularyISO 4624, Paints and varnishes — Pull off test for adhesionISO 12944 (all parts), Paints and varnishes — Corrosion protection of steel structures by protective paint systemsDD ENV 927-2, Paints and varnishes — Coating materials and coating systems for exterior wood — Part 2: Performance specification</t>
  </si>
  <si>
    <t>DARS 1540: 2025, Cosmetics — Lip balm (Lip salve) — Specification, First edition</t>
  </si>
  <si>
    <t>This Draft African Standard specifies requirements, sampling and test methods for lip balm (lip salve) which are petroleum or vegetable oil based. This standard does not cover lip balm for which therapeutic claims are made, lipsticks, lip gloss and emulsion types.</t>
  </si>
  <si>
    <t>Lip make-up preparations (HS code(s): 330410); Cosmetics. Toiletries (ICS code(s): 71.100.70); Lip balm (Lip salve)</t>
  </si>
  <si>
    <t>330410 - Lip make-up preparations</t>
  </si>
  <si>
    <r>
      <rPr>
        <sz val="11"/>
        <rFont val="Calibri"/>
      </rPr>
      <t>https://members.wto.org/crnattachments/2026/TBT/UGA/26_02574_00_e.pdf</t>
    </r>
  </si>
  <si>
    <t>DARS 1524 (all parts), Cosmetics — Safety of cosmetic products ingredientsDEAS 2212, Cosmetics — Labelling of cosmetic products — RequirementsEAS 847-16, Cosmetics — Analytical methods — Part 16: Determination of heavy metal contentEAS 847-18, Cosmetics — Analytical methods — Part 18: Determination of thermal stabilityISO 3960, Animal and vegetable fats and oils — Determination of peroxide value — Iodometric (visual)  endpoint determinationISO 18416, Cosmetics — Microbiology — Detection of candida albicansISO 21150, Cosmetics — Microbiology — Detection of Escherichia coliISO 21149, Cosmetics — Microbiology — Enumeration and detection of aerobic mesophilic bacteriaISO 22716, Cosmetics — Good Manufacturing Practices (GMP) — Guidelines on Good Manufacturing PracticesISO 22717, Cosmetics — Microbiology — Detection of Pseudomonas aeruginosaISO 22718, Cosmetics — Microbiology — Detection of Staphylococcus aureusISO 24153, Random sampling and randomisation proceduresEAS 963:2020, Lip balm (Lip salve) — Specification</t>
  </si>
  <si>
    <t>DARS 1539:2025, Cosmetics — Lip shine (gloss) — Specification, First Edition</t>
  </si>
  <si>
    <t>This Draft African Standard specifies the requirements, sampling and test methods for lip shine (lip gloss) based on refined vegetable or mineral oils. This standard does not cover lip shine (gloss) for which therapeutic claims are made.  This standard does not apply to lip sticks and lip balms.</t>
  </si>
  <si>
    <t>Lip make-up preparations (HS code(s): 330410); Cosmetics. Toiletries (ICS code(s): 71.100.70); Lip shine</t>
  </si>
  <si>
    <r>
      <rPr>
        <sz val="11"/>
        <rFont val="Calibri"/>
      </rPr>
      <t>https://members.wto.org/crnattachments/2026/TBT/UGA/26_02575_00_e.pdf</t>
    </r>
  </si>
  <si>
    <t>DARS 1524 (all parts), Cosmetics — Safety of cosmetic products ingredientsDEAS 2212, Cosmetics — Labelling of cosmetic products — RequirementsWDARS/TC 40-001, Glossary of terms relating to the cosmetic industryWDARS/TC 40-002, Cosmetics — Analytical methods — Part 16: Determination of heavy metal contentWDARS/TC 40-003, Cosmetics — Analytical methods — Part 18: Determination of thermal stabilityISO 3960, Animal and vegetable fats and oils — Determination of peroxide value — Iodometric (visual) endpoint determinationISO 18416, Cosmetics — Microbiology — Detection of candida albicansISO 21149, Cosmetics — Microbiology — Enumeration and detection of aerobic mesophilic bacteriaISO 21150, Cosmetics — Microbiology — Detection of Escherichia coliISO 22716, Cosmetics — Good Manufacturing Practices (GMP) — Guidelines on Good Manufacturing PracticesISO 22717, Cosmetics — Microbiology — Detection of Pseudomonas aeruginosaISO 22718, Cosmetics — Microbiology — Detection of Staphylococcus aureusISO 24153, Random sampling and randomisation proceduresEAS 964: 2020, Lip shine (gloss) — Specification</t>
  </si>
  <si>
    <t>DARS 1538: 2025, Cosmetics — Lipstick — Specification, First Edition</t>
  </si>
  <si>
    <t>This Draft African Standard specifies the requirements, sampling and test methods for lipstick.</t>
  </si>
  <si>
    <t>Lip make-up preparations (HS code(s): 330410); Cosmetics. Toiletries (ICS code(s): 71.100.70); Lip stick</t>
  </si>
  <si>
    <r>
      <rPr>
        <sz val="11"/>
        <rFont val="Calibri"/>
      </rPr>
      <t>https://members.wto.org/crnattachments/2026/TBT/UGA/26_02576_00_e.pdf</t>
    </r>
  </si>
  <si>
    <t>DARS 1524 (all parts), Cosmetics — Safety of cosmetic products ingredientsDEAS 2212, Cosmetics — Labelling of cosmetic products — RequirementsWDARS/TC 40/004, Cosmetics — Analytical methods — Part 6: Determination of melting pointWDARS/TC 40/005, Cosmetics — Analytical methods — Part 13: Determination of rancidityWDARS/TC 40/002, Cosmetics — Analytical methods — Part 16: Determination of heavy metal contentWDARS/TC 40/003, Cosmetics — Analytical methods — Part 18: Determination of thermal stabilityISO 3960, Animal and vegetable fats and oils — Determination of peroxide value — Iodometric (visual) endpoint determinationISO 18416, Cosmetics — Microbiology — Detection of candida albicansISO 21149, Cosmetics — Microbiology — Enumeration and detection of aerobic mesophilic bacteriaISO 21150, Cosmetics — Microbiology — Detection of Escherichia coliISO 22716, Cosmetics — Good Manufacturing Practices (GMP) — Guidelines on Good Manufacturing PracticesISO 22717, Cosmetics — Microbiology — Detection of Pseudomonas aeruginosaISO 22718, Cosmetics — Microbiology — Detection of Staphylococcus aureusISO 24153, Random sampling and randomisation procedures</t>
  </si>
  <si>
    <t>Proposal P1067 — Health Star Rating System 1st Call for Submissions and supporting documents; (506 pages, in English). </t>
  </si>
  <si>
    <t>01.080.10 - Public information symbols; 67.040 - Food products in general</t>
  </si>
  <si>
    <t>Law No. 15.404, 8 May 2026 </t>
  </si>
  <si>
    <t>Establishes the definitions and characteristics of cocoa-derived products, the minimum percentage of cocoa in chocolates, and the requirement to state the total percentage of cocoa on the labels of these products, both domestic and imported, sold within the national territory.</t>
  </si>
  <si>
    <t>Cocoa powder, not containing added sugar or other sweetening matter. (HS code(s): 1805)</t>
  </si>
  <si>
    <t>1805 - Cocoa powder, not containing added sugar or other sweetening matter.</t>
  </si>
  <si>
    <t>67.140.30 - Cocoa</t>
  </si>
  <si>
    <t>Not applicable</t>
  </si>
  <si>
    <t>Official Gazette of the Union on 11 May 2026, Edition: 86 | Section: 1 | Page: 1</t>
  </si>
  <si>
    <t>Draft of Egyptian standard for “Small craft — Hull construction and scantlings - Part 1: Materials: Thermosetting resins, glass-fibre reinforcement, reference laminate”</t>
  </si>
  <si>
    <t>This draft of Egyptian standard is applicable to thermosetting resins and glass-fibre reinforcement used in the construction ofsmall craft with a length of the hull (LH) of up to 24 m, in accordance with ISO 8666. It also specifies the minimum requirements for material properties of glass reinforcement and resin matrix and the reference laminate made thereof.Worth mentioning is that this standard adopts the technical content of ISO 12215-1:2000.</t>
  </si>
  <si>
    <t>ISO 12215-1:2000.</t>
  </si>
  <si>
    <t>Draft of Egyptian standard for “Small craft — Hull construction and scantlings - Part 2: Materials: Core materials for sandwich construction, embedded materials ”</t>
  </si>
  <si>
    <t>This draft of Egyptian standard specifies requirements for core materials for structural use and materials that are embedded in sandwich construction. It is applicable to small craft with a hull length ( LH) according to ISO 8666 of up to 24 m.                                                                                                                Worth mentioning is that this standard adopts the technical content of ISO 12215-2:2002.</t>
  </si>
  <si>
    <t>ISO 12215-2:2002.</t>
  </si>
  <si>
    <t>Draft of Egyptian standard for “Small craft — Hull construction and scantlings - Part 3: Materials: Steel, aluminium alloys, wood, other materials”.</t>
  </si>
  <si>
    <t>This draft of Egyptian standard specifies requirements for materials intended for use in the construction of the hull, superstructure and appendages, in particular:Weldable normal and higher strength hot-rolled steel plates, wide flats, sections and bars;Austenitic stainless steels, fabricated in the form of plates or profiles;Wrought aluminium alloys fabricated as plates, sections and extruded profiles;Wood in the form of solid timber, plywood or veneer;Other suitable materials.     It applies to small craft with a hull length (LH) according to ISO 8666 of up to 24 m.                                                                                                                                                                                                                   Worth mentioning is that this standard adopts the technical content of ISO 12215-3:2002.</t>
  </si>
  <si>
    <t>ISO 12215-3:2002.</t>
  </si>
  <si>
    <t>Draft of Egyptian standard for “Small craft — Hull construction and scantlings - Part 4: Workshop and manufacturing ”.</t>
  </si>
  <si>
    <t>This draft of Egyptian standard specifies workshop conditions, material storage and handling, and requirements for the manufacturing of the craft. It applies to small craft with a hull length (LH) according to ISO 8666 of up to 24 m. It does not cover health and safety requirements.Worth mentioning is that this standard adopts the technical content of ISO 12215-4:2002.</t>
  </si>
  <si>
    <t>ISO 12215-4:2002.</t>
  </si>
  <si>
    <t>Draft of Egyptian standard for “ Small craft — Hull construction and scantlings - Part 5: Design pressures for monohulls, design stresses, scantlings determination”.</t>
  </si>
  <si>
    <t>This draft of Egyptian standard specifies the dimensions, design local pressures, mechanical properties and design stresses for the scantlings determination of monohull small craft with a hull length (LH) or a load line length (see NOTE 1) of up to 24 m. It considers all parts of the craft that are assumed to be watertight or weathertight when assessing stability, freeboard and buoyancy in accordance with ISO 12217.Worth mentioning is that this draft standard adopts the technical content of ISO 12215-5:2019.</t>
  </si>
  <si>
    <t>ISO 12215-5:2019.</t>
  </si>
  <si>
    <t>Draft Commission delegated regulation supplementing Regulation (EU) 2023/1542 of the European Parliament and of the Council as regards derogations for the removability and replaceability of portable batteries</t>
  </si>
  <si>
    <t>This draft Commission Delegated regulation is adding new product categories to the existing list in Article 11(2) of the Batteries Regulation for which portable batteries only need to be made removable and replaceable by independent operators.</t>
  </si>
  <si>
    <t>Appliances containing portable batteries</t>
  </si>
  <si>
    <t>29.220 - Galvanic cells and batteries</t>
  </si>
  <si>
    <t>Prevention of premature obsolescence of products powered by portable batteries, facilitation of the removal and separate disposal of waste batteries at end-of life, and safety of end-users and products</t>
  </si>
  <si>
    <t>20 days from publication in the Official Journal of the EU (about three months after adoption approximately)</t>
  </si>
  <si>
    <r>
      <rPr>
        <sz val="11"/>
        <rFont val="Calibri"/>
      </rPr>
      <t>https://members.wto.org/crnattachments/2026/TBT/EEC/26_02497_00_e.pdf</t>
    </r>
  </si>
  <si>
    <t>A technical evaluation report is available at :  https://environment.ec.europa.eu/document/21b9a660-a240-4f97-a755-847d6f74df0e_en</t>
  </si>
  <si>
    <t>United Kingdom</t>
  </si>
  <si>
    <t>The Chemicals (Health and Safety) (Amendment, Consequential and Transitional Provision) Regulations 2026</t>
  </si>
  <si>
    <t>For the purposes of transparency, the United Kingdom is notifying Members to proposed changes to the ‘Assimilated Regulation (EC) No. 1272/2008 as amended for Great Britain’ (the Great Britain Classification, Labelling and Packaging Regulation or GB CLP Regulation). The proposed changes aim to streamline the process for arriving at decisions on the Great Britain mandatory classification and labelling (GB MCL) of hazardous chemical substances (Article 37 process). There is no action for the stakeholders to take nor a change in what is evaluated. </t>
  </si>
  <si>
    <t>Products of the chemical industry (ICS code(s): 71.100)</t>
  </si>
  <si>
    <t>71.100 - Products of the chemical industry</t>
  </si>
  <si>
    <t>Protection of human health or safety (TBT); Protection of the environment (TBT); Quality requirements (TBT); Harmonization (TBT); Reducing trade barriers and facilitating trade (TBT)</t>
  </si>
  <si>
    <r>
      <rPr>
        <sz val="11"/>
        <rFont val="Calibri"/>
      </rPr>
      <t>https://www.legislation.gov.uk/uksi/2026/484/made/data.pdf</t>
    </r>
  </si>
  <si>
    <t>(The 'Retained CLP Regulation (EC) No. 1272/2008 as amended for Great Britain' as set out in The Chemicals (Health and Safety) and Genetically Modified Organisms (Contained Use) (Amendment etc.) (EU Exit) Regulations 2019 No. 720 as amended by The Chemicals (Health and Safety) and Genetically Modified Organisms (Contained Use) (Amendment etc.) (EU Exit) Regulations 2020(the GB CLP Regulation)).Regulation (EC) No 1272/2008 of the European Parliament and of the CouncilGB classification and labelling including the GB MCL list</t>
  </si>
  <si>
    <t>Ghana</t>
  </si>
  <si>
    <t>Specification for maintaining acceptable water activity (aw) for dry cannabis intended for human/animal use</t>
  </si>
  <si>
    <t>This Ghana standard specifies the range of water activity (aw) suitable for safe and efficacious storage of cannabis and also methods for determining the aw of a cannabis sample.This standard does not purport to address all of the safety concerns, if any, associated with its use. It is the responsibility of the user of this standard to establish appropriate safety, health, and environmental practices and determine the applicability of regulatory limitations prior to use.</t>
  </si>
  <si>
    <t>True hemp "Cannabis sativa L.", raw or processed, but not spun; tow and waste of true hemp, incl. yarn waste and garnetted stock (HS code(s): 5302)</t>
  </si>
  <si>
    <t>5302 - True hemp "Cannabis sativa L.", raw or processed, but not spun; tow and waste of true hemp, incl. yarn waste and garnetted stock</t>
  </si>
  <si>
    <t>01 - Generalities. Terminology. Standardization. Documentation; 19 - Testing</t>
  </si>
  <si>
    <r>
      <rPr>
        <sz val="11"/>
        <rFont val="Calibri"/>
      </rPr>
      <t>https://members.wto.org/crnattachments/2026/TBT/GHA/26_02506_00_e.pdf</t>
    </r>
  </si>
  <si>
    <t>Guideline for sampling of Hempseed intended for human/animal use</t>
  </si>
  <si>
    <t>This standard gives guidelines used in collection of a representative field sample of bulk hempseed intended for human/animal use. This Standard applies to plant breeders, hempseed producers/farmers, seed cleaners, storage facilities, laboratories, and processors who handle bulk hempseed.</t>
  </si>
  <si>
    <t>59.060 - Textile fibres</t>
  </si>
  <si>
    <t>Protection of human health or safety (TBT); Protection of animal or plant life or health (TBT); Protection of the environment (TBT); Quality requirements (TBT)</t>
  </si>
  <si>
    <r>
      <rPr>
        <sz val="11"/>
        <rFont val="Calibri"/>
      </rPr>
      <t>https://members.wto.org/crnattachments/2026/TBT/GHA/26_02507_00_e.pdf</t>
    </r>
  </si>
  <si>
    <t>Guideline for assessing spoilage of Hemp Seed intended for human/animal use</t>
  </si>
  <si>
    <t>This standard gives guideline for the visual assessment of spoilage in hemp seed intended for human/animal use. Additional recognized laboratory tests can be completed as necessary to augment this standard.This standard applies to plant breeders, hemp seed producers, storage facilities, laboratories, and processors. This guide does not apply to hemp seed intended for planting.</t>
  </si>
  <si>
    <r>
      <rPr>
        <sz val="11"/>
        <rFont val="Calibri"/>
      </rPr>
      <t>https://members.wto.org/crnattachments/2026/TBT/GHA/26_02508_00_e.pdf</t>
    </r>
  </si>
  <si>
    <t>Techniques to Lower Microbial Load in Post-Harvest Inflorescence of Cannabis and Hemp</t>
  </si>
  <si>
    <t>This standard gives guidelines for potentially acceptable techniques for lowering microbiological contamination in post-harvest inflorescence of cannabis and hemp.This standard is applicable to all post-harvest inflorescence of cannabis and hemp plants regardless of the regulatory classification of the plant from which they were derived.This standard does not address the following:techniques that can be used to prevent microbial contamination before, during, or after any cultivation or process step;methods for quantifying microbial contamination or the utilization of any of these techniques;techniques for lowering microbial contamination in manufactured products;control of degradation of non-microbial constituents, that is anything that is not a microbe, including toxins produced by endospores of these microbes. Cannabinoids and terpenes are an example of non-microbial constituents.</t>
  </si>
  <si>
    <t>65.020.20 - Plant growing</t>
  </si>
  <si>
    <t>Plant health</t>
  </si>
  <si>
    <r>
      <rPr>
        <sz val="11"/>
        <rFont val="Calibri"/>
      </rPr>
      <t>https://members.wto.org/crnattachments/2026/TBT/GHA/26_02511_00_e.pdf</t>
    </r>
  </si>
  <si>
    <t>Code of practice for cannabis operation </t>
  </si>
  <si>
    <t>This standard sets out the framework for cannabis operations in Ghana. It defines the essential elements for the cultivation, harvesting, storage and processing of cannabis production. It also defines the minimum standards for operating a cannabis production system to meet quality and safety requirements. The document does not set out to provide prescriptive guidance on every method of cannabis production</t>
  </si>
  <si>
    <r>
      <rPr>
        <sz val="11"/>
        <rFont val="Calibri"/>
      </rPr>
      <t>https://members.wto.org/crnattachments/2026/TBT/GHA/26_02513_00_e.pdf</t>
    </r>
  </si>
  <si>
    <t>Specification for Packaging and Labeling of Consumer Cannabis Products for Sale to Adult Consumers, Legally Authorized Medical Users, and Caregivers in a Business-to-Consumer Retail Environment (Retailers</t>
  </si>
  <si>
    <t>This standard specifies requirements for the packaging and labeling of cannabis products for sale to adult consumers, legally authorized medical users, and care givers in a business-to-consumer/patient/caregiver retail environment and other legal distribution channels. This includes labeling of products, regardless of packaging format, that will be purchased by adults in retail dispensaries, pharmacies, or other distribution methods (for example, postal shipment).This standard does not address packaging or labeling specific to non-consumer-facing transactions (for example, products packaged for transfer between business entities, including growers, processors, manufacturers, wholesalers, and retailers).</t>
  </si>
  <si>
    <t>Consumer information, labelling (TBT); Quality requirements (TBT)</t>
  </si>
  <si>
    <r>
      <rPr>
        <sz val="11"/>
        <rFont val="Calibri"/>
      </rPr>
      <t>https://members.wto.org/crnattachments/2026/TBT/GHA/26_02516_00_e.pdf</t>
    </r>
  </si>
  <si>
    <t>Specification for Environmental Conditions while Packaging, while In Transit and for Post-packaged Storage and retail merchandising of Cannabis</t>
  </si>
  <si>
    <t>This standard specifies the environmental conditions, such as temperature, humidity, and lighting, under which cannabis intended for human use are to be packaged, maintained whilst in transit and stored to ensure the safety, quality, and weight stabilization of the packaged Cannabis. This standard is to be followed by licensed operators in the cannabis/hemp space who move the cured crop(s) into consumer or non-consumer packaging used for distribution and also through the distribution supply chain to another licensed operator or to the end user.This standard does not cover:frozen cannabis/hemp nor to cannabis/hemp intended for extraction;security of the cannabis/hemp during the packaging process, while in transit and during storage is not within the scope of this specification.This standard does not purport to address all of the safety concerns, if any, associated with its use. It is the responsibility of the user of this standard to establish appropriate safety, health, and environmental practices and determine the applicability of regulatory limitations </t>
  </si>
  <si>
    <t>55 - PACKAGING AND DISTRIBUTION OF GOODS</t>
  </si>
  <si>
    <r>
      <rPr>
        <sz val="11"/>
        <rFont val="Calibri"/>
      </rPr>
      <t>https://members.wto.org/crnattachments/2026/TBT/GHA/26_02520_00_e.pdf</t>
    </r>
  </si>
  <si>
    <t>Specification for Cannabis Inflorescence for Medicinal use</t>
  </si>
  <si>
    <t>This standard defines the specifications (appropriate tests, their analytical methods and acceptance criteria) for the identification, strength (for example, cannabinoid content), and purity (for example, limits for contaminants) for cannabis inflorescence for medicinal use.This specification references approved analytical methods used to verify the specifications.This standard does not purport to address all the safety concerns, if any, associated with its use. It is the responsibility of the user of this standard to establish appropriate safety, health, and environmental practices and determine the applicability of regulatory limitations prior to use.</t>
  </si>
  <si>
    <r>
      <rPr>
        <sz val="11"/>
        <rFont val="Calibri"/>
      </rPr>
      <t>https://members.wto.org/crnattachments/2026/TBT/GHA/26_02524_00_e.pdf</t>
    </r>
  </si>
  <si>
    <t>Draft Notification of the Ministry of Public Health Re: Medical Device Standards that Manufacturers or Importers Must Comply With B.E. ... </t>
  </si>
  <si>
    <t>The Minister of Public Health hereby issues the draft Notification of the Ministry of Public Health Re: Medical Device Standards that Manufacturers or Importers Must Comply With B.E. .... This draft Notification repeals the following Notifications:1.  Notification of the Ministry of Public Health Re: Medical Device Standards that Manufacturers or Importers Must Comply With B.E. 2563 (2020) (Repealed)2.  Notification of the Ministry of Public Health Re: Medical Device Standards that Manufacturers or Importers Must Comply With (No.2) B.E. 2563 (2020) (Repealed)3.  Notification of the Ministry of Public Health Re: Medical Device Standards that Manufacturers or Importers Must Comply With (No.3) B.E. 2563 (2020) (Repealed)4.  Notification of the Ministry of Public Health Re: Medical Device Standards that Manufacturers or Importers Must Comply With (No.4) B.E. 2567 (2024) (Repealed)This draft Notification prescribes requirements for manufacturers, importers, and distributors and provides a transition period for manufacturers and importers prior to the entry into force of this Notification.</t>
  </si>
  <si>
    <t>Medical Devices</t>
  </si>
  <si>
    <t>From the day following the date of publication in the Government Gazette</t>
  </si>
  <si>
    <r>
      <rPr>
        <sz val="11"/>
        <rFont val="Calibri"/>
      </rPr>
      <t>https://members.wto.org/crnattachments/2026/TBT/THA/26_02495_00_x.pdf</t>
    </r>
  </si>
  <si>
    <t>Notification of the Ministry of Public Health Re: Medical Device Standards that Manufacturers or Importers Must Comply With B.E. 2563 (2020) (Repealed)Notification of the Ministry of Public Health Re: Medical Device Standards that Manufacturers or Importers Must Comply With (No.2) B.E. 2563 (2020) (Repealed)Notification of the Ministry of Public Health Re: Medical Device Standards that Manufacturers or Importers Must Comply With (No.3) B.E. 2563 (2020) (Repealed)Notification of the Ministry of Public Health Re: Medical Device Standards that Manufacturers or Importers Must Comply With (No.4) B.E. 2567 (2024) (Repealed)</t>
  </si>
  <si>
    <t>Draft Notification of the Ministry of Public Health Re: Dermal filler B.E. ... </t>
  </si>
  <si>
    <t>The Minister of Public Health hereby issues the draft Notification of the Ministry of Public Health Re: Dermal Fillers B.E. .... This draft Notification repeals the Notification of the Ministry of Public Health Re: Hyaluronic Acid Filler B.E. 2562 (2019).It provides definitions of ‘dermal fillers’, covering both hyaluronic acid and non-hyaluronic acid substances, and prescribes requirements for manufacturers, importers, and distributors. It also provides a transition period for manufacturers, importers, and distributors prior to the entry into force of this Notification.</t>
  </si>
  <si>
    <t>180 days after the date of publication in the Government Gazette</t>
  </si>
  <si>
    <r>
      <rPr>
        <sz val="11"/>
        <rFont val="Calibri"/>
      </rPr>
      <t>https://members.wto.org/crnattachments/2026/TBT/THA/26_02496_00_x.pdf</t>
    </r>
  </si>
  <si>
    <t>Notification of the Ministry of Public Health Re: Hyaluronic Acid Filler B.E. 2562 (2019) (Repealed)</t>
  </si>
  <si>
    <t>Germany</t>
  </si>
  <si>
    <t>Third Amendment Act amending the Animal Husbandry Labelling Act (‘Drittes Änderungsgesetz zur Änderung des Tierhaltungskennzeichnungsgesetzes’)</t>
  </si>
  <si>
    <t>The Third Amendment Act amending the Animal Husbandry Labelling Act will reform the current German animal husbandry labelling legislation drastically. On one hand, it will provide greater flexibility and simplification for the industry and therefore reduce administrative costs. On the other hand, the animal husbandry labelling will be expanded to meals which include pork and which are not prepared by the consumers themselves at home but available for purchase at restaurants and other catering facilities. Furthermore, this act will remove the current voluntary nature of participation in the German animal husbandry labelling scheme. Therefore, non-German market participants will have to participate in the labelling scheme if they wish to place their pork products on the German market. Simplifications:German pig farmers who only implement the (lowest) animal husbandry category ‘Stall’ will be exempt from the obligation to notify the competent authority. The lowest category ‘Stall’ stands for the minimum animal welfare requirements, which are applicable in Germany due to the animal welfare legislation and which German pig farmers have to comply with by default. This amendment will reduce unnecessary bureaucracy both for the industry as well as for the administration. In addition, the food industry will be enabled to use the procedure ‘downgrading’. ‘Downgrading’ describes a procedure where pork can be labelled with a lower animal husbandry category (and therefore with lower animal welfare standards) than it was actually produced at. This provision will enable the food industry to decide independently which type of animal husbandry category will be labelled on a specific batch of pork. The aim of this practice-oriented provision is to enable the industry to have greater flexibility regarding fast changing market demands and supplies. At the same time, the consumer will be provided with information regarding how the pigs have (at the very least) been kept. Non-German market participants:The act includes a mandatory requirement to label pork which is not produced in Germany but is placed on the German market. This will remove the current voluntary nature of the animal husbandry labelling scheme for these participants. Expansion of the scope to piglets and sowsIn addition, in the animal husbandry categories “Stall+Platz”, “Frischluft” and “Auslauf/Weide”, the amendment includes a requirement that the pigs (as well as their parents) are kept and treated according to the German legal animal welfare requirements across their entire lifespan (i.e. from the piglet stage). This refers, among other things, to the German requirements regarding non-curative procedures and to the restrictions regarding keeping sows in crates in the service area and farrowing area. If pork originates from pigs, which at any stage as piglets (or their mother sows) have not been kept according to German legal animal welfare requirements, these must be labelled with the lowest animal husbandry category ‘Stall’ regardless how the pigs were kept in the fattening phase. Meals which are not prepared at home:The obligation to label pork with the animal husbandry labelling will be expanded to pork-based meals and products which are prepared in restaurants, canteens, food stalls, butcher shops or other catering facilities. </t>
  </si>
  <si>
    <t>Meat of swine, fresh, chilled or frozen (HS code(s): 0203); Prepared or preserved meat, meat offal, blood or insects (excl. sausages and similar products, and meat extracts and juices) (HS code(s): 1602)</t>
  </si>
  <si>
    <t>0203 - Meat of swine, fresh, chilled or frozen; 1602 - Prepared or preserved meat, meat offal, blood or insects (excl. sausages and similar products, and meat extracts and juices)</t>
  </si>
  <si>
    <t>When asked consumers in Germany what kind of information is important on food packaging, 71 % say that information on the conditions under which animals are kept is important or very important to them. Mandatory animal husbandry labelling, which makes it clear that animals are kept in conditions better than what is strictly required by law, is considered important or very important by the majority of consumers. The expansion of the animal husbandry labelling to pork products which have not been produced in Germany addresses this consumer need. The Third Amendment Act intends to improve the consumer knowledge base of consumers on animal welfare aspects to enable consumers to make informed decisions when purchasing pork (either in the food retail sector or in restaurants and similar establishments). Consumers' freedom of choice in the sense of animal welfare-oriented consumer protection will thus be strengthened. In addition, labelling will be simplified by enabling the food industry (including restaurants etc.) to ‘downgrade’ pork products to a less animal-friendly category if deemed to be necessary and by repealing the obligation to use the specific logo suggested by the initial animal husbandry labelling legislation.</t>
  </si>
  <si>
    <t>November 2026</t>
  </si>
  <si>
    <r>
      <rPr>
        <sz val="11"/>
        <rFont val="Calibri"/>
      </rPr>
      <t>https://members.wto.org/crnattachments/2026/TBT/DEU/26_02469_00_x.pdf</t>
    </r>
  </si>
  <si>
    <t>Animal Husbandry Labelling Act (Tierhaltungskennzeichnungsgesetzt)First Amendment Act amending the Animal Husbandry Labelling Act (Erstes Änderungsgesetz zur Änderung des Tierhaltungskennzeichnungsgesetzes)Second Amendment Act amending the Animal Husbandry Labelling Act (Zweites Änderungsgesetz zur Änderung des Tierhaltungskennzeichnungsgesetzes)Link to the consolidated version of the Animal Husbandry Labelling Act which includes the abovementioned amendments: https://www.gesetze-im-internet.de/tierhaltkennzg/TierHaltKennzG.pdf</t>
  </si>
  <si>
    <t>Decision on withdrawal of approval of the active substance mepanipyrim in GB</t>
  </si>
  <si>
    <t>A decision document concluding that the approval of the active substance mepanipyrim should be withdrawn in accordance with assimilated Regulation No 1107/2009. Authorisations for plant protection products containing mepanipyrim will be withdrawn in Great Britain.This decision concerns only the placing on the market of this substance and plant protection products containing it. </t>
  </si>
  <si>
    <t>Mepanipyrim (pesticide active substance); Pesticides and other agrochemicals (ICS 65.100)</t>
  </si>
  <si>
    <t>Protection of human health or safety (TBT); Protection of animal or plant life or health (TBT); Protection of the environment (TBT)</t>
  </si>
  <si>
    <t>Active substances must be approved before they can be used in plant protection products. Assimilated Regulation No 1107/2009 (concerning the placing of plant protection products on the market, “the Regulation”) lays down criteria for approval in Article4 and Annex II.  These criteria must be satisfied in order to protect human and animal health, and the environment.The competent authority undertook a review of the GB approval of mepanipyrim under Article 21(1) of the Regulation.  The review assessed endocrine disrupting properties for EAS modalities in humans (Point 3.6.5 and 3.8.2 of Annex II of the Regulation).The competent authority concluded that mepanipyrim failed to meet the approval criteria provided for in Article 4 of the Regulation and, in accordance with Article 21(5)(b), decided to withdraw the approval. Existing authorisations for sale and supply of plant protection products containing mepanipyrim will be withdraw 6 months after withdrawal of the active substance approval. In accordance with Article 46 of Regulation 1107/2009, a grace period for storage, disposal and use of those products will expire 12 months later.</t>
  </si>
  <si>
    <r>
      <rPr>
        <sz val="11"/>
        <rFont val="Calibri"/>
      </rPr>
      <t>https://members.wto.org/crnattachments/2026/TBT/GBR/26_02482_00_e.pdf</t>
    </r>
  </si>
  <si>
    <t>Proposed decision to withdraw approval of the active substance mepanipyrim in GB is available in the GB register of approved active substances. Assimilated Regulation No 1107/2009 - legislation.gov.uk </t>
  </si>
  <si>
    <t>Specification for Hemp straw intended for Decortication  </t>
  </si>
  <si>
    <t>This standard gives requirements for on-site management targets to help manage against potential spoilage. This standard can be used by hemp farmers, hemp straw companies and hemp decorticators to target aspects of straw management that assist consistent quality.</t>
  </si>
  <si>
    <t>True hemp "Cannabis sativa L.", raw or retted (HS code(s): 530210); Generalities. Terminology. Standardization. Documentation (ICS code(s): 01); Environment. Health protection. Safety (ICS code(s): 13); Testing (ICS code(s): 19)</t>
  </si>
  <si>
    <t>530210 - True hemp "Cannabis sativa L.", raw or retted</t>
  </si>
  <si>
    <t>01 - Generalities. Terminology. Standardization. Documentation; 13 - Environment. Health protection. Safety; 19 - Testing</t>
  </si>
  <si>
    <r>
      <rPr>
        <sz val="11"/>
        <rFont val="Calibri"/>
      </rPr>
      <t>https://members.wto.org/crnattachments/2026/TBT/GHA/26_02484_00_e.pdf</t>
    </r>
  </si>
  <si>
    <t>Guideline for cleaning and disinfection of cannabis facility and equipment  </t>
  </si>
  <si>
    <t>This standard gives guidelines for cleaning and disinfecting a cannabis cultivation center, including the prevention of hazards such as: disease, pests, and contamination. It addresses techniques and considerations for cleaning, as well as information on disinfection products and techniques.This standard does not cover: stewardship of cleaning and housekeeping operations. Refer to ASTM E1971 for more information on general janitorial type cleaning;recommendations on a specific course of action due to the wide variety of circumstances and differences from one cultivation center to another.This standard does not purport to address all of the safety concerns, if any, associated with its use. It is the responsibility of the user of this standard to establish appropriate safety, health, and environmental practices and determine the applicability of regulatory limitations prior to use.</t>
  </si>
  <si>
    <t>01 - Generalities. Terminology. Standardization. Documentation; 13 - Environment. Health protection. Safety</t>
  </si>
  <si>
    <t>National security requirements (TBT); Protection of human health or safety (TBT); Protection of animal or plant life or health (TBT); Protection of the environment (TBT); Quality requirements (TBT)</t>
  </si>
  <si>
    <r>
      <rPr>
        <sz val="11"/>
        <rFont val="Calibri"/>
      </rPr>
      <t>https://members.wto.org/crnattachments/2026/TBT/GHA/26_02486_00_e.pdf</t>
    </r>
  </si>
  <si>
    <t>Vocabulary - Terminology Relating to Cannabis</t>
  </si>
  <si>
    <t>This standard is a compilation of definitions of technical terms used in the cannabis industry. </t>
  </si>
  <si>
    <t>True hemp "Cannabis sativa L.", raw or processed, but not spun; tow and waste of true hemp, incl. yarn waste and garnetted stock (HS code(s): 5302); Generalities. Terminology. Standardization. Documentation (ICS code(s): 01)</t>
  </si>
  <si>
    <t>01 - Generalities. Terminology. Standardization. Documentation</t>
  </si>
  <si>
    <r>
      <rPr>
        <sz val="11"/>
        <rFont val="Calibri"/>
      </rPr>
      <t>https://members.wto.org/crnattachments/2026/TBT/GHA/26_02488_00_e.pdf</t>
    </r>
  </si>
  <si>
    <t>Specification for whole Hemp Seed Storage at Primary Production Facilities</t>
  </si>
  <si>
    <t>These standard covers requirement that can be used by hemp farmers, hemp breeders, hemp seed processing companies, and hemp agricultural extension agency to help manage against potential seed spoilage during storage. It applies to broad acre production of hemp seed intended for human/animal use.</t>
  </si>
  <si>
    <t>True hemp "Cannabis sativa L.", raw or retted (HS code(s): 530210); Generalities. Terminology. Standardization. Documentation (ICS code(s): 01); Environment. Health protection. Safety (ICS code(s): 13)</t>
  </si>
  <si>
    <t>National security requirements (TBT); Protection of human health or safety (TBT); Protection of the environment (TBT); Quality requirements (TBT)</t>
  </si>
  <si>
    <r>
      <rPr>
        <sz val="11"/>
        <rFont val="Calibri"/>
      </rPr>
      <t>https://members.wto.org/crnattachments/2026/TBT/GHA/26_02490_00_e.pdf</t>
    </r>
  </si>
  <si>
    <t>Notification for New Standards on Essential Requirement (ER) for  “LAN Cable”, </t>
  </si>
  <si>
    <t>The draft standard (draft TECXXXXXXXX) is Essential Requirement Standard on “LAN Cable” for assessment of conformity.</t>
  </si>
  <si>
    <t>Telecommunication</t>
  </si>
  <si>
    <t>33.040 - Telecommunication systems</t>
  </si>
  <si>
    <t>To ensure Safety of users and Security of telecom network &amp; for assessment of conformity.</t>
  </si>
  <si>
    <t>The date of Notification of the Standard in E-Gazette.</t>
  </si>
  <si>
    <r>
      <rPr>
        <sz val="11"/>
        <rFont val="Calibri"/>
      </rPr>
      <t>https://members.wto.org/crnattachments/2026/TBT/IND/26_02465_00_e.pdf</t>
    </r>
  </si>
  <si>
    <t>Draft Standard on Essential Requirement (ER) on “LAN Cable” for consultation is available online on:https://tec.gov.in/pdf/consultations/IT_draft_ER_LAN_Cable_apr_26.pdf</t>
  </si>
  <si>
    <t>Jamaican Standard Specification for Alcoholic Mixed/Aromatized/Ready to Drink Beverages </t>
  </si>
  <si>
    <t>This standard specifies the requirements for the packaging, labelling, and sampling of alcoholic mixed, aromatized, and ready-to-drink beverages intended for human consumption.The standard does not apply to other categories of alcoholic beverages for which separate standards exist, including spirits, wines, liqueurs, beers, malt beverages, cider and perry, mead, and other distilled spirituous beverages.It also establishes requirements for microbiological limits, pesticide residues, permitted food additives, potable water quality, and maximum limits for heavy metals to ensure product safety and quality.</t>
  </si>
  <si>
    <t>Alcoholic Mixed/Aromatized/Ready to Drink Beverages (ICS 67.160.10)</t>
  </si>
  <si>
    <t>67.160.10 - Alcoholic beverages</t>
  </si>
  <si>
    <t>This development was undertaken to introduce the general and specific requirements, as well as classifications, in order to ensure alignment with current international practices.The standard is intended for use by manufacturers, bottlers, and importers of alcoholic mixed, aromatized, and ready-to-drink beverages, to ensure that consumers in Jamaica are supplied with products of acceptable quality and safety, and to support the fair trade and export of these products.</t>
  </si>
  <si>
    <t>Jamaican Standard Specification for Brewed Products </t>
  </si>
  <si>
    <t>This standard specifies requirements for brewed products to be sold or traded in the region. It is not applicable to beverages that are not derived from cereals and are sold under common names, including the words, “beer” and “ale”. EXAMPLE Ginger Beer, Ginger Ale, Root Beer are not covered by the standard. </t>
  </si>
  <si>
    <t>Brewed Products (ICS 67.160.10)</t>
  </si>
  <si>
    <t>This standard is a revision of and supersedes JS CRS 41:2018. The revision was undertaken to remove prescriptive test methods from the standard and to update the general and specific requirements, as well as classifications, in order to ensure alignment with current international practices.The removal of test methods from the standard, along with the development or adoption of separate standardized methods of test, will support more effective and consistent verification of product compliance within the local market.The revised standard is intended for use by manufacturers, bottlers, and importers of rum products to ensure that consumers in Jamaica are supplied with products of acceptable quality and safety, and to support the fair trade and export of these products.</t>
  </si>
  <si>
    <t>Jamaican Standard Specification for Gin </t>
  </si>
  <si>
    <t>This standard is intended for use by manufacturers, bottlers, distributors and importers of gin to ensure that consumers get a product of good quality. </t>
  </si>
  <si>
    <t>Gin (ICS 67.160.10)</t>
  </si>
  <si>
    <t>220850 - Gin and Geneva</t>
  </si>
  <si>
    <t>This standard is a revision of and supersedes JS 297:2004 (Affirmed 2017). The revision was undertaken to remove prescriptive test methods from the standard and to update the general and specific requirements, as well as classifications, in order to ensure alignment with current international practices.The removal of test methods from the standard, along with the development or adoption of separate standardized methods of test, will support more effective and consistent verification of product compliance within the local market.The revised standard is intended for use by manufacturers, bottlers, and importers of rum products to ensure that consumers in Jamaica are supplied with products of acceptable quality and safety, and to support the fair trade and export of these products.</t>
  </si>
  <si>
    <t>Jamaican Standard Specification for Liqueurs/Cordials</t>
  </si>
  <si>
    <t>This standard specifies the requirements for the characteristics, labelling, packaging and sampling of spirit-based liqueurs/cordials for human consumption.</t>
  </si>
  <si>
    <t>Liqueurs/Cordials (ICS 67.160.10)</t>
  </si>
  <si>
    <t>220870 - Liqueurs and cordials</t>
  </si>
  <si>
    <t>This standard is a revision of and supersedes JS 211:1992 (Affirmed 2017). The revision was undertaken to remove prescriptive test methods from the standard and to update the general and specific requirements, as well as classifications, in order to ensure alignment with current international practices.The removal of test methods from the standard, along with the development or adoption of separate standardized methods of test, will support more effective and consistent verification of product compliance within the local market.The revised standard is intended for use by manufacturers, bottlers, and importers of rum products to ensure that consumers in Jamaica are supplied with products of acceptable quality and safety, and to support the fair trade and export of these products.</t>
  </si>
  <si>
    <t>Jamaican Standard Specification for Tequila</t>
  </si>
  <si>
    <t>This standard specifies the requirements and sampling methods for Tequila. It provides guidance on the production process and establishes maximum limits for heavy metals and other relevant compositional parameters in the final product. The standard also outlines microbiological criteria applicable to Tequila to ensure product safety and quality.</t>
  </si>
  <si>
    <t>Tequila (ICS 67.160.10)</t>
  </si>
  <si>
    <t>220890 - Ethyl alcohol of an alcoholic strength of &lt; 80% vol, not denatured; spirits and other spirituous beverages (excl. compound alcoholic preparations of a kind used for the manufacture of beverages, spirits obtained by distilling grape wine or grape marc, whiskies, rum and other spirits obtained by distilling fermented sugar-cane products, gin, geneva, vodka, liqueurs and cordials)</t>
  </si>
  <si>
    <t>This development was undertaken to introduce the general and specific requirements, as well as classifications, in order to ensure alignment with current international practices.The standard is intended for use by manufacturers, bottlers, and importers of rum products to ensure that consumers in Jamaica are supplied with products of acceptable quality and safety, and to support the fair trade and export of these products.</t>
  </si>
  <si>
    <t>Jamaican Standard Specification for Vodka</t>
  </si>
  <si>
    <t>This Standard specifies characteristics, labelling, packaging, requirements, and sampling for vodka. This standard also applies to flavoured vodka. It provides guidance on the production process and establishes maximum limits for heavy metals and other relevant compositional parameters in the final product. The standard also outlines microbiological criteria applicable to Tequila to ensure product safety and quality.</t>
  </si>
  <si>
    <t>Vodka (ICS 67.160.10)</t>
  </si>
  <si>
    <t>220860 - Vodka</t>
  </si>
  <si>
    <t>This development was undertaken to introduce the general and specific requirements, as well as classifications, in order to ensure alignment with current international practices.The standard is intended for use by manufacturers, bottlers, and importers of vodka to ensure that consumers in Jamaica are supplied with products of acceptable quality and safety, and to support the fair trade and export of these products.</t>
  </si>
  <si>
    <t>Jamaican Standard Specification Wines</t>
  </si>
  <si>
    <t>This standard prescribes the requirements for wines and gives details of labelling, manufacturing and the characteristics of the wine. It provides guidance on the production process and establishes maximum limits for heavy metals and other relevant compositional parameters in the final product. The standard also outlines microbiological criteria applicable to Tequila to ensure product safety and quality.</t>
  </si>
  <si>
    <t>Wines (ICS 67.160.10)</t>
  </si>
  <si>
    <t>2204 - Wine of fresh grapes, incl. fortified wines; grape must, partly fermented and of an actual alcoholic strength of &gt; 0,5% vol or grape must with added alcohol of an actual alcoholic strength of &gt; 0,5% vol</t>
  </si>
  <si>
    <t>This standard is a revision of and supersedes JS 214:1992. The revision was undertaken to remove prescriptive test methods from the standard and to update the general and specific requirements, as well as classifications, in order to ensure alignment with current international practices.The removal of test methods from the standard, along with the development or adoption of separate standardized methods of test, will support more effective and consistent verification of product compliance within the local market.The revised standard is intended for use by manufacturers, bottlers, and importers of wine. It aims to ensure that consumers receive products of acceptable quality while also supporting the competitiveness and export potential of wines.</t>
  </si>
  <si>
    <t>Jamaican Standard Specification for Whiskey</t>
  </si>
  <si>
    <t>This standard specifies the characteristics, labelling, packaging, and sampling requirements for whiskey intended for human consumption. It includes provisions for type designations and classification based on production methods and raw materials.The standard also establishes limits for heavy metals and outlines compositional and quality requirements to ensure product safety and consistency.</t>
  </si>
  <si>
    <t>Whiskey (ICS 67.160.10)</t>
  </si>
  <si>
    <t>220830 - Whiskies</t>
  </si>
  <si>
    <t>Proyecto de Norma Oficial Mexicana PROY-NOM-032-STPS-2026, Seguridad para minas subterráneas de carbón.</t>
  </si>
  <si>
    <t>The notified standard is binding throughout national territory. It establishes the safety and health conditions and requirements that must be met in underground coal mines, and requires compliance with the applicable occupational safety and health standards in the surface facilities necessary for the operation of underground coal mines, in order to prevent occupational accidents and diseases affecting workers employed at these workplaces.</t>
  </si>
  <si>
    <t>Es de observancia obligatoria, en todo el territorio nacional, y establece las condiciones y requisitos de seguridad y salud que se deben cumplir en las minas subterráneas de carbón, así como pronunciar el cumplimiento con las normas aplicables en materia de seguridad y salud en el trabajo en las instalaciones de superficie que se requieran como complemento para el funcionamiento de las minas subterráneas de carbón, a fin de prevenir accidentes o enfermedades de trabajo a las personas trabajadoras que laboren en estos centros de trabajo.</t>
  </si>
  <si>
    <t>13.100 - Occupational safety. Industrial hygiene; 73.020 - Mining and quarrying; 73.040 - Coals</t>
  </si>
  <si>
    <r>
      <rPr>
        <sz val="11"/>
        <rFont val="Calibri"/>
      </rPr>
      <t>https://members.wto.org/crnattachments/2026/TBT/MEX/26_02476_00_s.pdf</t>
    </r>
  </si>
  <si>
    <t>G/TBT/N/MEX/568- 2 - The following current Mexican Official Standards, or, where applicable, those replacing them, and international regulations must be consulted for the correct application of the notified draft standard:• NOM-001-STPS-2008, Edificios, locales, instalaciones y áreas en los centros de trabajo- Condiciones de seguridad.• NOM-002-STPS-2010, Condiciones de seguridad - Prevención y protección contra incendios en los centros de trabajo.• NOM-005-STPS-1998, Relativa a las condiciones de seguridad e higiene en los centros de trabajo para el manejo, transporte y almacenamiento de sustancias químicas peligrosas.• NOM-006-STPS-2023, Almacenamiento y manejo de materiales mediante el uso de maquinaria - Condiciones de seguridad en el trabajo.• NOM-010-STPS-2014, Agentes químicos contaminantes del ambiente laboral - Reconocimiento, evaluación y control.• NOM-011-STPS-2001, Condiciones de seguridad e higiene en los centros de trabajo donde se genere ruido.• NOM-015-STPS-2001, Condiciones térmicas elevadas o abatidas-Condiciones de seguridad e higiene.• NOM-017-STPS-2024, Equipo de protección personal - Selección, uso y manejo en los centros de trabajo.• NOM-018-STPS-2015, Sistema armonizado para la identificación y comunicación de peligros y riesgos por sustancias químicas peligrosas en los centros de trabajo.• NOM-019-STPS-2011, Constitución, integración, organización y funcionamiento de las comisiones de seguridad e higiene.• NOM-020-STPS-2011, Recipientes sujetos a presión, recipientes criogénicos y generadores de vapor o calderas - Funcionamiento - Condiciones de seguridad.• NOM-022-STPS-2015, Electricidad estática en los centros de trabajo - Condiciones de seguridad.• NOM-023-STPS-2012, Minas subterráneas y minas a cielo abierto - Condiciones de seguridad y salud en el trabajo.• NOM-024-STPS-2001, Vibraciones - Condiciones de seguridad e higiene en los centros de trabajo.• NOM-025-STPS-2008, Condiciones de iluminación en los centros de trabajo.• NOM-026-STPS-2008, Colores y señales de seguridad e higiene, e identificación de riesgos por fluidos conducidos en tuberías.• NOM-027-STPS-2008, Actividades de soldadura y corte - Condiciones de seguridad e higiene.• NOM-029-STPS-2011, Mantenimiento de las instalaciones eléctricas en los centros de trabajo - Condiciones de seguridad.• NOM-030-STPS-2009, Servicios preventivos de seguridad y salud en el trabajo - Funciones y actividades.</t>
  </si>
  <si>
    <t>Draft Notification of the Ministry of Public Health Re: Rules, Procedures and Conditions for the Use of Medical Devices in Clinical Investigations B.E. ...</t>
  </si>
  <si>
    <t>The Minister of Public Health hereby issues the draft Notification of the Ministry of Public Health Re: Rules, Procedures and Conditions for the Use of Medical Devices in Clinical Investigations B.E. ....This draft Notification repeals the Notification of the Ministry of Public Health Re: Rules, Procedures and Conditions for the Use of Medical Devices in Clinical Investigations B.E. 2566 (2023).This draft Notification shall apply to the following:1.  Class 4 medical devices2.  All implantable medical devices and long-term surgically invasive medical devices3.  Novel medical devices not previously registered in any country4.  Medical devices defined by the Secretary-General of the Food and Drug Administration5.  Class 2 and Class 3 medical devices with novel indications not previously registered in any countryThis draft Notification provides definitions of terms including ‘clinical investigation’, ‘analytical performance study’, ‘investigational medical device’, ‘clinical investigation plan’, ‘sponsor’, ‘investigator’, ‘serious adverse event’, and ‘adverse device effect’. In addition, it prescribes requirements for manufacturers, importers, investigators and sponsors, as well as a transition period for persons who have manufactured or imported medical devices for clinical investigation and for those currently conducting clinical investigations.</t>
  </si>
  <si>
    <t>11.040 - Medical equipment; 11.040.30 - Surgical instruments and materials</t>
  </si>
  <si>
    <t>for the efficiency of clinical investigations and the safety of clinical investigation subjects</t>
  </si>
  <si>
    <t>30 days after the date of publication in the Government Gazette</t>
  </si>
  <si>
    <r>
      <rPr>
        <sz val="11"/>
        <rFont val="Calibri"/>
      </rPr>
      <t>https://members.wto.org/crnattachments/2026/TBT/THA/26_02489_00_x.pdf</t>
    </r>
  </si>
  <si>
    <t>Notification of the Ministry of Public Health Re: Rules, Procedures and Conditions for the Use of Medical Devices in Clinical Investigations B.E. 2566 (2023) (Repealed)</t>
  </si>
  <si>
    <t>Importing Dual-Use Frames, Receivers, or Barrels</t>
  </si>
  <si>
    <t xml:space="preserve">Notice of proposed rulemaking - The Bureau of Alcohol, Tobacco, Firearms, and Explosives (''ATF'') proposes amending Department of Justice (''Department'') regulations to clarify that federal firearms licensees (''FFLs'') may lawfully import frames, receivers, or barrels that may be used on both sporting and non-sporting firearms (''dual-use frames, receivers, or barrels'') if, at the time imported, there is an identified firearm sporting configuration for the frame, receiver, or barrel. Further, once the frame, receiver, or barrel is in the United States, a dual-use frame, receiver, or barrel may be used to assemble a sporting, non- sporting, or National Firearms Act (''NFA'') firearm, provided assembling such firearm complies with other federal firearms laws. _x000D_
</t>
  </si>
  <si>
    <t>Firearms; dual-use frames, receivers, or barrels; ARMS AND AMMUNITION; PARTS AND ACCESSORIES THEREOF (HS code(s): 93); Weapons (ICS code(s): 95.060)</t>
  </si>
  <si>
    <t>93 - ARMS AND AMMUNITION; PARTS AND ACCESSORIES THEREOF</t>
  </si>
  <si>
    <t>95.060 - Weapons</t>
  </si>
  <si>
    <t>Reducing trade barriers and facilitating trade (TBT); Cost saving and productivity enhancement (TBT)</t>
  </si>
  <si>
    <r>
      <rPr>
        <sz val="11"/>
        <rFont val="Calibri"/>
      </rPr>
      <t>https://members.wto.org/crnattachments/2026/TBT/USA/26_02467_00_e.pdf</t>
    </r>
  </si>
  <si>
    <t xml:space="preserve">91 Federal Register (FR) 25192, 8 May 2026; Title 27 Code of Federal Regulations (CFR) Part 478_x000D_
https://www.govinfo.gov/content/pkg/FR-2026-05-08/html/2026-09163.htm_x000D_
https://www.govinfo.gov/content/pkg/FR-2026-05-08/pdf/2026-09163.pdfThis notice of proposed rulemaking is identified by Docket Number ATF-2026-0070. The Docket Folder is available on Regulations.gov at https://www.regulations.gov/docket/ATF-2026-0070/document and provides access to primary and supporting documents as well as comments received. Documents are also accessible from Regulations.gov by searching the Docket Number. _x000D_
_x000D_
</t>
  </si>
  <si>
    <t>Converting Temporary to Permanent Imports for Defense Articles</t>
  </si>
  <si>
    <t>Notice of proposed rulemaking - The Bureau of Alcohol, Tobacco, Firearms, and Explosives (''ATF'') proposes to amend Department of Justice (''Department'') regulations regarding the permanent import provisions of the Arms Export Control Act (''AECA''). The proposed rule would allow importers to apply for ATF authorization to convert items imported temporarily-- under a Department of State (''DOS'') authorization or under the entry clearance requirements for temporary imports in the Export Administration Regulations (''EAR'') maintained by the Department of Commerce (''DOC'')--to permanent imports in compliance with other applicable federal firearms laws, without having to export and then reimport the items. Relatedly, ATF proposes amendments to require that firearms converted from temporary to permanent imports be marked according to GCA and NFA standards within 15 days of conversion approval. Additionally, importers would be required to submit Form 6A within this timeframe to record serial numbers and finalize the permanent import status.</t>
  </si>
  <si>
    <t>Firearms; ARMS AND AMMUNITION; PARTS AND ACCESSORIES THEREOF (HS code(s): 93); Weapons (ICS code(s): 95.060)</t>
  </si>
  <si>
    <r>
      <rPr>
        <sz val="11"/>
        <rFont val="Calibri"/>
      </rPr>
      <t>https://members.wto.org/crnattachments/2026/TBT/USA/26_02470_00_e.pdf</t>
    </r>
  </si>
  <si>
    <t>91 Federal Register (FR) 25159, 8 May 2026; Title 27 Code of Federal Regulations (CFR) Parts 447 and 478_x000D_
https://www.govinfo.gov/content/pkg/FR-2026-05-08/html/2026-09164.htm_x000D_
https://www.govinfo.gov/content/pkg/FR-2026-05-08/pdf/2026-09164.pdf_x000D_
This notice of proposed rulemaking is identified by Docket Number ATF-2026-0100. The Docket Folder is available on Regulations.gov at https://www.regulations.gov/docket/ATF-2026-0100/document and provides access to primary and supporting documents as well as comments received. Documents are also accessible from Regulations.gov by searching the Docket Number.  </t>
  </si>
  <si>
    <t>Draft National technical regulation on periodic inspection of in-use road motor vehicles </t>
  </si>
  <si>
    <t xml:space="preserve">This draft technical regulation stipulates technical requirements for the inspection of motor vehicles; specifically, for motorcycles and mopeds. The regulation only covers emission testing.This technical regulation applies to agencies, organizations, and individuals involved in the technical safety and environmental protection inspection of motor vehicles, as well as the emission testing of motorcycles and mopeds participating in road traffic.This technical regulation does not apply to the inspection of technical safety and environmental protection for motor vehicles or the emission testing of motorcycles and mopeds under the management of the Ministry of Defense and the Ministry of Public Security._x000D_
</t>
  </si>
  <si>
    <t>Motor vehicles participating in road traffic; motorcycles and mopeds</t>
  </si>
  <si>
    <t>43.140 - Motorcycles and mopeds</t>
  </si>
  <si>
    <t>August 2026</t>
  </si>
  <si>
    <r>
      <rPr>
        <sz val="11"/>
        <rFont val="Calibri"/>
      </rPr>
      <t>https://members.wto.org/crnattachments/2026/TBT/VNM/26_02466_00_x.pdf</t>
    </r>
  </si>
  <si>
    <t>Law on Standards and Technical Regulations (2006);Law on Road Traffic Order and Safety (2024).Law on Amending and Supplementing a Number of Articles of 10 Laws related to Security and Order, No. 118/2025/QH15, dated December 10, 2025.Decree No. 89/2026/ND-CP (dated March 30, 2026) of the Government, stipulating conditions for motor vehicle inspection business services; Decision No. 43/2025/QD-TTg (dated November 28, 2025) of the Prime Minister, stipulating the roadmap for the application of national technical regulations on exhaust emissions of motor vehicles participating in road traffic;Circular No. 47/2024/TT-BGTVT (dated November 15, 2024) of the Minister of Transport;Circular No. 48/2024/TT-BGTVT (dated November 15, 2024) of the Minister of Transport;Circular No. 50/2024/TT-BGTVT (dated November 15, 2024) of the Minister of Transport.</t>
  </si>
  <si>
    <t>Draft Circular promulgating the List of products and goods with medium and high risk levels under the management responsibility of the Ministry of Science and Technology</t>
  </si>
  <si>
    <t>The draft Circular stipulates the List of products and goods with medium and high risk levels under the management responsibility of the Ministry of Science and Technology, along with the corresponding HS codes in accordance with the Vietnamese Export and Import Goods List, corresponding national technical standards, product descriptions, and corresponding quality management requirements._x000D_
The draft Circular applies to:_x000D_
1. Organizations and individuals producing and trading products and goods included in the List of products and goods with medium and high risk levels within the territory of Vietnam._x000D_
2. Organizations and individuals involved in the quality management of products and goods included in the List of products and goods with medium and high risk levels within the territory of Vietnam._x000D_
The draft Circular stipulates the following main contents:_x000D_
- List of high-risk products and goods under the management responsibility of the Ministry of Science and Technology in Appendix I._x000D_
- List of medium-risk products and goods under the management responsibility of the Ministry of Science and Technology in Appendix II._x000D_
- HS codes, corresponding national technical standards, product descriptions, and corresponding quality management requirements for each product and goods._x000D_
- Quality management measures and conformity assessment methods corresponding to each risk level; principles of application for products and goods integrating multiple technologies or subject to multiple national technical standards._x000D_
- Provisions on entry into force, transitional provisions, and responsibilities for implementation._x000D_
The draft Circular is expected to replace Circular No. 29/2025/TT-BKHCN dated November 13, 2025. Decision No. 2711/QD-BKHCN dated December 30, 2022; Decision No. 366/QD-BKHCN dated March 14, 2023; and Decision No. 367/QD-BKHCN dated March 12, 2024.</t>
  </si>
  <si>
    <t>Products and goods with medium and high risk levels under the management responsibility of the Ministry of Science and Technology include: fuels, liquefied petroleum gas, helmets, electrical and electronic equipment, children's toys, steel, lubricants, LED lighting products, information technology equipment, broadcasting equipment, radio transmitting/receiving equipment, short-range radio equipment, radioactive materials, nuclear equipment, radiation equipment, and other products and goods listed in Appendix I and Appendix II of the draft Circular. The corresponding HS codes are stipulated in the Appendices of the draft Circular</t>
  </si>
  <si>
    <t>13.340.20 - Head protective equipment; 29 - ELECTRICAL ENGINEERING; 29.140 - Lamps and related equipment; 31 - ELECTRONICS; 33.060.20 - Receiving and transmitting equipment; 33.170 - Television and radio broadcasting; 75.100 - Lubricants, industrial oils and related products; 75.160 - Fuels; 77.080.20 - Steels; 97.200.50 - Toys</t>
  </si>
  <si>
    <t>The draft Circular is developed to implement Law No. 78/2025/QH15 and Decree No. 37/2026/ND-CP on the management of product and goods quality according to risk levels; ensuring that the Lists of products and goods with medium and high risk levels under the management responsibility of the Ministry of Science and Technology take effect from July 1, 2026.The objective of the draft is to protect human health and safety, property, the environment, radio frequency safety, information security, radiation and nuclear safety, consumer rights and public interest; while simultaneously transparently clarifying quality management requirements, facilitating production, business, import by organizations and individuals, conformity assessment organizations and state management agencies.The issuance of the Circular also aims to shift from a management mechanism based on a list of Group 2 products and goods to a risk-based management mechanism, thereby avoiding overlaps and reducing the compliance burden for products and goods assessed as low risk, while still ensuring appropriate control over products and goods that may pose safety risks.; Protection of human health or safety; Protection of the environment</t>
  </si>
  <si>
    <r>
      <rPr>
        <sz val="11"/>
        <rFont val="Calibri"/>
      </rPr>
      <t>https://members.wto.org/crnattachments/2026/TBT/VNM/26_02483_00_x.pdf</t>
    </r>
  </si>
  <si>
    <t>- Law on Product and Goods Quality No. 05/2007/QH12, amended and supplemented by Law No. 78/2025/QH15._x000D_
- Law on Standards and Technical Regulations No. 68/2006/QH11, amended and supplemented by Law No. 35/2018/QH14 and Law No. 70/2025/QH15._x000D_
- Government Decree No. 37/2026/ND-CP dated January 23, 2026, detailing the implementation of several articles and measures to organize and guide the implementation of the Law on Product and Goods Quality._x000D_
- Government Decree No. 22/2026/ND-CP dated January 16, 2026, detailing the implementation of several articles and measures to organize and guide the implementation of the Law on Standards and Technical Regulations._x000D_
- Circular No. 29/2025/TT-BKHCN dated November 13, 2025._x000D_
- Decision No. 2711/QD-BKHCN dated December 30, 2022; Decision No. 366/QD-BKHCN dated March 14, 2023; Decision No. 367/QD-BKHCN dated March 12, 2024.</t>
  </si>
  <si>
    <t>South Africa</t>
  </si>
  <si>
    <t>IMPLEMENTATION OF A PRE-EXPORT VERIFICATION OF CONFORMITY PROGRAMME FOR CERTAIN UNREGULATED PRODUCTS IMPORTED FROM THE PEOPLE’S REPUBLIC OF CHINA PHASE 1 - PRODUCT LISTANNEXURE 1- LIST OF HIGH-RISK UNREGULATED PRODUCTSOFFICIAL PUBLIC NOTICE— Launch of the Pre-Export Verification of Conformity (PVoC)FREQUENTLY ASKED QUESTIONS </t>
  </si>
  <si>
    <t>This directive, issued under section 33 of the Standards Act, 2008, provides a framework to support the application of South African National Standards (SANS) to certain imported products that are currently unregulated. It applies specifically to products that do not fall under compulsory specifications enforced by the National Regulator for Compulsory Specifications (NRCS).The Directive does not extend to products governed by other legislation, does not grant additional regulatory authority to the South African Bureau of Standards (SABS) beyond its existing mandate, and does not override or limit the legal responsibilities of the NRCS or any other regulatory body.The programme applies on a most-favoured-nation basis to qualifying products from all origins, consistent with South Africa’s obligations under Article I of the GATT 1994 and Articles 2.1 and 5.1.1 of the WTO TBT Agreement. Risk classification of product categories is determined exclusively by objective criteria, including market surveillance findings, non-compliance incident records, consumer safety complaints, and product category risk profile, irrespective of country of origin.</t>
  </si>
  <si>
    <t>Cosmetics &amp; Skincare (Non-SAHPRA)Non-Pressure Cookware &amp; Kitchen UtensilsFurniture &amp; HomewareMattresses &amp; Foam ProductsOutdoor &amp; Leisure EquipmentSchool Supplies (Non-Toy)Sporting &amp; Recreational GoodsCandles &amp; Decorative Burning ItemsToys (Grey-Area / Non-VC)Internal-combustion generatorsPlumbing components (Plastics, metal or ceramics)Water reticulation systems: pipes, couplings, and ValvesBuilding and Construction MaterialsFeminine and child hygiene products</t>
  </si>
  <si>
    <t>91.100 - Construction materials; 91.140 - Installations in buildings; 97.040 - Kitchen equipment; 97.170 - Body care equipment; 97.180 - Miscellaneous domestic and commercial equipment; 97.200 - Equipment for entertainment; 97.200.50 - Toys</t>
  </si>
  <si>
    <t>National security requirements (TBT); Protection of human health or safety (TBT)</t>
  </si>
  <si>
    <t>The programme addresses systemic risks identified through SABS market surveillance and NRCS enforcement data showing elevated non-compliance rates across the listed product categories. Selection of products is based on objective risk indicators, including incident records, complaint data, and product category risk profile, and applies on a non-discriminatory basis irrespective of country of origin.</t>
  </si>
  <si>
    <r>
      <rPr>
        <sz val="11"/>
        <rFont val="Calibri"/>
      </rPr>
      <t>https://members.wto.org/crnattachments/2026/TBT/ZAF/26_02453_00_e.pdf
https://members.wto.org/crnattachments/2026/TBT/ZAF/26_02453_01_e.pdf
https://members.wto.org/crnattachments/2026/TBT/ZAF/26_02453_02_e.pdf
https://members.wto.org/crnattachments/2026/TBT/ZAF/26_02453_03_e.pdf
https://members.wto.org/crnattachments/2026/TBT/ZAF/26_02453_04_e.pdf</t>
    </r>
  </si>
  <si>
    <t>Standards Act, 2008 (Act No. 8 of 2008)National Regulator for Compulsory Specifications Act, 2008 (Act No. 5 of 2008)Consumer Protection Act, 2008 (Act No. 68 of 2008)Customs and Excise Act, 1964 (Act No. 91 of 1964)National Development Plan (NDP)South Africa's Industrial Policy Action Plan (IPAP)Ministerial Directive—Minister of Trade, Industry and Competition</t>
  </si>
  <si>
    <t>DEAS 1343:2026, Sharpener — Specification, First Edition</t>
  </si>
  <si>
    <t>This Draft East African Standard specifies requirements, sampling and test methods for manual and mechanical sharpeners intended for sharpening pencils, crayons, and similar writing instruments. It covers sharpeners made of plastic, metal, or composite materials, whether single‑hole or multi‑hole, and excludes industrial blade sharpeners.It applies to hand‑held sharpeners without reservoir, hand‑held sharpeners with reservoir, desk‑mounted manual sharpeners, mechanical/electric sharpeners, and Specialty sharpeners designed for cosmetic pencils, jumbo art pencils.or other non‑standard sizes.</t>
  </si>
  <si>
    <t>Paperknives, letter openers, erasing knives, pencil sharpeners and blades therefor, of base metal (excl. machinery and mechanical appliances of chapter 84) (HS code(s): 821410); Miscellaneous domestic and commercial equipment (ICS code(s): 97.180)</t>
  </si>
  <si>
    <t>821410 - Paperknives, letter openers, erasing knives, pencil sharpeners and blades therefor, of base metal (excl. machinery and mechanical appliances of chapter 84)</t>
  </si>
  <si>
    <t>97.180 - Miscellaneous domestic and commercial equipment</t>
  </si>
  <si>
    <t>Consumer information, labelling (TBT); Prevention of deceptive practices and consumer protection (TBT); Protection of human health or safety (TBT); Protection of the environment (TBT); Quality requirements (TBT); Harmonization (TBT); Reducing trade barriers and facilitating trade (TBT); Cost saving and productivity enhancement (TBT)</t>
  </si>
  <si>
    <r>
      <rPr>
        <sz val="11"/>
        <rFont val="Calibri"/>
      </rPr>
      <t>https://members.wto.org/crnattachments/2026/TBT/UGA/26_02431_00_e.pdf</t>
    </r>
  </si>
  <si>
    <t>IEC 60335‑1, Household and similar electrical appliances – Safety – Part 1: General requirements.ISO 868, Plastics and ebonite — Determination of indentation hardness by means of a durometer (Shore hardness)ISO 4892-2, Plastics — Methods of exposure to laboratory light sourcesISO 6507‑1, Metallic materials — Vickers hardness test Part 1: Test methodEAS 1086, Plastics — Codes for resin identification on plastic containersJIS S 6049:2022, Electric or manual pencil sharpenersISO 2859-1:2026, Sampling procedures for inspection by attributes Part 1: Sampling schemes indexed by acceptance quality limit (AQL) for lot-by-lot inspection</t>
  </si>
  <si>
    <t>DEAS 1341: 2026, Dehydrated garlic (Allium sativum L.) — Specification, first edition</t>
  </si>
  <si>
    <t>This Draft East African Standard specifies requirements, sampling and test methods for dehydrated garlic intended for human consumption.Note: This Draft East African Standard was also notified to the SPS committee.</t>
  </si>
  <si>
    <t>Dried vegetables and mixtures of vegetables, whole, cut, sliced, broken or in powder, but not further prepared (excl. onions, mushrooms and truffles, not mixed) (HS code(s): 071290); Spices and condiments (ICS code(s): 67.220.10); Dehydrated garlic; Allium sativum L.</t>
  </si>
  <si>
    <t>071290 - Dried vegetables and mixtures of vegetables, whole, cut, sliced, broken or in powder, but not further prepared (excl. onions, mushrooms and truffles, not mixed)</t>
  </si>
  <si>
    <t>67.220.10 - Spices and condiments</t>
  </si>
  <si>
    <t>Consumer information, labelling (TBT); Prevention of deceptive practices and consumer protection (TBT); Protection of human health or safety (TBT); Quality requirements (TBT); Harmonization (TBT); Reducing trade barriers and facilitating trade (TBT); Cost saving and productivity enhancement (TBT)</t>
  </si>
  <si>
    <r>
      <rPr>
        <sz val="11"/>
        <rFont val="Calibri"/>
      </rPr>
      <t>https://members.wto.org/crnattachments/2026/TBT/UGA/26_02424_00_e.pdf</t>
    </r>
  </si>
  <si>
    <t>IS0 927:1982, Spices and condiments - Determination of extraneous matter content_x000D_
IS0 928, Spices and condiments - Determination of total ash_x000D_
IS0 930, Spices and condiments - Determination of acid-insoluble ash_x000D_
IS0 939, Spices and condiments - Determination of moisture content - Entrainment method_x000D_
IS0 941, Spices and condiments - Determination of cold water soluble extract_x000D_
IS0 948, Spices and condiments - Sampling_x000D_
IS0 1208, Spices and condiments - Determination of filth_x000D_
IS0 556, Dehydrated garlic - Determination of volatile organic sulphur compoundsISO 5560:1997 Dehydrated garlic (Allium sativum L.) — Specification</t>
  </si>
  <si>
    <t xml:space="preserve">PROTOCOLO : PC Nº 63/3:2026, PROYECTO PROTOCOLO DE ANALISIS Y/O ENSAYOS DE SEGURIDAD DE PRODUCTO DE COMBUSTIBLES._x000D_
</t>
  </si>
  <si>
    <t>The notified Protocol establishes the certification procedure for flared copper tubing for gas, in accordance with the scope and field of application set forth in the reference standards.</t>
  </si>
  <si>
    <t>Tubo de cobre con abocardado para gas</t>
  </si>
  <si>
    <t>23.040.15 - Non-ferrous metal pipes</t>
  </si>
  <si>
    <r>
      <rPr>
        <sz val="11"/>
        <rFont val="Calibri"/>
      </rPr>
      <t xml:space="preserve">https://members.wto.org/crnattachments/2026/TBT/CHL/26_02444_00_s.pdf
</t>
    </r>
  </si>
  <si>
    <t>• NCh 1450.Of1978 "Tubos de cobre y de aleaciones de cobre – Ensayo de abocardado"• NCh 396/1.Of1980 "Accesorios de unión para tubos de cobre. Parte 1: Requisitos generales de fabricación".• ASTM B88:2022, sección 8 "Especificación estándar para tubo de agua de cobre sin costura".• ASTM B153-22 "Método de ensayo estándar para la expansión de tuberías y tubos de cobre y aleaciones de cobre".• Ley 18.410:1985 del Ministerio de Economía, Fomento y Reconstrucción.G/TBT/N/CHL/791- 2 - • D.S. N°298, del año 2005, del Ministerio de Economía, Fomento y Reconstrucción.• R.E. N°0431, de fecha 23.08.2010, del Ministerio de Energía.</t>
  </si>
  <si>
    <t>Agua para uso farmacéutico: Guía para su registro sanitario y exigencias para antibióticos de uso oral.</t>
  </si>
  <si>
    <t>The guidance issued by the Public Health Institute (ISP) establishes updated requirements for the sanitary registration of water for pharmaceutical use and sets out new requirements for orally administered antibiotics. The document aims to prevent risks of intoxication, contamination, and treatment inefficacy arising from improper reconstitution at home, requiring that all new registration requests for oral antibiotics in powder or granulated form include the necessary solvent as a combination product registration. It also classifies the various types of water and details their quality standards and intended uses in accordance with national and international regulations.</t>
  </si>
  <si>
    <t>Productos Farmacéuticos</t>
  </si>
  <si>
    <t>11.120.10 - Medicaments</t>
  </si>
  <si>
    <t>The measure is mandatory for all new applications for registration of oral antibiotics in powder or granulated form submitted to the ISP from the date of its publication in the Official Journal.G/TBT/N/CHL/792- 2 - For products already holding sanitary registration, a transitional period of five (5) years is granted to comply with the established requirements, starting from the date of publication in the Official Journal.For the regularization of water labelling, a transitional period of five (5) years is also granted for compliance with labelling requirements, starting from the approval of the guidance upon its publication in the Official Journal.</t>
  </si>
  <si>
    <t xml:space="preserve">La medida es obligatoria para toda nueva solicitud de registro de un antibiótico en forma de polvo o granulado de uso oral que se presente ante el ISP a partir de su publicación en el Diario Oficial.
Para productos que ya cuentan con registro sanitario se otorga un plazo de cinco (5) años para dar cumplimiento a lo establecido a partir de su publicación en el Diario Oficial.
Para la regularización del rotulado del agua se otorga un plazo de cinco (5) años para la regularización del rotulado, a contar de la aprobación de la guía a partir de su publicación en el Diario Oficial.
</t>
  </si>
  <si>
    <r>
      <rPr>
        <sz val="11"/>
        <rFont val="Calibri"/>
      </rPr>
      <t>https://members.wto.org/crnattachments/2026/TBT/CHL/26_02445_00_s.pdf</t>
    </r>
  </si>
  <si>
    <t>• Código Sanitario• Decreto Supremo N°3, de 2010, del Ministerio de Salud.</t>
  </si>
  <si>
    <t>Draft COMMISSION REGULATION (EU) …/…of XXX amending Annex XVII to Regulation (EC) No 1907/2006 of the European Parliament and of the Council as regards terphenyl, hydrogenated as a substance, a constituent of other substances, in mixtures and in articles</t>
  </si>
  <si>
    <t>This draft Regulation intends to introduce a new entry to Annex XVII to Regulation (EC) No 1907/2006. It intends to restrict the use and placing on the market of terphenyl, hydrogenated as a substance on its own or, where present in a concentration greater than 0.1 % by weight, as a constituent of other substances, in mixtures, or in articles or any parts thereof. Proposed permanent derogations include: (i) uses of PHT as a heat transfer fluid in the temperature range of 250˚C to 350˚C at industrial sites that have implemented strictly controlled closed systems to prevent PHT emissions; and (ii) defence applications.The application of the proposed Regulation is deferred by 18 months, except for civilian aerospace applications, where a 10-year transitional period is proposed</t>
  </si>
  <si>
    <t>Terphenyl, hydrogenated as a substance on its own or, where present in a concentration greater than 0.1 % by weight, as a constituent of other substances, in mixtures, or in articles or any parts thereof</t>
  </si>
  <si>
    <t>71.080.15 - Aromatic hydrocarbons</t>
  </si>
  <si>
    <t>Fourth quarter of 2026</t>
  </si>
  <si>
    <t>20 days from publication in the Official Journal of the EU. The application of the ban on placing on the market and use would be deferred by 18 months except for civilian aerospace applications, where a 10-year transitional period is proposed</t>
  </si>
  <si>
    <r>
      <rPr>
        <sz val="11"/>
        <rFont val="Calibri"/>
      </rPr>
      <t>https://members.wto.org/crnattachments/2026/TBT/EEC/26_02420_00_e.pdf
https://members.wto.org/crnattachments/2026/TBT/EEC/26_02420_01_e.pdf</t>
    </r>
  </si>
  <si>
    <t>Regulation (EC) No 1907/2006 of the European Parliament and of the Council on the Registration, Evaluation, Authorisation and Restriction of Chemicals (REACH Regulation) Annex XV dossier for restriction and opinions of ECHA Committees</t>
  </si>
  <si>
    <t>draft COMMISSION REGULATION (EU) …/…of XXX amending Annex XVII to Regulation (EC) No 1907/2006 of the European Parliament and of the Council as regards substances classified as carcinogenic, mutagenic or toxic for reproduction (CMR) category 1A or 1B in childcare products. </t>
  </si>
  <si>
    <t>This draft Regulation would introduce a new entry into Annex XVII to Regulation (EC) No 1907/2006.It would prohibit the placing on the market of CMRs 1A and 1B in childcare products. For the purpose of this draft Regulation, childcare products are defined as any product other than a substance or mixture on their own, designed to facilitate seating, sleep, relaxation, hygiene, feeding, sucking, transportation or protection of children. The prohibition would only apply when generic or – where applicable – specific concentration limits are exceeded. A transition period of 3 years is foreseen. Exemptions would apply for (1) second-hand childcare products, (2) homogeneous material in childcare products, which is inaccessible to children, where the CMR is not released, (3) childcare products that are also devices with an intended medical purpose or their accessories and (4) childcare products, which are intended to come into contact with food (food contact materials).</t>
  </si>
  <si>
    <t>Substances classified as carcinogenic, mutagenic or toxic for reproduction category 1A or 1B in childcare articles</t>
  </si>
  <si>
    <t>13.300 - Protection against dangerous goods; 67.250 - Materials and articles in contact with foodstuffs; 71.100 - Products of the chemical industry; 97.190 - Equipment for children</t>
  </si>
  <si>
    <t>To reduce children’s exposure to CMRs 1A and 1B from childcare products.</t>
  </si>
  <si>
    <t>Second quarter of 2026</t>
  </si>
  <si>
    <t>20 days from publication in the Official Journal of the EU. Application of the restriction would be deferred for 36 months after entry into force.</t>
  </si>
  <si>
    <r>
      <rPr>
        <sz val="11"/>
        <rFont val="Calibri"/>
      </rPr>
      <t>https://members.wto.org/crnattachments/2026/TBT/EEC/26_02426_00_e.pdf
https://members.wto.org/crnattachments/2026/TBT/EEC/26_02426_01_e.pdf</t>
    </r>
  </si>
  <si>
    <t>Regulation (EC) No 1907/2006 of the European Parliament and of the Council on the Registration, Evaluation, Authorisation and Restriction of Chemicals (REACH Regulation): http://eur-lex.europa.eu/legal-content/EN/TXT/?qid=1423064258789&amp;uri=CELEX:32006R1907</t>
  </si>
  <si>
    <t>The Medical Devices (Amendment) Regulations 2026</t>
  </si>
  <si>
    <t>The measures will amend the Medical Devices Regulations 2002 (SI 2002 No 618, as amended) as applicable in Great Britain (GB). The amendments seek to update the pre-market requirements that manufacturers must meet before placing their devices on the GB market. This will help improve patient safety, enable swifter access to medical devices through streamlined, risk-based regulatory pathways and international reliance routes, and support innovation by modernising the Regulations, aligning them more closely with international best practice. Key changes include:Introduction of an international reliance scheme providing swifter routes to market for certain medical devices and in vitro diagnostic (IVD) devices.Classification changes to general medical devices and IVD devices for more risk-proportionate regulation.Enhanced safety and performance requirements for medical devices and IVD devices, supporting closer alignment with international regulatory approaches.More comprehensive technical documentation requirements, including enhanced retention periods.Strengthened requirements for medical devices to claim equivalence to an existing device. Requirement for mandatory use of Unique Device Identifiers for medical devices and IVD devices along with implant cards for implantable medical devices, improving traceability, ability to manage adverse events, and transparency for patients. Regulation of misleading or unsubstantiated claims about medical devices and IVD devices.Broadening the circumstances in which electronic instructions for use can be adopted in place of physical instructions.</t>
  </si>
  <si>
    <t>General Medical DevicesActive Implantable Medical Devices and in vitro Diagnostic Medical Devices, which are defined under regulation 2 of The Medical Devices Regulations 2002. OPTICAL, PHOTOGRAPHIC, CINEMATOGRAPHIC, MEASURING, CHECKING, PRECISION, MEDICAL OR SURGICAL INSTRUMENTS AND APPARATUS; PARTS AND ACCESSORIES THEREOF (HS code(s): 90); Medical equipment (ICS code(s): 11.040); Dentistry (ICS code(s): 11.060); Hospital equipment (ICS code(s): 11.140); First aid (ICS code(s): 11.160); Birth control. Mechanical contraceptives (ICS code(s): 11.200)</t>
  </si>
  <si>
    <t>90 - OPTICAL, PHOTOGRAPHIC, CINEMATOGRAPHIC, MEASURING, CHECKING, PRECISION, MEDICAL OR SURGICAL INSTRUMENTS AND APPARATUS; PARTS AND ACCESSORIES THEREOF</t>
  </si>
  <si>
    <t>11.040 - Medical equipment; 11.060 - Dentistry; 11.140 - Hospital equipment; 11.160 - First aid; 11.200 - Birth control. Mechanical contraceptives</t>
  </si>
  <si>
    <t>The Medical Devices Regulations 2002 have provided the regulatory framework for medical devices in Great Britain for over 20 years. Since their introduction, there have been significant developments in technology, clinical practice, and healthcare delivery, necessitating the modernisation of the framework to ensure continued suitability for current and future needs.These reforms focus on improving patient safety and respond to recommendations in the Independent Medicines and Medical Devices Safety Review, which highlighted the need for improved safety measures for medical devices.Alongside this, the planned reforms seek to increase alignment with international regulatory practices, supporting greater global harmonisation. This includes facilitating access to medical devices by minimising unnecessary duplication through the introduction of international reliance routes.The proposed legislation is intended to stimulate innovation while upholding robust safety standards, ultimately serving the best interests of both patients and the UK healthcare sector.  </t>
  </si>
  <si>
    <t>December 2026</t>
  </si>
  <si>
    <t>June 2027</t>
  </si>
  <si>
    <r>
      <rPr>
        <sz val="11"/>
        <rFont val="Calibri"/>
      </rPr>
      <t>https://members.wto.org/crnattachments/2026/TBT/GBR/26_02425_00_e.pdf</t>
    </r>
  </si>
  <si>
    <t>The Medical Devices Regulations 2002 (legislation.gov.uk)A consultation on the future regulation of Medical Devices in the United Kingdom was held between September and November 2021. The Government Response to that consultation on the future regulation of medical devices in the United Kingdom is found here: Consultation on the future regulation of medical devices in the United Kingdom - GOV.UKConsultation on Medical Devices Regulations: Routes to market and in vitro diagnostic devices - GOV.UKCommon specification requirements for in vitro diagnostic devices - GOV.UKIndependent Medicines and Medical Devices Safety Review</t>
  </si>
  <si>
    <t>United States Standards for Grades of Nectarines</t>
  </si>
  <si>
    <t>Notice; request for comments - The Agricultural Marketing Service (AMS) of the Department of 
Agriculture (USDA) proposes to revise the United States (U.S.) 
Standards for Grades of Nectarines. AMS is proposing to remove 
''speckling'', as a type of defect when grading nectarines, since 
speckling is strictly a cosmetic issue and does not affect the internal 
quality, shelf life, or lead to any negative flavors of the affected 
nectarines. In fact, nectarines with higher sugar content, or 
sweetness, have been correlated with increased amounts of speckling. 
These changes would bring the grade standards in line with the present 
quality levels being marketed today and would provide guidance in the 
effective utilization of this commodity.</t>
  </si>
  <si>
    <t>Nectarines; Quality (ICS code(s): 03.120); Fruits. Vegetables (ICS code(s): 67.080)</t>
  </si>
  <si>
    <t>080930 - Fresh peaches, incl. nectarines</t>
  </si>
  <si>
    <t>03.120 - Quality; 67.080 - Fruits. Vegetables</t>
  </si>
  <si>
    <t>Prevention of deceptive practices and consumer protection (TBT); Quality requirements (TBT)</t>
  </si>
  <si>
    <r>
      <rPr>
        <sz val="11"/>
        <rFont val="Calibri"/>
      </rPr>
      <t>https://members.wto.org/crnattachments/2026/TBT/USA/26_02432_00_e.pdf</t>
    </r>
  </si>
  <si>
    <t xml:space="preserve">91 Federal Register (FR) 24801, 7 May 2026:_x000D_
https://www.govinfo.gov/content/pkg/FR-2026-05-07/html/2026-09063.htm_x000D_
https://www.govinfo.gov/content/pkg/FR-2026-05-07/pdf/2026-09063.pdfThis notice; request for comments is identified by Docket Number AMS-SC-25-0586. The Docket Folder is available from Regulations.gov at https://www.regulations.gov/docket/AMS-SC-25-0586/document and provides access to primary documents as well as comments received. Documents are also accessible from Regulations.gov by searching the Docket Number. _x000D_
_x000D_
</t>
  </si>
  <si>
    <t>Request for Information on Counterfeit Certification Markings</t>
  </si>
  <si>
    <t>Request for information - The Consumer Product Safety Commission (Commission or CPSC) 
seeks public comment on the prevalence and safety risks of mislabeling 
or unauthorized use of counterfeit certification marks, specifically 
CPSC and consumer reliance on these marks as indicia of safety, and the 
financial impacts on affected stakeholders.</t>
  </si>
  <si>
    <t>Counterfeit certification marks; Quality (ICS code(s): 03.120); Domestic safety (ICS code(s): 13.120)</t>
  </si>
  <si>
    <t>03.120 - Quality; 13.120 - Domestic safety</t>
  </si>
  <si>
    <t>Consumer information, labelling (TBT); Prevention of deceptive practices and consumer protection (TBT); Protection of human health or safety (TBT); Quality requirements (TBT)</t>
  </si>
  <si>
    <r>
      <rPr>
        <sz val="11"/>
        <rFont val="Calibri"/>
      </rPr>
      <t>https://members.wto.org/crnattachments/2026/TBT/USA/26_02443_00_e.pdf</t>
    </r>
  </si>
  <si>
    <t xml:space="preserve">91 Federal Register (FR) 24528, 6 May 2026:_x000D_
https://www.govinfo.gov/content/pkg/FR-2026-05-06/html/2026-08781.htm_x000D_
https://www.govinfo.gov/content/pkg/FR-2026-05-06/pdf/2026-08781.pdfThis request for information is identified by Docket Number CPSC-2026-0100. The Docket Folder is available on Regulations.gov at https://www.regulations.gov/docket/CPSC-2026-0100/document and provides access to primary documents as well as comments received. Documents are also accessible from Regulations.gov by searching the Docket Number. _x000D_
_x000D_
</t>
  </si>
  <si>
    <t>DEAS 1346:2026, Punch pocket — Specification, First Edition </t>
  </si>
  <si>
    <t xml:space="preserve">This Draft East African Standard specifies the requirements, and test methods for punch pockets (plastic document sleeves) intended for filing and storage of paper documents. This Draft East African Standard does not cover non‑clear or matte plastic document sleeves._x000D_
</t>
  </si>
  <si>
    <t>Office or school supplies, of plastics, n.e.s. (HS code(s): 392610); Other rubber and plastics products (ICS code(s): 83.140.99); Punch pocket</t>
  </si>
  <si>
    <t>392610 - Office or school supplies, of plastics, n.e.s.</t>
  </si>
  <si>
    <t>83.140.99 - Other rubber and plastics products</t>
  </si>
  <si>
    <t>Consumer information, labelling (TBT); Prevention of deceptive practices and consumer protection (TBT); Protection of the environment (TBT); Quality requirements (TBT); Harmonization (TBT); Reducing trade barriers and facilitating trade (TBT); Cost saving and productivity enhancement (TBT)</t>
  </si>
  <si>
    <r>
      <rPr>
        <sz val="11"/>
        <rFont val="Calibri"/>
      </rPr>
      <t>https://members.wto.org/crnattachments/2026/TBT/UGA/26_02408_00_e.pdf</t>
    </r>
  </si>
  <si>
    <t>ISO 13468‑1, Plastics — Determination of the total luminous transmittance of transparent materials — Part 1: Single‑beam instrumentISO 13468‑2, Plastics — Determination of the total luminous transmittance of transparent materials — Part 2: Double‑beam instrumentISO 14782, Plastics — Determination of haze for transparent materialsISO 527‑1, Plastics — Determination of tensile properties — Part 1: General principlesISO 527‑3, Plastics — Determination of tensile properties — Part 3: Test conditions for films and sheetsISO 6383-1 Plastics — Film and sheeting — Determination of tear resistance Part 1: Trouser tear method was listed to the normative referenceEAS 1086 Plastics — Codes for resin identification on plastic containersISO 4593 Plastics — Film and sheeting — Determination of thickness by mechanical scanningISO 216: Writing paper and certain classes of printed matter – Trimmed sizesISO 9706: Paper for documents – Requirements for permanenceDIN 6738: Permanence of paperBS 4971: Conservation and care of archive and library materialsEN 71‑3: Safety of toys – Migration of certain elementsREACH Regulation (EC) No 1907/2006 concerning the Registration, Evaluation, Authorisation and Restriction of Chemicals.ASTM D882: Standard Test Method for Tensile Properties of Thin Plastic SheetingASTM D1003: Standard Test Method for Haze and Luminous Transmittance of Transparent PlasticsISO 527‑3: Plastics – Determination of tensile properties – Part 3: Test conditions for films and sheetsISO 4593: Plastics – Film and sheeting – Determination of thickness by mechanical scanningISO 838: Paper – Holes for general filing purposes – Requirements</t>
  </si>
  <si>
    <t>DEAS 1345:2026, Whiteboard eraser — Specification, First Edition </t>
  </si>
  <si>
    <t>This Draft East African Standard specifies the requirements, sampling and test methods for whiteboard eraser intended for use in schools, offices, and households.</t>
  </si>
  <si>
    <t>Made-up articles of textile materials, incl. dress patterns, n.e.s. (HS code(s): 630790); Products of the textile industry (ICS code(s): 59.080); Whiteboard eraser </t>
  </si>
  <si>
    <t>630790 - Made-up articles of textile materials, incl. dress patterns, n.e.s.</t>
  </si>
  <si>
    <t>59.080 - Products of the textile industry</t>
  </si>
  <si>
    <r>
      <rPr>
        <sz val="11"/>
        <rFont val="Calibri"/>
      </rPr>
      <t>https://members.wto.org/crnattachments/2026/TBT/UGA/26_02417_00_e.pdf</t>
    </r>
  </si>
  <si>
    <t>ISO 8124-3, Safety of toys Part 3: Migration of certain elementsStudocu. (2023). Automated Whiteboard Eraser – Research Prototype Study. Retrieved from [Studocu academic repository].Academia.edu. . (2022). Automatic Whiteboard Eraser. Retrieved from [Academia.edu research papers].Washington University in St. Louis. (2015). Board Erasing Device – Final Report. OpenScholarship, School of Engineering and Applied Science. Retrieved from [Washington University OpenScholarship].ISO 2859-1:2026, Sampling procedures for inspection by attributes Part 1: Sampling schemes indexed by acceptance quality limit (AQL) for lot-by-lot inspection</t>
  </si>
  <si>
    <t>DRS 448: 2026, Vegetable powder — Specification</t>
  </si>
  <si>
    <t>This Draft Rwanda Standard specifies the requirements, sampling and test methods for vegetable powder intended for human consumption.It does not apply to any vegetable powder/flour which is a subject of standard designated by a specific name.</t>
  </si>
  <si>
    <t>Vegetables and derived products (ICS code(s): 67.080.20)</t>
  </si>
  <si>
    <t>67.080.20 - Vegetables and derived products</t>
  </si>
  <si>
    <r>
      <rPr>
        <sz val="11"/>
        <rFont val="Calibri"/>
      </rPr>
      <t>https://members.wto.org/crnattachments/2026/TBT/RWA/26_02411_00_e.pdf</t>
    </r>
  </si>
  <si>
    <t>RS CXS 193, Codex general standard for contaminants and toxins in food and feedRS CXC 1, General principles of food hygieneRS CXS 192, General standard for food additivesRS EAS 38, Labelling of pre-packaged foods — SpecificationRS ISO 874, Fresh fruits and vegetables – SamplingRS ISO 2171, Cereals, pulses and by-products — determination of ash yield by incinerationRS ISO 763, Fruit and vegetable products — Determination of ash insoluble in hydrochloric acidRSISO 1026, Fruit and vegetable products — Determination of dry matter content by drying under reduced pressure and of water content by azeotropic distillationRS ISO 16649-2, Microbiology of food and animal feeding stuffs — Horizontal method for the enumeration of beta-glucuronidase-positive Escherichia coli — Part 2: Colony-count technique at 44 degrees C using 5-bromo-4-chloro-3-indolyl beta-D-glucuronideRS ISO 21527-2, Microbiology of food and animal feeding stuffs — Horizontal method for the enumeration of yeasts and moulds — Part 2: Colony count technique in products with water activity less than or equal to 0,95RS ISO 4833-1, Microbiology of the food chain — Horizontal method for the enumeration of microorganisms — Part 1: Colony count at 30 °C by the pour plate techniqueRS ISO 5498, Agricultural food products — Determination of crude fibre content — General methodRS ISO 6579-1, Microbiology of the food chain — Horizontal method for the detection, enumeration and serotyping of Salmonella — Part 1: Detection of Salmonella spp. — Amendment 1: Broader range of incubation temperatures, amendment to the status of Annex D, and correction of the composition of MSRV and SCRS ISO 6888-1, Microbiology of the food chain — Horizontal method for the enumeration of coagulase-positive staphylococci (Staphylococcus aureus and other species) — Part 1: Technique using Baird-Parker agar mediumRS ISO 16050, Food stuffs — Determination of aflatoxin B1, B2, G1 and G2 in cereals, nuts and derived products — High-performance liquid chromatographic method</t>
  </si>
  <si>
    <t>Chinese Taipei</t>
  </si>
  <si>
    <t>Proposal for  Amendments to the Legal Inspection Requirements for Valves for Liquefied Petroleum Gas Cylinders</t>
  </si>
  <si>
    <t>With a view to reducing the risk of gas leakage arising from the inadvertent operation of valves for liquefied petroleum gas cylinders and further enhancing the safety of their use, the Bureau of Standards, Metrology and Inspection (BSMI) proposes to update the applicable inspection standard to CNS 1324:2024. The proposed revision is intended to strengthen the safety requirements for such valves and thereby improve the safety of liquefied petroleum gas cylinders in use. The Conformity Assessment Procedures will remain unchanged.</t>
  </si>
  <si>
    <t>Safety or relief valves (HS code(s): 848140); Appliances for pipes, boiler shells, tanks, vats or the like (excl. pressure-reducing valves, valves for the control of pneumatic power transmission, check "non-return" valves and safety or relief valves) (HS code(s): 848180)</t>
  </si>
  <si>
    <t>848140 - Safety or relief valves; 848180 - Appliances for pipes, boiler shells, tanks, vats or the like (excl. pressure-reducing valves, valves for the control of pneumatic power transmission, check "non-return" valves and safety or relief valves)</t>
  </si>
  <si>
    <t>23.060.99 - Other valves</t>
  </si>
  <si>
    <r>
      <rPr>
        <sz val="11"/>
        <rFont val="Calibri"/>
      </rPr>
      <t>https://members.wto.org/crnattachments/2026/TBT/TPKM/26_02397_00_e.pdf
https://members.wto.org/crnattachments/2026/TBT/TPKM/26_02397_00_x.pdf</t>
    </r>
  </si>
  <si>
    <t>Government Gazette, Vol. 032, No. 079, dated 5 May 2026https://gazette.nat.gov.tw/egFront/e_detail.do?metaid=165335The Commodity Inspection Act</t>
  </si>
  <si>
    <t>Importing Training Rounds</t>
  </si>
  <si>
    <t>Notice of proposed rulemaking - The Bureau of Alcohol, Tobacco, Firearms, and Explosives (''ATF'') proposes amending Department of Justice (''Department'') regulations to clarify that certain training rounds do not meet the definition of ''ammunition'' as defined by the Gun Control Act and are not regulated by the Arms Export Control Act. Less-than-lethal ammunition, which is distinct from training rounds, will still generally be considered ammunition.</t>
  </si>
  <si>
    <t>Ammunition; training rounds;  ARMS AND AMMUNITION; PARTS AND ACCESSORIES THEREOF (HS code(s): 93); Weapons (ICS code(s): 95.060)</t>
  </si>
  <si>
    <r>
      <rPr>
        <sz val="11"/>
        <rFont val="Calibri"/>
      </rPr>
      <t>https://members.wto.org/crnattachments/2026/TBT/USA/26_02413_00_e.pdf</t>
    </r>
  </si>
  <si>
    <t xml:space="preserve">91 Federal Register (FR) 24400, 6 May 2026; Title 27 Code of Federal Regulations (CFR) Part 478_x000D_
https://www.govinfo.gov/content/pkg/FR-2026-05-06/html/2026-08914.htm_x000D_
https://www.govinfo.gov/content/pkg/FR-2026-05-06/pdf/2026-08914.pdfThis notice of proposed rulemaking is identified by Docket Number ATF-2026-0071. The Docket Folder is available on Regulations.gov at https://www.regulations.gov/docket/ATF-2026-0071/document and provides access to primary documents as well as comments received. Documents are also accessible from Regulations.gov by searching the Docket Number. _x000D_
_x000D_
_x000D_
_x000D_
</t>
  </si>
  <si>
    <t>DEAS 1344:2026, Marker — Specification, First Edition</t>
  </si>
  <si>
    <t>This Draft East African Standard specifies the requirements, sampling and test methods for markers intended for educational, professional, and domestic use. It applies to whiteboard markers, marker pens, permanent markers, flipchart markers, and specialty markers (metallic, fabric, paint markers). This standard does not cover highlighters.</t>
  </si>
  <si>
    <t>Felt-tipped and other porous-tipped pens and markers (HS code(s): 960820); Miscellaneous domestic and commercial equipment (ICS code(s): 97.180); Markers</t>
  </si>
  <si>
    <t>960820 - Felt-tipped and other porous-tipped pens and markers</t>
  </si>
  <si>
    <r>
      <rPr>
        <sz val="11"/>
        <rFont val="Calibri"/>
      </rPr>
      <t>https://members.wto.org/crnattachments/2026/TBT/UGA/26_02398_00_e.pdf</t>
    </r>
  </si>
  <si>
    <t>ISO 11540, Caps for writing and marking instruments intended for use by children up to 14 years of age — Safety requirementsISO 187, Paper, board and pulps — Standard atmosphere for conditioning and testing and procedure for monitoring the atmosphere and conditioning of samplesISO 8124-5, Safety of toys Part 5: Determination of total concentration of certain elements in toysJIS S 6054 – Felt‑tip pens and markersGB/T 21027 – Safety requirements for student suppliesEN 71‑1: Safety of toys – Part 1: Mechanical and physical propertiesEN 71‑3: Safety of toys – Part 3: Migration of certain elementsASTM D4236 – Labeling of art materials</t>
  </si>
  <si>
    <t>Türkiye</t>
  </si>
  <si>
    <t>Turkish Food Codex Communiqué on Restricting the Use of Bisphenol A, Other Hazardous Bisphenols, and Bisphenol Derivatives in Certain Materials and Articles in Contact with Food</t>
  </si>
  <si>
    <t>The purpose of this Communiqué is to establish specific rules for Bisphenol A (BPA) and its salts, as well as other hazardous bisphenols and bisphenol derivatives used in the production of certain materials and articles that come into contact with food.</t>
  </si>
  <si>
    <t>Food contact materials and articles</t>
  </si>
  <si>
    <t>67.250 - Materials and articles in contact with foodstuffs</t>
  </si>
  <si>
    <r>
      <rPr>
        <sz val="11"/>
        <rFont val="Calibri"/>
      </rPr>
      <t>https://members.wto.org/crnattachments/2026/TBT/TUR/26_02393_00_x.pdf</t>
    </r>
  </si>
  <si>
    <t>Veterinary, Phytosanitary, Food and Feed Law No: 5996 (G/SPS/N/TUR/9)The Communiqué has been prepared in mostly harmonization with the Commission Regulation (EU) 2024/3190 of 19 December 2024 on the use of bisphenol A (BPA) and other bisphenols and bisphenol derivatives with harmonised classification for specific hazardous properties in certain materials and articles intended to come into contact with food, amending Regulation (EU) No 10/2011 and repealing Regulation (EU) 2018/213 </t>
  </si>
  <si>
    <t>Ukraine</t>
  </si>
  <si>
    <t>Draft Resolution of the Cabinet of Ministers of Ukraine "On Amendments to the Resolution of the Cabinet of Ministers of Ukraine No. 771 of 21 August 2019</t>
  </si>
  <si>
    <t>The draft Resolution proposes to set out the Technical Regulation on Personal Protective Equipment (hereinafter - the Technical Regulation), approved by the Resolution of the Cabinet of Ministers of Ukraine No. 771 of 21 August 2019, in a new version, aligning its content and structure with Regulation (EU) 2016/425 of the European Parliament and of the Council of 9 March 2016 on personal protective equipment and repealing Council Directive 89/686/EEC._x000D_
The Technical Regulation establishes requirements for the design and manufacture of personal protective equipment (hereinafter - PPE) placed on the market, aiming to ensure the protection of the life and health of users (consumers and end-users), and governs the circulation of personal protective equipment on the market of Ukraine._x000D_
PPE shall be placed on the market only if it complies with the requirements of this Technical Regulation._x000D_
The obligations of importers are set out in items 21–29 of the Technical Regulation._x000D_
The Technical Regulation contains provisions concerning the declaration of conformity, the general principles for affixing the conformity marking, conformity assessment procedures and other related requirements.  </t>
  </si>
  <si>
    <t>personal protective equipment</t>
  </si>
  <si>
    <t>13.340 - Protective equipment</t>
  </si>
  <si>
    <t>Protection of human health or safety (TBT); Harmonization (TBT); Reducing trade barriers and facilitating trade (TBT)</t>
  </si>
  <si>
    <t>Q4 2026</t>
  </si>
  <si>
    <t>6 months from the date of official publication</t>
  </si>
  <si>
    <r>
      <rPr>
        <sz val="11"/>
        <rFont val="Calibri"/>
      </rPr>
      <t>https://members.wto.org/crnattachments/2026/TBT/UKR/26_02396_00_x.pdf
https://members.wto.org/crnattachments/2026/TBT/UKR/26_02396_01_x.pdf
https://members.wto.org/crnattachments/2026/TBT/UKR/26_02396_02_x.pdf
https://members.wto.org/crnattachments/2026/TBT/UKR/26_02396_03_x.pdf
https://members.wto.org/crnattachments/2026/TBT/UKR/26_02396_04_x.pdf
https://members.wto.org/crnattachments/2026/TBT/UKR/26_02396_05_x.pdf
https://members.wto.org/crnattachments/2026/TBT/UKR/26_02396_06_x.pdf
https://members.wto.org/crnattachments/2026/TBT/UKR/26_02396_07_x.pdf
https://members.wto.org/crnattachments/2026/TBT/UKR/26_02396_08_x.pdf
https://members.wto.org/crnattachments/2026/TBT/UKR/26_02396_09_x.pdf
https://members.wto.org/crnattachments/2026/TBT/UKR/26_02396_10_x.pdf</t>
    </r>
  </si>
  <si>
    <t>Law of Ukraine “On Technical Regulations and Conformity Assessment”;Law of Ukraine “On State Market Surveillance and Control of Non-Food Products”;Resolution of the Cabinet of Ministers of Ukraine No. 771 of 21 August 2019 “On the Approval of the Technical Regulations for Personal Protective Equipment”</t>
  </si>
  <si>
    <t>Draft Circular stipulating regulations on measurement and quality management for jewellery gold, handicraft gold, bullion gold, and material gold in production, import, and circulation on the market</t>
  </si>
  <si>
    <t xml:space="preserve">This draft Circular regulates the management of measurement and quality for:_x000D_
- Jewelry gold and handicraft gold imported, produced, processed, and circulated on the market;_x000D_
- bullion gold imported, produced, and circulated on the market_x000D_
- material gold imported for the purposes of production jewelry gold, handicraft gold, and bullion gold; material gold imported for purposes of resale to enterprises and commercial banks for the production of jewelry gold, handicraft gold, and bullion gold._x000D_
This draft Circular applies to:_x000D_
1. Organizations and individuals importing, producing, processing, buying, and selling jewelry gold and handicraft gold; importing, producing, buying, and selling bullion gold; and importing material gold as stipulated in Clause 3, Article 1 of this Circular._x000D_
2. Organizations for inspection, calibration, and testing of measuring instruments and measurement standards; and organizations designated to test for gold content determination.3. Relevant management agencies involved in measurement and quality control in gold trading activities._x000D_
This draft Circular provides requirements for, among others:_x000D_
- Metrology and quality requirements for jewelry gold, handicraft gold, and bullion gold_x000D_
- Gold product labelling, mandatory information to be displayed on product labels_x000D_
- Traceability of gold products_x000D_
- Testing to determine gold content_x000D_
This draft Circular shall replace Circular No. 22/2013/TT-BKHCN dated September 26th, 2013 of the Ministry of Science and Technology on management of metrology in gold trading and quality management of jewelry gold, handicraft gold on the market._x000D_
</t>
  </si>
  <si>
    <t>jewelry gold, handicraft gold, bullion gold, material gold.</t>
  </si>
  <si>
    <t>7108 - Gold, incl. gold plated with platinum, unwrought or not further worked than semi-manufactured or in powder form</t>
  </si>
  <si>
    <t>39.060 - Jewellery; 73.060.99 - Other metalliferous minerals</t>
  </si>
  <si>
    <r>
      <rPr>
        <sz val="11"/>
        <rFont val="Calibri"/>
      </rPr>
      <t>https://members.wto.org/crnattachments/2026/TBT/VNM/26_02388_00_x.pdf</t>
    </r>
  </si>
  <si>
    <t>Circular No. 22/2013/TT-BKHCN dated September 26th, 2013 of the Ministry of Science and Technology on management of metrology in gold trading and quality management of jewelry gold, handicraft gold on the market</t>
  </si>
  <si>
    <t>The proposed amendment of VC 9092,the Compulsory Specification for the preservative treatment of timber</t>
  </si>
  <si>
    <t>The compulsory specification covers the requirements for the preservative treatment of timber to protect it from, and prevent the spread of, destructive factors or agents.</t>
  </si>
  <si>
    <t>PRESERVATIVE TREATMENT OF TIMBER</t>
  </si>
  <si>
    <t>71.100.50 - Wood-protecting chemicals</t>
  </si>
  <si>
    <t>Public health and safety</t>
  </si>
  <si>
    <r>
      <rPr>
        <sz val="11"/>
        <rFont val="Calibri"/>
      </rPr>
      <t>https://members.wto.org/crnattachments/2026/TBT/ZAF/26_02377_00_e.pdf</t>
    </r>
  </si>
  <si>
    <t>The proposed amendment ofVC 9092, the Compulsory Specification for the preservative treatment of timber, and SANS 1288, Preservative-treated timber.</t>
  </si>
  <si>
    <t>Draft of Egyptian standard for “Stationary training equipment part 1: General safety requirements and test method”</t>
  </si>
  <si>
    <t>This draft of Egyptian standard specifies general safety requirements and test methods for indoor stationary training equipment. It also covers environmental aspects.This standard is applicable to all stationary training equipment. This includes equipment for use in training areas of organizations such as sport associations, educational establishments, hotels, sport halls, clubs, rehabilitation centres and studios (classes S and I) where access and control is specifically regulated by the owner (person who has the legal responsibility), equipment for domestic use (class H) and other types of equipment including motor driven equipment.Worth mentioning is that this draft standard is technically identical with ISO 20957-1:2024.</t>
  </si>
  <si>
    <t>Indoor sports equipment (ICS code(s): 97.220.30)</t>
  </si>
  <si>
    <t>97.220.30 - Indoor sports equipment</t>
  </si>
  <si>
    <t>Protection of the environment (TBT); Quality requirements (TBT)</t>
  </si>
  <si>
    <t>ISO 20957-1:2024</t>
  </si>
  <si>
    <t>Draft of Egyptian standard for “Stationary training equipment—part 6: Treadmills, additional specific safety requirements and test methods”</t>
  </si>
  <si>
    <t>This draft of Egyptian standard specifies safety requirements and test methods for treadmills in addition to the general safety requirements and test methods.This draft standard deals with significant hazards, hazardous situations and events relevant to stationary training equipment used as intended and under the conditions of misuse foreseeable by the manufacturer (see Clause 4).It is applicable to power-driven as well as to non-power/manually driven training equipment type treadmills (hereafter referred to as treadmills) with the classes S, H and I and classes A, B and C regarding accuracy.Worth mentioning is that this draft standard is technically identical with ISO 20957-6:2021</t>
  </si>
  <si>
    <t>ISO 20957-6:2021</t>
  </si>
  <si>
    <t>Draft of Egyptian standard for “Stationary training equipment—part 2:  Strength training equipment - Additional specific safety requirements and test methods”</t>
  </si>
  <si>
    <t>This draft of Egyptian standard specifies safety requirements for stationary strength training equipment, in addition to the general safety requirements.This standard is applicable to stationary strength training equipment with stacked weight resistance or alternative means of resistance, such as elastic cords, hydraulic, pneumatic, electrical, magnetic, springs and externally loaded weights (hereinafter referred to as stationary training equipment) with the classes H, S and I.Worth mentioning is that this draft standard is technically identical with ISO 20957-2:2024</t>
  </si>
  <si>
    <t>ISO 20957-2:2024</t>
  </si>
  <si>
    <t>Draft Order of the Ministry of Health of Ukraine “On Approval of the Procedure for Confirming the Compliance of Medicine Manufacturing Facilities Located Outside Ukraine with the Good Manufacturing Practice Requirements Established in Ukraine”</t>
  </si>
  <si>
    <t>The draft Order has been developed in accordance with the requirements of Articles 47 and 108 of the Law of Ukraine "On Medicines" No. 2469-IX of 28 July 2022, taking into account relevant European Union legislation. In accordance with Article 47(4) of the Law, confirmation of compliance of medicine manufacturing with the Good Manufacturing Practice  requirements established in Ukraine, including for manufacturing facilities located outside Ukraine, shall be carried out by the state control authority through the inspection of manufacturing facilities conducted  in a manner aligned with European Union legislation, taking into account the inspection procedures and information exchange practices applied in the European Union for the manufacture and distribution of medicines, and based on a risk-based planning approach (except for imported active pharmaceutical ingredients).The draft Order establishes the legal and organisational framework for the procedure for confirming compliance of manufacturing conditions of medicines at manufacturing facilities located outside Ukraine with the Good Manufacturing Practice (GMP) requirements established in Ukraine.In particular, it provides for:the inspection of medicine manufacturing facilities located outside Ukraine;the recognition of official GMP compliance documents issued by competent authorities of countries with Stringent Regulatory Authorities (SRAs);the issuance by the state control authority of documents confirming GMP compliance;the definition of the powers and rights of officials of the state control authority in conducting the GMP compliance confirmation procedure; the rights and obligations of medicine manufacturers located outside Ukraine in the course of such procedure.This procedure applies to medicine manufacturers located outside the territory of Ukraine that hold a manufacturing licence (where such licensing is required under the national legislation of the country in which the manufacturing facilities are located) and that apply for the registration of medicines in Ukraine, as well as to applicants and their authorised representatives in accordance with the procedure established by law.It is also established that the procedure for confirming the compliance of medicine manufacturing with GMP requirements established in Ukraine that has been commenced but not completed prior to the entry into force of this Order,  shall be completed in accordance with the Procedure for Confirmation of Compliance of Manufacturing Conditions of Medicines with the Requirements of Good Manufacturing Practice,  approved by Order of the Ministry of Health of Ukraine No. 1130 of 27 December 2012 (as amended by Order  No. 1346 of 9 June 2020), which, for the purposes of conducting such a procedure until its completion, shall apply in the version in force as of the date of entry into force of this Order. Decisions adopted upon completion of such a procedure shall be issued using the forms approved by this Order. Upon the adoption of this draft Order, Order of the Ministry of Health of Ukraine No. 1130 of 27 December 2012 “On Approval of the Procedure for Confirmation of Compliance of Manufacturing Conditions of Medicines with the Requirements of Good Manufacturing Practice” shall cease to have effect. </t>
  </si>
  <si>
    <t>Medicines</t>
  </si>
  <si>
    <t>Quality requirements (TBT); Harmonization (TBT); Reducing trade barriers and facilitating trade (TBT)</t>
  </si>
  <si>
    <r>
      <rPr>
        <sz val="11"/>
        <rFont val="Calibri"/>
      </rPr>
      <t>https://members.wto.org/crnattachments/2026/TBT/UKR/26_02347_00_x.pdf
https://members.wto.org/crnattachments/2026/TBT/UKR/26_02347_01_x.pdf
https://members.wto.org/crnattachments/2026/TBT/UKR/26_02347_02_x.pdf
https://members.wto.org/crnattachments/2026/TBT/UKR/26_02347_03_x.pdf
https://members.wto.org/crnattachments/2026/TBT/UKR/26_02347_04_x.pdf
https://members.wto.org/crnattachments/2026/TBT/UKR/26_02347_05_x.pdf
https://members.wto.org/crnattachments/2026/TBT/UKR/26_02347_06_x.pdf
https://members.wto.org/crnattachments/2026/TBT/UKR/26_02347_07_x.pdf
https://members.wto.org/crnattachments/2026/TBT/UKR/26_02347_08_x.pdf
https://members.wto.org/crnattachments/2026/TBT/UKR/26_02347_09_x.pdf
https://members.wto.org/crnattachments/2026/TBT/UKR/26_02347_10_x.pdf
https://members.wto.org/crnattachments/2026/TBT/UKR/26_02347_11_x.pdf
https://members.wto.org/crnattachments/2026/TBT/UKR/26_02347_12_x.pdf
https://members.wto.org/crnattachments/2026/TBT/UKR/26_02347_13_x.pdf</t>
    </r>
  </si>
  <si>
    <t>Law of Ukraine No. 2469-IX “On Medicines” of 28 July 2022</t>
  </si>
  <si>
    <t>Proyecto de Norma Oficial Mexicana PROY-NOM-027-ASEA-2026 Estaciones de Servicio con fin Específico para Expendio al Publico de Gas Natural Licuado (GNL) y/o Gas Natural Comprimido (GNC) generado en la Instalación a partir de GNL para vehículos automotores. </t>
  </si>
  <si>
    <t>The notified draft Official Mexican Standard seeks to establish the technical specifications and industrial safety, operational safety and environmental protection requirements that must be applied during the design, construction, operation and maintenance stages, as well as during the pre-startup safety review of service stations specifically intended for the retail sale of liquefied natural gas (LNG) and/or compressed natural gas (CNG) generated on-site from LNG, for motor vehicles.G/TBT/N/MEX/566- 2 -</t>
  </si>
  <si>
    <t>Es de observancia obligatoria, en todo el territorio nacional, y establece las especificaciones técnicas y requisitos de Seguridad Industrial, Seguridad Operativa y protección al medio ambiente, que deben ser aplicados en las etapas de Diseño, Construcción, Operación y Mantenimiento, así como en la Revisión de Seguridad de Pre-arranque de Estaciones de Servicio con fin Específico para el Expendio al Público de Gas Natural Licuado (GNL) y/o Gas Natural Comprimido (GNC) generado en la Instalación a partir del GNL, para vehículos automotores.</t>
  </si>
  <si>
    <t>13.100 - Occupational safety. Industrial hygiene; 75.060 - Natural gas</t>
  </si>
  <si>
    <r>
      <rPr>
        <sz val="11"/>
        <rFont val="Calibri"/>
      </rPr>
      <t>https://members.wto.org/crnattachments/2026/TBT/MEX/26_02338_00_s.pdf</t>
    </r>
  </si>
  <si>
    <t>The following current Mexican Official Standards, or, where applicable, those replacing them, and international regulations must be consulted for the correct application of the notified draft standard:• NOM-001-SEDE-2012, Instalaciones eléctricas (utilización) (Mexican Official Standard NOM-001-SEDE-2012: Electrical installations (use)). Published in the Official Journal on 29 November 2012.• NOM-011-SECRE-2000, Gas natural comprimido para uso automotor. Requisitos mínimos de seguridad en instalaciones vehiculares (Mexican Official Standard NOM-011-SECRE-2000: Compressed natural gas for automotive use. Minimum safety requirements for vehicle systems). Published in the Official Journal on 23 October 2002.</t>
  </si>
  <si>
    <t>Proyecto de Norma Oficial Mexicana PROY-NOM-026-ASEA-2026 ,Sustancias sujetas a reporte de competencia federal del Sector Hidrocarburos para el Registro de Emisiones y Transferencia de Contaminantes. Listado, Umbrales de reporte para el Sector Hidrocarburos y criterios técnicos para incluir y excluir sustancias o modificar sus Umbrales de reporte. </t>
  </si>
  <si>
    <t>The notified draft standard seeks to establish the list of substances subject to federal reporting requirements in the hydrocarbons sector that are emitted or transferred in hydrocarbons sector activities for inclusion in the Pollutant Release and Transfer Register (RETC).G/TBT/N/MEX/567- 2 -</t>
  </si>
  <si>
    <t>Es de observancia obligatoria, en todo el territorio nacional, y establece la lista de Sustancias sujetas a reporte de competencia federal del Sector Hidrocarburos que se emitan o transfieran en las actividades de Sector Hidrocarburos para su integración en el Registro de Emisiones y Transferencia de Contaminantes (RETC).</t>
  </si>
  <si>
    <t>13.040 - Air quality; 71.020 - Production in the chemical industry</t>
  </si>
  <si>
    <r>
      <rPr>
        <sz val="11"/>
        <rFont val="Calibri"/>
      </rPr>
      <t>https://members.wto.org/crnattachments/2026/TBT/MEX/26_02339_00_s.pdf</t>
    </r>
  </si>
  <si>
    <t>Peru</t>
  </si>
  <si>
    <t>Proyecto de reglamento de la Ley N° 32159, Ley de Control del Consumo de Productos de Tabaco, Nicotina o Sucedáneos de ambos para la protección de la vida y la salud.</t>
  </si>
  <si>
    <t>The aim of the notified Regulation is to elaborate on the provisions set out in Law No. 32159, "Law to control the consumption of products containing tobacco, nicotine, or tobacco or nicotine substitutes, for the protection of life and health". The Regulation seeks to protect life and guarantee the right to health for individuals, families and communities, through the implementation of provisions relating to restrictions and prohibitions on the advertising, marketing and consumption of products containing tobacco, nicotine, and tobacco and nicotine substitutes; monitoring and oversight; and educational measures and information that raise awareness of the health, social, environmental and economic impacts of consuming these products.</t>
  </si>
  <si>
    <t>Partidas arancelarias del Arancel de Aduanas 2022CODIGODesignación de la mercancíaObservaciones24.01Tabaco en rama o sin elaborar; desperdicios de tabaco.Solo productos de tabaco, nicotina o sucedáneo de ambos2401.10- Tabaco sin desvenar o desnervar:2401.10.10.00- - Tabaco negro2401.10.20.00- - Tabaco rubio2401.20- Tabaco total o parcialmente desvenado o desnervado:2401.20.10.00- - Tabaco negro2401.20.20.00- - Tabaco rubio2401.30.00.00- Desperdicios de tabaco24.020Cigarros (puros) (incluso despuntados), cigarritos (puritos) y cigarrillos, de tabaco o de sucedáneos del tabaco.2402.10.00.00- Cigarros (puros) (incluso despuntados) y cigarritos (puritos), que contengan tabaco2402.20- Cigarrillos que contengan tabaco:2402.20.10.00- - De tabaco negro2402.20.20.00- - De tabaco rubio2402.90.00.00- Los demás24.03Los demás tabacos y sucedáneos del tabaco, elaborados; tabaco «homogeneizado» o «reconstituido»; extractos y jugos de tabaco.- Tabaco para fumar, incluso con sucedáneos de tabaco en cualquier proporción:2403.11.00.00- - Tabaco para pipa de agua mencionado en la Nota 1 de subpartida de este Capítulo2403.19.00.00- - Los demás- Los demás:2403.91.00.00- - Tabaco «homogeneizado» o «reconstituido»2403.99.00.00- - Los demás24.04Productos que contengan tabaco, tabaco reconstituido, nicotina o sucedáneos del tabaco o de nicotina, destinados para la inhalación sin combustión; otros productos que contengan nicotina destinados para la absorción de nicotina en el cuerpo humano.- Productos destinados para la inhalación sin combustión:2404.11.00.00- - Que contengan tabaco o tabaco reconstituido2404.12.00.00- - Los demás, que contengan nicotina2404.19.00- - Los demás:2404.19.00.10-      -     -     Que contengan sucedáneos del tabaco2404.19.00.90-      -     -     Los demás- Los demás:2404.91.00.00- - Para administrarse por vía oral2404.92.00.00- - Para administrarse por vía transdérmica2404.99.00.00- - Los demás85.43Máquinas y aparatos eléctricos con función propia, no expresados ni comprendidos en otra parte de este Capítulo.8543.40.00.00- Cigarrillos electrónicos y dispositivos personales de vaporización eléctricos similares8543.70- Las demás máquinas y aparatos:8543.70.90.00- - Las demás</t>
  </si>
  <si>
    <t>2401 - Unmanufactured tobacco; tobacco refuse; 240110 - Tobacco, unstemmed or unstripped; 240120 - Tobacco, partly or wholly stemmed or stripped, otherwise unmanufactured; 240130 - Tobacco refuse; 2402 - Cigars, cheroots, cigarillos and cigarettes of tobacco or of tobacco substitutes; 240210 - Cigars, cheroots and cigarillos containing tobacco; 240220 - Cigarettes, containing tobacco; 240290 - Cigars, cheroots, cigarillos and cigarettes consisting wholly of tobacco substitutes; 2403 - Manufactured tobacco and manufactured tobacco substitutes, "homogenised" or "reconstituted" tobacco, tobacco extracts and tobacco essences (excl. products of 2404 and cigars, incl. cheroots, cigarillos and cigarettes); 240311 - Water-pipe tobacco (excl. tobacco-free. See subheading note 1.); 240319 - Smoking tobacco, whether or not containing tobacco substitutes in any proportion (excl. water-pipe tobacco containing tobacco); 240391 - Tobacco, "homogenised" or "reconstituted" from finely-chopped tobacco leaves, tobacco refuse or tobacco dust (excl. products of 2404); 240399 - Chewing tobacco, snuff and other manufactured tobacco and manufactured tobacco substitutes, and tobacco powder, tobacco extracts and essences (excl. cigars, cheroots, cigarillos and cigarettes, smoking tobacco whether or not containing tobacco substitutes in any proportion, "homogenised" or "reconstituted" tobacco, nicotine extracted from the tobacco plant, insecticides manufactured from tobacco extracts and essences, and products of 2404); 2404 - Products containing tobacco, reconstituted tobacco, nicotine, or tobacco or nicotine substitutes, intended for inhalation without combustion; other nicotine containing products intended for the intake of nicotine into the human body; 240411 - Products containing tobacco or reconstituted tobacco, intended for inhalation without combustion; 240412 - Products containing nicotine, intended for inhalation without combustion (excl. containing tobacco or reconstituted tobacco); 240419 - Products containing tobacco or nicotine substitutes, intended for inhalation without combustion (excl. containing nicotine); 240491 - Nicotine containing products intended for the intake of nicotine into the human body, for oral application (excl. for inhalation); 240492 - Nicotine containing products intended for the intake of nicotine into the human body, for transdermal application; 240499 - Nicotine containing products intended for the intake of nicotine into the human body (excl. for oral or transdermal application); 8543 - Electrical machines and apparatus, having individual functions, n.e.s. in chapter 85 and parts thereof; 854340 - Electronic cigarettes and similar personal electric vaporizing devices; 854370 - Electrical machines and apparatus, having individual functions, n.e.s. in chapter 85</t>
  </si>
  <si>
    <t>65.160 - Tobacco, tobacco products and related equipment</t>
  </si>
  <si>
    <t>Seis (06) meses después de su publicación en el Diario Oficial El Peruano.</t>
  </si>
  <si>
    <r>
      <rPr>
        <sz val="11"/>
        <rFont val="Calibri"/>
      </rPr>
      <t xml:space="preserve">https://members.wto.org/crnattachments/2026/TBT/PER/26_02333_00_s.pdf
</t>
    </r>
  </si>
  <si>
    <t>1. Ley N° 26842, Ley General de Salud y sus modificatorias.2. Resolución Legislativa N° 28280 que aprueba el "Convenio Marco de la OMS para el Control del Tabaco".3. Ley N° 32159, Ley del control del consumo de productos de tabaco, nicotina o sucedáneos de ambos para la protección de la vida y la salud.4. Decisión 827 de la Comunidad Andina, Lineamientos para la elaboración, adopción y aplicación de reglamentos técnicos y procedimientos de evaluación de la conformidad en los Países Miembros de la Comunidad Andina y a nivel comunitario.G/TBT/N/PER/177- 4 - 5. Resolución Ministerial N° 236 2026/MINSA (published in the Official Journal, El Peruano, of 20 March 2026).Relevant notifications:• G/TBT/N/PER/16</t>
  </si>
  <si>
    <t>Proyecto de decreto supremo que modifica el artículo 119 del Reglamento sobre vigilancia y control sanitario de alimentos y bebidas, aprobado mediante Decreto Supremo N° 007-98-SA.</t>
  </si>
  <si>
    <t>The notified draft Supreme Decree amends Article 119 (Materials and packaging) of the Regulations on Sanitary Surveillance and Control of Food and Beverages, approved by Supreme Decree No. 007-98-SA.</t>
  </si>
  <si>
    <t>Partidas arancelarias del Arancel de Aduanas 2022CODIGODESCRIPCION3915.10.00.00- De polímeros de etileno3915.20.00.00- De polímeros de estireno3915.30.00.00- De polímeros de cloruro de vinilo3915.90.00.00- De los demás plásticos3923.21.00.00- - De polímeros de etileno3923.29.90.00- - - Los demás3923.30.91.00- - - De capacidad superior o igual a 18, litros (5 gal.)3923.30.99.00- - - Los demás3923.50.10.00- - Tapones de silicona3923.50.90.00- - Los demás 3923.90.00.00- Los demás3924.10.10.00- - Biberones3924.10.90.00- - Los demás3924.90.00.00- Los demás4706.20.00.00- Pasta de fibras obtenidas de papel o cartón reciclado (desperdicios y desechos)4707.90.00.00- Los demás, incluidos los desperdicios y desechos sin clasificar4805.24.00.00- - De peso inferior o igual a 150 g/m24805.25.00.10- - - De pasta obtenida por procedimiento químico-mecánico y peso superior o igual a 225 g/m24805.25.00.90- - - Los demás4811.59.20.00- - - Con lámina intermedia de aluminio, de los tipos utilizados para envasar productos en la industria alimentaria, incluso impresos4811.59.50.00- - - Recubierto o revestido por ambas caras, de plástico, de los tipos utilizados en la industria alimentaria, incluso impresos4819.10.00.00- Cajas de papel o cartón corrugado4819.20.00.00- Cajas y cartonajes, plegables, de papel o cartón, sin corrugar4819.30.10.00- - Multipliegos4819.30.90.00- - Los demás4819.40.00.00- Los demás sacos (bolsas); bolsitas y cucuruchos4823.69.00.00- - Los demás4823.70.00.00- Artículos moldeados o prensados, de pasta de papel4823.90.90.99- - - - Los demás6305.32.00.00- - Continentes intermedios flexibles para productos a granel6305.33.10.00- - - De polietileno6305.33.20.00- - - De polipropileno6305.39.00.00- - Los demás7001.00.10.00- Desperdicios y desechos7010.90.10.00- - De capacidad superior a 1 l 7010.90.20.00- - De capacidad superior a 0,33 l pero inferior o igual a 1 l7010.90.30.00- - De capacidad superior a 0,15 l pero inferior o igual a 0,33 l7010.90.40.00- - De capacidad inferior o igual a 0,15 l7204.10.00.00- Desperdicios y desechos, de fundición7204.21.00.00- - De acero inoxidable7204.29.00.00- - Los demás7204.30.00.00- Desperdicios y desechos, de hierro o acero estañados7204.41.00.00- - Torneaduras, virutas, esquirlas, limaduras (de amolado, aserrado, limado) y recortes de estampado o de corte, incluso en paquetes7204.49.00.00- - Los demás7204.50.00.00- Lingotes de chatarra7309.00.00.00Depósitos, cisternas, cubas y recipientes similares para cualquier materia (excepto gas comprimido o licuado), de fundición, hierro o acero, de capacidad superior a 300 l, sin dispositivos mecánicos ni térmicos, incluso con revestimiento interior o calorífugo.7310.10.00.00- De capacidad superior o igual a 50 l7310.21.00.00- - Latas o botes para ser cerrados por soldadura o rebordeado7310.29.90.00- - - Los demás7602.00.00.00Desperdicios y desechos, de aluminio.7611.00.00.00Depósitos, cisternas, cubas y recipientes similares para cualquier materia (excepto gas comprimido o licuado), de aluminio, de capacidad superior a 300 l, sin dispositivos mecánicos ni térmicos, incluso con revestimiento interior o calorífugo.7612.10.00.00- Envases tubulares flexibles7612.90.10.00- - Envases para el transporte de leche7612.90.30.00- - Envases criógenos7612.90.40.00- - Barriles, tambores y bidones7612.90.90.00- - Los demás7902.00.00.00Desperdicios y desechos, de cinc.8002.00.00.00Desperdicios y desechos, de estaño.9617.00.00.00Termos y demás recipientes isotérmicos, montados y aislados por vacío, así como sus partes (excepto las ampollas de vidrio).</t>
  </si>
  <si>
    <t>391510 - Waste, parings and scrap, of polymers of ethylene; 391520 - Waste, parings and scrap, of polymers of styrene; 391530 - Waste, parings and scrap, of polymers of vinyl chloride; 391590 - Waste, parings and scrap of plastics (excl. that of polymers of ethylene, styrene and vinyl chloride); 392321 - Sacks and bags, incl. cones, of polymers of ethylene; 392329 - Sacks and bags, incl. cones, of plastics (excl. those of polymers of ethylene); 392330 - Carboys, bottles, flasks and similar articles for the conveyance or packaging of goods, of plastics; 392350 - Stoppers, lids, caps and other closures, of plastics; 392390 - Articles for the conveyance or packaging of goods, of plastics (excl. boxes, cases, crates and similar articles; sacks and bags, incl. cones; carboys, bottles, flasks and similar articles; spools, spindles, bobbins and similar supports; stoppers, lids, caps and other closures); 392410 - Tableware and kitchenware, of plastics; 392490 - Household articles and toilet articles, of plastics (excl. tableware, kitchenware, baths, shower-baths, washbasins, bidets, lavatory pans, seats and covers, flushing cisterns and similar sanitary ware); 470620 - Pulps of fibres derived from recovered "waste and scrap" paper or paperboard; 470790 - Recovered "waste and scrap" paper or paperboard, incl. unsorted waste and scrap (excl. waste and scrap of unbleached kraft paper or kraft paperboard, or of corrugated paper or corrugated paperboard, that of paper or paperboard made mainly of bleached chemical pulp not colured in the mass, that of paper or paperboard made mainly of mechanical pulp, and paper wool); 480524 - Testliner "recycled liner board", uncoated, in rolls of a width &gt; 36 cm or in square or rectangular sheets with one side &gt; 36 cm and the other side &gt; 15 cm in the unfolded state, weighing &lt;= 150 g/m²; 480525 - Testliner "recycled liner board", uncoated, in rolls of a width &gt; 36 cm or in square or rectangular sheets with one side &gt; 36 cm and the other side &gt; 15 cm in the unfolded state, weighing &gt; 150 g/m²; 481159 - Paper and paperboard, surface-coloured, surface-decorated or printed, coated, impregnated or covered with artificial resins or plastics, in rolls or in square or rectangular sheets, of any size (excl. bleached and weighing &gt; 150 g/m², and adhesives); 481910 - Cartons, boxes and cases, of corrugated paper or paperboard; 481920 - Folding cartons, boxes and cases, of non-corrugated paper or paperboard; 481930 - Sacks and bags, of paper, paperboard, cellulose wadding or webs of cellulose fibres, having a base of a width of &gt;= 40 cm; 481940 - Sacks and bags, incl. cones, of paper, paperboard, cellulose wadding or webs of cellulose fibres (excl. those having a base of a width of &gt;= 40 cm, and record sleeves); 482369 - Trays, dishes, plates, cups and the like, of paper or paperboard (excl. of bamboo paper or bamboo paperboard); 482370 - Moulded or pressed articles of paper pulp, n.e.s.; 482390 - Paper, paperboard, cellulose wadding and webs of cellulose fibres, in strips or rolls of a width &lt;= 36 cm, in rectangular or square sheets, of which no side &gt; 36 cm in the unfolded state, or cut to shape other than rectangular or square, and articles of paper pulp, paper, cellulose wadding or webs of cellulose fibres, n.e.s.; 630532 - Flexible intermediate bulk containers, for the packing of goods, of synthetic or man-made textile materials; 630533 - Sacks and bags, for the packing of goods, of polyethylene or polypropylene strip or the like (excl. flexible intermediate bulk containers); 630539 - Sacks and bags, for the packing of goods, of man-made textile materials (excl. of polyethylene or polypropylene strip or the like, and flexible intermediate bulk containers); 700100 - Cullet and other waste and scrap of glass; glass in the mass (excl. glass in the form of powder, granules or flakes, and activated glass of heading 8549); 701090 - Carboys, bottles, flasks, jars, pots, phials and other containers, of glass, of a kind used for the commercial conveyance or packing of goods, and preserving jars, of glass (excl. ampoules, glass inners for containers, with vacuum insulation, perfume atomizers, flasks, bottles etc. for atomizers); 720410 - Waste and scrap, of cast iron (excl. radioactive); 720421 - Waste and scrap of stainless steel (excl. radioactive, and waste and scrap of batteries and electric accumulators); 720429 - Waste and scrap of alloy steel (excl. stainless steel, and waste and scrap, radioactive, or waste and scrap from batteries and electric accumulators); 720430 - Waste and scrap of tinned iron or steel (excl. radioactive, and waste and scrap of batteries and electric accumulators); 720441 - Turnings, shavings, chips, milling waste, sawdust, filings, trimmings and stampings of iron or steel, whether or not in bundles (excl. those of cast iron, alloy steel or tinned iron or steel); 720449 - Waste and scrap of iron or steel (excl. slag, scale and other waste of the production of iron and steel; radioactive waste and scrap; fragments of pigs, blocks or other primary forms of pig iron or spiegeleisen; waste and scrap of cast iron, alloy steel or tinned iron or steel; turnings, shavings, chips, milling waste, sawdust, filings, trimmings and stampings; waste and scrap of primary cells, primary batteries and electric accumulators); 720450 - Remelting scrap ingots of iron or steel (excl. products whose chemical composition conforms to the definitions of pig iron, spiegeleisen, or ferro-alloys); 730900 - Reservoirs, tanks, vats and similar containers, of iron or steel, for any material "other than compressed or liquefied gas", of a capacity of &gt; 300 l, not fitted with mechanical or thermal equipment, whether or not lined or heat-insulated (excl. containers specifically constructed or equipped for one or more types of transport); 731010 - Tanks, casks, drums, cans, boxes and similar containers, of iron or steel, for any material, of a capacity of &gt;= 50 l but &lt;= 300 l, n.e.s. (excl. containers for compressed or liquefied gas, or containers fitted with mechanical or thermal equipment); 731021 - Cans of iron or steel, of a capacity of &lt; 50 l, which are to be closed by soldering or crimping (excl. containers for compressed or liquefied gas); 731029 - Tanks, casks, drums, cans, boxes and similar containers, of iron or steel, for any material, of a capacity of &lt; 50 l, n.e.s. (excl. containers for compressed or liquefied gas, or containers fitted with mechanical or thermal equipment, and cans which are to be closed by soldering or crimping); 760200 - Waste and scrap, of aluminium (excl. slags, scale and the like from iron and steel production, containing recoverable aluminium in the form of silicates, ingots or other similar unwrought shapes, of remelted waste and scrap, of aluminium, ashes and residues from aluminium production); 761100 - Reservoirs, tanks, vats and similar containers, of aluminium, for any material (other than compressed or liquefied gas), of a capacity of &gt; 300 l, not fitted with mechanical or thermal equipment, whether or not lined or heat-insulated (excl. containers specifically constructed or equipped for one or more types of transport); 761210 - Collapsible tubular containers, of aluminium; 761290 - Casks, drums, cans, boxes and similar containers, incl. rigid tubular containers, of aluminium, for any material (other than compressed or liquefied gas), of a capacity of &lt;= 300 l, n.e.s.; 790200 - Zinc waste and scrap (excl. ash and residues from zinc production "heading 2620", ingots and other similar unwrought shapes, of remelted waste and scrap, of zinc "heading 7901" and waste and scrap of primary cells, primary batteries and electric accumulators); 800200 - Tin waste and scrap (excl. ash and residues from the manufacture of tin of heading 2620, and ingots and similar unwrought tin produced from melted tin waste and scrap of heading 8001); 961700 - Vacuum flasks and other vacuum vessels, and parts thereof (excl. glass inners)</t>
  </si>
  <si>
    <t>55.020 - Packaging and distribution of goods in general; 67.250 - Materials and articles in contact with foodstuffs</t>
  </si>
  <si>
    <r>
      <rPr>
        <sz val="11"/>
        <rFont val="Calibri"/>
      </rPr>
      <t xml:space="preserve">https://members.wto.org/crnattachments/2026/TBT/PER/26_02334_00_s.pdf
</t>
    </r>
  </si>
  <si>
    <t>1. Ley N° 26842, Ley General de Salud y sus modificatorias.2. Decreto Legislativo N° 1062, Ley de Inocuidad de los alimentos.3. Decreto Supremo N° 007-98-SA. Reglamento sobre Vigilancia y Control Sanitario de Alimentos y Bebidas.4. Resolución Ministerial N° 388-2026/MINSA (published in the Official Journal, El Peruano, of 18 April 2026).</t>
  </si>
  <si>
    <t>DRS 453: 2026, Mouthwash — Specification</t>
  </si>
  <si>
    <t>This Draft Rwanda standard specifies requirements, sampling and test methods for liquid mouthwash._x000D_
This Rwanda standard is not applicable to other delivery systems (e.g. mouth sprays, foams, powders). It is not applicable to mouthwash for prescription only.</t>
  </si>
  <si>
    <t>Cosmetics. Toiletries (ICS code(s): 71.100.70)</t>
  </si>
  <si>
    <r>
      <rPr>
        <sz val="11"/>
        <rFont val="Calibri"/>
      </rPr>
      <t>https://members.wto.org/crnattachments/2026/TBT/RWA/26_02316_00_e.pdf</t>
    </r>
  </si>
  <si>
    <t>RS EAS 847-16, Cosmetics — Analytical methods — Part 16: Determination of lead, mercury and arsenic contentRS EAS 847-17, Cosmetics — Analytical methods — Part 17: Determination of pHRS ISO 3696, Water for analytical laboratory use — Specification and test methodsRS ISO 21149, Cosmetics — Microbiology — Enumeration and detection of aerobic mesophilic bacteriaRS ISO 1942, Dentistry — VocabularyRS ISO 22717, Cosmetics — Microbiology — Detection of Pseudomonas aeruginosaRS ISO 18416, Cosmetics — Microbiology — Detection of Candida albicansRS ISO 21150, Cosmetics — Microbiology — Detection of Escherichia coli</t>
  </si>
  <si>
    <t>DRS 638: 2026, Biofortified Orange Fleshed Sweetpotato (OFSP)— Specification</t>
  </si>
  <si>
    <t>This Draft Rwanda Standard specifies requirements, sampling and test methods for biofortified Orange_x000D_
Fleshed Sweetpotato, OFSP (Ipomoea batatas (L.) Lam) intended for human consumption</t>
  </si>
  <si>
    <t>Prepackaged and prepared foods (ICS code(s): 67.230)</t>
  </si>
  <si>
    <r>
      <rPr>
        <sz val="11"/>
        <rFont val="Calibri"/>
      </rPr>
      <t>https://members.wto.org/crnattachments/2026/TBT/RWA/26_02317_00_e.pdf</t>
    </r>
  </si>
  <si>
    <t>AOAC 2016.13, Determination of Lutein, β-Carotene, and Lycopene in Infant Formula and Adult Nutritionals by Ultra-High-Performance Liquid ChromatographyRS CXC 44, Code of Practice for Packaging and Transport of Fresh Fruit and VegetablesRS CXC 53, Code of Hygienic Practice for Fresh Fruits and VegetablesRS CXS 192, General standard for food additivesRS CXS 193, Codex general standard for contaminants and toxins in foodRS EAS 38, Labelling of pre-packaged foods — General requirementsRS ISO 874, Fresh fruits and vegetables — Sampling</t>
  </si>
  <si>
    <t>DRS 452:2026, Beeswax, bleached for cosmetic use — Specification</t>
  </si>
  <si>
    <t>This Draft Rwanda Standard specifies the requirements, sampling and test methods for beeswax, bleached for cosmetic use.</t>
  </si>
  <si>
    <r>
      <rPr>
        <sz val="11"/>
        <rFont val="Calibri"/>
      </rPr>
      <t>https://members.wto.org/crnattachments/2026/TBT/RWA/26_02318_00_e.pdf</t>
    </r>
  </si>
  <si>
    <t>RS 278, Cosmetics — methods of samplingRS EAS 346, Labelling of cosmetics — General requirementsRS EAS 846, Glossary of terms relating to the cosmetic industryRS ISO 660, Animal and vegetable fats and oils — Determination of Acid value and acidityRS ISO 3961, Animal and vegetable fats and oils — Determination of iodine valueRS ISO 3657, Animal and vegetable fats and oils — Determination of saponification valueRS EAS 847-6, Cosmetics — Analytical method — Part 6: Determination of melting pointRS EAS 847-15, Cosmetics — Analytical method — Part 15: Determination of ash content</t>
  </si>
  <si>
    <t>RS 639: 2026, Biofortified Orange Fleshed Sweetpotato (OFSP) flour— Specification</t>
  </si>
  <si>
    <t>This Draft Rwanda Standard specifies requirements, sampling and test methods for flour obtained from the processing of Biofortified Orange Fleshed Sweetpotato from varieties of Ipomoea batatas Lam intended for human consumption.</t>
  </si>
  <si>
    <r>
      <rPr>
        <sz val="11"/>
        <rFont val="Calibri"/>
      </rPr>
      <t>https://members.wto.org/crnattachments/2026/TBT/RWA/26_02319_00_e.pdf</t>
    </r>
  </si>
  <si>
    <t>AOAC 2016.13, Determination of Lutein, β-Carotene, and Lycopene in Infant Formula and Adult Nutritionals by Ultra-High-Performance Liquid ChromatographyAOAC 925.10, Solids (Total) and moisture in flour. Air oven methodAOAC 965.22, Sorting corn grits, Sieving method.AOAC 999.11, Lead, Cadmium, Copper, Iron and Zinc in Foods. Atomic absorption Spectrophotometry after dry ashingISO 23719, Cereals and cereal products — Determination of 17 mycotoxins by ultra-high-performance liquid chromatography and tandem mass spectrometry method (UHPLC-MS/MS)RS CXC 44, Code of Practice for Packaging and Transport of Fresh Fruit and VegetablesRS CXC 53, Code of Hygienic Practice for Fresh Fruits and VegetablesRS CXS 192, General standard for food additivesRS CXS 193, Codex general standard for contaminants and toxins in foodRS EAS 38, Labelling of pre-packaged foods — General requirementsRS EAS 900, Cereals, pulses and their products — SamplingRS ISO 16050, Foodstuffs — Determination of aflatoxin B1, and the total content of aflatoxins B1, B2, G1 and G2 in cereals, nuts and derived products — High-performance liquid chromatographic methodRS ISO 16649-2, Microbiology of food and animal feeding stuffs — Horizontal method for the enumeration of beta-glucuronidase-positive Escherichia coli Part 2: Colony-count technique at 44 degrees C using 5-bromo-4-chloro-3-indolyl beta-D-glucuronideRS ISO 21527-2, Microbiology of food and animal feeding stuffs — Horizontal method for the enumeration of yeasts and moulds Part 2: Colony count technique in products with water activity less than or equal to 0,95RS ISO 2171, Cereals, pulses and by-products — Determination of ash yield by incinerationRS ISO 4833-1, Microbiology of the food chain — Horizontal method for the enumeration of microorganisms Part 1: Colony count at 30 °C by the pour plate techniqueRS ISO 5498, Agricultural food products — Determination of crude fibre content — General methodRS ISO 5985, Animal feeding stuffs — Determination of ash insoluble in hydrochloric acidRS ISO 6579-1, Microbiology of the food chain — Horizontal method for the detection, enumeration and serotyping of Salmonella Part 1: Detection of Salmonella spp.</t>
  </si>
  <si>
    <t>DRS 640: 2026, Biofortified Orange Fleshed Sweetpotato (OFSP) puree— Specification</t>
  </si>
  <si>
    <t>This Draft Rwanda Standard specifies requirements, sampling and test methods for puree obtained from the processing of Biofortified Orange Fleshed Sweetpotato from varieties of Ipomoea batatas Lam intended for human consumption.</t>
  </si>
  <si>
    <r>
      <rPr>
        <sz val="11"/>
        <rFont val="Calibri"/>
      </rPr>
      <t>https://members.wto.org/crnattachments/2026/TBT/RWA/26_02320_00_e.pdf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</si>
</sst>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Calibri"/>
    </font>
    <font>
      <b/>
      <sz val="11"/>
      <name val="Calibri"/>
    </font>
    <font>
      <u/>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24"/>
  <sheetViews>
    <sheetView tabSelected="1" workbookViewId="0">
      <selection activeCell="B2" sqref="B2"/>
    </sheetView>
  </sheetViews>
  <sheetFormatPr defaultRowHeight="15" x14ac:dyDescent="0.25"/>
  <cols>
    <col min="1" max="1" width="100" style="2" customWidth="1"/>
    <col min="2" max="2" width="30" customWidth="1"/>
    <col min="3" max="3" width="20" style="4" customWidth="1"/>
    <col min="4" max="4" width="50" customWidth="1"/>
    <col min="5" max="6" width="100" style="2" customWidth="1"/>
    <col min="8" max="12" width="100" style="2" customWidth="1"/>
    <col min="13" max="13" width="100" customWidth="1"/>
    <col min="14" max="16" width="30" style="4" customWidth="1"/>
    <col min="17" max="28" width="100" customWidth="1"/>
    <col min="29" max="29" width="100" style="2" customWidth="1"/>
    <col min="30" max="34" width="100" customWidth="1"/>
    <col min="35" max="35" width="100" style="2" customWidth="1"/>
  </cols>
  <sheetData>
    <row r="1" spans="1:35" ht="30" customHeight="1" x14ac:dyDescent="0.25">
      <c r="A1" s="3" t="s">
        <v>5</v>
      </c>
      <c r="B1" s="1" t="s">
        <v>0</v>
      </c>
      <c r="C1" s="5" t="s">
        <v>1</v>
      </c>
      <c r="D1" s="1" t="s">
        <v>2</v>
      </c>
      <c r="E1" s="3" t="s">
        <v>3</v>
      </c>
      <c r="F1" s="3" t="s">
        <v>4</v>
      </c>
      <c r="H1" s="3" t="s">
        <v>6</v>
      </c>
      <c r="I1" s="3" t="s">
        <v>7</v>
      </c>
      <c r="J1" s="3" t="s">
        <v>8</v>
      </c>
      <c r="K1" s="3" t="s">
        <v>9</v>
      </c>
      <c r="L1" s="3" t="s">
        <v>10</v>
      </c>
      <c r="M1" s="1" t="s">
        <v>11</v>
      </c>
      <c r="N1" s="5" t="s">
        <v>12</v>
      </c>
      <c r="O1" s="5" t="s">
        <v>13</v>
      </c>
      <c r="P1" s="5" t="s">
        <v>14</v>
      </c>
      <c r="Q1" s="1" t="s">
        <v>15</v>
      </c>
      <c r="R1" s="1" t="s">
        <v>16</v>
      </c>
      <c r="S1" s="1" t="s">
        <v>17</v>
      </c>
      <c r="T1" s="1" t="s">
        <v>18</v>
      </c>
      <c r="U1" s="1" t="s">
        <v>19</v>
      </c>
      <c r="V1" s="1" t="s">
        <v>20</v>
      </c>
      <c r="W1" s="1" t="s">
        <v>21</v>
      </c>
      <c r="X1" s="1" t="s">
        <v>22</v>
      </c>
      <c r="Y1" s="1" t="s">
        <v>23</v>
      </c>
      <c r="Z1" s="1" t="s">
        <v>24</v>
      </c>
      <c r="AA1" s="1" t="s">
        <v>25</v>
      </c>
      <c r="AB1" s="1" t="s">
        <v>26</v>
      </c>
      <c r="AC1" s="3" t="s">
        <v>27</v>
      </c>
      <c r="AD1" s="1" t="s">
        <v>28</v>
      </c>
      <c r="AE1" s="1" t="s">
        <v>29</v>
      </c>
      <c r="AF1" s="1" t="s">
        <v>30</v>
      </c>
      <c r="AG1" s="1" t="s">
        <v>31</v>
      </c>
      <c r="AH1" s="1" t="s">
        <v>32</v>
      </c>
      <c r="AI1" s="3" t="s">
        <v>33</v>
      </c>
    </row>
    <row r="2" spans="1:35" ht="345" x14ac:dyDescent="0.25">
      <c r="A2" s="8" t="s">
        <v>37</v>
      </c>
      <c r="B2" s="6" t="s">
        <v>34</v>
      </c>
      <c r="C2" s="7">
        <v>46171</v>
      </c>
      <c r="D2" s="9" t="str">
        <f>HYPERLINK("https://www.epingalert.org/en/Search?viewData= G/TBT/N/BDI/768, G/TBT/N/KEN/2058, G/TBT/N/RWA/1425, G/TBT/N/TZA/1603, G/TBT/N/UGA/2381"," G/TBT/N/BDI/768, G/TBT/N/KEN/2058, G/TBT/N/RWA/1425, G/TBT/N/TZA/1603, G/TBT/N/UGA/2381")</f>
        <v xml:space="preserve"> G/TBT/N/BDI/768, G/TBT/N/KEN/2058, G/TBT/N/RWA/1425, G/TBT/N/TZA/1603, G/TBT/N/UGA/2381</v>
      </c>
      <c r="E2" s="8" t="s">
        <v>35</v>
      </c>
      <c r="F2" s="8" t="s">
        <v>36</v>
      </c>
      <c r="H2" s="8" t="s">
        <v>38</v>
      </c>
      <c r="I2" s="8" t="s">
        <v>39</v>
      </c>
      <c r="J2" s="8" t="s">
        <v>40</v>
      </c>
      <c r="K2" s="8" t="s">
        <v>41</v>
      </c>
      <c r="L2" s="8" t="s">
        <v>42</v>
      </c>
      <c r="M2" s="6"/>
      <c r="N2" s="7">
        <v>46231</v>
      </c>
      <c r="O2" s="7" t="s">
        <v>43</v>
      </c>
      <c r="P2" s="7" t="s">
        <v>43</v>
      </c>
      <c r="Q2" s="6" t="s">
        <v>44</v>
      </c>
      <c r="R2" s="8" t="s">
        <v>45</v>
      </c>
      <c r="S2" t="str">
        <f>HYPERLINK("https://docs.wto.org/imrd/directdoc.asp?DDFDocuments/t/G/TBTN26/BDI768.docx", "https://docs.wto.org/imrd/directdoc.asp?DDFDocuments/t/G/TBTN26/BDI768.docx")</f>
        <v>https://docs.wto.org/imrd/directdoc.asp?DDFDocuments/t/G/TBTN26/BDI768.docx</v>
      </c>
      <c r="T2" t="str">
        <f>HYPERLINK("https://docs.wto.org/imrd/directdoc.asp?DDFDocuments/u/G/TBTN26/BDI768.docx", "https://docs.wto.org/imrd/directdoc.asp?DDFDocuments/u/G/TBTN26/BDI768.docx")</f>
        <v>https://docs.wto.org/imrd/directdoc.asp?DDFDocuments/u/G/TBTN26/BDI768.docx</v>
      </c>
      <c r="U2" t="str">
        <f>HYPERLINK("https://docs.wto.org/imrd/directdoc.asp?DDFDocuments/v/G/TBTN26/BDI768.docx", "https://docs.wto.org/imrd/directdoc.asp?DDFDocuments/v/G/TBTN26/BDI768.docx")</f>
        <v>https://docs.wto.org/imrd/directdoc.asp?DDFDocuments/v/G/TBTN26/BDI768.docx</v>
      </c>
      <c r="V2" t="s">
        <v>46</v>
      </c>
      <c r="W2" t="s">
        <v>47</v>
      </c>
      <c r="X2" t="s">
        <v>47</v>
      </c>
      <c r="Y2" t="s">
        <v>47</v>
      </c>
      <c r="Z2" t="s">
        <v>47</v>
      </c>
      <c r="AA2" t="s">
        <v>47</v>
      </c>
      <c r="AB2" t="s">
        <v>47</v>
      </c>
      <c r="AC2" s="2" t="s">
        <v>48</v>
      </c>
      <c r="AD2" t="s">
        <v>41</v>
      </c>
      <c r="AE2" t="s">
        <v>41</v>
      </c>
      <c r="AF2" t="s">
        <v>41</v>
      </c>
      <c r="AG2" t="s">
        <v>41</v>
      </c>
      <c r="AH2" t="s">
        <v>41</v>
      </c>
      <c r="AI2" s="2" t="s">
        <v>41</v>
      </c>
    </row>
    <row r="3" spans="1:35" ht="345" x14ac:dyDescent="0.25">
      <c r="A3" s="8" t="s">
        <v>37</v>
      </c>
      <c r="B3" s="6" t="s">
        <v>49</v>
      </c>
      <c r="C3" s="7">
        <v>46171</v>
      </c>
      <c r="D3" s="9" t="str">
        <f>HYPERLINK("https://www.epingalert.org/en/Search?viewData= G/TBT/N/BDI/768, G/TBT/N/KEN/2058, G/TBT/N/RWA/1425, G/TBT/N/TZA/1603, G/TBT/N/UGA/2381"," G/TBT/N/BDI/768, G/TBT/N/KEN/2058, G/TBT/N/RWA/1425, G/TBT/N/TZA/1603, G/TBT/N/UGA/2381")</f>
        <v xml:space="preserve"> G/TBT/N/BDI/768, G/TBT/N/KEN/2058, G/TBT/N/RWA/1425, G/TBT/N/TZA/1603, G/TBT/N/UGA/2381</v>
      </c>
      <c r="E3" s="8" t="s">
        <v>35</v>
      </c>
      <c r="F3" s="8" t="s">
        <v>36</v>
      </c>
      <c r="H3" s="8" t="s">
        <v>38</v>
      </c>
      <c r="I3" s="8" t="s">
        <v>39</v>
      </c>
      <c r="J3" s="8" t="s">
        <v>40</v>
      </c>
      <c r="K3" s="8" t="s">
        <v>41</v>
      </c>
      <c r="L3" s="8" t="s">
        <v>42</v>
      </c>
      <c r="M3" s="6"/>
      <c r="N3" s="7">
        <v>46231</v>
      </c>
      <c r="O3" s="7" t="s">
        <v>43</v>
      </c>
      <c r="P3" s="7" t="s">
        <v>43</v>
      </c>
      <c r="Q3" s="6" t="s">
        <v>44</v>
      </c>
      <c r="R3" s="8" t="s">
        <v>45</v>
      </c>
      <c r="S3" t="str">
        <f>HYPERLINK("https://docs.wto.org/imrd/directdoc.asp?DDFDocuments/t/G/TBTN26/BDI768.docx", "https://docs.wto.org/imrd/directdoc.asp?DDFDocuments/t/G/TBTN26/BDI768.docx")</f>
        <v>https://docs.wto.org/imrd/directdoc.asp?DDFDocuments/t/G/TBTN26/BDI768.docx</v>
      </c>
      <c r="T3" t="str">
        <f>HYPERLINK("https://docs.wto.org/imrd/directdoc.asp?DDFDocuments/u/G/TBTN26/BDI768.docx", "https://docs.wto.org/imrd/directdoc.asp?DDFDocuments/u/G/TBTN26/BDI768.docx")</f>
        <v>https://docs.wto.org/imrd/directdoc.asp?DDFDocuments/u/G/TBTN26/BDI768.docx</v>
      </c>
      <c r="U3" t="str">
        <f>HYPERLINK("https://docs.wto.org/imrd/directdoc.asp?DDFDocuments/v/G/TBTN26/BDI768.docx", "https://docs.wto.org/imrd/directdoc.asp?DDFDocuments/v/G/TBTN26/BDI768.docx")</f>
        <v>https://docs.wto.org/imrd/directdoc.asp?DDFDocuments/v/G/TBTN26/BDI768.docx</v>
      </c>
      <c r="V3" t="s">
        <v>46</v>
      </c>
      <c r="W3" t="s">
        <v>47</v>
      </c>
      <c r="X3" t="s">
        <v>47</v>
      </c>
      <c r="Y3" t="s">
        <v>47</v>
      </c>
      <c r="Z3" t="s">
        <v>47</v>
      </c>
      <c r="AA3" t="s">
        <v>47</v>
      </c>
      <c r="AB3" t="s">
        <v>47</v>
      </c>
      <c r="AC3" s="2" t="s">
        <v>48</v>
      </c>
      <c r="AD3" t="s">
        <v>41</v>
      </c>
      <c r="AE3" t="s">
        <v>41</v>
      </c>
      <c r="AF3" t="s">
        <v>41</v>
      </c>
      <c r="AG3" t="s">
        <v>41</v>
      </c>
      <c r="AH3" t="s">
        <v>41</v>
      </c>
      <c r="AI3" s="2" t="s">
        <v>41</v>
      </c>
    </row>
    <row r="4" spans="1:35" ht="345" x14ac:dyDescent="0.25">
      <c r="A4" s="8" t="s">
        <v>37</v>
      </c>
      <c r="B4" s="6" t="s">
        <v>50</v>
      </c>
      <c r="C4" s="7">
        <v>46171</v>
      </c>
      <c r="D4" s="9" t="str">
        <f>HYPERLINK("https://www.epingalert.org/en/Search?viewData= G/TBT/N/BDI/768, G/TBT/N/KEN/2058, G/TBT/N/RWA/1425, G/TBT/N/TZA/1603, G/TBT/N/UGA/2381"," G/TBT/N/BDI/768, G/TBT/N/KEN/2058, G/TBT/N/RWA/1425, G/TBT/N/TZA/1603, G/TBT/N/UGA/2381")</f>
        <v xml:space="preserve"> G/TBT/N/BDI/768, G/TBT/N/KEN/2058, G/TBT/N/RWA/1425, G/TBT/N/TZA/1603, G/TBT/N/UGA/2381</v>
      </c>
      <c r="E4" s="8" t="s">
        <v>35</v>
      </c>
      <c r="F4" s="8" t="s">
        <v>36</v>
      </c>
      <c r="H4" s="8" t="s">
        <v>38</v>
      </c>
      <c r="I4" s="8" t="s">
        <v>39</v>
      </c>
      <c r="J4" s="8" t="s">
        <v>40</v>
      </c>
      <c r="K4" s="8" t="s">
        <v>41</v>
      </c>
      <c r="L4" s="8" t="s">
        <v>42</v>
      </c>
      <c r="M4" s="6"/>
      <c r="N4" s="7">
        <v>46231</v>
      </c>
      <c r="O4" s="7" t="s">
        <v>43</v>
      </c>
      <c r="P4" s="7" t="s">
        <v>43</v>
      </c>
      <c r="Q4" s="6" t="s">
        <v>44</v>
      </c>
      <c r="R4" s="8" t="s">
        <v>45</v>
      </c>
      <c r="S4" t="str">
        <f>HYPERLINK("https://docs.wto.org/imrd/directdoc.asp?DDFDocuments/t/G/TBTN26/BDI768.docx", "https://docs.wto.org/imrd/directdoc.asp?DDFDocuments/t/G/TBTN26/BDI768.docx")</f>
        <v>https://docs.wto.org/imrd/directdoc.asp?DDFDocuments/t/G/TBTN26/BDI768.docx</v>
      </c>
      <c r="T4" t="str">
        <f>HYPERLINK("https://docs.wto.org/imrd/directdoc.asp?DDFDocuments/u/G/TBTN26/BDI768.docx", "https://docs.wto.org/imrd/directdoc.asp?DDFDocuments/u/G/TBTN26/BDI768.docx")</f>
        <v>https://docs.wto.org/imrd/directdoc.asp?DDFDocuments/u/G/TBTN26/BDI768.docx</v>
      </c>
      <c r="U4" t="str">
        <f>HYPERLINK("https://docs.wto.org/imrd/directdoc.asp?DDFDocuments/v/G/TBTN26/BDI768.docx", "https://docs.wto.org/imrd/directdoc.asp?DDFDocuments/v/G/TBTN26/BDI768.docx")</f>
        <v>https://docs.wto.org/imrd/directdoc.asp?DDFDocuments/v/G/TBTN26/BDI768.docx</v>
      </c>
      <c r="V4" t="s">
        <v>46</v>
      </c>
      <c r="W4" t="s">
        <v>47</v>
      </c>
      <c r="X4" t="s">
        <v>47</v>
      </c>
      <c r="Y4" t="s">
        <v>47</v>
      </c>
      <c r="Z4" t="s">
        <v>47</v>
      </c>
      <c r="AA4" t="s">
        <v>47</v>
      </c>
      <c r="AB4" t="s">
        <v>47</v>
      </c>
      <c r="AC4" s="2" t="s">
        <v>48</v>
      </c>
      <c r="AD4" t="s">
        <v>41</v>
      </c>
      <c r="AE4" t="s">
        <v>41</v>
      </c>
      <c r="AF4" t="s">
        <v>41</v>
      </c>
      <c r="AG4" t="s">
        <v>41</v>
      </c>
      <c r="AH4" t="s">
        <v>41</v>
      </c>
      <c r="AI4" s="2" t="s">
        <v>41</v>
      </c>
    </row>
    <row r="5" spans="1:35" ht="345" x14ac:dyDescent="0.25">
      <c r="A5" s="8" t="s">
        <v>37</v>
      </c>
      <c r="B5" s="6" t="s">
        <v>51</v>
      </c>
      <c r="C5" s="7">
        <v>46171</v>
      </c>
      <c r="D5" s="9" t="str">
        <f>HYPERLINK("https://www.epingalert.org/en/Search?viewData= G/TBT/N/BDI/768, G/TBT/N/KEN/2058, G/TBT/N/RWA/1425, G/TBT/N/TZA/1603, G/TBT/N/UGA/2381"," G/TBT/N/BDI/768, G/TBT/N/KEN/2058, G/TBT/N/RWA/1425, G/TBT/N/TZA/1603, G/TBT/N/UGA/2381")</f>
        <v xml:space="preserve"> G/TBT/N/BDI/768, G/TBT/N/KEN/2058, G/TBT/N/RWA/1425, G/TBT/N/TZA/1603, G/TBT/N/UGA/2381</v>
      </c>
      <c r="E5" s="8" t="s">
        <v>35</v>
      </c>
      <c r="F5" s="8" t="s">
        <v>36</v>
      </c>
      <c r="H5" s="8" t="s">
        <v>38</v>
      </c>
      <c r="I5" s="8" t="s">
        <v>39</v>
      </c>
      <c r="J5" s="8" t="s">
        <v>40</v>
      </c>
      <c r="K5" s="8" t="s">
        <v>41</v>
      </c>
      <c r="L5" s="8" t="s">
        <v>42</v>
      </c>
      <c r="M5" s="6"/>
      <c r="N5" s="7">
        <v>46231</v>
      </c>
      <c r="O5" s="7" t="s">
        <v>43</v>
      </c>
      <c r="P5" s="7" t="s">
        <v>43</v>
      </c>
      <c r="Q5" s="6" t="s">
        <v>44</v>
      </c>
      <c r="R5" s="8" t="s">
        <v>45</v>
      </c>
      <c r="S5" t="str">
        <f>HYPERLINK("https://docs.wto.org/imrd/directdoc.asp?DDFDocuments/t/G/TBTN26/BDI768.docx", "https://docs.wto.org/imrd/directdoc.asp?DDFDocuments/t/G/TBTN26/BDI768.docx")</f>
        <v>https://docs.wto.org/imrd/directdoc.asp?DDFDocuments/t/G/TBTN26/BDI768.docx</v>
      </c>
      <c r="T5" t="str">
        <f>HYPERLINK("https://docs.wto.org/imrd/directdoc.asp?DDFDocuments/u/G/TBTN26/BDI768.docx", "https://docs.wto.org/imrd/directdoc.asp?DDFDocuments/u/G/TBTN26/BDI768.docx")</f>
        <v>https://docs.wto.org/imrd/directdoc.asp?DDFDocuments/u/G/TBTN26/BDI768.docx</v>
      </c>
      <c r="U5" t="str">
        <f>HYPERLINK("https://docs.wto.org/imrd/directdoc.asp?DDFDocuments/v/G/TBTN26/BDI768.docx", "https://docs.wto.org/imrd/directdoc.asp?DDFDocuments/v/G/TBTN26/BDI768.docx")</f>
        <v>https://docs.wto.org/imrd/directdoc.asp?DDFDocuments/v/G/TBTN26/BDI768.docx</v>
      </c>
      <c r="V5" t="s">
        <v>46</v>
      </c>
      <c r="W5" t="s">
        <v>47</v>
      </c>
      <c r="X5" t="s">
        <v>47</v>
      </c>
      <c r="Y5" t="s">
        <v>47</v>
      </c>
      <c r="Z5" t="s">
        <v>47</v>
      </c>
      <c r="AA5" t="s">
        <v>47</v>
      </c>
      <c r="AB5" t="s">
        <v>47</v>
      </c>
      <c r="AC5" s="2" t="s">
        <v>48</v>
      </c>
      <c r="AD5" t="s">
        <v>41</v>
      </c>
      <c r="AE5" t="s">
        <v>41</v>
      </c>
      <c r="AF5" t="s">
        <v>41</v>
      </c>
      <c r="AG5" t="s">
        <v>41</v>
      </c>
      <c r="AH5" t="s">
        <v>41</v>
      </c>
      <c r="AI5" s="2" t="s">
        <v>41</v>
      </c>
    </row>
    <row r="6" spans="1:35" ht="345" x14ac:dyDescent="0.25">
      <c r="A6" s="8" t="s">
        <v>37</v>
      </c>
      <c r="B6" s="6" t="s">
        <v>52</v>
      </c>
      <c r="C6" s="7">
        <v>46171</v>
      </c>
      <c r="D6" s="9" t="str">
        <f>HYPERLINK("https://www.epingalert.org/en/Search?viewData= G/TBT/N/BDI/768, G/TBT/N/KEN/2058, G/TBT/N/RWA/1425, G/TBT/N/TZA/1603, G/TBT/N/UGA/2381"," G/TBT/N/BDI/768, G/TBT/N/KEN/2058, G/TBT/N/RWA/1425, G/TBT/N/TZA/1603, G/TBT/N/UGA/2381")</f>
        <v xml:space="preserve"> G/TBT/N/BDI/768, G/TBT/N/KEN/2058, G/TBT/N/RWA/1425, G/TBT/N/TZA/1603, G/TBT/N/UGA/2381</v>
      </c>
      <c r="E6" s="8" t="s">
        <v>35</v>
      </c>
      <c r="F6" s="8" t="s">
        <v>36</v>
      </c>
      <c r="H6" s="8" t="s">
        <v>38</v>
      </c>
      <c r="I6" s="8" t="s">
        <v>39</v>
      </c>
      <c r="J6" s="8" t="s">
        <v>40</v>
      </c>
      <c r="K6" s="8" t="s">
        <v>41</v>
      </c>
      <c r="L6" s="8" t="s">
        <v>42</v>
      </c>
      <c r="M6" s="6"/>
      <c r="N6" s="7">
        <v>46231</v>
      </c>
      <c r="O6" s="7" t="s">
        <v>43</v>
      </c>
      <c r="P6" s="7" t="s">
        <v>43</v>
      </c>
      <c r="Q6" s="6" t="s">
        <v>44</v>
      </c>
      <c r="R6" s="8" t="s">
        <v>45</v>
      </c>
      <c r="S6" t="str">
        <f>HYPERLINK("https://docs.wto.org/imrd/directdoc.asp?DDFDocuments/t/G/TBTN26/BDI768.docx", "https://docs.wto.org/imrd/directdoc.asp?DDFDocuments/t/G/TBTN26/BDI768.docx")</f>
        <v>https://docs.wto.org/imrd/directdoc.asp?DDFDocuments/t/G/TBTN26/BDI768.docx</v>
      </c>
      <c r="T6" t="str">
        <f>HYPERLINK("https://docs.wto.org/imrd/directdoc.asp?DDFDocuments/u/G/TBTN26/BDI768.docx", "https://docs.wto.org/imrd/directdoc.asp?DDFDocuments/u/G/TBTN26/BDI768.docx")</f>
        <v>https://docs.wto.org/imrd/directdoc.asp?DDFDocuments/u/G/TBTN26/BDI768.docx</v>
      </c>
      <c r="U6" t="str">
        <f>HYPERLINK("https://docs.wto.org/imrd/directdoc.asp?DDFDocuments/v/G/TBTN26/BDI768.docx", "https://docs.wto.org/imrd/directdoc.asp?DDFDocuments/v/G/TBTN26/BDI768.docx")</f>
        <v>https://docs.wto.org/imrd/directdoc.asp?DDFDocuments/v/G/TBTN26/BDI768.docx</v>
      </c>
      <c r="V6" t="s">
        <v>46</v>
      </c>
      <c r="W6" t="s">
        <v>47</v>
      </c>
      <c r="X6" t="s">
        <v>47</v>
      </c>
      <c r="Y6" t="s">
        <v>47</v>
      </c>
      <c r="Z6" t="s">
        <v>47</v>
      </c>
      <c r="AA6" t="s">
        <v>47</v>
      </c>
      <c r="AB6" t="s">
        <v>47</v>
      </c>
      <c r="AC6" s="2" t="s">
        <v>48</v>
      </c>
      <c r="AD6" t="s">
        <v>41</v>
      </c>
      <c r="AE6" t="s">
        <v>41</v>
      </c>
      <c r="AF6" t="s">
        <v>41</v>
      </c>
      <c r="AG6" t="s">
        <v>41</v>
      </c>
      <c r="AH6" t="s">
        <v>41</v>
      </c>
      <c r="AI6" s="2" t="s">
        <v>41</v>
      </c>
    </row>
    <row r="7" spans="1:35" ht="270" x14ac:dyDescent="0.25">
      <c r="A7" s="8" t="s">
        <v>55</v>
      </c>
      <c r="B7" s="6" t="s">
        <v>34</v>
      </c>
      <c r="C7" s="7">
        <v>46171</v>
      </c>
      <c r="D7" s="9" t="str">
        <f>HYPERLINK("https://www.epingalert.org/en/Search?viewData= G/TBT/N/BDI/769, G/TBT/N/KEN/2059, G/TBT/N/RWA/1426, G/TBT/N/TZA/1604, G/TBT/N/UGA/2382"," G/TBT/N/BDI/769, G/TBT/N/KEN/2059, G/TBT/N/RWA/1426, G/TBT/N/TZA/1604, G/TBT/N/UGA/2382")</f>
        <v xml:space="preserve"> G/TBT/N/BDI/769, G/TBT/N/KEN/2059, G/TBT/N/RWA/1426, G/TBT/N/TZA/1604, G/TBT/N/UGA/2382</v>
      </c>
      <c r="E7" s="8" t="s">
        <v>53</v>
      </c>
      <c r="F7" s="8" t="s">
        <v>54</v>
      </c>
      <c r="H7" s="8" t="s">
        <v>56</v>
      </c>
      <c r="I7" s="8" t="s">
        <v>39</v>
      </c>
      <c r="J7" s="8" t="s">
        <v>40</v>
      </c>
      <c r="K7" s="8" t="s">
        <v>41</v>
      </c>
      <c r="L7" s="8" t="s">
        <v>42</v>
      </c>
      <c r="M7" s="6"/>
      <c r="N7" s="7">
        <v>46231</v>
      </c>
      <c r="O7" s="7" t="s">
        <v>43</v>
      </c>
      <c r="P7" s="7" t="s">
        <v>43</v>
      </c>
      <c r="Q7" s="6" t="s">
        <v>44</v>
      </c>
      <c r="R7" s="8" t="s">
        <v>57</v>
      </c>
      <c r="S7" t="str">
        <f>HYPERLINK("https://docs.wto.org/imrd/directdoc.asp?DDFDocuments/t/G/TBTN26/BDI769.docx", "https://docs.wto.org/imrd/directdoc.asp?DDFDocuments/t/G/TBTN26/BDI769.docx")</f>
        <v>https://docs.wto.org/imrd/directdoc.asp?DDFDocuments/t/G/TBTN26/BDI769.docx</v>
      </c>
      <c r="T7" t="str">
        <f>HYPERLINK("https://docs.wto.org/imrd/directdoc.asp?DDFDocuments/u/G/TBTN26/BDI769.docx", "https://docs.wto.org/imrd/directdoc.asp?DDFDocuments/u/G/TBTN26/BDI769.docx")</f>
        <v>https://docs.wto.org/imrd/directdoc.asp?DDFDocuments/u/G/TBTN26/BDI769.docx</v>
      </c>
      <c r="U7" t="str">
        <f>HYPERLINK("https://docs.wto.org/imrd/directdoc.asp?DDFDocuments/v/G/TBTN26/BDI769.docx", "https://docs.wto.org/imrd/directdoc.asp?DDFDocuments/v/G/TBTN26/BDI769.docx")</f>
        <v>https://docs.wto.org/imrd/directdoc.asp?DDFDocuments/v/G/TBTN26/BDI769.docx</v>
      </c>
      <c r="V7" t="s">
        <v>46</v>
      </c>
      <c r="W7" t="s">
        <v>47</v>
      </c>
      <c r="X7" t="s">
        <v>47</v>
      </c>
      <c r="Y7" t="s">
        <v>47</v>
      </c>
      <c r="Z7" t="s">
        <v>47</v>
      </c>
      <c r="AA7" t="s">
        <v>47</v>
      </c>
      <c r="AB7" t="s">
        <v>47</v>
      </c>
      <c r="AC7" s="2" t="s">
        <v>58</v>
      </c>
      <c r="AD7" t="s">
        <v>41</v>
      </c>
      <c r="AE7" t="s">
        <v>41</v>
      </c>
      <c r="AF7" t="s">
        <v>41</v>
      </c>
      <c r="AG7" t="s">
        <v>41</v>
      </c>
      <c r="AH7" t="s">
        <v>41</v>
      </c>
      <c r="AI7" s="2" t="s">
        <v>41</v>
      </c>
    </row>
    <row r="8" spans="1:35" ht="270" x14ac:dyDescent="0.25">
      <c r="A8" s="8" t="s">
        <v>55</v>
      </c>
      <c r="B8" s="6" t="s">
        <v>49</v>
      </c>
      <c r="C8" s="7">
        <v>46171</v>
      </c>
      <c r="D8" s="9" t="str">
        <f>HYPERLINK("https://www.epingalert.org/en/Search?viewData= G/TBT/N/BDI/769, G/TBT/N/KEN/2059, G/TBT/N/RWA/1426, G/TBT/N/TZA/1604, G/TBT/N/UGA/2382"," G/TBT/N/BDI/769, G/TBT/N/KEN/2059, G/TBT/N/RWA/1426, G/TBT/N/TZA/1604, G/TBT/N/UGA/2382")</f>
        <v xml:space="preserve"> G/TBT/N/BDI/769, G/TBT/N/KEN/2059, G/TBT/N/RWA/1426, G/TBT/N/TZA/1604, G/TBT/N/UGA/2382</v>
      </c>
      <c r="E8" s="8" t="s">
        <v>53</v>
      </c>
      <c r="F8" s="8" t="s">
        <v>54</v>
      </c>
      <c r="H8" s="8" t="s">
        <v>56</v>
      </c>
      <c r="I8" s="8" t="s">
        <v>39</v>
      </c>
      <c r="J8" s="8" t="s">
        <v>40</v>
      </c>
      <c r="K8" s="8" t="s">
        <v>41</v>
      </c>
      <c r="L8" s="8" t="s">
        <v>42</v>
      </c>
      <c r="M8" s="6"/>
      <c r="N8" s="7">
        <v>46231</v>
      </c>
      <c r="O8" s="7" t="s">
        <v>43</v>
      </c>
      <c r="P8" s="7" t="s">
        <v>43</v>
      </c>
      <c r="Q8" s="6" t="s">
        <v>44</v>
      </c>
      <c r="R8" s="8" t="s">
        <v>57</v>
      </c>
      <c r="S8" t="str">
        <f>HYPERLINK("https://docs.wto.org/imrd/directdoc.asp?DDFDocuments/t/G/TBTN26/BDI769.docx", "https://docs.wto.org/imrd/directdoc.asp?DDFDocuments/t/G/TBTN26/BDI769.docx")</f>
        <v>https://docs.wto.org/imrd/directdoc.asp?DDFDocuments/t/G/TBTN26/BDI769.docx</v>
      </c>
      <c r="T8" t="str">
        <f>HYPERLINK("https://docs.wto.org/imrd/directdoc.asp?DDFDocuments/u/G/TBTN26/BDI769.docx", "https://docs.wto.org/imrd/directdoc.asp?DDFDocuments/u/G/TBTN26/BDI769.docx")</f>
        <v>https://docs.wto.org/imrd/directdoc.asp?DDFDocuments/u/G/TBTN26/BDI769.docx</v>
      </c>
      <c r="U8" t="str">
        <f>HYPERLINK("https://docs.wto.org/imrd/directdoc.asp?DDFDocuments/v/G/TBTN26/BDI769.docx", "https://docs.wto.org/imrd/directdoc.asp?DDFDocuments/v/G/TBTN26/BDI769.docx")</f>
        <v>https://docs.wto.org/imrd/directdoc.asp?DDFDocuments/v/G/TBTN26/BDI769.docx</v>
      </c>
      <c r="V8" t="s">
        <v>46</v>
      </c>
      <c r="W8" t="s">
        <v>47</v>
      </c>
      <c r="X8" t="s">
        <v>47</v>
      </c>
      <c r="Y8" t="s">
        <v>47</v>
      </c>
      <c r="Z8" t="s">
        <v>47</v>
      </c>
      <c r="AA8" t="s">
        <v>47</v>
      </c>
      <c r="AB8" t="s">
        <v>47</v>
      </c>
      <c r="AC8" s="2" t="s">
        <v>58</v>
      </c>
      <c r="AD8" t="s">
        <v>41</v>
      </c>
      <c r="AE8" t="s">
        <v>41</v>
      </c>
      <c r="AF8" t="s">
        <v>41</v>
      </c>
      <c r="AG8" t="s">
        <v>41</v>
      </c>
      <c r="AH8" t="s">
        <v>41</v>
      </c>
      <c r="AI8" s="2" t="s">
        <v>41</v>
      </c>
    </row>
    <row r="9" spans="1:35" ht="270" x14ac:dyDescent="0.25">
      <c r="A9" s="8" t="s">
        <v>55</v>
      </c>
      <c r="B9" s="6" t="s">
        <v>50</v>
      </c>
      <c r="C9" s="7">
        <v>46171</v>
      </c>
      <c r="D9" s="9" t="str">
        <f>HYPERLINK("https://www.epingalert.org/en/Search?viewData= G/TBT/N/BDI/769, G/TBT/N/KEN/2059, G/TBT/N/RWA/1426, G/TBT/N/TZA/1604, G/TBT/N/UGA/2382"," G/TBT/N/BDI/769, G/TBT/N/KEN/2059, G/TBT/N/RWA/1426, G/TBT/N/TZA/1604, G/TBT/N/UGA/2382")</f>
        <v xml:space="preserve"> G/TBT/N/BDI/769, G/TBT/N/KEN/2059, G/TBT/N/RWA/1426, G/TBT/N/TZA/1604, G/TBT/N/UGA/2382</v>
      </c>
      <c r="E9" s="8" t="s">
        <v>53</v>
      </c>
      <c r="F9" s="8" t="s">
        <v>54</v>
      </c>
      <c r="H9" s="8" t="s">
        <v>56</v>
      </c>
      <c r="I9" s="8" t="s">
        <v>39</v>
      </c>
      <c r="J9" s="8" t="s">
        <v>40</v>
      </c>
      <c r="K9" s="8" t="s">
        <v>41</v>
      </c>
      <c r="L9" s="8" t="s">
        <v>42</v>
      </c>
      <c r="M9" s="6"/>
      <c r="N9" s="7">
        <v>46231</v>
      </c>
      <c r="O9" s="7" t="s">
        <v>43</v>
      </c>
      <c r="P9" s="7" t="s">
        <v>43</v>
      </c>
      <c r="Q9" s="6" t="s">
        <v>44</v>
      </c>
      <c r="R9" s="8" t="s">
        <v>57</v>
      </c>
      <c r="S9" t="str">
        <f>HYPERLINK("https://docs.wto.org/imrd/directdoc.asp?DDFDocuments/t/G/TBTN26/BDI769.docx", "https://docs.wto.org/imrd/directdoc.asp?DDFDocuments/t/G/TBTN26/BDI769.docx")</f>
        <v>https://docs.wto.org/imrd/directdoc.asp?DDFDocuments/t/G/TBTN26/BDI769.docx</v>
      </c>
      <c r="T9" t="str">
        <f>HYPERLINK("https://docs.wto.org/imrd/directdoc.asp?DDFDocuments/u/G/TBTN26/BDI769.docx", "https://docs.wto.org/imrd/directdoc.asp?DDFDocuments/u/G/TBTN26/BDI769.docx")</f>
        <v>https://docs.wto.org/imrd/directdoc.asp?DDFDocuments/u/G/TBTN26/BDI769.docx</v>
      </c>
      <c r="U9" t="str">
        <f>HYPERLINK("https://docs.wto.org/imrd/directdoc.asp?DDFDocuments/v/G/TBTN26/BDI769.docx", "https://docs.wto.org/imrd/directdoc.asp?DDFDocuments/v/G/TBTN26/BDI769.docx")</f>
        <v>https://docs.wto.org/imrd/directdoc.asp?DDFDocuments/v/G/TBTN26/BDI769.docx</v>
      </c>
      <c r="V9" t="s">
        <v>46</v>
      </c>
      <c r="W9" t="s">
        <v>47</v>
      </c>
      <c r="X9" t="s">
        <v>47</v>
      </c>
      <c r="Y9" t="s">
        <v>47</v>
      </c>
      <c r="Z9" t="s">
        <v>47</v>
      </c>
      <c r="AA9" t="s">
        <v>47</v>
      </c>
      <c r="AB9" t="s">
        <v>47</v>
      </c>
      <c r="AC9" s="2" t="s">
        <v>58</v>
      </c>
      <c r="AD9" t="s">
        <v>41</v>
      </c>
      <c r="AE9" t="s">
        <v>41</v>
      </c>
      <c r="AF9" t="s">
        <v>41</v>
      </c>
      <c r="AG9" t="s">
        <v>41</v>
      </c>
      <c r="AH9" t="s">
        <v>41</v>
      </c>
      <c r="AI9" s="2" t="s">
        <v>41</v>
      </c>
    </row>
    <row r="10" spans="1:35" ht="270" x14ac:dyDescent="0.25">
      <c r="A10" s="8" t="s">
        <v>55</v>
      </c>
      <c r="B10" s="6" t="s">
        <v>51</v>
      </c>
      <c r="C10" s="7">
        <v>46171</v>
      </c>
      <c r="D10" s="9" t="str">
        <f>HYPERLINK("https://www.epingalert.org/en/Search?viewData= G/TBT/N/BDI/769, G/TBT/N/KEN/2059, G/TBT/N/RWA/1426, G/TBT/N/TZA/1604, G/TBT/N/UGA/2382"," G/TBT/N/BDI/769, G/TBT/N/KEN/2059, G/TBT/N/RWA/1426, G/TBT/N/TZA/1604, G/TBT/N/UGA/2382")</f>
        <v xml:space="preserve"> G/TBT/N/BDI/769, G/TBT/N/KEN/2059, G/TBT/N/RWA/1426, G/TBT/N/TZA/1604, G/TBT/N/UGA/2382</v>
      </c>
      <c r="E10" s="8" t="s">
        <v>53</v>
      </c>
      <c r="F10" s="8" t="s">
        <v>54</v>
      </c>
      <c r="H10" s="8" t="s">
        <v>56</v>
      </c>
      <c r="I10" s="8" t="s">
        <v>39</v>
      </c>
      <c r="J10" s="8" t="s">
        <v>40</v>
      </c>
      <c r="K10" s="8" t="s">
        <v>41</v>
      </c>
      <c r="L10" s="8" t="s">
        <v>42</v>
      </c>
      <c r="M10" s="6"/>
      <c r="N10" s="7">
        <v>46231</v>
      </c>
      <c r="O10" s="7" t="s">
        <v>43</v>
      </c>
      <c r="P10" s="7" t="s">
        <v>43</v>
      </c>
      <c r="Q10" s="6" t="s">
        <v>44</v>
      </c>
      <c r="R10" s="8" t="s">
        <v>57</v>
      </c>
      <c r="S10" t="str">
        <f>HYPERLINK("https://docs.wto.org/imrd/directdoc.asp?DDFDocuments/t/G/TBTN26/BDI769.docx", "https://docs.wto.org/imrd/directdoc.asp?DDFDocuments/t/G/TBTN26/BDI769.docx")</f>
        <v>https://docs.wto.org/imrd/directdoc.asp?DDFDocuments/t/G/TBTN26/BDI769.docx</v>
      </c>
      <c r="T10" t="str">
        <f>HYPERLINK("https://docs.wto.org/imrd/directdoc.asp?DDFDocuments/u/G/TBTN26/BDI769.docx", "https://docs.wto.org/imrd/directdoc.asp?DDFDocuments/u/G/TBTN26/BDI769.docx")</f>
        <v>https://docs.wto.org/imrd/directdoc.asp?DDFDocuments/u/G/TBTN26/BDI769.docx</v>
      </c>
      <c r="U10" t="str">
        <f>HYPERLINK("https://docs.wto.org/imrd/directdoc.asp?DDFDocuments/v/G/TBTN26/BDI769.docx", "https://docs.wto.org/imrd/directdoc.asp?DDFDocuments/v/G/TBTN26/BDI769.docx")</f>
        <v>https://docs.wto.org/imrd/directdoc.asp?DDFDocuments/v/G/TBTN26/BDI769.docx</v>
      </c>
      <c r="V10" t="s">
        <v>46</v>
      </c>
      <c r="W10" t="s">
        <v>47</v>
      </c>
      <c r="X10" t="s">
        <v>47</v>
      </c>
      <c r="Y10" t="s">
        <v>47</v>
      </c>
      <c r="Z10" t="s">
        <v>47</v>
      </c>
      <c r="AA10" t="s">
        <v>47</v>
      </c>
      <c r="AB10" t="s">
        <v>47</v>
      </c>
      <c r="AC10" s="2" t="s">
        <v>58</v>
      </c>
      <c r="AD10" t="s">
        <v>41</v>
      </c>
      <c r="AE10" t="s">
        <v>41</v>
      </c>
      <c r="AF10" t="s">
        <v>41</v>
      </c>
      <c r="AG10" t="s">
        <v>41</v>
      </c>
      <c r="AH10" t="s">
        <v>41</v>
      </c>
      <c r="AI10" s="2" t="s">
        <v>41</v>
      </c>
    </row>
    <row r="11" spans="1:35" ht="270" x14ac:dyDescent="0.25">
      <c r="A11" s="8" t="s">
        <v>55</v>
      </c>
      <c r="B11" s="6" t="s">
        <v>52</v>
      </c>
      <c r="C11" s="7">
        <v>46171</v>
      </c>
      <c r="D11" s="9" t="str">
        <f>HYPERLINK("https://www.epingalert.org/en/Search?viewData= G/TBT/N/BDI/769, G/TBT/N/KEN/2059, G/TBT/N/RWA/1426, G/TBT/N/TZA/1604, G/TBT/N/UGA/2382"," G/TBT/N/BDI/769, G/TBT/N/KEN/2059, G/TBT/N/RWA/1426, G/TBT/N/TZA/1604, G/TBT/N/UGA/2382")</f>
        <v xml:space="preserve"> G/TBT/N/BDI/769, G/TBT/N/KEN/2059, G/TBT/N/RWA/1426, G/TBT/N/TZA/1604, G/TBT/N/UGA/2382</v>
      </c>
      <c r="E11" s="8" t="s">
        <v>53</v>
      </c>
      <c r="F11" s="8" t="s">
        <v>54</v>
      </c>
      <c r="H11" s="8" t="s">
        <v>56</v>
      </c>
      <c r="I11" s="8" t="s">
        <v>39</v>
      </c>
      <c r="J11" s="8" t="s">
        <v>40</v>
      </c>
      <c r="K11" s="8" t="s">
        <v>41</v>
      </c>
      <c r="L11" s="8" t="s">
        <v>42</v>
      </c>
      <c r="M11" s="6"/>
      <c r="N11" s="7">
        <v>46231</v>
      </c>
      <c r="O11" s="7" t="s">
        <v>43</v>
      </c>
      <c r="P11" s="7" t="s">
        <v>43</v>
      </c>
      <c r="Q11" s="6" t="s">
        <v>44</v>
      </c>
      <c r="R11" s="8" t="s">
        <v>57</v>
      </c>
      <c r="S11" t="str">
        <f>HYPERLINK("https://docs.wto.org/imrd/directdoc.asp?DDFDocuments/t/G/TBTN26/BDI769.docx", "https://docs.wto.org/imrd/directdoc.asp?DDFDocuments/t/G/TBTN26/BDI769.docx")</f>
        <v>https://docs.wto.org/imrd/directdoc.asp?DDFDocuments/t/G/TBTN26/BDI769.docx</v>
      </c>
      <c r="T11" t="str">
        <f>HYPERLINK("https://docs.wto.org/imrd/directdoc.asp?DDFDocuments/u/G/TBTN26/BDI769.docx", "https://docs.wto.org/imrd/directdoc.asp?DDFDocuments/u/G/TBTN26/BDI769.docx")</f>
        <v>https://docs.wto.org/imrd/directdoc.asp?DDFDocuments/u/G/TBTN26/BDI769.docx</v>
      </c>
      <c r="U11" t="str">
        <f>HYPERLINK("https://docs.wto.org/imrd/directdoc.asp?DDFDocuments/v/G/TBTN26/BDI769.docx", "https://docs.wto.org/imrd/directdoc.asp?DDFDocuments/v/G/TBTN26/BDI769.docx")</f>
        <v>https://docs.wto.org/imrd/directdoc.asp?DDFDocuments/v/G/TBTN26/BDI769.docx</v>
      </c>
      <c r="V11" t="s">
        <v>46</v>
      </c>
      <c r="W11" t="s">
        <v>47</v>
      </c>
      <c r="X11" t="s">
        <v>47</v>
      </c>
      <c r="Y11" t="s">
        <v>47</v>
      </c>
      <c r="Z11" t="s">
        <v>47</v>
      </c>
      <c r="AA11" t="s">
        <v>47</v>
      </c>
      <c r="AB11" t="s">
        <v>47</v>
      </c>
      <c r="AC11" s="2" t="s">
        <v>58</v>
      </c>
      <c r="AD11" t="s">
        <v>41</v>
      </c>
      <c r="AE11" t="s">
        <v>41</v>
      </c>
      <c r="AF11" t="s">
        <v>41</v>
      </c>
      <c r="AG11" t="s">
        <v>41</v>
      </c>
      <c r="AH11" t="s">
        <v>41</v>
      </c>
      <c r="AI11" s="2" t="s">
        <v>41</v>
      </c>
    </row>
    <row r="12" spans="1:35" ht="315" x14ac:dyDescent="0.25">
      <c r="A12" s="8" t="s">
        <v>61</v>
      </c>
      <c r="B12" s="6" t="s">
        <v>34</v>
      </c>
      <c r="C12" s="7">
        <v>46171</v>
      </c>
      <c r="D12" s="9" t="str">
        <f>HYPERLINK("https://www.epingalert.org/en/Search?viewData= G/TBT/N/BDI/770, G/TBT/N/KEN/2060, G/TBT/N/RWA/1427, G/TBT/N/TZA/1605, G/TBT/N/UGA/2383"," G/TBT/N/BDI/770, G/TBT/N/KEN/2060, G/TBT/N/RWA/1427, G/TBT/N/TZA/1605, G/TBT/N/UGA/2383")</f>
        <v xml:space="preserve"> G/TBT/N/BDI/770, G/TBT/N/KEN/2060, G/TBT/N/RWA/1427, G/TBT/N/TZA/1605, G/TBT/N/UGA/2383</v>
      </c>
      <c r="E12" s="8" t="s">
        <v>59</v>
      </c>
      <c r="F12" s="8" t="s">
        <v>60</v>
      </c>
      <c r="H12" s="8" t="s">
        <v>62</v>
      </c>
      <c r="I12" s="8" t="s">
        <v>39</v>
      </c>
      <c r="J12" s="8" t="s">
        <v>40</v>
      </c>
      <c r="K12" s="8" t="s">
        <v>41</v>
      </c>
      <c r="L12" s="8" t="s">
        <v>42</v>
      </c>
      <c r="M12" s="6"/>
      <c r="N12" s="7">
        <v>46231</v>
      </c>
      <c r="O12" s="7" t="s">
        <v>43</v>
      </c>
      <c r="P12" s="7" t="s">
        <v>43</v>
      </c>
      <c r="Q12" s="6" t="s">
        <v>44</v>
      </c>
      <c r="R12" s="8" t="s">
        <v>63</v>
      </c>
      <c r="S12" t="str">
        <f>HYPERLINK("https://docs.wto.org/imrd/directdoc.asp?DDFDocuments/t/G/TBTN26/BDI770.docx", "https://docs.wto.org/imrd/directdoc.asp?DDFDocuments/t/G/TBTN26/BDI770.docx")</f>
        <v>https://docs.wto.org/imrd/directdoc.asp?DDFDocuments/t/G/TBTN26/BDI770.docx</v>
      </c>
      <c r="T12" t="str">
        <f>HYPERLINK("https://docs.wto.org/imrd/directdoc.asp?DDFDocuments/u/G/TBTN26/BDI770.docx", "https://docs.wto.org/imrd/directdoc.asp?DDFDocuments/u/G/TBTN26/BDI770.docx")</f>
        <v>https://docs.wto.org/imrd/directdoc.asp?DDFDocuments/u/G/TBTN26/BDI770.docx</v>
      </c>
      <c r="U12" t="str">
        <f>HYPERLINK("https://docs.wto.org/imrd/directdoc.asp?DDFDocuments/v/G/TBTN26/BDI770.docx", "https://docs.wto.org/imrd/directdoc.asp?DDFDocuments/v/G/TBTN26/BDI770.docx")</f>
        <v>https://docs.wto.org/imrd/directdoc.asp?DDFDocuments/v/G/TBTN26/BDI770.docx</v>
      </c>
      <c r="V12" t="s">
        <v>46</v>
      </c>
      <c r="W12" t="s">
        <v>47</v>
      </c>
      <c r="X12" t="s">
        <v>47</v>
      </c>
      <c r="Y12" t="s">
        <v>47</v>
      </c>
      <c r="Z12" t="s">
        <v>47</v>
      </c>
      <c r="AA12" t="s">
        <v>47</v>
      </c>
      <c r="AB12" t="s">
        <v>47</v>
      </c>
      <c r="AC12" s="2" t="s">
        <v>64</v>
      </c>
      <c r="AD12" t="s">
        <v>41</v>
      </c>
      <c r="AE12" t="s">
        <v>41</v>
      </c>
      <c r="AF12" t="s">
        <v>41</v>
      </c>
      <c r="AG12" t="s">
        <v>41</v>
      </c>
      <c r="AH12" t="s">
        <v>41</v>
      </c>
      <c r="AI12" s="2" t="s">
        <v>41</v>
      </c>
    </row>
    <row r="13" spans="1:35" ht="315" x14ac:dyDescent="0.25">
      <c r="A13" s="8" t="s">
        <v>61</v>
      </c>
      <c r="B13" s="6" t="s">
        <v>49</v>
      </c>
      <c r="C13" s="7">
        <v>46171</v>
      </c>
      <c r="D13" s="9" t="str">
        <f>HYPERLINK("https://www.epingalert.org/en/Search?viewData= G/TBT/N/BDI/770, G/TBT/N/KEN/2060, G/TBT/N/RWA/1427, G/TBT/N/TZA/1605, G/TBT/N/UGA/2383"," G/TBT/N/BDI/770, G/TBT/N/KEN/2060, G/TBT/N/RWA/1427, G/TBT/N/TZA/1605, G/TBT/N/UGA/2383")</f>
        <v xml:space="preserve"> G/TBT/N/BDI/770, G/TBT/N/KEN/2060, G/TBT/N/RWA/1427, G/TBT/N/TZA/1605, G/TBT/N/UGA/2383</v>
      </c>
      <c r="E13" s="8" t="s">
        <v>59</v>
      </c>
      <c r="F13" s="8" t="s">
        <v>60</v>
      </c>
      <c r="H13" s="8" t="s">
        <v>62</v>
      </c>
      <c r="I13" s="8" t="s">
        <v>39</v>
      </c>
      <c r="J13" s="8" t="s">
        <v>40</v>
      </c>
      <c r="K13" s="8" t="s">
        <v>41</v>
      </c>
      <c r="L13" s="8" t="s">
        <v>42</v>
      </c>
      <c r="M13" s="6"/>
      <c r="N13" s="7">
        <v>46231</v>
      </c>
      <c r="O13" s="7" t="s">
        <v>43</v>
      </c>
      <c r="P13" s="7" t="s">
        <v>43</v>
      </c>
      <c r="Q13" s="6" t="s">
        <v>44</v>
      </c>
      <c r="R13" s="8" t="s">
        <v>63</v>
      </c>
      <c r="S13" t="str">
        <f>HYPERLINK("https://docs.wto.org/imrd/directdoc.asp?DDFDocuments/t/G/TBTN26/BDI770.docx", "https://docs.wto.org/imrd/directdoc.asp?DDFDocuments/t/G/TBTN26/BDI770.docx")</f>
        <v>https://docs.wto.org/imrd/directdoc.asp?DDFDocuments/t/G/TBTN26/BDI770.docx</v>
      </c>
      <c r="T13" t="str">
        <f>HYPERLINK("https://docs.wto.org/imrd/directdoc.asp?DDFDocuments/u/G/TBTN26/BDI770.docx", "https://docs.wto.org/imrd/directdoc.asp?DDFDocuments/u/G/TBTN26/BDI770.docx")</f>
        <v>https://docs.wto.org/imrd/directdoc.asp?DDFDocuments/u/G/TBTN26/BDI770.docx</v>
      </c>
      <c r="U13" t="str">
        <f>HYPERLINK("https://docs.wto.org/imrd/directdoc.asp?DDFDocuments/v/G/TBTN26/BDI770.docx", "https://docs.wto.org/imrd/directdoc.asp?DDFDocuments/v/G/TBTN26/BDI770.docx")</f>
        <v>https://docs.wto.org/imrd/directdoc.asp?DDFDocuments/v/G/TBTN26/BDI770.docx</v>
      </c>
      <c r="V13" t="s">
        <v>46</v>
      </c>
      <c r="W13" t="s">
        <v>47</v>
      </c>
      <c r="X13" t="s">
        <v>47</v>
      </c>
      <c r="Y13" t="s">
        <v>47</v>
      </c>
      <c r="Z13" t="s">
        <v>47</v>
      </c>
      <c r="AA13" t="s">
        <v>47</v>
      </c>
      <c r="AB13" t="s">
        <v>47</v>
      </c>
      <c r="AC13" s="2" t="s">
        <v>64</v>
      </c>
      <c r="AD13" t="s">
        <v>41</v>
      </c>
      <c r="AE13" t="s">
        <v>41</v>
      </c>
      <c r="AF13" t="s">
        <v>41</v>
      </c>
      <c r="AG13" t="s">
        <v>41</v>
      </c>
      <c r="AH13" t="s">
        <v>41</v>
      </c>
      <c r="AI13" s="2" t="s">
        <v>41</v>
      </c>
    </row>
    <row r="14" spans="1:35" ht="315" x14ac:dyDescent="0.25">
      <c r="A14" s="8" t="s">
        <v>61</v>
      </c>
      <c r="B14" s="6" t="s">
        <v>50</v>
      </c>
      <c r="C14" s="7">
        <v>46171</v>
      </c>
      <c r="D14" s="9" t="str">
        <f>HYPERLINK("https://www.epingalert.org/en/Search?viewData= G/TBT/N/BDI/770, G/TBT/N/KEN/2060, G/TBT/N/RWA/1427, G/TBT/N/TZA/1605, G/TBT/N/UGA/2383"," G/TBT/N/BDI/770, G/TBT/N/KEN/2060, G/TBT/N/RWA/1427, G/TBT/N/TZA/1605, G/TBT/N/UGA/2383")</f>
        <v xml:space="preserve"> G/TBT/N/BDI/770, G/TBT/N/KEN/2060, G/TBT/N/RWA/1427, G/TBT/N/TZA/1605, G/TBT/N/UGA/2383</v>
      </c>
      <c r="E14" s="8" t="s">
        <v>59</v>
      </c>
      <c r="F14" s="8" t="s">
        <v>60</v>
      </c>
      <c r="H14" s="8" t="s">
        <v>62</v>
      </c>
      <c r="I14" s="8" t="s">
        <v>39</v>
      </c>
      <c r="J14" s="8" t="s">
        <v>40</v>
      </c>
      <c r="K14" s="8" t="s">
        <v>41</v>
      </c>
      <c r="L14" s="8" t="s">
        <v>42</v>
      </c>
      <c r="M14" s="6"/>
      <c r="N14" s="7">
        <v>46231</v>
      </c>
      <c r="O14" s="7" t="s">
        <v>43</v>
      </c>
      <c r="P14" s="7" t="s">
        <v>43</v>
      </c>
      <c r="Q14" s="6" t="s">
        <v>44</v>
      </c>
      <c r="R14" s="8" t="s">
        <v>63</v>
      </c>
      <c r="S14" t="str">
        <f>HYPERLINK("https://docs.wto.org/imrd/directdoc.asp?DDFDocuments/t/G/TBTN26/BDI770.docx", "https://docs.wto.org/imrd/directdoc.asp?DDFDocuments/t/G/TBTN26/BDI770.docx")</f>
        <v>https://docs.wto.org/imrd/directdoc.asp?DDFDocuments/t/G/TBTN26/BDI770.docx</v>
      </c>
      <c r="T14" t="str">
        <f>HYPERLINK("https://docs.wto.org/imrd/directdoc.asp?DDFDocuments/u/G/TBTN26/BDI770.docx", "https://docs.wto.org/imrd/directdoc.asp?DDFDocuments/u/G/TBTN26/BDI770.docx")</f>
        <v>https://docs.wto.org/imrd/directdoc.asp?DDFDocuments/u/G/TBTN26/BDI770.docx</v>
      </c>
      <c r="U14" t="str">
        <f>HYPERLINK("https://docs.wto.org/imrd/directdoc.asp?DDFDocuments/v/G/TBTN26/BDI770.docx", "https://docs.wto.org/imrd/directdoc.asp?DDFDocuments/v/G/TBTN26/BDI770.docx")</f>
        <v>https://docs.wto.org/imrd/directdoc.asp?DDFDocuments/v/G/TBTN26/BDI770.docx</v>
      </c>
      <c r="V14" t="s">
        <v>46</v>
      </c>
      <c r="W14" t="s">
        <v>47</v>
      </c>
      <c r="X14" t="s">
        <v>47</v>
      </c>
      <c r="Y14" t="s">
        <v>47</v>
      </c>
      <c r="Z14" t="s">
        <v>47</v>
      </c>
      <c r="AA14" t="s">
        <v>47</v>
      </c>
      <c r="AB14" t="s">
        <v>47</v>
      </c>
      <c r="AC14" s="2" t="s">
        <v>64</v>
      </c>
      <c r="AD14" t="s">
        <v>41</v>
      </c>
      <c r="AE14" t="s">
        <v>41</v>
      </c>
      <c r="AF14" t="s">
        <v>41</v>
      </c>
      <c r="AG14" t="s">
        <v>41</v>
      </c>
      <c r="AH14" t="s">
        <v>41</v>
      </c>
      <c r="AI14" s="2" t="s">
        <v>41</v>
      </c>
    </row>
    <row r="15" spans="1:35" ht="315" x14ac:dyDescent="0.25">
      <c r="A15" s="8" t="s">
        <v>61</v>
      </c>
      <c r="B15" s="6" t="s">
        <v>51</v>
      </c>
      <c r="C15" s="7">
        <v>46171</v>
      </c>
      <c r="D15" s="9" t="str">
        <f>HYPERLINK("https://www.epingalert.org/en/Search?viewData= G/TBT/N/BDI/770, G/TBT/N/KEN/2060, G/TBT/N/RWA/1427, G/TBT/N/TZA/1605, G/TBT/N/UGA/2383"," G/TBT/N/BDI/770, G/TBT/N/KEN/2060, G/TBT/N/RWA/1427, G/TBT/N/TZA/1605, G/TBT/N/UGA/2383")</f>
        <v xml:space="preserve"> G/TBT/N/BDI/770, G/TBT/N/KEN/2060, G/TBT/N/RWA/1427, G/TBT/N/TZA/1605, G/TBT/N/UGA/2383</v>
      </c>
      <c r="E15" s="8" t="s">
        <v>59</v>
      </c>
      <c r="F15" s="8" t="s">
        <v>60</v>
      </c>
      <c r="H15" s="8" t="s">
        <v>62</v>
      </c>
      <c r="I15" s="8" t="s">
        <v>39</v>
      </c>
      <c r="J15" s="8" t="s">
        <v>40</v>
      </c>
      <c r="K15" s="8" t="s">
        <v>41</v>
      </c>
      <c r="L15" s="8" t="s">
        <v>42</v>
      </c>
      <c r="M15" s="6"/>
      <c r="N15" s="7">
        <v>46231</v>
      </c>
      <c r="O15" s="7" t="s">
        <v>43</v>
      </c>
      <c r="P15" s="7" t="s">
        <v>43</v>
      </c>
      <c r="Q15" s="6" t="s">
        <v>44</v>
      </c>
      <c r="R15" s="8" t="s">
        <v>63</v>
      </c>
      <c r="S15" t="str">
        <f>HYPERLINK("https://docs.wto.org/imrd/directdoc.asp?DDFDocuments/t/G/TBTN26/BDI770.docx", "https://docs.wto.org/imrd/directdoc.asp?DDFDocuments/t/G/TBTN26/BDI770.docx")</f>
        <v>https://docs.wto.org/imrd/directdoc.asp?DDFDocuments/t/G/TBTN26/BDI770.docx</v>
      </c>
      <c r="T15" t="str">
        <f>HYPERLINK("https://docs.wto.org/imrd/directdoc.asp?DDFDocuments/u/G/TBTN26/BDI770.docx", "https://docs.wto.org/imrd/directdoc.asp?DDFDocuments/u/G/TBTN26/BDI770.docx")</f>
        <v>https://docs.wto.org/imrd/directdoc.asp?DDFDocuments/u/G/TBTN26/BDI770.docx</v>
      </c>
      <c r="U15" t="str">
        <f>HYPERLINK("https://docs.wto.org/imrd/directdoc.asp?DDFDocuments/v/G/TBTN26/BDI770.docx", "https://docs.wto.org/imrd/directdoc.asp?DDFDocuments/v/G/TBTN26/BDI770.docx")</f>
        <v>https://docs.wto.org/imrd/directdoc.asp?DDFDocuments/v/G/TBTN26/BDI770.docx</v>
      </c>
      <c r="V15" t="s">
        <v>46</v>
      </c>
      <c r="W15" t="s">
        <v>47</v>
      </c>
      <c r="X15" t="s">
        <v>47</v>
      </c>
      <c r="Y15" t="s">
        <v>47</v>
      </c>
      <c r="Z15" t="s">
        <v>47</v>
      </c>
      <c r="AA15" t="s">
        <v>47</v>
      </c>
      <c r="AB15" t="s">
        <v>47</v>
      </c>
      <c r="AC15" s="2" t="s">
        <v>64</v>
      </c>
      <c r="AD15" t="s">
        <v>41</v>
      </c>
      <c r="AE15" t="s">
        <v>41</v>
      </c>
      <c r="AF15" t="s">
        <v>41</v>
      </c>
      <c r="AG15" t="s">
        <v>41</v>
      </c>
      <c r="AH15" t="s">
        <v>41</v>
      </c>
      <c r="AI15" s="2" t="s">
        <v>41</v>
      </c>
    </row>
    <row r="16" spans="1:35" ht="315" x14ac:dyDescent="0.25">
      <c r="A16" s="8" t="s">
        <v>61</v>
      </c>
      <c r="B16" s="6" t="s">
        <v>52</v>
      </c>
      <c r="C16" s="7">
        <v>46171</v>
      </c>
      <c r="D16" s="9" t="str">
        <f>HYPERLINK("https://www.epingalert.org/en/Search?viewData= G/TBT/N/BDI/770, G/TBT/N/KEN/2060, G/TBT/N/RWA/1427, G/TBT/N/TZA/1605, G/TBT/N/UGA/2383"," G/TBT/N/BDI/770, G/TBT/N/KEN/2060, G/TBT/N/RWA/1427, G/TBT/N/TZA/1605, G/TBT/N/UGA/2383")</f>
        <v xml:space="preserve"> G/TBT/N/BDI/770, G/TBT/N/KEN/2060, G/TBT/N/RWA/1427, G/TBT/N/TZA/1605, G/TBT/N/UGA/2383</v>
      </c>
      <c r="E16" s="8" t="s">
        <v>59</v>
      </c>
      <c r="F16" s="8" t="s">
        <v>60</v>
      </c>
      <c r="H16" s="8" t="s">
        <v>62</v>
      </c>
      <c r="I16" s="8" t="s">
        <v>39</v>
      </c>
      <c r="J16" s="8" t="s">
        <v>40</v>
      </c>
      <c r="K16" s="8" t="s">
        <v>41</v>
      </c>
      <c r="L16" s="8" t="s">
        <v>42</v>
      </c>
      <c r="M16" s="6"/>
      <c r="N16" s="7">
        <v>46231</v>
      </c>
      <c r="O16" s="7" t="s">
        <v>43</v>
      </c>
      <c r="P16" s="7" t="s">
        <v>43</v>
      </c>
      <c r="Q16" s="6" t="s">
        <v>44</v>
      </c>
      <c r="R16" s="8" t="s">
        <v>63</v>
      </c>
      <c r="S16" t="str">
        <f>HYPERLINK("https://docs.wto.org/imrd/directdoc.asp?DDFDocuments/t/G/TBTN26/BDI770.docx", "https://docs.wto.org/imrd/directdoc.asp?DDFDocuments/t/G/TBTN26/BDI770.docx")</f>
        <v>https://docs.wto.org/imrd/directdoc.asp?DDFDocuments/t/G/TBTN26/BDI770.docx</v>
      </c>
      <c r="T16" t="str">
        <f>HYPERLINK("https://docs.wto.org/imrd/directdoc.asp?DDFDocuments/u/G/TBTN26/BDI770.docx", "https://docs.wto.org/imrd/directdoc.asp?DDFDocuments/u/G/TBTN26/BDI770.docx")</f>
        <v>https://docs.wto.org/imrd/directdoc.asp?DDFDocuments/u/G/TBTN26/BDI770.docx</v>
      </c>
      <c r="U16" t="str">
        <f>HYPERLINK("https://docs.wto.org/imrd/directdoc.asp?DDFDocuments/v/G/TBTN26/BDI770.docx", "https://docs.wto.org/imrd/directdoc.asp?DDFDocuments/v/G/TBTN26/BDI770.docx")</f>
        <v>https://docs.wto.org/imrd/directdoc.asp?DDFDocuments/v/G/TBTN26/BDI770.docx</v>
      </c>
      <c r="V16" t="s">
        <v>46</v>
      </c>
      <c r="W16" t="s">
        <v>47</v>
      </c>
      <c r="X16" t="s">
        <v>47</v>
      </c>
      <c r="Y16" t="s">
        <v>47</v>
      </c>
      <c r="Z16" t="s">
        <v>47</v>
      </c>
      <c r="AA16" t="s">
        <v>47</v>
      </c>
      <c r="AB16" t="s">
        <v>47</v>
      </c>
      <c r="AC16" s="2" t="s">
        <v>64</v>
      </c>
      <c r="AD16" t="s">
        <v>41</v>
      </c>
      <c r="AE16" t="s">
        <v>41</v>
      </c>
      <c r="AF16" t="s">
        <v>41</v>
      </c>
      <c r="AG16" t="s">
        <v>41</v>
      </c>
      <c r="AH16" t="s">
        <v>41</v>
      </c>
      <c r="AI16" s="2" t="s">
        <v>41</v>
      </c>
    </row>
    <row r="17" spans="1:35" ht="405" x14ac:dyDescent="0.25">
      <c r="A17" s="8" t="s">
        <v>67</v>
      </c>
      <c r="B17" s="6" t="s">
        <v>34</v>
      </c>
      <c r="C17" s="7">
        <v>46171</v>
      </c>
      <c r="D17" s="9" t="str">
        <f>HYPERLINK("https://www.epingalert.org/en/Search?viewData= G/TBT/N/BDI/771, G/TBT/N/KEN/2061, G/TBT/N/RWA/1428, G/TBT/N/TZA/1606, G/TBT/N/UGA/2384"," G/TBT/N/BDI/771, G/TBT/N/KEN/2061, G/TBT/N/RWA/1428, G/TBT/N/TZA/1606, G/TBT/N/UGA/2384")</f>
        <v xml:space="preserve"> G/TBT/N/BDI/771, G/TBT/N/KEN/2061, G/TBT/N/RWA/1428, G/TBT/N/TZA/1606, G/TBT/N/UGA/2384</v>
      </c>
      <c r="E17" s="8" t="s">
        <v>65</v>
      </c>
      <c r="F17" s="8" t="s">
        <v>66</v>
      </c>
      <c r="H17" s="8" t="s">
        <v>68</v>
      </c>
      <c r="I17" s="8" t="s">
        <v>39</v>
      </c>
      <c r="J17" s="8" t="s">
        <v>40</v>
      </c>
      <c r="K17" s="8" t="s">
        <v>41</v>
      </c>
      <c r="L17" s="8" t="s">
        <v>42</v>
      </c>
      <c r="M17" s="6"/>
      <c r="N17" s="7">
        <v>46231</v>
      </c>
      <c r="O17" s="7" t="s">
        <v>43</v>
      </c>
      <c r="P17" s="7" t="s">
        <v>43</v>
      </c>
      <c r="Q17" s="6" t="s">
        <v>44</v>
      </c>
      <c r="R17" s="8" t="s">
        <v>69</v>
      </c>
      <c r="S17" t="str">
        <f>HYPERLINK("https://docs.wto.org/imrd/directdoc.asp?DDFDocuments/t/G/TBTN26/BDI771.docx", "https://docs.wto.org/imrd/directdoc.asp?DDFDocuments/t/G/TBTN26/BDI771.docx")</f>
        <v>https://docs.wto.org/imrd/directdoc.asp?DDFDocuments/t/G/TBTN26/BDI771.docx</v>
      </c>
      <c r="T17" t="str">
        <f>HYPERLINK("https://docs.wto.org/imrd/directdoc.asp?DDFDocuments/u/G/TBTN26/BDI771.docx", "https://docs.wto.org/imrd/directdoc.asp?DDFDocuments/u/G/TBTN26/BDI771.docx")</f>
        <v>https://docs.wto.org/imrd/directdoc.asp?DDFDocuments/u/G/TBTN26/BDI771.docx</v>
      </c>
      <c r="U17" t="str">
        <f>HYPERLINK("https://docs.wto.org/imrd/directdoc.asp?DDFDocuments/v/G/TBTN26/BDI771.docx", "https://docs.wto.org/imrd/directdoc.asp?DDFDocuments/v/G/TBTN26/BDI771.docx")</f>
        <v>https://docs.wto.org/imrd/directdoc.asp?DDFDocuments/v/G/TBTN26/BDI771.docx</v>
      </c>
      <c r="V17" t="s">
        <v>46</v>
      </c>
      <c r="W17" t="s">
        <v>47</v>
      </c>
      <c r="X17" t="s">
        <v>47</v>
      </c>
      <c r="Y17" t="s">
        <v>47</v>
      </c>
      <c r="Z17" t="s">
        <v>47</v>
      </c>
      <c r="AA17" t="s">
        <v>47</v>
      </c>
      <c r="AB17" t="s">
        <v>47</v>
      </c>
      <c r="AC17" s="2" t="s">
        <v>70</v>
      </c>
      <c r="AD17" t="s">
        <v>41</v>
      </c>
      <c r="AE17" t="s">
        <v>41</v>
      </c>
      <c r="AF17" t="s">
        <v>41</v>
      </c>
      <c r="AG17" t="s">
        <v>41</v>
      </c>
      <c r="AH17" t="s">
        <v>41</v>
      </c>
      <c r="AI17" s="2" t="s">
        <v>41</v>
      </c>
    </row>
    <row r="18" spans="1:35" ht="405" x14ac:dyDescent="0.25">
      <c r="A18" s="8" t="s">
        <v>67</v>
      </c>
      <c r="B18" s="6" t="s">
        <v>49</v>
      </c>
      <c r="C18" s="7">
        <v>46171</v>
      </c>
      <c r="D18" s="9" t="str">
        <f>HYPERLINK("https://www.epingalert.org/en/Search?viewData= G/TBT/N/BDI/771, G/TBT/N/KEN/2061, G/TBT/N/RWA/1428, G/TBT/N/TZA/1606, G/TBT/N/UGA/2384"," G/TBT/N/BDI/771, G/TBT/N/KEN/2061, G/TBT/N/RWA/1428, G/TBT/N/TZA/1606, G/TBT/N/UGA/2384")</f>
        <v xml:space="preserve"> G/TBT/N/BDI/771, G/TBT/N/KEN/2061, G/TBT/N/RWA/1428, G/TBT/N/TZA/1606, G/TBT/N/UGA/2384</v>
      </c>
      <c r="E18" s="8" t="s">
        <v>65</v>
      </c>
      <c r="F18" s="8" t="s">
        <v>66</v>
      </c>
      <c r="H18" s="8" t="s">
        <v>68</v>
      </c>
      <c r="I18" s="8" t="s">
        <v>39</v>
      </c>
      <c r="J18" s="8" t="s">
        <v>40</v>
      </c>
      <c r="K18" s="8" t="s">
        <v>41</v>
      </c>
      <c r="L18" s="8" t="s">
        <v>42</v>
      </c>
      <c r="M18" s="6"/>
      <c r="N18" s="7">
        <v>46231</v>
      </c>
      <c r="O18" s="7" t="s">
        <v>43</v>
      </c>
      <c r="P18" s="7" t="s">
        <v>43</v>
      </c>
      <c r="Q18" s="6" t="s">
        <v>44</v>
      </c>
      <c r="R18" s="8" t="s">
        <v>69</v>
      </c>
      <c r="S18" t="str">
        <f>HYPERLINK("https://docs.wto.org/imrd/directdoc.asp?DDFDocuments/t/G/TBTN26/BDI771.docx", "https://docs.wto.org/imrd/directdoc.asp?DDFDocuments/t/G/TBTN26/BDI771.docx")</f>
        <v>https://docs.wto.org/imrd/directdoc.asp?DDFDocuments/t/G/TBTN26/BDI771.docx</v>
      </c>
      <c r="T18" t="str">
        <f>HYPERLINK("https://docs.wto.org/imrd/directdoc.asp?DDFDocuments/u/G/TBTN26/BDI771.docx", "https://docs.wto.org/imrd/directdoc.asp?DDFDocuments/u/G/TBTN26/BDI771.docx")</f>
        <v>https://docs.wto.org/imrd/directdoc.asp?DDFDocuments/u/G/TBTN26/BDI771.docx</v>
      </c>
      <c r="U18" t="str">
        <f>HYPERLINK("https://docs.wto.org/imrd/directdoc.asp?DDFDocuments/v/G/TBTN26/BDI771.docx", "https://docs.wto.org/imrd/directdoc.asp?DDFDocuments/v/G/TBTN26/BDI771.docx")</f>
        <v>https://docs.wto.org/imrd/directdoc.asp?DDFDocuments/v/G/TBTN26/BDI771.docx</v>
      </c>
      <c r="V18" t="s">
        <v>46</v>
      </c>
      <c r="W18" t="s">
        <v>47</v>
      </c>
      <c r="X18" t="s">
        <v>47</v>
      </c>
      <c r="Y18" t="s">
        <v>47</v>
      </c>
      <c r="Z18" t="s">
        <v>47</v>
      </c>
      <c r="AA18" t="s">
        <v>47</v>
      </c>
      <c r="AB18" t="s">
        <v>47</v>
      </c>
      <c r="AC18" s="2" t="s">
        <v>70</v>
      </c>
      <c r="AD18" t="s">
        <v>41</v>
      </c>
      <c r="AE18" t="s">
        <v>41</v>
      </c>
      <c r="AF18" t="s">
        <v>41</v>
      </c>
      <c r="AG18" t="s">
        <v>41</v>
      </c>
      <c r="AH18" t="s">
        <v>41</v>
      </c>
      <c r="AI18" s="2" t="s">
        <v>41</v>
      </c>
    </row>
    <row r="19" spans="1:35" ht="405" x14ac:dyDescent="0.25">
      <c r="A19" s="8" t="s">
        <v>67</v>
      </c>
      <c r="B19" s="6" t="s">
        <v>50</v>
      </c>
      <c r="C19" s="7">
        <v>46171</v>
      </c>
      <c r="D19" s="9" t="str">
        <f>HYPERLINK("https://www.epingalert.org/en/Search?viewData= G/TBT/N/BDI/771, G/TBT/N/KEN/2061, G/TBT/N/RWA/1428, G/TBT/N/TZA/1606, G/TBT/N/UGA/2384"," G/TBT/N/BDI/771, G/TBT/N/KEN/2061, G/TBT/N/RWA/1428, G/TBT/N/TZA/1606, G/TBT/N/UGA/2384")</f>
        <v xml:space="preserve"> G/TBT/N/BDI/771, G/TBT/N/KEN/2061, G/TBT/N/RWA/1428, G/TBT/N/TZA/1606, G/TBT/N/UGA/2384</v>
      </c>
      <c r="E19" s="8" t="s">
        <v>65</v>
      </c>
      <c r="F19" s="8" t="s">
        <v>66</v>
      </c>
      <c r="H19" s="8" t="s">
        <v>68</v>
      </c>
      <c r="I19" s="8" t="s">
        <v>39</v>
      </c>
      <c r="J19" s="8" t="s">
        <v>40</v>
      </c>
      <c r="K19" s="8" t="s">
        <v>41</v>
      </c>
      <c r="L19" s="8" t="s">
        <v>42</v>
      </c>
      <c r="M19" s="6"/>
      <c r="N19" s="7">
        <v>46231</v>
      </c>
      <c r="O19" s="7" t="s">
        <v>43</v>
      </c>
      <c r="P19" s="7" t="s">
        <v>43</v>
      </c>
      <c r="Q19" s="6" t="s">
        <v>44</v>
      </c>
      <c r="R19" s="8" t="s">
        <v>69</v>
      </c>
      <c r="S19" t="str">
        <f>HYPERLINK("https://docs.wto.org/imrd/directdoc.asp?DDFDocuments/t/G/TBTN26/BDI771.docx", "https://docs.wto.org/imrd/directdoc.asp?DDFDocuments/t/G/TBTN26/BDI771.docx")</f>
        <v>https://docs.wto.org/imrd/directdoc.asp?DDFDocuments/t/G/TBTN26/BDI771.docx</v>
      </c>
      <c r="T19" t="str">
        <f>HYPERLINK("https://docs.wto.org/imrd/directdoc.asp?DDFDocuments/u/G/TBTN26/BDI771.docx", "https://docs.wto.org/imrd/directdoc.asp?DDFDocuments/u/G/TBTN26/BDI771.docx")</f>
        <v>https://docs.wto.org/imrd/directdoc.asp?DDFDocuments/u/G/TBTN26/BDI771.docx</v>
      </c>
      <c r="U19" t="str">
        <f>HYPERLINK("https://docs.wto.org/imrd/directdoc.asp?DDFDocuments/v/G/TBTN26/BDI771.docx", "https://docs.wto.org/imrd/directdoc.asp?DDFDocuments/v/G/TBTN26/BDI771.docx")</f>
        <v>https://docs.wto.org/imrd/directdoc.asp?DDFDocuments/v/G/TBTN26/BDI771.docx</v>
      </c>
      <c r="V19" t="s">
        <v>46</v>
      </c>
      <c r="W19" t="s">
        <v>47</v>
      </c>
      <c r="X19" t="s">
        <v>47</v>
      </c>
      <c r="Y19" t="s">
        <v>47</v>
      </c>
      <c r="Z19" t="s">
        <v>47</v>
      </c>
      <c r="AA19" t="s">
        <v>47</v>
      </c>
      <c r="AB19" t="s">
        <v>47</v>
      </c>
      <c r="AC19" s="2" t="s">
        <v>70</v>
      </c>
      <c r="AD19" t="s">
        <v>41</v>
      </c>
      <c r="AE19" t="s">
        <v>41</v>
      </c>
      <c r="AF19" t="s">
        <v>41</v>
      </c>
      <c r="AG19" t="s">
        <v>41</v>
      </c>
      <c r="AH19" t="s">
        <v>41</v>
      </c>
      <c r="AI19" s="2" t="s">
        <v>41</v>
      </c>
    </row>
    <row r="20" spans="1:35" ht="405" x14ac:dyDescent="0.25">
      <c r="A20" s="8" t="s">
        <v>67</v>
      </c>
      <c r="B20" s="6" t="s">
        <v>51</v>
      </c>
      <c r="C20" s="7">
        <v>46171</v>
      </c>
      <c r="D20" s="9" t="str">
        <f>HYPERLINK("https://www.epingalert.org/en/Search?viewData= G/TBT/N/BDI/771, G/TBT/N/KEN/2061, G/TBT/N/RWA/1428, G/TBT/N/TZA/1606, G/TBT/N/UGA/2384"," G/TBT/N/BDI/771, G/TBT/N/KEN/2061, G/TBT/N/RWA/1428, G/TBT/N/TZA/1606, G/TBT/N/UGA/2384")</f>
        <v xml:space="preserve"> G/TBT/N/BDI/771, G/TBT/N/KEN/2061, G/TBT/N/RWA/1428, G/TBT/N/TZA/1606, G/TBT/N/UGA/2384</v>
      </c>
      <c r="E20" s="8" t="s">
        <v>65</v>
      </c>
      <c r="F20" s="8" t="s">
        <v>66</v>
      </c>
      <c r="H20" s="8" t="s">
        <v>68</v>
      </c>
      <c r="I20" s="8" t="s">
        <v>39</v>
      </c>
      <c r="J20" s="8" t="s">
        <v>40</v>
      </c>
      <c r="K20" s="8" t="s">
        <v>41</v>
      </c>
      <c r="L20" s="8" t="s">
        <v>42</v>
      </c>
      <c r="M20" s="6"/>
      <c r="N20" s="7">
        <v>46231</v>
      </c>
      <c r="O20" s="7" t="s">
        <v>43</v>
      </c>
      <c r="P20" s="7" t="s">
        <v>43</v>
      </c>
      <c r="Q20" s="6" t="s">
        <v>44</v>
      </c>
      <c r="R20" s="8" t="s">
        <v>69</v>
      </c>
      <c r="S20" t="str">
        <f>HYPERLINK("https://docs.wto.org/imrd/directdoc.asp?DDFDocuments/t/G/TBTN26/BDI771.docx", "https://docs.wto.org/imrd/directdoc.asp?DDFDocuments/t/G/TBTN26/BDI771.docx")</f>
        <v>https://docs.wto.org/imrd/directdoc.asp?DDFDocuments/t/G/TBTN26/BDI771.docx</v>
      </c>
      <c r="T20" t="str">
        <f>HYPERLINK("https://docs.wto.org/imrd/directdoc.asp?DDFDocuments/u/G/TBTN26/BDI771.docx", "https://docs.wto.org/imrd/directdoc.asp?DDFDocuments/u/G/TBTN26/BDI771.docx")</f>
        <v>https://docs.wto.org/imrd/directdoc.asp?DDFDocuments/u/G/TBTN26/BDI771.docx</v>
      </c>
      <c r="U20" t="str">
        <f>HYPERLINK("https://docs.wto.org/imrd/directdoc.asp?DDFDocuments/v/G/TBTN26/BDI771.docx", "https://docs.wto.org/imrd/directdoc.asp?DDFDocuments/v/G/TBTN26/BDI771.docx")</f>
        <v>https://docs.wto.org/imrd/directdoc.asp?DDFDocuments/v/G/TBTN26/BDI771.docx</v>
      </c>
      <c r="V20" t="s">
        <v>46</v>
      </c>
      <c r="W20" t="s">
        <v>47</v>
      </c>
      <c r="X20" t="s">
        <v>47</v>
      </c>
      <c r="Y20" t="s">
        <v>47</v>
      </c>
      <c r="Z20" t="s">
        <v>47</v>
      </c>
      <c r="AA20" t="s">
        <v>47</v>
      </c>
      <c r="AB20" t="s">
        <v>47</v>
      </c>
      <c r="AC20" s="2" t="s">
        <v>70</v>
      </c>
      <c r="AD20" t="s">
        <v>41</v>
      </c>
      <c r="AE20" t="s">
        <v>41</v>
      </c>
      <c r="AF20" t="s">
        <v>41</v>
      </c>
      <c r="AG20" t="s">
        <v>41</v>
      </c>
      <c r="AH20" t="s">
        <v>41</v>
      </c>
      <c r="AI20" s="2" t="s">
        <v>41</v>
      </c>
    </row>
    <row r="21" spans="1:35" ht="405" x14ac:dyDescent="0.25">
      <c r="A21" s="8" t="s">
        <v>67</v>
      </c>
      <c r="B21" s="6" t="s">
        <v>52</v>
      </c>
      <c r="C21" s="7">
        <v>46171</v>
      </c>
      <c r="D21" s="9" t="str">
        <f>HYPERLINK("https://www.epingalert.org/en/Search?viewData= G/TBT/N/BDI/771, G/TBT/N/KEN/2061, G/TBT/N/RWA/1428, G/TBT/N/TZA/1606, G/TBT/N/UGA/2384"," G/TBT/N/BDI/771, G/TBT/N/KEN/2061, G/TBT/N/RWA/1428, G/TBT/N/TZA/1606, G/TBT/N/UGA/2384")</f>
        <v xml:space="preserve"> G/TBT/N/BDI/771, G/TBT/N/KEN/2061, G/TBT/N/RWA/1428, G/TBT/N/TZA/1606, G/TBT/N/UGA/2384</v>
      </c>
      <c r="E21" s="8" t="s">
        <v>65</v>
      </c>
      <c r="F21" s="8" t="s">
        <v>66</v>
      </c>
      <c r="H21" s="8" t="s">
        <v>68</v>
      </c>
      <c r="I21" s="8" t="s">
        <v>39</v>
      </c>
      <c r="J21" s="8" t="s">
        <v>40</v>
      </c>
      <c r="K21" s="8" t="s">
        <v>41</v>
      </c>
      <c r="L21" s="8" t="s">
        <v>42</v>
      </c>
      <c r="M21" s="6"/>
      <c r="N21" s="7">
        <v>46231</v>
      </c>
      <c r="O21" s="7" t="s">
        <v>43</v>
      </c>
      <c r="P21" s="7" t="s">
        <v>43</v>
      </c>
      <c r="Q21" s="6" t="s">
        <v>44</v>
      </c>
      <c r="R21" s="8" t="s">
        <v>69</v>
      </c>
      <c r="S21" t="str">
        <f>HYPERLINK("https://docs.wto.org/imrd/directdoc.asp?DDFDocuments/t/G/TBTN26/BDI771.docx", "https://docs.wto.org/imrd/directdoc.asp?DDFDocuments/t/G/TBTN26/BDI771.docx")</f>
        <v>https://docs.wto.org/imrd/directdoc.asp?DDFDocuments/t/G/TBTN26/BDI771.docx</v>
      </c>
      <c r="T21" t="str">
        <f>HYPERLINK("https://docs.wto.org/imrd/directdoc.asp?DDFDocuments/u/G/TBTN26/BDI771.docx", "https://docs.wto.org/imrd/directdoc.asp?DDFDocuments/u/G/TBTN26/BDI771.docx")</f>
        <v>https://docs.wto.org/imrd/directdoc.asp?DDFDocuments/u/G/TBTN26/BDI771.docx</v>
      </c>
      <c r="U21" t="str">
        <f>HYPERLINK("https://docs.wto.org/imrd/directdoc.asp?DDFDocuments/v/G/TBTN26/BDI771.docx", "https://docs.wto.org/imrd/directdoc.asp?DDFDocuments/v/G/TBTN26/BDI771.docx")</f>
        <v>https://docs.wto.org/imrd/directdoc.asp?DDFDocuments/v/G/TBTN26/BDI771.docx</v>
      </c>
      <c r="V21" t="s">
        <v>46</v>
      </c>
      <c r="W21" t="s">
        <v>47</v>
      </c>
      <c r="X21" t="s">
        <v>47</v>
      </c>
      <c r="Y21" t="s">
        <v>47</v>
      </c>
      <c r="Z21" t="s">
        <v>47</v>
      </c>
      <c r="AA21" t="s">
        <v>47</v>
      </c>
      <c r="AB21" t="s">
        <v>47</v>
      </c>
      <c r="AC21" s="2" t="s">
        <v>70</v>
      </c>
      <c r="AD21" t="s">
        <v>41</v>
      </c>
      <c r="AE21" t="s">
        <v>41</v>
      </c>
      <c r="AF21" t="s">
        <v>41</v>
      </c>
      <c r="AG21" t="s">
        <v>41</v>
      </c>
      <c r="AH21" t="s">
        <v>41</v>
      </c>
      <c r="AI21" s="2" t="s">
        <v>41</v>
      </c>
    </row>
    <row r="22" spans="1:35" ht="345" x14ac:dyDescent="0.25">
      <c r="A22" s="8" t="s">
        <v>67</v>
      </c>
      <c r="B22" s="6" t="s">
        <v>34</v>
      </c>
      <c r="C22" s="7">
        <v>46171</v>
      </c>
      <c r="D22" s="9" t="str">
        <f>HYPERLINK("https://www.epingalert.org/en/Search?viewData= G/TBT/N/BDI/772, G/TBT/N/KEN/2062, G/TBT/N/RWA/1429, G/TBT/N/TZA/1607, G/TBT/N/UGA/2385"," G/TBT/N/BDI/772, G/TBT/N/KEN/2062, G/TBT/N/RWA/1429, G/TBT/N/TZA/1607, G/TBT/N/UGA/2385")</f>
        <v xml:space="preserve"> G/TBT/N/BDI/772, G/TBT/N/KEN/2062, G/TBT/N/RWA/1429, G/TBT/N/TZA/1607, G/TBT/N/UGA/2385</v>
      </c>
      <c r="E22" s="8" t="s">
        <v>71</v>
      </c>
      <c r="F22" s="8" t="s">
        <v>72</v>
      </c>
      <c r="H22" s="8" t="s">
        <v>68</v>
      </c>
      <c r="I22" s="8" t="s">
        <v>39</v>
      </c>
      <c r="J22" s="8" t="s">
        <v>40</v>
      </c>
      <c r="K22" s="8" t="s">
        <v>41</v>
      </c>
      <c r="L22" s="8" t="s">
        <v>42</v>
      </c>
      <c r="M22" s="6"/>
      <c r="N22" s="7">
        <v>46231</v>
      </c>
      <c r="O22" s="7" t="s">
        <v>43</v>
      </c>
      <c r="P22" s="7" t="s">
        <v>43</v>
      </c>
      <c r="Q22" s="6" t="s">
        <v>44</v>
      </c>
      <c r="R22" s="8" t="s">
        <v>73</v>
      </c>
      <c r="S22" t="str">
        <f>HYPERLINK("https://docs.wto.org/imrd/directdoc.asp?DDFDocuments/t/G/TBTN26/BDI772.docx", "https://docs.wto.org/imrd/directdoc.asp?DDFDocuments/t/G/TBTN26/BDI772.docx")</f>
        <v>https://docs.wto.org/imrd/directdoc.asp?DDFDocuments/t/G/TBTN26/BDI772.docx</v>
      </c>
      <c r="T22" t="str">
        <f>HYPERLINK("https://docs.wto.org/imrd/directdoc.asp?DDFDocuments/u/G/TBTN26/BDI772.docx", "https://docs.wto.org/imrd/directdoc.asp?DDFDocuments/u/G/TBTN26/BDI772.docx")</f>
        <v>https://docs.wto.org/imrd/directdoc.asp?DDFDocuments/u/G/TBTN26/BDI772.docx</v>
      </c>
      <c r="U22" t="str">
        <f>HYPERLINK("https://docs.wto.org/imrd/directdoc.asp?DDFDocuments/v/G/TBTN26/BDI772.docx", "https://docs.wto.org/imrd/directdoc.asp?DDFDocuments/v/G/TBTN26/BDI772.docx")</f>
        <v>https://docs.wto.org/imrd/directdoc.asp?DDFDocuments/v/G/TBTN26/BDI772.docx</v>
      </c>
      <c r="V22" t="s">
        <v>46</v>
      </c>
      <c r="W22" t="s">
        <v>47</v>
      </c>
      <c r="X22" t="s">
        <v>47</v>
      </c>
      <c r="Y22" t="s">
        <v>47</v>
      </c>
      <c r="Z22" t="s">
        <v>47</v>
      </c>
      <c r="AA22" t="s">
        <v>47</v>
      </c>
      <c r="AB22" t="s">
        <v>47</v>
      </c>
      <c r="AC22" s="2" t="s">
        <v>74</v>
      </c>
      <c r="AD22" t="s">
        <v>41</v>
      </c>
      <c r="AE22" t="s">
        <v>41</v>
      </c>
      <c r="AF22" t="s">
        <v>41</v>
      </c>
      <c r="AG22" t="s">
        <v>41</v>
      </c>
      <c r="AH22" t="s">
        <v>41</v>
      </c>
      <c r="AI22" s="2" t="s">
        <v>41</v>
      </c>
    </row>
    <row r="23" spans="1:35" ht="345" x14ac:dyDescent="0.25">
      <c r="A23" s="8" t="s">
        <v>67</v>
      </c>
      <c r="B23" s="6" t="s">
        <v>49</v>
      </c>
      <c r="C23" s="7">
        <v>46171</v>
      </c>
      <c r="D23" s="9" t="str">
        <f>HYPERLINK("https://www.epingalert.org/en/Search?viewData= G/TBT/N/BDI/772, G/TBT/N/KEN/2062, G/TBT/N/RWA/1429, G/TBT/N/TZA/1607, G/TBT/N/UGA/2385"," G/TBT/N/BDI/772, G/TBT/N/KEN/2062, G/TBT/N/RWA/1429, G/TBT/N/TZA/1607, G/TBT/N/UGA/2385")</f>
        <v xml:space="preserve"> G/TBT/N/BDI/772, G/TBT/N/KEN/2062, G/TBT/N/RWA/1429, G/TBT/N/TZA/1607, G/TBT/N/UGA/2385</v>
      </c>
      <c r="E23" s="8" t="s">
        <v>71</v>
      </c>
      <c r="F23" s="8" t="s">
        <v>72</v>
      </c>
      <c r="H23" s="8" t="s">
        <v>68</v>
      </c>
      <c r="I23" s="8" t="s">
        <v>39</v>
      </c>
      <c r="J23" s="8" t="s">
        <v>40</v>
      </c>
      <c r="K23" s="8" t="s">
        <v>41</v>
      </c>
      <c r="L23" s="8" t="s">
        <v>42</v>
      </c>
      <c r="M23" s="6"/>
      <c r="N23" s="7">
        <v>46231</v>
      </c>
      <c r="O23" s="7" t="s">
        <v>43</v>
      </c>
      <c r="P23" s="7" t="s">
        <v>43</v>
      </c>
      <c r="Q23" s="6" t="s">
        <v>44</v>
      </c>
      <c r="R23" s="8" t="s">
        <v>73</v>
      </c>
      <c r="S23" t="str">
        <f>HYPERLINK("https://docs.wto.org/imrd/directdoc.asp?DDFDocuments/t/G/TBTN26/BDI772.docx", "https://docs.wto.org/imrd/directdoc.asp?DDFDocuments/t/G/TBTN26/BDI772.docx")</f>
        <v>https://docs.wto.org/imrd/directdoc.asp?DDFDocuments/t/G/TBTN26/BDI772.docx</v>
      </c>
      <c r="T23" t="str">
        <f>HYPERLINK("https://docs.wto.org/imrd/directdoc.asp?DDFDocuments/u/G/TBTN26/BDI772.docx", "https://docs.wto.org/imrd/directdoc.asp?DDFDocuments/u/G/TBTN26/BDI772.docx")</f>
        <v>https://docs.wto.org/imrd/directdoc.asp?DDFDocuments/u/G/TBTN26/BDI772.docx</v>
      </c>
      <c r="U23" t="str">
        <f>HYPERLINK("https://docs.wto.org/imrd/directdoc.asp?DDFDocuments/v/G/TBTN26/BDI772.docx", "https://docs.wto.org/imrd/directdoc.asp?DDFDocuments/v/G/TBTN26/BDI772.docx")</f>
        <v>https://docs.wto.org/imrd/directdoc.asp?DDFDocuments/v/G/TBTN26/BDI772.docx</v>
      </c>
      <c r="V23" t="s">
        <v>46</v>
      </c>
      <c r="W23" t="s">
        <v>47</v>
      </c>
      <c r="X23" t="s">
        <v>47</v>
      </c>
      <c r="Y23" t="s">
        <v>47</v>
      </c>
      <c r="Z23" t="s">
        <v>47</v>
      </c>
      <c r="AA23" t="s">
        <v>47</v>
      </c>
      <c r="AB23" t="s">
        <v>47</v>
      </c>
      <c r="AC23" s="2" t="s">
        <v>74</v>
      </c>
      <c r="AD23" t="s">
        <v>41</v>
      </c>
      <c r="AE23" t="s">
        <v>41</v>
      </c>
      <c r="AF23" t="s">
        <v>41</v>
      </c>
      <c r="AG23" t="s">
        <v>41</v>
      </c>
      <c r="AH23" t="s">
        <v>41</v>
      </c>
      <c r="AI23" s="2" t="s">
        <v>41</v>
      </c>
    </row>
    <row r="24" spans="1:35" ht="345" x14ac:dyDescent="0.25">
      <c r="A24" s="8" t="s">
        <v>67</v>
      </c>
      <c r="B24" s="6" t="s">
        <v>50</v>
      </c>
      <c r="C24" s="7">
        <v>46171</v>
      </c>
      <c r="D24" s="9" t="str">
        <f>HYPERLINK("https://www.epingalert.org/en/Search?viewData= G/TBT/N/BDI/772, G/TBT/N/KEN/2062, G/TBT/N/RWA/1429, G/TBT/N/TZA/1607, G/TBT/N/UGA/2385"," G/TBT/N/BDI/772, G/TBT/N/KEN/2062, G/TBT/N/RWA/1429, G/TBT/N/TZA/1607, G/TBT/N/UGA/2385")</f>
        <v xml:space="preserve"> G/TBT/N/BDI/772, G/TBT/N/KEN/2062, G/TBT/N/RWA/1429, G/TBT/N/TZA/1607, G/TBT/N/UGA/2385</v>
      </c>
      <c r="E24" s="8" t="s">
        <v>71</v>
      </c>
      <c r="F24" s="8" t="s">
        <v>72</v>
      </c>
      <c r="H24" s="8" t="s">
        <v>68</v>
      </c>
      <c r="I24" s="8" t="s">
        <v>39</v>
      </c>
      <c r="J24" s="8" t="s">
        <v>40</v>
      </c>
      <c r="K24" s="8" t="s">
        <v>41</v>
      </c>
      <c r="L24" s="8" t="s">
        <v>42</v>
      </c>
      <c r="M24" s="6"/>
      <c r="N24" s="7">
        <v>46231</v>
      </c>
      <c r="O24" s="7" t="s">
        <v>43</v>
      </c>
      <c r="P24" s="7" t="s">
        <v>43</v>
      </c>
      <c r="Q24" s="6" t="s">
        <v>44</v>
      </c>
      <c r="R24" s="8" t="s">
        <v>73</v>
      </c>
      <c r="S24" t="str">
        <f>HYPERLINK("https://docs.wto.org/imrd/directdoc.asp?DDFDocuments/t/G/TBTN26/BDI772.docx", "https://docs.wto.org/imrd/directdoc.asp?DDFDocuments/t/G/TBTN26/BDI772.docx")</f>
        <v>https://docs.wto.org/imrd/directdoc.asp?DDFDocuments/t/G/TBTN26/BDI772.docx</v>
      </c>
      <c r="T24" t="str">
        <f>HYPERLINK("https://docs.wto.org/imrd/directdoc.asp?DDFDocuments/u/G/TBTN26/BDI772.docx", "https://docs.wto.org/imrd/directdoc.asp?DDFDocuments/u/G/TBTN26/BDI772.docx")</f>
        <v>https://docs.wto.org/imrd/directdoc.asp?DDFDocuments/u/G/TBTN26/BDI772.docx</v>
      </c>
      <c r="U24" t="str">
        <f>HYPERLINK("https://docs.wto.org/imrd/directdoc.asp?DDFDocuments/v/G/TBTN26/BDI772.docx", "https://docs.wto.org/imrd/directdoc.asp?DDFDocuments/v/G/TBTN26/BDI772.docx")</f>
        <v>https://docs.wto.org/imrd/directdoc.asp?DDFDocuments/v/G/TBTN26/BDI772.docx</v>
      </c>
      <c r="V24" t="s">
        <v>46</v>
      </c>
      <c r="W24" t="s">
        <v>47</v>
      </c>
      <c r="X24" t="s">
        <v>47</v>
      </c>
      <c r="Y24" t="s">
        <v>47</v>
      </c>
      <c r="Z24" t="s">
        <v>47</v>
      </c>
      <c r="AA24" t="s">
        <v>47</v>
      </c>
      <c r="AB24" t="s">
        <v>47</v>
      </c>
      <c r="AC24" s="2" t="s">
        <v>74</v>
      </c>
      <c r="AD24" t="s">
        <v>41</v>
      </c>
      <c r="AE24" t="s">
        <v>41</v>
      </c>
      <c r="AF24" t="s">
        <v>41</v>
      </c>
      <c r="AG24" t="s">
        <v>41</v>
      </c>
      <c r="AH24" t="s">
        <v>41</v>
      </c>
      <c r="AI24" s="2" t="s">
        <v>41</v>
      </c>
    </row>
    <row r="25" spans="1:35" ht="345" x14ac:dyDescent="0.25">
      <c r="A25" s="8" t="s">
        <v>67</v>
      </c>
      <c r="B25" s="6" t="s">
        <v>51</v>
      </c>
      <c r="C25" s="7">
        <v>46171</v>
      </c>
      <c r="D25" s="9" t="str">
        <f>HYPERLINK("https://www.epingalert.org/en/Search?viewData= G/TBT/N/BDI/772, G/TBT/N/KEN/2062, G/TBT/N/RWA/1429, G/TBT/N/TZA/1607, G/TBT/N/UGA/2385"," G/TBT/N/BDI/772, G/TBT/N/KEN/2062, G/TBT/N/RWA/1429, G/TBT/N/TZA/1607, G/TBT/N/UGA/2385")</f>
        <v xml:space="preserve"> G/TBT/N/BDI/772, G/TBT/N/KEN/2062, G/TBT/N/RWA/1429, G/TBT/N/TZA/1607, G/TBT/N/UGA/2385</v>
      </c>
      <c r="E25" s="8" t="s">
        <v>71</v>
      </c>
      <c r="F25" s="8" t="s">
        <v>72</v>
      </c>
      <c r="H25" s="8" t="s">
        <v>68</v>
      </c>
      <c r="I25" s="8" t="s">
        <v>39</v>
      </c>
      <c r="J25" s="8" t="s">
        <v>40</v>
      </c>
      <c r="K25" s="8" t="s">
        <v>41</v>
      </c>
      <c r="L25" s="8" t="s">
        <v>42</v>
      </c>
      <c r="M25" s="6"/>
      <c r="N25" s="7">
        <v>46231</v>
      </c>
      <c r="O25" s="7" t="s">
        <v>43</v>
      </c>
      <c r="P25" s="7" t="s">
        <v>43</v>
      </c>
      <c r="Q25" s="6" t="s">
        <v>44</v>
      </c>
      <c r="R25" s="8" t="s">
        <v>73</v>
      </c>
      <c r="S25" t="str">
        <f>HYPERLINK("https://docs.wto.org/imrd/directdoc.asp?DDFDocuments/t/G/TBTN26/BDI772.docx", "https://docs.wto.org/imrd/directdoc.asp?DDFDocuments/t/G/TBTN26/BDI772.docx")</f>
        <v>https://docs.wto.org/imrd/directdoc.asp?DDFDocuments/t/G/TBTN26/BDI772.docx</v>
      </c>
      <c r="T25" t="str">
        <f>HYPERLINK("https://docs.wto.org/imrd/directdoc.asp?DDFDocuments/u/G/TBTN26/BDI772.docx", "https://docs.wto.org/imrd/directdoc.asp?DDFDocuments/u/G/TBTN26/BDI772.docx")</f>
        <v>https://docs.wto.org/imrd/directdoc.asp?DDFDocuments/u/G/TBTN26/BDI772.docx</v>
      </c>
      <c r="U25" t="str">
        <f>HYPERLINK("https://docs.wto.org/imrd/directdoc.asp?DDFDocuments/v/G/TBTN26/BDI772.docx", "https://docs.wto.org/imrd/directdoc.asp?DDFDocuments/v/G/TBTN26/BDI772.docx")</f>
        <v>https://docs.wto.org/imrd/directdoc.asp?DDFDocuments/v/G/TBTN26/BDI772.docx</v>
      </c>
      <c r="V25" t="s">
        <v>46</v>
      </c>
      <c r="W25" t="s">
        <v>47</v>
      </c>
      <c r="X25" t="s">
        <v>47</v>
      </c>
      <c r="Y25" t="s">
        <v>47</v>
      </c>
      <c r="Z25" t="s">
        <v>47</v>
      </c>
      <c r="AA25" t="s">
        <v>47</v>
      </c>
      <c r="AB25" t="s">
        <v>47</v>
      </c>
      <c r="AC25" s="2" t="s">
        <v>74</v>
      </c>
      <c r="AD25" t="s">
        <v>41</v>
      </c>
      <c r="AE25" t="s">
        <v>41</v>
      </c>
      <c r="AF25" t="s">
        <v>41</v>
      </c>
      <c r="AG25" t="s">
        <v>41</v>
      </c>
      <c r="AH25" t="s">
        <v>41</v>
      </c>
      <c r="AI25" s="2" t="s">
        <v>41</v>
      </c>
    </row>
    <row r="26" spans="1:35" ht="345" x14ac:dyDescent="0.25">
      <c r="A26" s="8" t="s">
        <v>67</v>
      </c>
      <c r="B26" s="6" t="s">
        <v>52</v>
      </c>
      <c r="C26" s="7">
        <v>46171</v>
      </c>
      <c r="D26" s="9" t="str">
        <f>HYPERLINK("https://www.epingalert.org/en/Search?viewData= G/TBT/N/BDI/772, G/TBT/N/KEN/2062, G/TBT/N/RWA/1429, G/TBT/N/TZA/1607, G/TBT/N/UGA/2385"," G/TBT/N/BDI/772, G/TBT/N/KEN/2062, G/TBT/N/RWA/1429, G/TBT/N/TZA/1607, G/TBT/N/UGA/2385")</f>
        <v xml:space="preserve"> G/TBT/N/BDI/772, G/TBT/N/KEN/2062, G/TBT/N/RWA/1429, G/TBT/N/TZA/1607, G/TBT/N/UGA/2385</v>
      </c>
      <c r="E26" s="8" t="s">
        <v>71</v>
      </c>
      <c r="F26" s="8" t="s">
        <v>72</v>
      </c>
      <c r="H26" s="8" t="s">
        <v>68</v>
      </c>
      <c r="I26" s="8" t="s">
        <v>39</v>
      </c>
      <c r="J26" s="8" t="s">
        <v>40</v>
      </c>
      <c r="K26" s="8" t="s">
        <v>41</v>
      </c>
      <c r="L26" s="8" t="s">
        <v>42</v>
      </c>
      <c r="M26" s="6"/>
      <c r="N26" s="7">
        <v>46231</v>
      </c>
      <c r="O26" s="7" t="s">
        <v>43</v>
      </c>
      <c r="P26" s="7" t="s">
        <v>43</v>
      </c>
      <c r="Q26" s="6" t="s">
        <v>44</v>
      </c>
      <c r="R26" s="8" t="s">
        <v>73</v>
      </c>
      <c r="S26" t="str">
        <f>HYPERLINK("https://docs.wto.org/imrd/directdoc.asp?DDFDocuments/t/G/TBTN26/BDI772.docx", "https://docs.wto.org/imrd/directdoc.asp?DDFDocuments/t/G/TBTN26/BDI772.docx")</f>
        <v>https://docs.wto.org/imrd/directdoc.asp?DDFDocuments/t/G/TBTN26/BDI772.docx</v>
      </c>
      <c r="T26" t="str">
        <f>HYPERLINK("https://docs.wto.org/imrd/directdoc.asp?DDFDocuments/u/G/TBTN26/BDI772.docx", "https://docs.wto.org/imrd/directdoc.asp?DDFDocuments/u/G/TBTN26/BDI772.docx")</f>
        <v>https://docs.wto.org/imrd/directdoc.asp?DDFDocuments/u/G/TBTN26/BDI772.docx</v>
      </c>
      <c r="U26" t="str">
        <f>HYPERLINK("https://docs.wto.org/imrd/directdoc.asp?DDFDocuments/v/G/TBTN26/BDI772.docx", "https://docs.wto.org/imrd/directdoc.asp?DDFDocuments/v/G/TBTN26/BDI772.docx")</f>
        <v>https://docs.wto.org/imrd/directdoc.asp?DDFDocuments/v/G/TBTN26/BDI772.docx</v>
      </c>
      <c r="V26" t="s">
        <v>46</v>
      </c>
      <c r="W26" t="s">
        <v>47</v>
      </c>
      <c r="X26" t="s">
        <v>47</v>
      </c>
      <c r="Y26" t="s">
        <v>47</v>
      </c>
      <c r="Z26" t="s">
        <v>47</v>
      </c>
      <c r="AA26" t="s">
        <v>47</v>
      </c>
      <c r="AB26" t="s">
        <v>47</v>
      </c>
      <c r="AC26" s="2" t="s">
        <v>74</v>
      </c>
      <c r="AD26" t="s">
        <v>41</v>
      </c>
      <c r="AE26" t="s">
        <v>41</v>
      </c>
      <c r="AF26" t="s">
        <v>41</v>
      </c>
      <c r="AG26" t="s">
        <v>41</v>
      </c>
      <c r="AH26" t="s">
        <v>41</v>
      </c>
      <c r="AI26" s="2" t="s">
        <v>41</v>
      </c>
    </row>
    <row r="27" spans="1:35" ht="409.5" x14ac:dyDescent="0.25">
      <c r="A27" s="8" t="s">
        <v>78</v>
      </c>
      <c r="B27" s="6" t="s">
        <v>75</v>
      </c>
      <c r="C27" s="7">
        <v>46171</v>
      </c>
      <c r="D27" s="9" t="str">
        <f>HYPERLINK("https://www.epingalert.org/en/Search?viewData= G/TBT/N/MEX/569"," G/TBT/N/MEX/569")</f>
        <v xml:space="preserve"> G/TBT/N/MEX/569</v>
      </c>
      <c r="E27" s="8" t="s">
        <v>76</v>
      </c>
      <c r="F27" s="8" t="s">
        <v>77</v>
      </c>
      <c r="H27" s="8" t="s">
        <v>41</v>
      </c>
      <c r="I27" s="8" t="s">
        <v>79</v>
      </c>
      <c r="J27" s="8" t="s">
        <v>80</v>
      </c>
      <c r="K27" s="8" t="s">
        <v>41</v>
      </c>
      <c r="L27" s="8" t="s">
        <v>41</v>
      </c>
      <c r="M27" s="6"/>
      <c r="N27" s="7">
        <v>46231</v>
      </c>
      <c r="O27" s="7" t="s">
        <v>43</v>
      </c>
      <c r="P27" s="7" t="s">
        <v>43</v>
      </c>
      <c r="Q27" s="6" t="s">
        <v>44</v>
      </c>
      <c r="R27" s="8" t="s">
        <v>81</v>
      </c>
      <c r="S27" t="str">
        <f>HYPERLINK("https://docs.wto.org/imrd/directdoc.asp?DDFDocuments/t/G/TBTN26/MEX569.docx", "https://docs.wto.org/imrd/directdoc.asp?DDFDocuments/t/G/TBTN26/MEX569.docx")</f>
        <v>https://docs.wto.org/imrd/directdoc.asp?DDFDocuments/t/G/TBTN26/MEX569.docx</v>
      </c>
      <c r="T27" t="str">
        <f>HYPERLINK("https://docs.wto.org/imrd/directdoc.asp?DDFDocuments/u/G/TBTN26/MEX569.docx", "https://docs.wto.org/imrd/directdoc.asp?DDFDocuments/u/G/TBTN26/MEX569.docx")</f>
        <v>https://docs.wto.org/imrd/directdoc.asp?DDFDocuments/u/G/TBTN26/MEX569.docx</v>
      </c>
      <c r="U27" t="str">
        <f>HYPERLINK("https://docs.wto.org/imrd/directdoc.asp?DDFDocuments/v/G/TBTN26/MEX569.docx", "https://docs.wto.org/imrd/directdoc.asp?DDFDocuments/v/G/TBTN26/MEX569.docx")</f>
        <v>https://docs.wto.org/imrd/directdoc.asp?DDFDocuments/v/G/TBTN26/MEX569.docx</v>
      </c>
      <c r="V27" t="s">
        <v>46</v>
      </c>
      <c r="W27" t="s">
        <v>47</v>
      </c>
      <c r="X27" t="s">
        <v>46</v>
      </c>
      <c r="Y27" t="s">
        <v>47</v>
      </c>
      <c r="Z27" t="s">
        <v>47</v>
      </c>
      <c r="AA27" t="s">
        <v>47</v>
      </c>
      <c r="AB27" t="s">
        <v>47</v>
      </c>
      <c r="AC27" s="2" t="s">
        <v>82</v>
      </c>
      <c r="AD27" t="s">
        <v>41</v>
      </c>
      <c r="AE27" t="s">
        <v>41</v>
      </c>
      <c r="AF27" t="s">
        <v>41</v>
      </c>
      <c r="AG27" t="s">
        <v>41</v>
      </c>
      <c r="AH27" t="s">
        <v>41</v>
      </c>
      <c r="AI27" s="2" t="s">
        <v>41</v>
      </c>
    </row>
    <row r="28" spans="1:35" ht="75" x14ac:dyDescent="0.25">
      <c r="A28" s="8" t="s">
        <v>85</v>
      </c>
      <c r="B28" s="6" t="s">
        <v>75</v>
      </c>
      <c r="C28" s="7">
        <v>46171</v>
      </c>
      <c r="D28" s="9" t="str">
        <f>HYPERLINK("https://www.epingalert.org/en/Search?viewData= G/TBT/N/MEX/570"," G/TBT/N/MEX/570")</f>
        <v xml:space="preserve"> G/TBT/N/MEX/570</v>
      </c>
      <c r="E28" s="8" t="s">
        <v>83</v>
      </c>
      <c r="F28" s="8" t="s">
        <v>84</v>
      </c>
      <c r="H28" s="8" t="s">
        <v>41</v>
      </c>
      <c r="I28" s="8" t="s">
        <v>79</v>
      </c>
      <c r="J28" s="8" t="s">
        <v>80</v>
      </c>
      <c r="K28" s="8" t="s">
        <v>41</v>
      </c>
      <c r="L28" s="8" t="s">
        <v>41</v>
      </c>
      <c r="M28" s="6"/>
      <c r="N28" s="7">
        <v>46231</v>
      </c>
      <c r="O28" s="7" t="s">
        <v>43</v>
      </c>
      <c r="P28" s="7" t="s">
        <v>43</v>
      </c>
      <c r="Q28" s="6" t="s">
        <v>44</v>
      </c>
      <c r="R28" s="8" t="s">
        <v>86</v>
      </c>
      <c r="S28" t="str">
        <f>HYPERLINK("https://docs.wto.org/imrd/directdoc.asp?DDFDocuments/t/G/TBTN26/MEX570.docx", "https://docs.wto.org/imrd/directdoc.asp?DDFDocuments/t/G/TBTN26/MEX570.docx")</f>
        <v>https://docs.wto.org/imrd/directdoc.asp?DDFDocuments/t/G/TBTN26/MEX570.docx</v>
      </c>
      <c r="T28" t="str">
        <f>HYPERLINK("https://docs.wto.org/imrd/directdoc.asp?DDFDocuments/u/G/TBTN26/MEX570.docx", "https://docs.wto.org/imrd/directdoc.asp?DDFDocuments/u/G/TBTN26/MEX570.docx")</f>
        <v>https://docs.wto.org/imrd/directdoc.asp?DDFDocuments/u/G/TBTN26/MEX570.docx</v>
      </c>
      <c r="U28" t="str">
        <f>HYPERLINK("https://docs.wto.org/imrd/directdoc.asp?DDFDocuments/v/G/TBTN26/MEX570.docx", "https://docs.wto.org/imrd/directdoc.asp?DDFDocuments/v/G/TBTN26/MEX570.docx")</f>
        <v>https://docs.wto.org/imrd/directdoc.asp?DDFDocuments/v/G/TBTN26/MEX570.docx</v>
      </c>
      <c r="V28" t="s">
        <v>46</v>
      </c>
      <c r="W28" t="s">
        <v>47</v>
      </c>
      <c r="X28" t="s">
        <v>46</v>
      </c>
      <c r="Y28" t="s">
        <v>47</v>
      </c>
      <c r="Z28" t="s">
        <v>47</v>
      </c>
      <c r="AA28" t="s">
        <v>47</v>
      </c>
      <c r="AB28" t="s">
        <v>47</v>
      </c>
      <c r="AC28" s="2" t="s">
        <v>87</v>
      </c>
      <c r="AD28" t="s">
        <v>41</v>
      </c>
      <c r="AE28" t="s">
        <v>41</v>
      </c>
      <c r="AF28" t="s">
        <v>41</v>
      </c>
      <c r="AG28" t="s">
        <v>41</v>
      </c>
      <c r="AH28" t="s">
        <v>41</v>
      </c>
      <c r="AI28" s="2" t="s">
        <v>41</v>
      </c>
    </row>
    <row r="29" spans="1:35" ht="135" x14ac:dyDescent="0.25">
      <c r="A29" s="8" t="s">
        <v>91</v>
      </c>
      <c r="B29" s="6" t="s">
        <v>88</v>
      </c>
      <c r="C29" s="7">
        <v>46171</v>
      </c>
      <c r="D29" s="9" t="str">
        <f>HYPERLINK("https://www.epingalert.org/en/Search?viewData= G/TBT/N/USA/2285"," G/TBT/N/USA/2285")</f>
        <v xml:space="preserve"> G/TBT/N/USA/2285</v>
      </c>
      <c r="E29" s="8" t="s">
        <v>89</v>
      </c>
      <c r="F29" s="8" t="s">
        <v>90</v>
      </c>
      <c r="H29" s="8" t="s">
        <v>41</v>
      </c>
      <c r="I29" s="8" t="s">
        <v>92</v>
      </c>
      <c r="J29" s="8" t="s">
        <v>93</v>
      </c>
      <c r="K29" s="8" t="s">
        <v>41</v>
      </c>
      <c r="L29" s="8" t="s">
        <v>41</v>
      </c>
      <c r="M29" s="6"/>
      <c r="N29" s="7">
        <v>46230</v>
      </c>
      <c r="O29" s="7" t="s">
        <v>43</v>
      </c>
      <c r="P29" s="7" t="s">
        <v>43</v>
      </c>
      <c r="Q29" s="6" t="s">
        <v>44</v>
      </c>
      <c r="R29" s="8" t="s">
        <v>94</v>
      </c>
      <c r="S29" t="str">
        <f>HYPERLINK("https://docs.wto.org/imrd/directdoc.asp?DDFDocuments/t/G/TBTN26/USA2285.docx", "https://docs.wto.org/imrd/directdoc.asp?DDFDocuments/t/G/TBTN26/USA2285.docx")</f>
        <v>https://docs.wto.org/imrd/directdoc.asp?DDFDocuments/t/G/TBTN26/USA2285.docx</v>
      </c>
      <c r="T29" t="str">
        <f>HYPERLINK("https://docs.wto.org/imrd/directdoc.asp?DDFDocuments/u/G/TBTN26/USA2285.docx", "https://docs.wto.org/imrd/directdoc.asp?DDFDocuments/u/G/TBTN26/USA2285.docx")</f>
        <v>https://docs.wto.org/imrd/directdoc.asp?DDFDocuments/u/G/TBTN26/USA2285.docx</v>
      </c>
      <c r="U29" t="str">
        <f>HYPERLINK("https://docs.wto.org/imrd/directdoc.asp?DDFDocuments/v/G/TBTN26/USA2285.docx", "https://docs.wto.org/imrd/directdoc.asp?DDFDocuments/v/G/TBTN26/USA2285.docx")</f>
        <v>https://docs.wto.org/imrd/directdoc.asp?DDFDocuments/v/G/TBTN26/USA2285.docx</v>
      </c>
      <c r="V29" t="s">
        <v>46</v>
      </c>
      <c r="W29" t="s">
        <v>47</v>
      </c>
      <c r="X29" t="s">
        <v>46</v>
      </c>
      <c r="Y29" t="s">
        <v>47</v>
      </c>
      <c r="Z29" t="s">
        <v>47</v>
      </c>
      <c r="AA29" t="s">
        <v>47</v>
      </c>
      <c r="AB29" t="s">
        <v>47</v>
      </c>
      <c r="AC29" s="2" t="s">
        <v>95</v>
      </c>
      <c r="AD29" t="s">
        <v>41</v>
      </c>
      <c r="AE29" t="s">
        <v>41</v>
      </c>
      <c r="AF29" t="s">
        <v>41</v>
      </c>
      <c r="AG29" t="s">
        <v>41</v>
      </c>
      <c r="AH29" t="s">
        <v>41</v>
      </c>
      <c r="AI29" s="2" t="s">
        <v>41</v>
      </c>
    </row>
    <row r="30" spans="1:35" ht="409.5" x14ac:dyDescent="0.25">
      <c r="A30" s="8" t="s">
        <v>99</v>
      </c>
      <c r="B30" s="6" t="s">
        <v>96</v>
      </c>
      <c r="C30" s="7">
        <v>46171</v>
      </c>
      <c r="D30" s="9" t="str">
        <f>HYPERLINK("https://www.epingalert.org/en/Search?viewData= G/TBT/N/VNM/407"," G/TBT/N/VNM/407")</f>
        <v xml:space="preserve"> G/TBT/N/VNM/407</v>
      </c>
      <c r="E30" s="8" t="s">
        <v>97</v>
      </c>
      <c r="F30" s="8" t="s">
        <v>98</v>
      </c>
      <c r="H30" s="8" t="s">
        <v>41</v>
      </c>
      <c r="I30" s="8" t="s">
        <v>100</v>
      </c>
      <c r="J30" s="8" t="s">
        <v>101</v>
      </c>
      <c r="K30" s="8" t="s">
        <v>102</v>
      </c>
      <c r="L30" s="8" t="s">
        <v>41</v>
      </c>
      <c r="M30" s="6"/>
      <c r="N30" s="7">
        <v>46231</v>
      </c>
      <c r="O30" s="7">
        <v>46235</v>
      </c>
      <c r="P30" s="7">
        <v>46387</v>
      </c>
      <c r="Q30" s="6" t="s">
        <v>44</v>
      </c>
      <c r="R30" s="8" t="s">
        <v>103</v>
      </c>
      <c r="S30" t="str">
        <f>HYPERLINK("https://docs.wto.org/imrd/directdoc.asp?DDFDocuments/t/G/TBTN26/VNM407.docx", "https://docs.wto.org/imrd/directdoc.asp?DDFDocuments/t/G/TBTN26/VNM407.docx")</f>
        <v>https://docs.wto.org/imrd/directdoc.asp?DDFDocuments/t/G/TBTN26/VNM407.docx</v>
      </c>
      <c r="T30" t="str">
        <f>HYPERLINK("https://docs.wto.org/imrd/directdoc.asp?DDFDocuments/u/G/TBTN26/VNM407.docx", "https://docs.wto.org/imrd/directdoc.asp?DDFDocuments/u/G/TBTN26/VNM407.docx")</f>
        <v>https://docs.wto.org/imrd/directdoc.asp?DDFDocuments/u/G/TBTN26/VNM407.docx</v>
      </c>
      <c r="U30" t="str">
        <f>HYPERLINK("https://docs.wto.org/imrd/directdoc.asp?DDFDocuments/v/G/TBTN26/VNM407.docx", "https://docs.wto.org/imrd/directdoc.asp?DDFDocuments/v/G/TBTN26/VNM407.docx")</f>
        <v>https://docs.wto.org/imrd/directdoc.asp?DDFDocuments/v/G/TBTN26/VNM407.docx</v>
      </c>
      <c r="V30" t="s">
        <v>46</v>
      </c>
      <c r="W30" t="s">
        <v>47</v>
      </c>
      <c r="X30" t="s">
        <v>47</v>
      </c>
      <c r="Y30" t="s">
        <v>47</v>
      </c>
      <c r="Z30" t="s">
        <v>47</v>
      </c>
      <c r="AA30" t="s">
        <v>47</v>
      </c>
      <c r="AB30" t="s">
        <v>47</v>
      </c>
      <c r="AC30" s="2" t="s">
        <v>104</v>
      </c>
      <c r="AD30" t="s">
        <v>41</v>
      </c>
      <c r="AE30" t="s">
        <v>41</v>
      </c>
      <c r="AF30" t="s">
        <v>41</v>
      </c>
      <c r="AG30" t="s">
        <v>41</v>
      </c>
      <c r="AH30" t="s">
        <v>41</v>
      </c>
      <c r="AI30" s="2" t="s">
        <v>41</v>
      </c>
    </row>
    <row r="31" spans="1:35" ht="409.5" x14ac:dyDescent="0.25">
      <c r="A31" s="8" t="s">
        <v>107</v>
      </c>
      <c r="B31" s="6" t="s">
        <v>96</v>
      </c>
      <c r="C31" s="7">
        <v>46171</v>
      </c>
      <c r="D31" s="9" t="str">
        <f>HYPERLINK("https://www.epingalert.org/en/Search?viewData= G/TBT/N/VNM/408"," G/TBT/N/VNM/408")</f>
        <v xml:space="preserve"> G/TBT/N/VNM/408</v>
      </c>
      <c r="E31" s="8" t="s">
        <v>105</v>
      </c>
      <c r="F31" s="8" t="s">
        <v>106</v>
      </c>
      <c r="H31" s="8" t="s">
        <v>108</v>
      </c>
      <c r="I31" s="8" t="s">
        <v>41</v>
      </c>
      <c r="J31" s="8" t="s">
        <v>109</v>
      </c>
      <c r="K31" s="8" t="s">
        <v>110</v>
      </c>
      <c r="L31" s="8" t="s">
        <v>41</v>
      </c>
      <c r="M31" s="6"/>
      <c r="N31" s="7">
        <v>46193</v>
      </c>
      <c r="O31" s="7" t="s">
        <v>43</v>
      </c>
      <c r="P31" s="7">
        <v>46204</v>
      </c>
      <c r="Q31" s="6" t="s">
        <v>44</v>
      </c>
      <c r="R31" s="8" t="s">
        <v>111</v>
      </c>
      <c r="S31" t="str">
        <f>HYPERLINK("https://docs.wto.org/imrd/directdoc.asp?DDFDocuments/t/G/TBTN26/VNM408.docx", "https://docs.wto.org/imrd/directdoc.asp?DDFDocuments/t/G/TBTN26/VNM408.docx")</f>
        <v>https://docs.wto.org/imrd/directdoc.asp?DDFDocuments/t/G/TBTN26/VNM408.docx</v>
      </c>
      <c r="T31" t="str">
        <f>HYPERLINK("https://docs.wto.org/imrd/directdoc.asp?DDFDocuments/u/G/TBTN26/VNM408.docx", "https://docs.wto.org/imrd/directdoc.asp?DDFDocuments/u/G/TBTN26/VNM408.docx")</f>
        <v>https://docs.wto.org/imrd/directdoc.asp?DDFDocuments/u/G/TBTN26/VNM408.docx</v>
      </c>
      <c r="U31" t="str">
        <f>HYPERLINK("https://docs.wto.org/imrd/directdoc.asp?DDFDocuments/v/G/TBTN26/VNM408.docx", "https://docs.wto.org/imrd/directdoc.asp?DDFDocuments/v/G/TBTN26/VNM408.docx")</f>
        <v>https://docs.wto.org/imrd/directdoc.asp?DDFDocuments/v/G/TBTN26/VNM408.docx</v>
      </c>
      <c r="V31" t="s">
        <v>46</v>
      </c>
      <c r="W31" t="s">
        <v>47</v>
      </c>
      <c r="X31" t="s">
        <v>46</v>
      </c>
      <c r="Y31" t="s">
        <v>47</v>
      </c>
      <c r="Z31" t="s">
        <v>47</v>
      </c>
      <c r="AA31" t="s">
        <v>47</v>
      </c>
      <c r="AB31" t="s">
        <v>47</v>
      </c>
      <c r="AC31" s="2" t="s">
        <v>112</v>
      </c>
      <c r="AD31" t="s">
        <v>41</v>
      </c>
      <c r="AE31" t="s">
        <v>41</v>
      </c>
      <c r="AF31" t="s">
        <v>41</v>
      </c>
      <c r="AG31" t="s">
        <v>41</v>
      </c>
      <c r="AH31" t="s">
        <v>41</v>
      </c>
      <c r="AI31" s="2" t="s">
        <v>41</v>
      </c>
    </row>
    <row r="32" spans="1:35" ht="285" x14ac:dyDescent="0.25">
      <c r="A32" s="8" t="s">
        <v>116</v>
      </c>
      <c r="B32" s="6" t="s">
        <v>113</v>
      </c>
      <c r="C32" s="7">
        <v>46170</v>
      </c>
      <c r="D32" s="9" t="str">
        <f>HYPERLINK("https://www.epingalert.org/en/Search?viewData= G/TBT/N/EU/1212"," G/TBT/N/EU/1212")</f>
        <v xml:space="preserve"> G/TBT/N/EU/1212</v>
      </c>
      <c r="E32" s="8" t="s">
        <v>114</v>
      </c>
      <c r="F32" s="8" t="s">
        <v>115</v>
      </c>
      <c r="H32" s="8" t="s">
        <v>117</v>
      </c>
      <c r="I32" s="8" t="s">
        <v>118</v>
      </c>
      <c r="J32" s="8" t="s">
        <v>119</v>
      </c>
      <c r="K32" s="8" t="s">
        <v>120</v>
      </c>
      <c r="L32" s="8" t="s">
        <v>41</v>
      </c>
      <c r="M32" s="6"/>
      <c r="N32" s="7">
        <v>46200</v>
      </c>
      <c r="O32" s="7" t="s">
        <v>121</v>
      </c>
      <c r="P32" s="7" t="s">
        <v>122</v>
      </c>
      <c r="Q32" s="6" t="s">
        <v>44</v>
      </c>
      <c r="R32" s="8" t="s">
        <v>123</v>
      </c>
      <c r="S32" t="str">
        <f>HYPERLINK("https://docs.wto.org/imrd/directdoc.asp?DDFDocuments/t/G/TBTN26/EU1212.docx", "https://docs.wto.org/imrd/directdoc.asp?DDFDocuments/t/G/TBTN26/EU1212.docx")</f>
        <v>https://docs.wto.org/imrd/directdoc.asp?DDFDocuments/t/G/TBTN26/EU1212.docx</v>
      </c>
      <c r="T32" t="str">
        <f>HYPERLINK("https://docs.wto.org/imrd/directdoc.asp?DDFDocuments/u/G/TBTN26/EU1212.docx", "https://docs.wto.org/imrd/directdoc.asp?DDFDocuments/u/G/TBTN26/EU1212.docx")</f>
        <v>https://docs.wto.org/imrd/directdoc.asp?DDFDocuments/u/G/TBTN26/EU1212.docx</v>
      </c>
      <c r="U32" t="str">
        <f>HYPERLINK("https://docs.wto.org/imrd/directdoc.asp?DDFDocuments/v/G/TBTN26/EU1212.docx", "https://docs.wto.org/imrd/directdoc.asp?DDFDocuments/v/G/TBTN26/EU1212.docx")</f>
        <v>https://docs.wto.org/imrd/directdoc.asp?DDFDocuments/v/G/TBTN26/EU1212.docx</v>
      </c>
      <c r="V32" t="s">
        <v>46</v>
      </c>
      <c r="W32" t="s">
        <v>47</v>
      </c>
      <c r="X32" t="s">
        <v>46</v>
      </c>
      <c r="Y32" t="s">
        <v>47</v>
      </c>
      <c r="Z32" t="s">
        <v>47</v>
      </c>
      <c r="AA32" t="s">
        <v>47</v>
      </c>
      <c r="AB32" t="s">
        <v>47</v>
      </c>
      <c r="AC32" s="2" t="s">
        <v>124</v>
      </c>
      <c r="AD32" t="s">
        <v>41</v>
      </c>
      <c r="AE32" t="s">
        <v>41</v>
      </c>
      <c r="AF32" t="s">
        <v>41</v>
      </c>
      <c r="AG32" t="s">
        <v>41</v>
      </c>
      <c r="AH32" t="s">
        <v>41</v>
      </c>
      <c r="AI32" s="2" t="s">
        <v>41</v>
      </c>
    </row>
    <row r="33" spans="1:35" ht="210" x14ac:dyDescent="0.25">
      <c r="A33" s="8" t="s">
        <v>127</v>
      </c>
      <c r="B33" s="6" t="s">
        <v>113</v>
      </c>
      <c r="C33" s="7">
        <v>46170</v>
      </c>
      <c r="D33" s="9" t="str">
        <f>HYPERLINK("https://www.epingalert.org/en/Search?viewData= G/TBT/N/EU/1213"," G/TBT/N/EU/1213")</f>
        <v xml:space="preserve"> G/TBT/N/EU/1213</v>
      </c>
      <c r="E33" s="8" t="s">
        <v>125</v>
      </c>
      <c r="F33" s="8" t="s">
        <v>126</v>
      </c>
      <c r="H33" s="8" t="s">
        <v>117</v>
      </c>
      <c r="I33" s="8" t="s">
        <v>118</v>
      </c>
      <c r="J33" s="8" t="s">
        <v>119</v>
      </c>
      <c r="K33" s="8" t="s">
        <v>128</v>
      </c>
      <c r="L33" s="8" t="s">
        <v>41</v>
      </c>
      <c r="M33" s="6"/>
      <c r="N33" s="7">
        <v>46200</v>
      </c>
      <c r="O33" s="7" t="s">
        <v>121</v>
      </c>
      <c r="P33" s="7" t="s">
        <v>122</v>
      </c>
      <c r="Q33" s="6" t="s">
        <v>44</v>
      </c>
      <c r="R33" s="8" t="s">
        <v>129</v>
      </c>
      <c r="S33" t="str">
        <f>HYPERLINK("https://docs.wto.org/imrd/directdoc.asp?DDFDocuments/t/G/TBTN26/EU1213.docx", "https://docs.wto.org/imrd/directdoc.asp?DDFDocuments/t/G/TBTN26/EU1213.docx")</f>
        <v>https://docs.wto.org/imrd/directdoc.asp?DDFDocuments/t/G/TBTN26/EU1213.docx</v>
      </c>
      <c r="T33" t="str">
        <f>HYPERLINK("https://docs.wto.org/imrd/directdoc.asp?DDFDocuments/u/G/TBTN26/EU1213.docx", "https://docs.wto.org/imrd/directdoc.asp?DDFDocuments/u/G/TBTN26/EU1213.docx")</f>
        <v>https://docs.wto.org/imrd/directdoc.asp?DDFDocuments/u/G/TBTN26/EU1213.docx</v>
      </c>
      <c r="U33" t="str">
        <f>HYPERLINK("https://docs.wto.org/imrd/directdoc.asp?DDFDocuments/v/G/TBTN26/EU1213.docx", "https://docs.wto.org/imrd/directdoc.asp?DDFDocuments/v/G/TBTN26/EU1213.docx")</f>
        <v>https://docs.wto.org/imrd/directdoc.asp?DDFDocuments/v/G/TBTN26/EU1213.docx</v>
      </c>
      <c r="V33" t="s">
        <v>46</v>
      </c>
      <c r="W33" t="s">
        <v>47</v>
      </c>
      <c r="X33" t="s">
        <v>46</v>
      </c>
      <c r="Y33" t="s">
        <v>47</v>
      </c>
      <c r="Z33" t="s">
        <v>47</v>
      </c>
      <c r="AA33" t="s">
        <v>47</v>
      </c>
      <c r="AB33" t="s">
        <v>47</v>
      </c>
      <c r="AC33" s="2" t="s">
        <v>130</v>
      </c>
      <c r="AD33" t="s">
        <v>41</v>
      </c>
      <c r="AE33" t="s">
        <v>41</v>
      </c>
      <c r="AF33" t="s">
        <v>41</v>
      </c>
      <c r="AG33" t="s">
        <v>41</v>
      </c>
      <c r="AH33" t="s">
        <v>41</v>
      </c>
      <c r="AI33" s="2" t="s">
        <v>41</v>
      </c>
    </row>
    <row r="34" spans="1:35" ht="180" x14ac:dyDescent="0.25">
      <c r="A34" s="8" t="s">
        <v>133</v>
      </c>
      <c r="B34" s="6" t="s">
        <v>88</v>
      </c>
      <c r="C34" s="7">
        <v>46170</v>
      </c>
      <c r="D34" s="9" t="str">
        <f>HYPERLINK("https://www.epingalert.org/en/Search?viewData= G/TBT/N/USA/2283"," G/TBT/N/USA/2283")</f>
        <v xml:space="preserve"> G/TBT/N/USA/2283</v>
      </c>
      <c r="E34" s="8" t="s">
        <v>131</v>
      </c>
      <c r="F34" s="8" t="s">
        <v>132</v>
      </c>
      <c r="H34" s="8" t="s">
        <v>41</v>
      </c>
      <c r="I34" s="8" t="s">
        <v>134</v>
      </c>
      <c r="J34" s="8" t="s">
        <v>135</v>
      </c>
      <c r="K34" s="8" t="s">
        <v>41</v>
      </c>
      <c r="L34" s="8" t="s">
        <v>41</v>
      </c>
      <c r="M34" s="6"/>
      <c r="N34" s="7">
        <v>46202</v>
      </c>
      <c r="O34" s="7" t="s">
        <v>43</v>
      </c>
      <c r="P34" s="7" t="s">
        <v>43</v>
      </c>
      <c r="Q34" s="6" t="s">
        <v>44</v>
      </c>
      <c r="R34" s="8" t="s">
        <v>136</v>
      </c>
      <c r="S34" t="str">
        <f>HYPERLINK("https://docs.wto.org/imrd/directdoc.asp?DDFDocuments/t/G/TBTN26/USA2283.docx", "https://docs.wto.org/imrd/directdoc.asp?DDFDocuments/t/G/TBTN26/USA2283.docx")</f>
        <v>https://docs.wto.org/imrd/directdoc.asp?DDFDocuments/t/G/TBTN26/USA2283.docx</v>
      </c>
      <c r="T34" t="str">
        <f>HYPERLINK("https://docs.wto.org/imrd/directdoc.asp?DDFDocuments/u/G/TBTN26/USA2283.docx", "https://docs.wto.org/imrd/directdoc.asp?DDFDocuments/u/G/TBTN26/USA2283.docx")</f>
        <v>https://docs.wto.org/imrd/directdoc.asp?DDFDocuments/u/G/TBTN26/USA2283.docx</v>
      </c>
      <c r="U34" t="str">
        <f>HYPERLINK("https://docs.wto.org/imrd/directdoc.asp?DDFDocuments/v/G/TBTN26/USA2283.docx", "https://docs.wto.org/imrd/directdoc.asp?DDFDocuments/v/G/TBTN26/USA2283.docx")</f>
        <v>https://docs.wto.org/imrd/directdoc.asp?DDFDocuments/v/G/TBTN26/USA2283.docx</v>
      </c>
      <c r="V34" t="s">
        <v>47</v>
      </c>
      <c r="W34" t="s">
        <v>47</v>
      </c>
      <c r="X34" t="s">
        <v>47</v>
      </c>
      <c r="Y34" t="s">
        <v>47</v>
      </c>
      <c r="Z34" t="s">
        <v>46</v>
      </c>
      <c r="AA34" t="s">
        <v>46</v>
      </c>
      <c r="AB34" t="s">
        <v>47</v>
      </c>
      <c r="AC34" s="2" t="s">
        <v>137</v>
      </c>
      <c r="AD34" t="s">
        <v>41</v>
      </c>
      <c r="AE34" t="s">
        <v>41</v>
      </c>
      <c r="AF34" t="s">
        <v>41</v>
      </c>
      <c r="AG34" t="s">
        <v>41</v>
      </c>
      <c r="AH34" t="s">
        <v>41</v>
      </c>
      <c r="AI34" s="2" t="s">
        <v>41</v>
      </c>
    </row>
    <row r="35" spans="1:35" ht="255" x14ac:dyDescent="0.25">
      <c r="A35" s="8" t="s">
        <v>140</v>
      </c>
      <c r="B35" s="6" t="s">
        <v>88</v>
      </c>
      <c r="C35" s="7">
        <v>46170</v>
      </c>
      <c r="D35" s="9" t="str">
        <f>HYPERLINK("https://www.epingalert.org/en/Search?viewData= G/TBT/N/USA/2284"," G/TBT/N/USA/2284")</f>
        <v xml:space="preserve"> G/TBT/N/USA/2284</v>
      </c>
      <c r="E35" s="8" t="s">
        <v>138</v>
      </c>
      <c r="F35" s="8" t="s">
        <v>139</v>
      </c>
      <c r="H35" s="8" t="s">
        <v>41</v>
      </c>
      <c r="I35" s="8" t="s">
        <v>141</v>
      </c>
      <c r="J35" s="8" t="s">
        <v>142</v>
      </c>
      <c r="K35" s="8" t="s">
        <v>41</v>
      </c>
      <c r="L35" s="8" t="s">
        <v>41</v>
      </c>
      <c r="M35" s="6"/>
      <c r="N35" s="7">
        <v>46213</v>
      </c>
      <c r="O35" s="7" t="s">
        <v>43</v>
      </c>
      <c r="P35" s="7" t="s">
        <v>43</v>
      </c>
      <c r="Q35" s="6" t="s">
        <v>44</v>
      </c>
      <c r="R35" s="8" t="s">
        <v>143</v>
      </c>
      <c r="S35" t="str">
        <f>HYPERLINK("https://docs.wto.org/imrd/directdoc.asp?DDFDocuments/t/G/TBTN26/USA2284.docx", "https://docs.wto.org/imrd/directdoc.asp?DDFDocuments/t/G/TBTN26/USA2284.docx")</f>
        <v>https://docs.wto.org/imrd/directdoc.asp?DDFDocuments/t/G/TBTN26/USA2284.docx</v>
      </c>
      <c r="T35" t="str">
        <f>HYPERLINK("https://docs.wto.org/imrd/directdoc.asp?DDFDocuments/u/G/TBTN26/USA2284.docx", "https://docs.wto.org/imrd/directdoc.asp?DDFDocuments/u/G/TBTN26/USA2284.docx")</f>
        <v>https://docs.wto.org/imrd/directdoc.asp?DDFDocuments/u/G/TBTN26/USA2284.docx</v>
      </c>
      <c r="U35" t="str">
        <f>HYPERLINK("https://docs.wto.org/imrd/directdoc.asp?DDFDocuments/v/G/TBTN26/USA2284.docx", "https://docs.wto.org/imrd/directdoc.asp?DDFDocuments/v/G/TBTN26/USA2284.docx")</f>
        <v>https://docs.wto.org/imrd/directdoc.asp?DDFDocuments/v/G/TBTN26/USA2284.docx</v>
      </c>
      <c r="V35" t="s">
        <v>46</v>
      </c>
      <c r="W35" t="s">
        <v>47</v>
      </c>
      <c r="X35" t="s">
        <v>47</v>
      </c>
      <c r="Y35" t="s">
        <v>47</v>
      </c>
      <c r="Z35" t="s">
        <v>47</v>
      </c>
      <c r="AA35" t="s">
        <v>47</v>
      </c>
      <c r="AB35" t="s">
        <v>47</v>
      </c>
      <c r="AC35" s="2" t="s">
        <v>144</v>
      </c>
      <c r="AD35" t="s">
        <v>41</v>
      </c>
      <c r="AE35" t="s">
        <v>41</v>
      </c>
      <c r="AF35" t="s">
        <v>41</v>
      </c>
      <c r="AG35" t="s">
        <v>41</v>
      </c>
      <c r="AH35" t="s">
        <v>41</v>
      </c>
      <c r="AI35" s="2" t="s">
        <v>41</v>
      </c>
    </row>
    <row r="36" spans="1:35" ht="105" x14ac:dyDescent="0.25">
      <c r="A36" s="8" t="s">
        <v>148</v>
      </c>
      <c r="B36" s="6" t="s">
        <v>145</v>
      </c>
      <c r="C36" s="7">
        <v>46169</v>
      </c>
      <c r="D36" s="9" t="str">
        <f>HYPERLINK("https://www.epingalert.org/en/Search?viewData= G/TBT/N/CHN/2256"," G/TBT/N/CHN/2256")</f>
        <v xml:space="preserve"> G/TBT/N/CHN/2256</v>
      </c>
      <c r="E36" s="8" t="s">
        <v>146</v>
      </c>
      <c r="F36" s="8" t="s">
        <v>147</v>
      </c>
      <c r="H36" s="8" t="s">
        <v>149</v>
      </c>
      <c r="I36" s="8" t="s">
        <v>150</v>
      </c>
      <c r="J36" s="8" t="s">
        <v>151</v>
      </c>
      <c r="K36" s="8" t="s">
        <v>41</v>
      </c>
      <c r="L36" s="8" t="s">
        <v>41</v>
      </c>
      <c r="M36" s="6"/>
      <c r="N36" s="7">
        <v>46229</v>
      </c>
      <c r="O36" s="7" t="s">
        <v>43</v>
      </c>
      <c r="P36" s="7" t="s">
        <v>152</v>
      </c>
      <c r="Q36" s="6" t="s">
        <v>44</v>
      </c>
      <c r="R36" s="8" t="s">
        <v>153</v>
      </c>
      <c r="S36" t="str">
        <f>HYPERLINK("https://docs.wto.org/imrd/directdoc.asp?DDFDocuments/t/G/TBTN26/CHN2256.docx", "https://docs.wto.org/imrd/directdoc.asp?DDFDocuments/t/G/TBTN26/CHN2256.docx")</f>
        <v>https://docs.wto.org/imrd/directdoc.asp?DDFDocuments/t/G/TBTN26/CHN2256.docx</v>
      </c>
      <c r="T36" t="str">
        <f>HYPERLINK("https://docs.wto.org/imrd/directdoc.asp?DDFDocuments/u/G/TBTN26/CHN2256.docx", "https://docs.wto.org/imrd/directdoc.asp?DDFDocuments/u/G/TBTN26/CHN2256.docx")</f>
        <v>https://docs.wto.org/imrd/directdoc.asp?DDFDocuments/u/G/TBTN26/CHN2256.docx</v>
      </c>
      <c r="U36" t="str">
        <f>HYPERLINK("https://docs.wto.org/imrd/directdoc.asp?DDFDocuments/v/G/TBTN26/CHN2256.docx", "https://docs.wto.org/imrd/directdoc.asp?DDFDocuments/v/G/TBTN26/CHN2256.docx")</f>
        <v>https://docs.wto.org/imrd/directdoc.asp?DDFDocuments/v/G/TBTN26/CHN2256.docx</v>
      </c>
      <c r="V36" t="s">
        <v>46</v>
      </c>
      <c r="W36" t="s">
        <v>47</v>
      </c>
      <c r="X36" t="s">
        <v>47</v>
      </c>
      <c r="Y36" t="s">
        <v>47</v>
      </c>
      <c r="Z36" t="s">
        <v>47</v>
      </c>
      <c r="AA36" t="s">
        <v>47</v>
      </c>
      <c r="AB36" t="s">
        <v>47</v>
      </c>
      <c r="AC36" s="2" t="s">
        <v>41</v>
      </c>
      <c r="AD36" t="s">
        <v>41</v>
      </c>
      <c r="AE36" t="s">
        <v>41</v>
      </c>
      <c r="AF36" t="s">
        <v>41</v>
      </c>
      <c r="AG36" t="s">
        <v>41</v>
      </c>
      <c r="AH36" t="s">
        <v>41</v>
      </c>
      <c r="AI36" s="2" t="s">
        <v>41</v>
      </c>
    </row>
    <row r="37" spans="1:35" ht="105" x14ac:dyDescent="0.25">
      <c r="A37" s="8" t="s">
        <v>157</v>
      </c>
      <c r="B37" s="6" t="s">
        <v>154</v>
      </c>
      <c r="C37" s="7">
        <v>46169</v>
      </c>
      <c r="D37" s="9" t="str">
        <f>HYPERLINK("https://www.epingalert.org/en/Search?viewData= G/TBT/N/PHL/368"," G/TBT/N/PHL/368")</f>
        <v xml:space="preserve"> G/TBT/N/PHL/368</v>
      </c>
      <c r="E37" s="8" t="s">
        <v>155</v>
      </c>
      <c r="F37" s="8" t="s">
        <v>156</v>
      </c>
      <c r="H37" s="8" t="s">
        <v>41</v>
      </c>
      <c r="I37" s="8" t="s">
        <v>158</v>
      </c>
      <c r="J37" s="8" t="s">
        <v>101</v>
      </c>
      <c r="K37" s="8" t="s">
        <v>41</v>
      </c>
      <c r="L37" s="8" t="s">
        <v>41</v>
      </c>
      <c r="M37" s="6"/>
      <c r="N37" s="7">
        <v>46228</v>
      </c>
      <c r="O37" s="7" t="s">
        <v>43</v>
      </c>
      <c r="P37" s="7" t="s">
        <v>43</v>
      </c>
      <c r="Q37" s="6" t="s">
        <v>44</v>
      </c>
      <c r="R37" s="8" t="s">
        <v>159</v>
      </c>
      <c r="S37" t="str">
        <f>HYPERLINK("https://docs.wto.org/imrd/directdoc.asp?DDFDocuments/t/G/TBTN26/PHL368.docx", "https://docs.wto.org/imrd/directdoc.asp?DDFDocuments/t/G/TBTN26/PHL368.docx")</f>
        <v>https://docs.wto.org/imrd/directdoc.asp?DDFDocuments/t/G/TBTN26/PHL368.docx</v>
      </c>
      <c r="T37" t="str">
        <f>HYPERLINK("https://docs.wto.org/imrd/directdoc.asp?DDFDocuments/u/G/TBTN26/PHL368.docx", "https://docs.wto.org/imrd/directdoc.asp?DDFDocuments/u/G/TBTN26/PHL368.docx")</f>
        <v>https://docs.wto.org/imrd/directdoc.asp?DDFDocuments/u/G/TBTN26/PHL368.docx</v>
      </c>
      <c r="U37" t="str">
        <f>HYPERLINK("https://docs.wto.org/imrd/directdoc.asp?DDFDocuments/v/G/TBTN26/PHL368.docx", "https://docs.wto.org/imrd/directdoc.asp?DDFDocuments/v/G/TBTN26/PHL368.docx")</f>
        <v>https://docs.wto.org/imrd/directdoc.asp?DDFDocuments/v/G/TBTN26/PHL368.docx</v>
      </c>
      <c r="V37" t="s">
        <v>46</v>
      </c>
      <c r="W37" t="s">
        <v>47</v>
      </c>
      <c r="X37" t="s">
        <v>47</v>
      </c>
      <c r="Y37" t="s">
        <v>47</v>
      </c>
      <c r="Z37" t="s">
        <v>47</v>
      </c>
      <c r="AA37" t="s">
        <v>47</v>
      </c>
      <c r="AB37" t="s">
        <v>47</v>
      </c>
      <c r="AC37" s="2" t="s">
        <v>160</v>
      </c>
      <c r="AD37" t="s">
        <v>41</v>
      </c>
      <c r="AE37" t="s">
        <v>41</v>
      </c>
      <c r="AF37" t="s">
        <v>41</v>
      </c>
      <c r="AG37" t="s">
        <v>41</v>
      </c>
      <c r="AH37" t="s">
        <v>41</v>
      </c>
      <c r="AI37" s="2" t="s">
        <v>41</v>
      </c>
    </row>
    <row r="38" spans="1:35" ht="105" x14ac:dyDescent="0.25">
      <c r="A38" s="8" t="s">
        <v>163</v>
      </c>
      <c r="B38" s="6" t="s">
        <v>96</v>
      </c>
      <c r="C38" s="7">
        <v>46169</v>
      </c>
      <c r="D38" s="9" t="str">
        <f>HYPERLINK("https://www.epingalert.org/en/Search?viewData= G/TBT/N/VNM/406"," G/TBT/N/VNM/406")</f>
        <v xml:space="preserve"> G/TBT/N/VNM/406</v>
      </c>
      <c r="E38" s="8" t="s">
        <v>161</v>
      </c>
      <c r="F38" s="8" t="s">
        <v>162</v>
      </c>
      <c r="H38" s="8" t="s">
        <v>41</v>
      </c>
      <c r="I38" s="8" t="s">
        <v>164</v>
      </c>
      <c r="J38" s="8" t="s">
        <v>165</v>
      </c>
      <c r="K38" s="8" t="s">
        <v>166</v>
      </c>
      <c r="L38" s="8" t="s">
        <v>41</v>
      </c>
      <c r="M38" s="6"/>
      <c r="N38" s="7">
        <v>46199</v>
      </c>
      <c r="O38" s="7">
        <v>46174</v>
      </c>
      <c r="P38" s="7">
        <v>46204</v>
      </c>
      <c r="Q38" s="6" t="s">
        <v>44</v>
      </c>
      <c r="R38" s="8" t="s">
        <v>167</v>
      </c>
      <c r="S38" t="str">
        <f>HYPERLINK("https://docs.wto.org/imrd/directdoc.asp?DDFDocuments/t/G/TBTN26/VNM406.docx", "https://docs.wto.org/imrd/directdoc.asp?DDFDocuments/t/G/TBTN26/VNM406.docx")</f>
        <v>https://docs.wto.org/imrd/directdoc.asp?DDFDocuments/t/G/TBTN26/VNM406.docx</v>
      </c>
      <c r="T38" t="str">
        <f>HYPERLINK("https://docs.wto.org/imrd/directdoc.asp?DDFDocuments/u/G/TBTN26/VNM406.docx", "https://docs.wto.org/imrd/directdoc.asp?DDFDocuments/u/G/TBTN26/VNM406.docx")</f>
        <v>https://docs.wto.org/imrd/directdoc.asp?DDFDocuments/u/G/TBTN26/VNM406.docx</v>
      </c>
      <c r="U38" t="str">
        <f>HYPERLINK("https://docs.wto.org/imrd/directdoc.asp?DDFDocuments/v/G/TBTN26/VNM406.docx", "https://docs.wto.org/imrd/directdoc.asp?DDFDocuments/v/G/TBTN26/VNM406.docx")</f>
        <v>https://docs.wto.org/imrd/directdoc.asp?DDFDocuments/v/G/TBTN26/VNM406.docx</v>
      </c>
      <c r="V38" t="s">
        <v>47</v>
      </c>
      <c r="W38" t="s">
        <v>47</v>
      </c>
      <c r="X38" t="s">
        <v>46</v>
      </c>
      <c r="Y38" t="s">
        <v>47</v>
      </c>
      <c r="Z38" t="s">
        <v>47</v>
      </c>
      <c r="AA38" t="s">
        <v>47</v>
      </c>
      <c r="AB38" t="s">
        <v>47</v>
      </c>
      <c r="AC38" s="2" t="s">
        <v>168</v>
      </c>
      <c r="AD38" t="s">
        <v>41</v>
      </c>
      <c r="AE38" t="s">
        <v>41</v>
      </c>
      <c r="AF38" t="s">
        <v>41</v>
      </c>
      <c r="AG38" t="s">
        <v>41</v>
      </c>
      <c r="AH38" t="s">
        <v>41</v>
      </c>
      <c r="AI38" s="2" t="s">
        <v>41</v>
      </c>
    </row>
    <row r="39" spans="1:35" ht="315" x14ac:dyDescent="0.25">
      <c r="A39" s="8" t="s">
        <v>171</v>
      </c>
      <c r="B39" s="6" t="s">
        <v>34</v>
      </c>
      <c r="C39" s="7">
        <v>46168</v>
      </c>
      <c r="D39" s="9" t="str">
        <f>HYPERLINK("https://www.epingalert.org/en/Search?viewData= G/TBT/N/BDI/762, G/TBT/N/KEN/2052, G/TBT/N/RWA/1419, G/TBT/N/TZA/1597, G/TBT/N/UGA/2374"," G/TBT/N/BDI/762, G/TBT/N/KEN/2052, G/TBT/N/RWA/1419, G/TBT/N/TZA/1597, G/TBT/N/UGA/2374")</f>
        <v xml:space="preserve"> G/TBT/N/BDI/762, G/TBT/N/KEN/2052, G/TBT/N/RWA/1419, G/TBT/N/TZA/1597, G/TBT/N/UGA/2374</v>
      </c>
      <c r="E39" s="8" t="s">
        <v>169</v>
      </c>
      <c r="F39" s="8" t="s">
        <v>170</v>
      </c>
      <c r="H39" s="8" t="s">
        <v>172</v>
      </c>
      <c r="I39" s="8" t="s">
        <v>173</v>
      </c>
      <c r="J39" s="8" t="s">
        <v>40</v>
      </c>
      <c r="K39" s="8" t="s">
        <v>41</v>
      </c>
      <c r="L39" s="8" t="s">
        <v>42</v>
      </c>
      <c r="M39" s="6"/>
      <c r="N39" s="7">
        <v>46228</v>
      </c>
      <c r="O39" s="7" t="s">
        <v>43</v>
      </c>
      <c r="P39" s="7" t="s">
        <v>43</v>
      </c>
      <c r="Q39" s="6" t="s">
        <v>44</v>
      </c>
      <c r="R39" s="8" t="s">
        <v>174</v>
      </c>
      <c r="S39" t="str">
        <f>HYPERLINK("https://docs.wto.org/imrd/directdoc.asp?DDFDocuments/t/G/TBTN26/BDI762.docx", "https://docs.wto.org/imrd/directdoc.asp?DDFDocuments/t/G/TBTN26/BDI762.docx")</f>
        <v>https://docs.wto.org/imrd/directdoc.asp?DDFDocuments/t/G/TBTN26/BDI762.docx</v>
      </c>
      <c r="T39" t="str">
        <f>HYPERLINK("https://docs.wto.org/imrd/directdoc.asp?DDFDocuments/u/G/TBTN26/BDI762.docx", "https://docs.wto.org/imrd/directdoc.asp?DDFDocuments/u/G/TBTN26/BDI762.docx")</f>
        <v>https://docs.wto.org/imrd/directdoc.asp?DDFDocuments/u/G/TBTN26/BDI762.docx</v>
      </c>
      <c r="U39" t="str">
        <f>HYPERLINK("https://docs.wto.org/imrd/directdoc.asp?DDFDocuments/v/G/TBTN26/BDI762.docx", "https://docs.wto.org/imrd/directdoc.asp?DDFDocuments/v/G/TBTN26/BDI762.docx")</f>
        <v>https://docs.wto.org/imrd/directdoc.asp?DDFDocuments/v/G/TBTN26/BDI762.docx</v>
      </c>
      <c r="V39" t="s">
        <v>46</v>
      </c>
      <c r="W39" t="s">
        <v>47</v>
      </c>
      <c r="X39" t="s">
        <v>47</v>
      </c>
      <c r="Y39" t="s">
        <v>47</v>
      </c>
      <c r="Z39" t="s">
        <v>47</v>
      </c>
      <c r="AA39" t="s">
        <v>47</v>
      </c>
      <c r="AB39" t="s">
        <v>47</v>
      </c>
      <c r="AC39" s="2" t="s">
        <v>175</v>
      </c>
      <c r="AD39" t="s">
        <v>41</v>
      </c>
      <c r="AE39" t="s">
        <v>41</v>
      </c>
      <c r="AF39" t="s">
        <v>41</v>
      </c>
      <c r="AG39" t="s">
        <v>41</v>
      </c>
      <c r="AH39" t="s">
        <v>41</v>
      </c>
      <c r="AI39" s="2" t="s">
        <v>41</v>
      </c>
    </row>
    <row r="40" spans="1:35" ht="315" x14ac:dyDescent="0.25">
      <c r="A40" s="8" t="s">
        <v>171</v>
      </c>
      <c r="B40" s="6" t="s">
        <v>49</v>
      </c>
      <c r="C40" s="7">
        <v>46168</v>
      </c>
      <c r="D40" s="9" t="str">
        <f>HYPERLINK("https://www.epingalert.org/en/Search?viewData= G/TBT/N/BDI/762, G/TBT/N/KEN/2052, G/TBT/N/RWA/1419, G/TBT/N/TZA/1597, G/TBT/N/UGA/2374"," G/TBT/N/BDI/762, G/TBT/N/KEN/2052, G/TBT/N/RWA/1419, G/TBT/N/TZA/1597, G/TBT/N/UGA/2374")</f>
        <v xml:space="preserve"> G/TBT/N/BDI/762, G/TBT/N/KEN/2052, G/TBT/N/RWA/1419, G/TBT/N/TZA/1597, G/TBT/N/UGA/2374</v>
      </c>
      <c r="E40" s="8" t="s">
        <v>169</v>
      </c>
      <c r="F40" s="8" t="s">
        <v>170</v>
      </c>
      <c r="H40" s="8" t="s">
        <v>172</v>
      </c>
      <c r="I40" s="8" t="s">
        <v>173</v>
      </c>
      <c r="J40" s="8" t="s">
        <v>40</v>
      </c>
      <c r="K40" s="8" t="s">
        <v>41</v>
      </c>
      <c r="L40" s="8" t="s">
        <v>42</v>
      </c>
      <c r="M40" s="6"/>
      <c r="N40" s="7">
        <v>46228</v>
      </c>
      <c r="O40" s="7" t="s">
        <v>43</v>
      </c>
      <c r="P40" s="7" t="s">
        <v>43</v>
      </c>
      <c r="Q40" s="6" t="s">
        <v>44</v>
      </c>
      <c r="R40" s="8" t="s">
        <v>174</v>
      </c>
      <c r="S40" t="str">
        <f>HYPERLINK("https://docs.wto.org/imrd/directdoc.asp?DDFDocuments/t/G/TBTN26/BDI762.docx", "https://docs.wto.org/imrd/directdoc.asp?DDFDocuments/t/G/TBTN26/BDI762.docx")</f>
        <v>https://docs.wto.org/imrd/directdoc.asp?DDFDocuments/t/G/TBTN26/BDI762.docx</v>
      </c>
      <c r="T40" t="str">
        <f>HYPERLINK("https://docs.wto.org/imrd/directdoc.asp?DDFDocuments/u/G/TBTN26/BDI762.docx", "https://docs.wto.org/imrd/directdoc.asp?DDFDocuments/u/G/TBTN26/BDI762.docx")</f>
        <v>https://docs.wto.org/imrd/directdoc.asp?DDFDocuments/u/G/TBTN26/BDI762.docx</v>
      </c>
      <c r="U40" t="str">
        <f>HYPERLINK("https://docs.wto.org/imrd/directdoc.asp?DDFDocuments/v/G/TBTN26/BDI762.docx", "https://docs.wto.org/imrd/directdoc.asp?DDFDocuments/v/G/TBTN26/BDI762.docx")</f>
        <v>https://docs.wto.org/imrd/directdoc.asp?DDFDocuments/v/G/TBTN26/BDI762.docx</v>
      </c>
      <c r="V40" t="s">
        <v>46</v>
      </c>
      <c r="W40" t="s">
        <v>47</v>
      </c>
      <c r="X40" t="s">
        <v>47</v>
      </c>
      <c r="Y40" t="s">
        <v>47</v>
      </c>
      <c r="Z40" t="s">
        <v>47</v>
      </c>
      <c r="AA40" t="s">
        <v>47</v>
      </c>
      <c r="AB40" t="s">
        <v>47</v>
      </c>
      <c r="AC40" s="2" t="s">
        <v>175</v>
      </c>
      <c r="AD40" t="s">
        <v>41</v>
      </c>
      <c r="AE40" t="s">
        <v>41</v>
      </c>
      <c r="AF40" t="s">
        <v>41</v>
      </c>
      <c r="AG40" t="s">
        <v>41</v>
      </c>
      <c r="AH40" t="s">
        <v>41</v>
      </c>
      <c r="AI40" s="2" t="s">
        <v>41</v>
      </c>
    </row>
    <row r="41" spans="1:35" ht="315" x14ac:dyDescent="0.25">
      <c r="A41" s="8" t="s">
        <v>171</v>
      </c>
      <c r="B41" s="6" t="s">
        <v>50</v>
      </c>
      <c r="C41" s="7">
        <v>46168</v>
      </c>
      <c r="D41" s="9" t="str">
        <f>HYPERLINK("https://www.epingalert.org/en/Search?viewData= G/TBT/N/BDI/762, G/TBT/N/KEN/2052, G/TBT/N/RWA/1419, G/TBT/N/TZA/1597, G/TBT/N/UGA/2374"," G/TBT/N/BDI/762, G/TBT/N/KEN/2052, G/TBT/N/RWA/1419, G/TBT/N/TZA/1597, G/TBT/N/UGA/2374")</f>
        <v xml:space="preserve"> G/TBT/N/BDI/762, G/TBT/N/KEN/2052, G/TBT/N/RWA/1419, G/TBT/N/TZA/1597, G/TBT/N/UGA/2374</v>
      </c>
      <c r="E41" s="8" t="s">
        <v>169</v>
      </c>
      <c r="F41" s="8" t="s">
        <v>170</v>
      </c>
      <c r="H41" s="8" t="s">
        <v>172</v>
      </c>
      <c r="I41" s="8" t="s">
        <v>173</v>
      </c>
      <c r="J41" s="8" t="s">
        <v>40</v>
      </c>
      <c r="K41" s="8" t="s">
        <v>41</v>
      </c>
      <c r="L41" s="8" t="s">
        <v>42</v>
      </c>
      <c r="M41" s="6"/>
      <c r="N41" s="7">
        <v>46228</v>
      </c>
      <c r="O41" s="7" t="s">
        <v>43</v>
      </c>
      <c r="P41" s="7" t="s">
        <v>43</v>
      </c>
      <c r="Q41" s="6" t="s">
        <v>44</v>
      </c>
      <c r="R41" s="8" t="s">
        <v>174</v>
      </c>
      <c r="S41" t="str">
        <f>HYPERLINK("https://docs.wto.org/imrd/directdoc.asp?DDFDocuments/t/G/TBTN26/BDI762.docx", "https://docs.wto.org/imrd/directdoc.asp?DDFDocuments/t/G/TBTN26/BDI762.docx")</f>
        <v>https://docs.wto.org/imrd/directdoc.asp?DDFDocuments/t/G/TBTN26/BDI762.docx</v>
      </c>
      <c r="T41" t="str">
        <f>HYPERLINK("https://docs.wto.org/imrd/directdoc.asp?DDFDocuments/u/G/TBTN26/BDI762.docx", "https://docs.wto.org/imrd/directdoc.asp?DDFDocuments/u/G/TBTN26/BDI762.docx")</f>
        <v>https://docs.wto.org/imrd/directdoc.asp?DDFDocuments/u/G/TBTN26/BDI762.docx</v>
      </c>
      <c r="U41" t="str">
        <f>HYPERLINK("https://docs.wto.org/imrd/directdoc.asp?DDFDocuments/v/G/TBTN26/BDI762.docx", "https://docs.wto.org/imrd/directdoc.asp?DDFDocuments/v/G/TBTN26/BDI762.docx")</f>
        <v>https://docs.wto.org/imrd/directdoc.asp?DDFDocuments/v/G/TBTN26/BDI762.docx</v>
      </c>
      <c r="V41" t="s">
        <v>46</v>
      </c>
      <c r="W41" t="s">
        <v>47</v>
      </c>
      <c r="X41" t="s">
        <v>47</v>
      </c>
      <c r="Y41" t="s">
        <v>47</v>
      </c>
      <c r="Z41" t="s">
        <v>47</v>
      </c>
      <c r="AA41" t="s">
        <v>47</v>
      </c>
      <c r="AB41" t="s">
        <v>47</v>
      </c>
      <c r="AC41" s="2" t="s">
        <v>175</v>
      </c>
      <c r="AD41" t="s">
        <v>41</v>
      </c>
      <c r="AE41" t="s">
        <v>41</v>
      </c>
      <c r="AF41" t="s">
        <v>41</v>
      </c>
      <c r="AG41" t="s">
        <v>41</v>
      </c>
      <c r="AH41" t="s">
        <v>41</v>
      </c>
      <c r="AI41" s="2" t="s">
        <v>41</v>
      </c>
    </row>
    <row r="42" spans="1:35" ht="315" x14ac:dyDescent="0.25">
      <c r="A42" s="8" t="s">
        <v>171</v>
      </c>
      <c r="B42" s="6" t="s">
        <v>51</v>
      </c>
      <c r="C42" s="7">
        <v>46168</v>
      </c>
      <c r="D42" s="9" t="str">
        <f>HYPERLINK("https://www.epingalert.org/en/Search?viewData= G/TBT/N/BDI/762, G/TBT/N/KEN/2052, G/TBT/N/RWA/1419, G/TBT/N/TZA/1597, G/TBT/N/UGA/2374"," G/TBT/N/BDI/762, G/TBT/N/KEN/2052, G/TBT/N/RWA/1419, G/TBT/N/TZA/1597, G/TBT/N/UGA/2374")</f>
        <v xml:space="preserve"> G/TBT/N/BDI/762, G/TBT/N/KEN/2052, G/TBT/N/RWA/1419, G/TBT/N/TZA/1597, G/TBT/N/UGA/2374</v>
      </c>
      <c r="E42" s="8" t="s">
        <v>169</v>
      </c>
      <c r="F42" s="8" t="s">
        <v>170</v>
      </c>
      <c r="H42" s="8" t="s">
        <v>172</v>
      </c>
      <c r="I42" s="8" t="s">
        <v>173</v>
      </c>
      <c r="J42" s="8" t="s">
        <v>40</v>
      </c>
      <c r="K42" s="8" t="s">
        <v>41</v>
      </c>
      <c r="L42" s="8" t="s">
        <v>42</v>
      </c>
      <c r="M42" s="6"/>
      <c r="N42" s="7">
        <v>46228</v>
      </c>
      <c r="O42" s="7" t="s">
        <v>43</v>
      </c>
      <c r="P42" s="7" t="s">
        <v>43</v>
      </c>
      <c r="Q42" s="6" t="s">
        <v>44</v>
      </c>
      <c r="R42" s="8" t="s">
        <v>174</v>
      </c>
      <c r="S42" t="str">
        <f>HYPERLINK("https://docs.wto.org/imrd/directdoc.asp?DDFDocuments/t/G/TBTN26/BDI762.docx", "https://docs.wto.org/imrd/directdoc.asp?DDFDocuments/t/G/TBTN26/BDI762.docx")</f>
        <v>https://docs.wto.org/imrd/directdoc.asp?DDFDocuments/t/G/TBTN26/BDI762.docx</v>
      </c>
      <c r="T42" t="str">
        <f>HYPERLINK("https://docs.wto.org/imrd/directdoc.asp?DDFDocuments/u/G/TBTN26/BDI762.docx", "https://docs.wto.org/imrd/directdoc.asp?DDFDocuments/u/G/TBTN26/BDI762.docx")</f>
        <v>https://docs.wto.org/imrd/directdoc.asp?DDFDocuments/u/G/TBTN26/BDI762.docx</v>
      </c>
      <c r="U42" t="str">
        <f>HYPERLINK("https://docs.wto.org/imrd/directdoc.asp?DDFDocuments/v/G/TBTN26/BDI762.docx", "https://docs.wto.org/imrd/directdoc.asp?DDFDocuments/v/G/TBTN26/BDI762.docx")</f>
        <v>https://docs.wto.org/imrd/directdoc.asp?DDFDocuments/v/G/TBTN26/BDI762.docx</v>
      </c>
      <c r="V42" t="s">
        <v>46</v>
      </c>
      <c r="W42" t="s">
        <v>47</v>
      </c>
      <c r="X42" t="s">
        <v>47</v>
      </c>
      <c r="Y42" t="s">
        <v>47</v>
      </c>
      <c r="Z42" t="s">
        <v>47</v>
      </c>
      <c r="AA42" t="s">
        <v>47</v>
      </c>
      <c r="AB42" t="s">
        <v>47</v>
      </c>
      <c r="AC42" s="2" t="s">
        <v>175</v>
      </c>
      <c r="AD42" t="s">
        <v>41</v>
      </c>
      <c r="AE42" t="s">
        <v>41</v>
      </c>
      <c r="AF42" t="s">
        <v>41</v>
      </c>
      <c r="AG42" t="s">
        <v>41</v>
      </c>
      <c r="AH42" t="s">
        <v>41</v>
      </c>
      <c r="AI42" s="2" t="s">
        <v>41</v>
      </c>
    </row>
    <row r="43" spans="1:35" ht="315" x14ac:dyDescent="0.25">
      <c r="A43" s="8" t="s">
        <v>171</v>
      </c>
      <c r="B43" s="6" t="s">
        <v>52</v>
      </c>
      <c r="C43" s="7">
        <v>46168</v>
      </c>
      <c r="D43" s="9" t="str">
        <f>HYPERLINK("https://www.epingalert.org/en/Search?viewData= G/TBT/N/BDI/762, G/TBT/N/KEN/2052, G/TBT/N/RWA/1419, G/TBT/N/TZA/1597, G/TBT/N/UGA/2374"," G/TBT/N/BDI/762, G/TBT/N/KEN/2052, G/TBT/N/RWA/1419, G/TBT/N/TZA/1597, G/TBT/N/UGA/2374")</f>
        <v xml:space="preserve"> G/TBT/N/BDI/762, G/TBT/N/KEN/2052, G/TBT/N/RWA/1419, G/TBT/N/TZA/1597, G/TBT/N/UGA/2374</v>
      </c>
      <c r="E43" s="8" t="s">
        <v>169</v>
      </c>
      <c r="F43" s="8" t="s">
        <v>170</v>
      </c>
      <c r="H43" s="8" t="s">
        <v>172</v>
      </c>
      <c r="I43" s="8" t="s">
        <v>173</v>
      </c>
      <c r="J43" s="8" t="s">
        <v>40</v>
      </c>
      <c r="K43" s="8" t="s">
        <v>41</v>
      </c>
      <c r="L43" s="8" t="s">
        <v>42</v>
      </c>
      <c r="M43" s="6"/>
      <c r="N43" s="7">
        <v>46228</v>
      </c>
      <c r="O43" s="7" t="s">
        <v>43</v>
      </c>
      <c r="P43" s="7" t="s">
        <v>43</v>
      </c>
      <c r="Q43" s="6" t="s">
        <v>44</v>
      </c>
      <c r="R43" s="8" t="s">
        <v>174</v>
      </c>
      <c r="S43" t="str">
        <f>HYPERLINK("https://docs.wto.org/imrd/directdoc.asp?DDFDocuments/t/G/TBTN26/BDI762.docx", "https://docs.wto.org/imrd/directdoc.asp?DDFDocuments/t/G/TBTN26/BDI762.docx")</f>
        <v>https://docs.wto.org/imrd/directdoc.asp?DDFDocuments/t/G/TBTN26/BDI762.docx</v>
      </c>
      <c r="T43" t="str">
        <f>HYPERLINK("https://docs.wto.org/imrd/directdoc.asp?DDFDocuments/u/G/TBTN26/BDI762.docx", "https://docs.wto.org/imrd/directdoc.asp?DDFDocuments/u/G/TBTN26/BDI762.docx")</f>
        <v>https://docs.wto.org/imrd/directdoc.asp?DDFDocuments/u/G/TBTN26/BDI762.docx</v>
      </c>
      <c r="U43" t="str">
        <f>HYPERLINK("https://docs.wto.org/imrd/directdoc.asp?DDFDocuments/v/G/TBTN26/BDI762.docx", "https://docs.wto.org/imrd/directdoc.asp?DDFDocuments/v/G/TBTN26/BDI762.docx")</f>
        <v>https://docs.wto.org/imrd/directdoc.asp?DDFDocuments/v/G/TBTN26/BDI762.docx</v>
      </c>
      <c r="V43" t="s">
        <v>46</v>
      </c>
      <c r="W43" t="s">
        <v>47</v>
      </c>
      <c r="X43" t="s">
        <v>47</v>
      </c>
      <c r="Y43" t="s">
        <v>47</v>
      </c>
      <c r="Z43" t="s">
        <v>47</v>
      </c>
      <c r="AA43" t="s">
        <v>47</v>
      </c>
      <c r="AB43" t="s">
        <v>47</v>
      </c>
      <c r="AC43" s="2" t="s">
        <v>175</v>
      </c>
      <c r="AD43" t="s">
        <v>41</v>
      </c>
      <c r="AE43" t="s">
        <v>41</v>
      </c>
      <c r="AF43" t="s">
        <v>41</v>
      </c>
      <c r="AG43" t="s">
        <v>41</v>
      </c>
      <c r="AH43" t="s">
        <v>41</v>
      </c>
      <c r="AI43" s="2" t="s">
        <v>41</v>
      </c>
    </row>
    <row r="44" spans="1:35" ht="360" x14ac:dyDescent="0.25">
      <c r="A44" s="8" t="s">
        <v>178</v>
      </c>
      <c r="B44" s="6" t="s">
        <v>34</v>
      </c>
      <c r="C44" s="7">
        <v>46168</v>
      </c>
      <c r="D44" s="9" t="str">
        <f>HYPERLINK("https://www.epingalert.org/en/Search?viewData= G/TBT/N/BDI/763, G/TBT/N/KEN/2053, G/TBT/N/RWA/1420, G/TBT/N/TZA/1598, G/TBT/N/UGA/2375"," G/TBT/N/BDI/763, G/TBT/N/KEN/2053, G/TBT/N/RWA/1420, G/TBT/N/TZA/1598, G/TBT/N/UGA/2375")</f>
        <v xml:space="preserve"> G/TBT/N/BDI/763, G/TBT/N/KEN/2053, G/TBT/N/RWA/1420, G/TBT/N/TZA/1598, G/TBT/N/UGA/2375</v>
      </c>
      <c r="E44" s="8" t="s">
        <v>176</v>
      </c>
      <c r="F44" s="8" t="s">
        <v>177</v>
      </c>
      <c r="H44" s="8" t="s">
        <v>179</v>
      </c>
      <c r="I44" s="8" t="s">
        <v>173</v>
      </c>
      <c r="J44" s="8" t="s">
        <v>40</v>
      </c>
      <c r="K44" s="8" t="s">
        <v>41</v>
      </c>
      <c r="L44" s="8" t="s">
        <v>42</v>
      </c>
      <c r="M44" s="6"/>
      <c r="N44" s="7">
        <v>46228</v>
      </c>
      <c r="O44" s="7" t="s">
        <v>43</v>
      </c>
      <c r="P44" s="7" t="s">
        <v>43</v>
      </c>
      <c r="Q44" s="6" t="s">
        <v>44</v>
      </c>
      <c r="R44" s="8" t="s">
        <v>180</v>
      </c>
      <c r="S44" t="str">
        <f>HYPERLINK("https://docs.wto.org/imrd/directdoc.asp?DDFDocuments/t/G/TBTN26/BDI763.docx", "https://docs.wto.org/imrd/directdoc.asp?DDFDocuments/t/G/TBTN26/BDI763.docx")</f>
        <v>https://docs.wto.org/imrd/directdoc.asp?DDFDocuments/t/G/TBTN26/BDI763.docx</v>
      </c>
      <c r="T44" t="str">
        <f>HYPERLINK("https://docs.wto.org/imrd/directdoc.asp?DDFDocuments/u/G/TBTN26/BDI763.docx", "https://docs.wto.org/imrd/directdoc.asp?DDFDocuments/u/G/TBTN26/BDI763.docx")</f>
        <v>https://docs.wto.org/imrd/directdoc.asp?DDFDocuments/u/G/TBTN26/BDI763.docx</v>
      </c>
      <c r="U44" t="str">
        <f>HYPERLINK("https://docs.wto.org/imrd/directdoc.asp?DDFDocuments/v/G/TBTN26/BDI763.docx", "https://docs.wto.org/imrd/directdoc.asp?DDFDocuments/v/G/TBTN26/BDI763.docx")</f>
        <v>https://docs.wto.org/imrd/directdoc.asp?DDFDocuments/v/G/TBTN26/BDI763.docx</v>
      </c>
      <c r="V44" t="s">
        <v>46</v>
      </c>
      <c r="W44" t="s">
        <v>47</v>
      </c>
      <c r="X44" t="s">
        <v>47</v>
      </c>
      <c r="Y44" t="s">
        <v>47</v>
      </c>
      <c r="Z44" t="s">
        <v>47</v>
      </c>
      <c r="AA44" t="s">
        <v>47</v>
      </c>
      <c r="AB44" t="s">
        <v>47</v>
      </c>
      <c r="AC44" s="2" t="s">
        <v>181</v>
      </c>
      <c r="AD44" t="s">
        <v>41</v>
      </c>
      <c r="AE44" t="s">
        <v>41</v>
      </c>
      <c r="AF44" t="s">
        <v>41</v>
      </c>
      <c r="AG44" t="s">
        <v>41</v>
      </c>
      <c r="AH44" t="s">
        <v>41</v>
      </c>
      <c r="AI44" s="2" t="s">
        <v>41</v>
      </c>
    </row>
    <row r="45" spans="1:35" ht="360" x14ac:dyDescent="0.25">
      <c r="A45" s="8" t="s">
        <v>178</v>
      </c>
      <c r="B45" s="6" t="s">
        <v>49</v>
      </c>
      <c r="C45" s="7">
        <v>46168</v>
      </c>
      <c r="D45" s="9" t="str">
        <f>HYPERLINK("https://www.epingalert.org/en/Search?viewData= G/TBT/N/BDI/763, G/TBT/N/KEN/2053, G/TBT/N/RWA/1420, G/TBT/N/TZA/1598, G/TBT/N/UGA/2375"," G/TBT/N/BDI/763, G/TBT/N/KEN/2053, G/TBT/N/RWA/1420, G/TBT/N/TZA/1598, G/TBT/N/UGA/2375")</f>
        <v xml:space="preserve"> G/TBT/N/BDI/763, G/TBT/N/KEN/2053, G/TBT/N/RWA/1420, G/TBT/N/TZA/1598, G/TBT/N/UGA/2375</v>
      </c>
      <c r="E45" s="8" t="s">
        <v>176</v>
      </c>
      <c r="F45" s="8" t="s">
        <v>177</v>
      </c>
      <c r="H45" s="8" t="s">
        <v>179</v>
      </c>
      <c r="I45" s="8" t="s">
        <v>173</v>
      </c>
      <c r="J45" s="8" t="s">
        <v>40</v>
      </c>
      <c r="K45" s="8" t="s">
        <v>41</v>
      </c>
      <c r="L45" s="8" t="s">
        <v>42</v>
      </c>
      <c r="M45" s="6"/>
      <c r="N45" s="7">
        <v>46228</v>
      </c>
      <c r="O45" s="7" t="s">
        <v>43</v>
      </c>
      <c r="P45" s="7" t="s">
        <v>43</v>
      </c>
      <c r="Q45" s="6" t="s">
        <v>44</v>
      </c>
      <c r="R45" s="8" t="s">
        <v>180</v>
      </c>
      <c r="S45" t="str">
        <f>HYPERLINK("https://docs.wto.org/imrd/directdoc.asp?DDFDocuments/t/G/TBTN26/BDI763.docx", "https://docs.wto.org/imrd/directdoc.asp?DDFDocuments/t/G/TBTN26/BDI763.docx")</f>
        <v>https://docs.wto.org/imrd/directdoc.asp?DDFDocuments/t/G/TBTN26/BDI763.docx</v>
      </c>
      <c r="T45" t="str">
        <f>HYPERLINK("https://docs.wto.org/imrd/directdoc.asp?DDFDocuments/u/G/TBTN26/BDI763.docx", "https://docs.wto.org/imrd/directdoc.asp?DDFDocuments/u/G/TBTN26/BDI763.docx")</f>
        <v>https://docs.wto.org/imrd/directdoc.asp?DDFDocuments/u/G/TBTN26/BDI763.docx</v>
      </c>
      <c r="U45" t="str">
        <f>HYPERLINK("https://docs.wto.org/imrd/directdoc.asp?DDFDocuments/v/G/TBTN26/BDI763.docx", "https://docs.wto.org/imrd/directdoc.asp?DDFDocuments/v/G/TBTN26/BDI763.docx")</f>
        <v>https://docs.wto.org/imrd/directdoc.asp?DDFDocuments/v/G/TBTN26/BDI763.docx</v>
      </c>
      <c r="V45" t="s">
        <v>46</v>
      </c>
      <c r="W45" t="s">
        <v>47</v>
      </c>
      <c r="X45" t="s">
        <v>47</v>
      </c>
      <c r="Y45" t="s">
        <v>47</v>
      </c>
      <c r="Z45" t="s">
        <v>47</v>
      </c>
      <c r="AA45" t="s">
        <v>47</v>
      </c>
      <c r="AB45" t="s">
        <v>47</v>
      </c>
      <c r="AC45" s="2" t="s">
        <v>181</v>
      </c>
      <c r="AD45" t="s">
        <v>41</v>
      </c>
      <c r="AE45" t="s">
        <v>41</v>
      </c>
      <c r="AF45" t="s">
        <v>41</v>
      </c>
      <c r="AG45" t="s">
        <v>41</v>
      </c>
      <c r="AH45" t="s">
        <v>41</v>
      </c>
      <c r="AI45" s="2" t="s">
        <v>41</v>
      </c>
    </row>
    <row r="46" spans="1:35" ht="360" x14ac:dyDescent="0.25">
      <c r="A46" s="8" t="s">
        <v>178</v>
      </c>
      <c r="B46" s="6" t="s">
        <v>50</v>
      </c>
      <c r="C46" s="7">
        <v>46168</v>
      </c>
      <c r="D46" s="9" t="str">
        <f>HYPERLINK("https://www.epingalert.org/en/Search?viewData= G/TBT/N/BDI/763, G/TBT/N/KEN/2053, G/TBT/N/RWA/1420, G/TBT/N/TZA/1598, G/TBT/N/UGA/2375"," G/TBT/N/BDI/763, G/TBT/N/KEN/2053, G/TBT/N/RWA/1420, G/TBT/N/TZA/1598, G/TBT/N/UGA/2375")</f>
        <v xml:space="preserve"> G/TBT/N/BDI/763, G/TBT/N/KEN/2053, G/TBT/N/RWA/1420, G/TBT/N/TZA/1598, G/TBT/N/UGA/2375</v>
      </c>
      <c r="E46" s="8" t="s">
        <v>176</v>
      </c>
      <c r="F46" s="8" t="s">
        <v>177</v>
      </c>
      <c r="H46" s="8" t="s">
        <v>179</v>
      </c>
      <c r="I46" s="8" t="s">
        <v>173</v>
      </c>
      <c r="J46" s="8" t="s">
        <v>40</v>
      </c>
      <c r="K46" s="8" t="s">
        <v>41</v>
      </c>
      <c r="L46" s="8" t="s">
        <v>42</v>
      </c>
      <c r="M46" s="6"/>
      <c r="N46" s="7">
        <v>46228</v>
      </c>
      <c r="O46" s="7" t="s">
        <v>43</v>
      </c>
      <c r="P46" s="7" t="s">
        <v>43</v>
      </c>
      <c r="Q46" s="6" t="s">
        <v>44</v>
      </c>
      <c r="R46" s="8" t="s">
        <v>180</v>
      </c>
      <c r="S46" t="str">
        <f>HYPERLINK("https://docs.wto.org/imrd/directdoc.asp?DDFDocuments/t/G/TBTN26/BDI763.docx", "https://docs.wto.org/imrd/directdoc.asp?DDFDocuments/t/G/TBTN26/BDI763.docx")</f>
        <v>https://docs.wto.org/imrd/directdoc.asp?DDFDocuments/t/G/TBTN26/BDI763.docx</v>
      </c>
      <c r="T46" t="str">
        <f>HYPERLINK("https://docs.wto.org/imrd/directdoc.asp?DDFDocuments/u/G/TBTN26/BDI763.docx", "https://docs.wto.org/imrd/directdoc.asp?DDFDocuments/u/G/TBTN26/BDI763.docx")</f>
        <v>https://docs.wto.org/imrd/directdoc.asp?DDFDocuments/u/G/TBTN26/BDI763.docx</v>
      </c>
      <c r="U46" t="str">
        <f>HYPERLINK("https://docs.wto.org/imrd/directdoc.asp?DDFDocuments/v/G/TBTN26/BDI763.docx", "https://docs.wto.org/imrd/directdoc.asp?DDFDocuments/v/G/TBTN26/BDI763.docx")</f>
        <v>https://docs.wto.org/imrd/directdoc.asp?DDFDocuments/v/G/TBTN26/BDI763.docx</v>
      </c>
      <c r="V46" t="s">
        <v>46</v>
      </c>
      <c r="W46" t="s">
        <v>47</v>
      </c>
      <c r="X46" t="s">
        <v>47</v>
      </c>
      <c r="Y46" t="s">
        <v>47</v>
      </c>
      <c r="Z46" t="s">
        <v>47</v>
      </c>
      <c r="AA46" t="s">
        <v>47</v>
      </c>
      <c r="AB46" t="s">
        <v>47</v>
      </c>
      <c r="AC46" s="2" t="s">
        <v>181</v>
      </c>
      <c r="AD46" t="s">
        <v>41</v>
      </c>
      <c r="AE46" t="s">
        <v>41</v>
      </c>
      <c r="AF46" t="s">
        <v>41</v>
      </c>
      <c r="AG46" t="s">
        <v>41</v>
      </c>
      <c r="AH46" t="s">
        <v>41</v>
      </c>
      <c r="AI46" s="2" t="s">
        <v>41</v>
      </c>
    </row>
    <row r="47" spans="1:35" ht="360" x14ac:dyDescent="0.25">
      <c r="A47" s="8" t="s">
        <v>178</v>
      </c>
      <c r="B47" s="6" t="s">
        <v>51</v>
      </c>
      <c r="C47" s="7">
        <v>46168</v>
      </c>
      <c r="D47" s="9" t="str">
        <f>HYPERLINK("https://www.epingalert.org/en/Search?viewData= G/TBT/N/BDI/763, G/TBT/N/KEN/2053, G/TBT/N/RWA/1420, G/TBT/N/TZA/1598, G/TBT/N/UGA/2375"," G/TBT/N/BDI/763, G/TBT/N/KEN/2053, G/TBT/N/RWA/1420, G/TBT/N/TZA/1598, G/TBT/N/UGA/2375")</f>
        <v xml:space="preserve"> G/TBT/N/BDI/763, G/TBT/N/KEN/2053, G/TBT/N/RWA/1420, G/TBT/N/TZA/1598, G/TBT/N/UGA/2375</v>
      </c>
      <c r="E47" s="8" t="s">
        <v>176</v>
      </c>
      <c r="F47" s="8" t="s">
        <v>177</v>
      </c>
      <c r="H47" s="8" t="s">
        <v>179</v>
      </c>
      <c r="I47" s="8" t="s">
        <v>173</v>
      </c>
      <c r="J47" s="8" t="s">
        <v>40</v>
      </c>
      <c r="K47" s="8" t="s">
        <v>41</v>
      </c>
      <c r="L47" s="8" t="s">
        <v>42</v>
      </c>
      <c r="M47" s="6"/>
      <c r="N47" s="7">
        <v>46228</v>
      </c>
      <c r="O47" s="7" t="s">
        <v>43</v>
      </c>
      <c r="P47" s="7" t="s">
        <v>43</v>
      </c>
      <c r="Q47" s="6" t="s">
        <v>44</v>
      </c>
      <c r="R47" s="8" t="s">
        <v>180</v>
      </c>
      <c r="S47" t="str">
        <f>HYPERLINK("https://docs.wto.org/imrd/directdoc.asp?DDFDocuments/t/G/TBTN26/BDI763.docx", "https://docs.wto.org/imrd/directdoc.asp?DDFDocuments/t/G/TBTN26/BDI763.docx")</f>
        <v>https://docs.wto.org/imrd/directdoc.asp?DDFDocuments/t/G/TBTN26/BDI763.docx</v>
      </c>
      <c r="T47" t="str">
        <f>HYPERLINK("https://docs.wto.org/imrd/directdoc.asp?DDFDocuments/u/G/TBTN26/BDI763.docx", "https://docs.wto.org/imrd/directdoc.asp?DDFDocuments/u/G/TBTN26/BDI763.docx")</f>
        <v>https://docs.wto.org/imrd/directdoc.asp?DDFDocuments/u/G/TBTN26/BDI763.docx</v>
      </c>
      <c r="U47" t="str">
        <f>HYPERLINK("https://docs.wto.org/imrd/directdoc.asp?DDFDocuments/v/G/TBTN26/BDI763.docx", "https://docs.wto.org/imrd/directdoc.asp?DDFDocuments/v/G/TBTN26/BDI763.docx")</f>
        <v>https://docs.wto.org/imrd/directdoc.asp?DDFDocuments/v/G/TBTN26/BDI763.docx</v>
      </c>
      <c r="V47" t="s">
        <v>46</v>
      </c>
      <c r="W47" t="s">
        <v>47</v>
      </c>
      <c r="X47" t="s">
        <v>47</v>
      </c>
      <c r="Y47" t="s">
        <v>47</v>
      </c>
      <c r="Z47" t="s">
        <v>47</v>
      </c>
      <c r="AA47" t="s">
        <v>47</v>
      </c>
      <c r="AB47" t="s">
        <v>47</v>
      </c>
      <c r="AC47" s="2" t="s">
        <v>181</v>
      </c>
      <c r="AD47" t="s">
        <v>41</v>
      </c>
      <c r="AE47" t="s">
        <v>41</v>
      </c>
      <c r="AF47" t="s">
        <v>41</v>
      </c>
      <c r="AG47" t="s">
        <v>41</v>
      </c>
      <c r="AH47" t="s">
        <v>41</v>
      </c>
      <c r="AI47" s="2" t="s">
        <v>41</v>
      </c>
    </row>
    <row r="48" spans="1:35" ht="360" x14ac:dyDescent="0.25">
      <c r="A48" s="8" t="s">
        <v>178</v>
      </c>
      <c r="B48" s="6" t="s">
        <v>52</v>
      </c>
      <c r="C48" s="7">
        <v>46168</v>
      </c>
      <c r="D48" s="9" t="str">
        <f>HYPERLINK("https://www.epingalert.org/en/Search?viewData= G/TBT/N/BDI/763, G/TBT/N/KEN/2053, G/TBT/N/RWA/1420, G/TBT/N/TZA/1598, G/TBT/N/UGA/2375"," G/TBT/N/BDI/763, G/TBT/N/KEN/2053, G/TBT/N/RWA/1420, G/TBT/N/TZA/1598, G/TBT/N/UGA/2375")</f>
        <v xml:space="preserve"> G/TBT/N/BDI/763, G/TBT/N/KEN/2053, G/TBT/N/RWA/1420, G/TBT/N/TZA/1598, G/TBT/N/UGA/2375</v>
      </c>
      <c r="E48" s="8" t="s">
        <v>176</v>
      </c>
      <c r="F48" s="8" t="s">
        <v>177</v>
      </c>
      <c r="H48" s="8" t="s">
        <v>179</v>
      </c>
      <c r="I48" s="8" t="s">
        <v>173</v>
      </c>
      <c r="J48" s="8" t="s">
        <v>40</v>
      </c>
      <c r="K48" s="8" t="s">
        <v>41</v>
      </c>
      <c r="L48" s="8" t="s">
        <v>42</v>
      </c>
      <c r="M48" s="6"/>
      <c r="N48" s="7">
        <v>46228</v>
      </c>
      <c r="O48" s="7" t="s">
        <v>43</v>
      </c>
      <c r="P48" s="7" t="s">
        <v>43</v>
      </c>
      <c r="Q48" s="6" t="s">
        <v>44</v>
      </c>
      <c r="R48" s="8" t="s">
        <v>180</v>
      </c>
      <c r="S48" t="str">
        <f>HYPERLINK("https://docs.wto.org/imrd/directdoc.asp?DDFDocuments/t/G/TBTN26/BDI763.docx", "https://docs.wto.org/imrd/directdoc.asp?DDFDocuments/t/G/TBTN26/BDI763.docx")</f>
        <v>https://docs.wto.org/imrd/directdoc.asp?DDFDocuments/t/G/TBTN26/BDI763.docx</v>
      </c>
      <c r="T48" t="str">
        <f>HYPERLINK("https://docs.wto.org/imrd/directdoc.asp?DDFDocuments/u/G/TBTN26/BDI763.docx", "https://docs.wto.org/imrd/directdoc.asp?DDFDocuments/u/G/TBTN26/BDI763.docx")</f>
        <v>https://docs.wto.org/imrd/directdoc.asp?DDFDocuments/u/G/TBTN26/BDI763.docx</v>
      </c>
      <c r="U48" t="str">
        <f>HYPERLINK("https://docs.wto.org/imrd/directdoc.asp?DDFDocuments/v/G/TBTN26/BDI763.docx", "https://docs.wto.org/imrd/directdoc.asp?DDFDocuments/v/G/TBTN26/BDI763.docx")</f>
        <v>https://docs.wto.org/imrd/directdoc.asp?DDFDocuments/v/G/TBTN26/BDI763.docx</v>
      </c>
      <c r="V48" t="s">
        <v>46</v>
      </c>
      <c r="W48" t="s">
        <v>47</v>
      </c>
      <c r="X48" t="s">
        <v>47</v>
      </c>
      <c r="Y48" t="s">
        <v>47</v>
      </c>
      <c r="Z48" t="s">
        <v>47</v>
      </c>
      <c r="AA48" t="s">
        <v>47</v>
      </c>
      <c r="AB48" t="s">
        <v>47</v>
      </c>
      <c r="AC48" s="2" t="s">
        <v>181</v>
      </c>
      <c r="AD48" t="s">
        <v>41</v>
      </c>
      <c r="AE48" t="s">
        <v>41</v>
      </c>
      <c r="AF48" t="s">
        <v>41</v>
      </c>
      <c r="AG48" t="s">
        <v>41</v>
      </c>
      <c r="AH48" t="s">
        <v>41</v>
      </c>
      <c r="AI48" s="2" t="s">
        <v>41</v>
      </c>
    </row>
    <row r="49" spans="1:35" ht="150" x14ac:dyDescent="0.25">
      <c r="A49" s="8" t="s">
        <v>184</v>
      </c>
      <c r="B49" s="6" t="s">
        <v>34</v>
      </c>
      <c r="C49" s="7">
        <v>46168</v>
      </c>
      <c r="D49" s="9" t="str">
        <f>HYPERLINK("https://www.epingalert.org/en/Search?viewData= G/TBT/N/BDI/764, G/TBT/N/KEN/2054, G/TBT/N/RWA/1421, G/TBT/N/TZA/1599, G/TBT/N/UGA/2376"," G/TBT/N/BDI/764, G/TBT/N/KEN/2054, G/TBT/N/RWA/1421, G/TBT/N/TZA/1599, G/TBT/N/UGA/2376")</f>
        <v xml:space="preserve"> G/TBT/N/BDI/764, G/TBT/N/KEN/2054, G/TBT/N/RWA/1421, G/TBT/N/TZA/1599, G/TBT/N/UGA/2376</v>
      </c>
      <c r="E49" s="8" t="s">
        <v>182</v>
      </c>
      <c r="F49" s="8" t="s">
        <v>183</v>
      </c>
      <c r="H49" s="8" t="s">
        <v>185</v>
      </c>
      <c r="I49" s="8" t="s">
        <v>173</v>
      </c>
      <c r="J49" s="8" t="s">
        <v>40</v>
      </c>
      <c r="K49" s="8" t="s">
        <v>41</v>
      </c>
      <c r="L49" s="8" t="s">
        <v>42</v>
      </c>
      <c r="M49" s="6"/>
      <c r="N49" s="7">
        <v>46228</v>
      </c>
      <c r="O49" s="7" t="s">
        <v>43</v>
      </c>
      <c r="P49" s="7" t="s">
        <v>43</v>
      </c>
      <c r="Q49" s="6" t="s">
        <v>44</v>
      </c>
      <c r="R49" s="8" t="s">
        <v>186</v>
      </c>
      <c r="S49" t="str">
        <f>HYPERLINK("https://docs.wto.org/imrd/directdoc.asp?DDFDocuments/t/G/TBTN26/BDI764.docx", "https://docs.wto.org/imrd/directdoc.asp?DDFDocuments/t/G/TBTN26/BDI764.docx")</f>
        <v>https://docs.wto.org/imrd/directdoc.asp?DDFDocuments/t/G/TBTN26/BDI764.docx</v>
      </c>
      <c r="T49" t="str">
        <f>HYPERLINK("https://docs.wto.org/imrd/directdoc.asp?DDFDocuments/u/G/TBTN26/BDI764.docx", "https://docs.wto.org/imrd/directdoc.asp?DDFDocuments/u/G/TBTN26/BDI764.docx")</f>
        <v>https://docs.wto.org/imrd/directdoc.asp?DDFDocuments/u/G/TBTN26/BDI764.docx</v>
      </c>
      <c r="U49" t="str">
        <f>HYPERLINK("https://docs.wto.org/imrd/directdoc.asp?DDFDocuments/v/G/TBTN26/BDI764.docx", "https://docs.wto.org/imrd/directdoc.asp?DDFDocuments/v/G/TBTN26/BDI764.docx")</f>
        <v>https://docs.wto.org/imrd/directdoc.asp?DDFDocuments/v/G/TBTN26/BDI764.docx</v>
      </c>
      <c r="V49" t="s">
        <v>46</v>
      </c>
      <c r="W49" t="s">
        <v>47</v>
      </c>
      <c r="X49" t="s">
        <v>47</v>
      </c>
      <c r="Y49" t="s">
        <v>47</v>
      </c>
      <c r="Z49" t="s">
        <v>47</v>
      </c>
      <c r="AA49" t="s">
        <v>47</v>
      </c>
      <c r="AB49" t="s">
        <v>47</v>
      </c>
      <c r="AC49" s="2" t="s">
        <v>187</v>
      </c>
      <c r="AD49" t="s">
        <v>41</v>
      </c>
      <c r="AE49" t="s">
        <v>41</v>
      </c>
      <c r="AF49" t="s">
        <v>41</v>
      </c>
      <c r="AG49" t="s">
        <v>41</v>
      </c>
      <c r="AH49" t="s">
        <v>41</v>
      </c>
      <c r="AI49" s="2" t="s">
        <v>41</v>
      </c>
    </row>
    <row r="50" spans="1:35" ht="150" x14ac:dyDescent="0.25">
      <c r="A50" s="8" t="s">
        <v>184</v>
      </c>
      <c r="B50" s="6" t="s">
        <v>49</v>
      </c>
      <c r="C50" s="7">
        <v>46168</v>
      </c>
      <c r="D50" s="9" t="str">
        <f>HYPERLINK("https://www.epingalert.org/en/Search?viewData= G/TBT/N/BDI/764, G/TBT/N/KEN/2054, G/TBT/N/RWA/1421, G/TBT/N/TZA/1599, G/TBT/N/UGA/2376"," G/TBT/N/BDI/764, G/TBT/N/KEN/2054, G/TBT/N/RWA/1421, G/TBT/N/TZA/1599, G/TBT/N/UGA/2376")</f>
        <v xml:space="preserve"> G/TBT/N/BDI/764, G/TBT/N/KEN/2054, G/TBT/N/RWA/1421, G/TBT/N/TZA/1599, G/TBT/N/UGA/2376</v>
      </c>
      <c r="E50" s="8" t="s">
        <v>182</v>
      </c>
      <c r="F50" s="8" t="s">
        <v>183</v>
      </c>
      <c r="H50" s="8" t="s">
        <v>185</v>
      </c>
      <c r="I50" s="8" t="s">
        <v>173</v>
      </c>
      <c r="J50" s="8" t="s">
        <v>40</v>
      </c>
      <c r="K50" s="8" t="s">
        <v>41</v>
      </c>
      <c r="L50" s="8" t="s">
        <v>42</v>
      </c>
      <c r="M50" s="6"/>
      <c r="N50" s="7">
        <v>46228</v>
      </c>
      <c r="O50" s="7" t="s">
        <v>43</v>
      </c>
      <c r="P50" s="7" t="s">
        <v>43</v>
      </c>
      <c r="Q50" s="6" t="s">
        <v>44</v>
      </c>
      <c r="R50" s="8" t="s">
        <v>186</v>
      </c>
      <c r="S50" t="str">
        <f>HYPERLINK("https://docs.wto.org/imrd/directdoc.asp?DDFDocuments/t/G/TBTN26/BDI764.docx", "https://docs.wto.org/imrd/directdoc.asp?DDFDocuments/t/G/TBTN26/BDI764.docx")</f>
        <v>https://docs.wto.org/imrd/directdoc.asp?DDFDocuments/t/G/TBTN26/BDI764.docx</v>
      </c>
      <c r="T50" t="str">
        <f>HYPERLINK("https://docs.wto.org/imrd/directdoc.asp?DDFDocuments/u/G/TBTN26/BDI764.docx", "https://docs.wto.org/imrd/directdoc.asp?DDFDocuments/u/G/TBTN26/BDI764.docx")</f>
        <v>https://docs.wto.org/imrd/directdoc.asp?DDFDocuments/u/G/TBTN26/BDI764.docx</v>
      </c>
      <c r="U50" t="str">
        <f>HYPERLINK("https://docs.wto.org/imrd/directdoc.asp?DDFDocuments/v/G/TBTN26/BDI764.docx", "https://docs.wto.org/imrd/directdoc.asp?DDFDocuments/v/G/TBTN26/BDI764.docx")</f>
        <v>https://docs.wto.org/imrd/directdoc.asp?DDFDocuments/v/G/TBTN26/BDI764.docx</v>
      </c>
      <c r="V50" t="s">
        <v>46</v>
      </c>
      <c r="W50" t="s">
        <v>47</v>
      </c>
      <c r="X50" t="s">
        <v>47</v>
      </c>
      <c r="Y50" t="s">
        <v>47</v>
      </c>
      <c r="Z50" t="s">
        <v>47</v>
      </c>
      <c r="AA50" t="s">
        <v>47</v>
      </c>
      <c r="AB50" t="s">
        <v>47</v>
      </c>
      <c r="AC50" s="2" t="s">
        <v>187</v>
      </c>
      <c r="AD50" t="s">
        <v>41</v>
      </c>
      <c r="AE50" t="s">
        <v>41</v>
      </c>
      <c r="AF50" t="s">
        <v>41</v>
      </c>
      <c r="AG50" t="s">
        <v>41</v>
      </c>
      <c r="AH50" t="s">
        <v>41</v>
      </c>
      <c r="AI50" s="2" t="s">
        <v>41</v>
      </c>
    </row>
    <row r="51" spans="1:35" ht="150" x14ac:dyDescent="0.25">
      <c r="A51" s="8" t="s">
        <v>184</v>
      </c>
      <c r="B51" s="6" t="s">
        <v>50</v>
      </c>
      <c r="C51" s="7">
        <v>46168</v>
      </c>
      <c r="D51" s="9" t="str">
        <f>HYPERLINK("https://www.epingalert.org/en/Search?viewData= G/TBT/N/BDI/764, G/TBT/N/KEN/2054, G/TBT/N/RWA/1421, G/TBT/N/TZA/1599, G/TBT/N/UGA/2376"," G/TBT/N/BDI/764, G/TBT/N/KEN/2054, G/TBT/N/RWA/1421, G/TBT/N/TZA/1599, G/TBT/N/UGA/2376")</f>
        <v xml:space="preserve"> G/TBT/N/BDI/764, G/TBT/N/KEN/2054, G/TBT/N/RWA/1421, G/TBT/N/TZA/1599, G/TBT/N/UGA/2376</v>
      </c>
      <c r="E51" s="8" t="s">
        <v>182</v>
      </c>
      <c r="F51" s="8" t="s">
        <v>183</v>
      </c>
      <c r="H51" s="8" t="s">
        <v>185</v>
      </c>
      <c r="I51" s="8" t="s">
        <v>173</v>
      </c>
      <c r="J51" s="8" t="s">
        <v>40</v>
      </c>
      <c r="K51" s="8" t="s">
        <v>41</v>
      </c>
      <c r="L51" s="8" t="s">
        <v>42</v>
      </c>
      <c r="M51" s="6"/>
      <c r="N51" s="7">
        <v>46228</v>
      </c>
      <c r="O51" s="7" t="s">
        <v>43</v>
      </c>
      <c r="P51" s="7" t="s">
        <v>43</v>
      </c>
      <c r="Q51" s="6" t="s">
        <v>44</v>
      </c>
      <c r="R51" s="8" t="s">
        <v>186</v>
      </c>
      <c r="S51" t="str">
        <f>HYPERLINK("https://docs.wto.org/imrd/directdoc.asp?DDFDocuments/t/G/TBTN26/BDI764.docx", "https://docs.wto.org/imrd/directdoc.asp?DDFDocuments/t/G/TBTN26/BDI764.docx")</f>
        <v>https://docs.wto.org/imrd/directdoc.asp?DDFDocuments/t/G/TBTN26/BDI764.docx</v>
      </c>
      <c r="T51" t="str">
        <f>HYPERLINK("https://docs.wto.org/imrd/directdoc.asp?DDFDocuments/u/G/TBTN26/BDI764.docx", "https://docs.wto.org/imrd/directdoc.asp?DDFDocuments/u/G/TBTN26/BDI764.docx")</f>
        <v>https://docs.wto.org/imrd/directdoc.asp?DDFDocuments/u/G/TBTN26/BDI764.docx</v>
      </c>
      <c r="U51" t="str">
        <f>HYPERLINK("https://docs.wto.org/imrd/directdoc.asp?DDFDocuments/v/G/TBTN26/BDI764.docx", "https://docs.wto.org/imrd/directdoc.asp?DDFDocuments/v/G/TBTN26/BDI764.docx")</f>
        <v>https://docs.wto.org/imrd/directdoc.asp?DDFDocuments/v/G/TBTN26/BDI764.docx</v>
      </c>
      <c r="V51" t="s">
        <v>46</v>
      </c>
      <c r="W51" t="s">
        <v>47</v>
      </c>
      <c r="X51" t="s">
        <v>47</v>
      </c>
      <c r="Y51" t="s">
        <v>47</v>
      </c>
      <c r="Z51" t="s">
        <v>47</v>
      </c>
      <c r="AA51" t="s">
        <v>47</v>
      </c>
      <c r="AB51" t="s">
        <v>47</v>
      </c>
      <c r="AC51" s="2" t="s">
        <v>187</v>
      </c>
      <c r="AD51" t="s">
        <v>41</v>
      </c>
      <c r="AE51" t="s">
        <v>41</v>
      </c>
      <c r="AF51" t="s">
        <v>41</v>
      </c>
      <c r="AG51" t="s">
        <v>41</v>
      </c>
      <c r="AH51" t="s">
        <v>41</v>
      </c>
      <c r="AI51" s="2" t="s">
        <v>41</v>
      </c>
    </row>
    <row r="52" spans="1:35" ht="150" x14ac:dyDescent="0.25">
      <c r="A52" s="8" t="s">
        <v>184</v>
      </c>
      <c r="B52" s="6" t="s">
        <v>51</v>
      </c>
      <c r="C52" s="7">
        <v>46168</v>
      </c>
      <c r="D52" s="9" t="str">
        <f>HYPERLINK("https://www.epingalert.org/en/Search?viewData= G/TBT/N/BDI/764, G/TBT/N/KEN/2054, G/TBT/N/RWA/1421, G/TBT/N/TZA/1599, G/TBT/N/UGA/2376"," G/TBT/N/BDI/764, G/TBT/N/KEN/2054, G/TBT/N/RWA/1421, G/TBT/N/TZA/1599, G/TBT/N/UGA/2376")</f>
        <v xml:space="preserve"> G/TBT/N/BDI/764, G/TBT/N/KEN/2054, G/TBT/N/RWA/1421, G/TBT/N/TZA/1599, G/TBT/N/UGA/2376</v>
      </c>
      <c r="E52" s="8" t="s">
        <v>182</v>
      </c>
      <c r="F52" s="8" t="s">
        <v>183</v>
      </c>
      <c r="H52" s="8" t="s">
        <v>185</v>
      </c>
      <c r="I52" s="8" t="s">
        <v>173</v>
      </c>
      <c r="J52" s="8" t="s">
        <v>40</v>
      </c>
      <c r="K52" s="8" t="s">
        <v>41</v>
      </c>
      <c r="L52" s="8" t="s">
        <v>42</v>
      </c>
      <c r="M52" s="6"/>
      <c r="N52" s="7">
        <v>46228</v>
      </c>
      <c r="O52" s="7" t="s">
        <v>43</v>
      </c>
      <c r="P52" s="7" t="s">
        <v>43</v>
      </c>
      <c r="Q52" s="6" t="s">
        <v>44</v>
      </c>
      <c r="R52" s="8" t="s">
        <v>186</v>
      </c>
      <c r="S52" t="str">
        <f>HYPERLINK("https://docs.wto.org/imrd/directdoc.asp?DDFDocuments/t/G/TBTN26/BDI764.docx", "https://docs.wto.org/imrd/directdoc.asp?DDFDocuments/t/G/TBTN26/BDI764.docx")</f>
        <v>https://docs.wto.org/imrd/directdoc.asp?DDFDocuments/t/G/TBTN26/BDI764.docx</v>
      </c>
      <c r="T52" t="str">
        <f>HYPERLINK("https://docs.wto.org/imrd/directdoc.asp?DDFDocuments/u/G/TBTN26/BDI764.docx", "https://docs.wto.org/imrd/directdoc.asp?DDFDocuments/u/G/TBTN26/BDI764.docx")</f>
        <v>https://docs.wto.org/imrd/directdoc.asp?DDFDocuments/u/G/TBTN26/BDI764.docx</v>
      </c>
      <c r="U52" t="str">
        <f>HYPERLINK("https://docs.wto.org/imrd/directdoc.asp?DDFDocuments/v/G/TBTN26/BDI764.docx", "https://docs.wto.org/imrd/directdoc.asp?DDFDocuments/v/G/TBTN26/BDI764.docx")</f>
        <v>https://docs.wto.org/imrd/directdoc.asp?DDFDocuments/v/G/TBTN26/BDI764.docx</v>
      </c>
      <c r="V52" t="s">
        <v>46</v>
      </c>
      <c r="W52" t="s">
        <v>47</v>
      </c>
      <c r="X52" t="s">
        <v>47</v>
      </c>
      <c r="Y52" t="s">
        <v>47</v>
      </c>
      <c r="Z52" t="s">
        <v>47</v>
      </c>
      <c r="AA52" t="s">
        <v>47</v>
      </c>
      <c r="AB52" t="s">
        <v>47</v>
      </c>
      <c r="AC52" s="2" t="s">
        <v>187</v>
      </c>
      <c r="AD52" t="s">
        <v>41</v>
      </c>
      <c r="AE52" t="s">
        <v>41</v>
      </c>
      <c r="AF52" t="s">
        <v>41</v>
      </c>
      <c r="AG52" t="s">
        <v>41</v>
      </c>
      <c r="AH52" t="s">
        <v>41</v>
      </c>
      <c r="AI52" s="2" t="s">
        <v>41</v>
      </c>
    </row>
    <row r="53" spans="1:35" ht="150" x14ac:dyDescent="0.25">
      <c r="A53" s="8" t="s">
        <v>184</v>
      </c>
      <c r="B53" s="6" t="s">
        <v>52</v>
      </c>
      <c r="C53" s="7">
        <v>46168</v>
      </c>
      <c r="D53" s="9" t="str">
        <f>HYPERLINK("https://www.epingalert.org/en/Search?viewData= G/TBT/N/BDI/764, G/TBT/N/KEN/2054, G/TBT/N/RWA/1421, G/TBT/N/TZA/1599, G/TBT/N/UGA/2376"," G/TBT/N/BDI/764, G/TBT/N/KEN/2054, G/TBT/N/RWA/1421, G/TBT/N/TZA/1599, G/TBT/N/UGA/2376")</f>
        <v xml:space="preserve"> G/TBT/N/BDI/764, G/TBT/N/KEN/2054, G/TBT/N/RWA/1421, G/TBT/N/TZA/1599, G/TBT/N/UGA/2376</v>
      </c>
      <c r="E53" s="8" t="s">
        <v>182</v>
      </c>
      <c r="F53" s="8" t="s">
        <v>183</v>
      </c>
      <c r="H53" s="8" t="s">
        <v>185</v>
      </c>
      <c r="I53" s="8" t="s">
        <v>173</v>
      </c>
      <c r="J53" s="8" t="s">
        <v>40</v>
      </c>
      <c r="K53" s="8" t="s">
        <v>41</v>
      </c>
      <c r="L53" s="8" t="s">
        <v>42</v>
      </c>
      <c r="M53" s="6"/>
      <c r="N53" s="7">
        <v>46228</v>
      </c>
      <c r="O53" s="7" t="s">
        <v>43</v>
      </c>
      <c r="P53" s="7" t="s">
        <v>43</v>
      </c>
      <c r="Q53" s="6" t="s">
        <v>44</v>
      </c>
      <c r="R53" s="8" t="s">
        <v>186</v>
      </c>
      <c r="S53" t="str">
        <f>HYPERLINK("https://docs.wto.org/imrd/directdoc.asp?DDFDocuments/t/G/TBTN26/BDI764.docx", "https://docs.wto.org/imrd/directdoc.asp?DDFDocuments/t/G/TBTN26/BDI764.docx")</f>
        <v>https://docs.wto.org/imrd/directdoc.asp?DDFDocuments/t/G/TBTN26/BDI764.docx</v>
      </c>
      <c r="T53" t="str">
        <f>HYPERLINK("https://docs.wto.org/imrd/directdoc.asp?DDFDocuments/u/G/TBTN26/BDI764.docx", "https://docs.wto.org/imrd/directdoc.asp?DDFDocuments/u/G/TBTN26/BDI764.docx")</f>
        <v>https://docs.wto.org/imrd/directdoc.asp?DDFDocuments/u/G/TBTN26/BDI764.docx</v>
      </c>
      <c r="U53" t="str">
        <f>HYPERLINK("https://docs.wto.org/imrd/directdoc.asp?DDFDocuments/v/G/TBTN26/BDI764.docx", "https://docs.wto.org/imrd/directdoc.asp?DDFDocuments/v/G/TBTN26/BDI764.docx")</f>
        <v>https://docs.wto.org/imrd/directdoc.asp?DDFDocuments/v/G/TBTN26/BDI764.docx</v>
      </c>
      <c r="V53" t="s">
        <v>46</v>
      </c>
      <c r="W53" t="s">
        <v>47</v>
      </c>
      <c r="X53" t="s">
        <v>47</v>
      </c>
      <c r="Y53" t="s">
        <v>47</v>
      </c>
      <c r="Z53" t="s">
        <v>47</v>
      </c>
      <c r="AA53" t="s">
        <v>47</v>
      </c>
      <c r="AB53" t="s">
        <v>47</v>
      </c>
      <c r="AC53" s="2" t="s">
        <v>187</v>
      </c>
      <c r="AD53" t="s">
        <v>41</v>
      </c>
      <c r="AE53" t="s">
        <v>41</v>
      </c>
      <c r="AF53" t="s">
        <v>41</v>
      </c>
      <c r="AG53" t="s">
        <v>41</v>
      </c>
      <c r="AH53" t="s">
        <v>41</v>
      </c>
      <c r="AI53" s="2" t="s">
        <v>41</v>
      </c>
    </row>
    <row r="54" spans="1:35" ht="180" x14ac:dyDescent="0.25">
      <c r="A54" s="8" t="s">
        <v>190</v>
      </c>
      <c r="B54" s="6" t="s">
        <v>34</v>
      </c>
      <c r="C54" s="7">
        <v>46168</v>
      </c>
      <c r="D54" s="9" t="str">
        <f>HYPERLINK("https://www.epingalert.org/en/Search?viewData= G/TBT/N/BDI/765, G/TBT/N/KEN/2055, G/TBT/N/RWA/1422, G/TBT/N/TZA/1600, G/TBT/N/UGA/2377"," G/TBT/N/BDI/765, G/TBT/N/KEN/2055, G/TBT/N/RWA/1422, G/TBT/N/TZA/1600, G/TBT/N/UGA/2377")</f>
        <v xml:space="preserve"> G/TBT/N/BDI/765, G/TBT/N/KEN/2055, G/TBT/N/RWA/1422, G/TBT/N/TZA/1600, G/TBT/N/UGA/2377</v>
      </c>
      <c r="E54" s="8" t="s">
        <v>188</v>
      </c>
      <c r="F54" s="8" t="s">
        <v>189</v>
      </c>
      <c r="H54" s="8" t="s">
        <v>191</v>
      </c>
      <c r="I54" s="8" t="s">
        <v>173</v>
      </c>
      <c r="J54" s="8" t="s">
        <v>40</v>
      </c>
      <c r="K54" s="8" t="s">
        <v>41</v>
      </c>
      <c r="L54" s="8" t="s">
        <v>42</v>
      </c>
      <c r="M54" s="6"/>
      <c r="N54" s="7">
        <v>46228</v>
      </c>
      <c r="O54" s="7" t="s">
        <v>43</v>
      </c>
      <c r="P54" s="7" t="s">
        <v>43</v>
      </c>
      <c r="Q54" s="6" t="s">
        <v>44</v>
      </c>
      <c r="R54" s="8" t="s">
        <v>192</v>
      </c>
      <c r="S54" t="str">
        <f>HYPERLINK("https://docs.wto.org/imrd/directdoc.asp?DDFDocuments/t/G/TBTN26/BDI765.docx", "https://docs.wto.org/imrd/directdoc.asp?DDFDocuments/t/G/TBTN26/BDI765.docx")</f>
        <v>https://docs.wto.org/imrd/directdoc.asp?DDFDocuments/t/G/TBTN26/BDI765.docx</v>
      </c>
      <c r="T54" t="str">
        <f>HYPERLINK("https://docs.wto.org/imrd/directdoc.asp?DDFDocuments/u/G/TBTN26/BDI765.docx", "https://docs.wto.org/imrd/directdoc.asp?DDFDocuments/u/G/TBTN26/BDI765.docx")</f>
        <v>https://docs.wto.org/imrd/directdoc.asp?DDFDocuments/u/G/TBTN26/BDI765.docx</v>
      </c>
      <c r="U54" t="str">
        <f>HYPERLINK("https://docs.wto.org/imrd/directdoc.asp?DDFDocuments/v/G/TBTN26/BDI765.docx", "https://docs.wto.org/imrd/directdoc.asp?DDFDocuments/v/G/TBTN26/BDI765.docx")</f>
        <v>https://docs.wto.org/imrd/directdoc.asp?DDFDocuments/v/G/TBTN26/BDI765.docx</v>
      </c>
      <c r="V54" t="s">
        <v>46</v>
      </c>
      <c r="W54" t="s">
        <v>47</v>
      </c>
      <c r="X54" t="s">
        <v>47</v>
      </c>
      <c r="Y54" t="s">
        <v>47</v>
      </c>
      <c r="Z54" t="s">
        <v>47</v>
      </c>
      <c r="AA54" t="s">
        <v>47</v>
      </c>
      <c r="AB54" t="s">
        <v>47</v>
      </c>
      <c r="AC54" s="2" t="s">
        <v>193</v>
      </c>
      <c r="AD54" t="s">
        <v>41</v>
      </c>
      <c r="AE54" t="s">
        <v>41</v>
      </c>
      <c r="AF54" t="s">
        <v>41</v>
      </c>
      <c r="AG54" t="s">
        <v>41</v>
      </c>
      <c r="AH54" t="s">
        <v>41</v>
      </c>
      <c r="AI54" s="2" t="s">
        <v>41</v>
      </c>
    </row>
    <row r="55" spans="1:35" ht="180" x14ac:dyDescent="0.25">
      <c r="A55" s="8" t="s">
        <v>190</v>
      </c>
      <c r="B55" s="6" t="s">
        <v>49</v>
      </c>
      <c r="C55" s="7">
        <v>46168</v>
      </c>
      <c r="D55" s="9" t="str">
        <f>HYPERLINK("https://www.epingalert.org/en/Search?viewData= G/TBT/N/BDI/765, G/TBT/N/KEN/2055, G/TBT/N/RWA/1422, G/TBT/N/TZA/1600, G/TBT/N/UGA/2377"," G/TBT/N/BDI/765, G/TBT/N/KEN/2055, G/TBT/N/RWA/1422, G/TBT/N/TZA/1600, G/TBT/N/UGA/2377")</f>
        <v xml:space="preserve"> G/TBT/N/BDI/765, G/TBT/N/KEN/2055, G/TBT/N/RWA/1422, G/TBT/N/TZA/1600, G/TBT/N/UGA/2377</v>
      </c>
      <c r="E55" s="8" t="s">
        <v>188</v>
      </c>
      <c r="F55" s="8" t="s">
        <v>189</v>
      </c>
      <c r="H55" s="8" t="s">
        <v>191</v>
      </c>
      <c r="I55" s="8" t="s">
        <v>173</v>
      </c>
      <c r="J55" s="8" t="s">
        <v>40</v>
      </c>
      <c r="K55" s="8" t="s">
        <v>41</v>
      </c>
      <c r="L55" s="8" t="s">
        <v>42</v>
      </c>
      <c r="M55" s="6"/>
      <c r="N55" s="7">
        <v>46228</v>
      </c>
      <c r="O55" s="7" t="s">
        <v>43</v>
      </c>
      <c r="P55" s="7" t="s">
        <v>43</v>
      </c>
      <c r="Q55" s="6" t="s">
        <v>44</v>
      </c>
      <c r="R55" s="8" t="s">
        <v>192</v>
      </c>
      <c r="S55" t="str">
        <f>HYPERLINK("https://docs.wto.org/imrd/directdoc.asp?DDFDocuments/t/G/TBTN26/BDI765.docx", "https://docs.wto.org/imrd/directdoc.asp?DDFDocuments/t/G/TBTN26/BDI765.docx")</f>
        <v>https://docs.wto.org/imrd/directdoc.asp?DDFDocuments/t/G/TBTN26/BDI765.docx</v>
      </c>
      <c r="T55" t="str">
        <f>HYPERLINK("https://docs.wto.org/imrd/directdoc.asp?DDFDocuments/u/G/TBTN26/BDI765.docx", "https://docs.wto.org/imrd/directdoc.asp?DDFDocuments/u/G/TBTN26/BDI765.docx")</f>
        <v>https://docs.wto.org/imrd/directdoc.asp?DDFDocuments/u/G/TBTN26/BDI765.docx</v>
      </c>
      <c r="U55" t="str">
        <f>HYPERLINK("https://docs.wto.org/imrd/directdoc.asp?DDFDocuments/v/G/TBTN26/BDI765.docx", "https://docs.wto.org/imrd/directdoc.asp?DDFDocuments/v/G/TBTN26/BDI765.docx")</f>
        <v>https://docs.wto.org/imrd/directdoc.asp?DDFDocuments/v/G/TBTN26/BDI765.docx</v>
      </c>
      <c r="V55" t="s">
        <v>46</v>
      </c>
      <c r="W55" t="s">
        <v>47</v>
      </c>
      <c r="X55" t="s">
        <v>47</v>
      </c>
      <c r="Y55" t="s">
        <v>47</v>
      </c>
      <c r="Z55" t="s">
        <v>47</v>
      </c>
      <c r="AA55" t="s">
        <v>47</v>
      </c>
      <c r="AB55" t="s">
        <v>47</v>
      </c>
      <c r="AC55" s="2" t="s">
        <v>193</v>
      </c>
      <c r="AD55" t="s">
        <v>41</v>
      </c>
      <c r="AE55" t="s">
        <v>41</v>
      </c>
      <c r="AF55" t="s">
        <v>41</v>
      </c>
      <c r="AG55" t="s">
        <v>41</v>
      </c>
      <c r="AH55" t="s">
        <v>41</v>
      </c>
      <c r="AI55" s="2" t="s">
        <v>41</v>
      </c>
    </row>
    <row r="56" spans="1:35" ht="180" x14ac:dyDescent="0.25">
      <c r="A56" s="8" t="s">
        <v>190</v>
      </c>
      <c r="B56" s="6" t="s">
        <v>50</v>
      </c>
      <c r="C56" s="7">
        <v>46168</v>
      </c>
      <c r="D56" s="9" t="str">
        <f>HYPERLINK("https://www.epingalert.org/en/Search?viewData= G/TBT/N/BDI/765, G/TBT/N/KEN/2055, G/TBT/N/RWA/1422, G/TBT/N/TZA/1600, G/TBT/N/UGA/2377"," G/TBT/N/BDI/765, G/TBT/N/KEN/2055, G/TBT/N/RWA/1422, G/TBT/N/TZA/1600, G/TBT/N/UGA/2377")</f>
        <v xml:space="preserve"> G/TBT/N/BDI/765, G/TBT/N/KEN/2055, G/TBT/N/RWA/1422, G/TBT/N/TZA/1600, G/TBT/N/UGA/2377</v>
      </c>
      <c r="E56" s="8" t="s">
        <v>188</v>
      </c>
      <c r="F56" s="8" t="s">
        <v>189</v>
      </c>
      <c r="H56" s="8" t="s">
        <v>191</v>
      </c>
      <c r="I56" s="8" t="s">
        <v>173</v>
      </c>
      <c r="J56" s="8" t="s">
        <v>40</v>
      </c>
      <c r="K56" s="8" t="s">
        <v>41</v>
      </c>
      <c r="L56" s="8" t="s">
        <v>42</v>
      </c>
      <c r="M56" s="6"/>
      <c r="N56" s="7">
        <v>46228</v>
      </c>
      <c r="O56" s="7" t="s">
        <v>43</v>
      </c>
      <c r="P56" s="7" t="s">
        <v>43</v>
      </c>
      <c r="Q56" s="6" t="s">
        <v>44</v>
      </c>
      <c r="R56" s="8" t="s">
        <v>192</v>
      </c>
      <c r="S56" t="str">
        <f>HYPERLINK("https://docs.wto.org/imrd/directdoc.asp?DDFDocuments/t/G/TBTN26/BDI765.docx", "https://docs.wto.org/imrd/directdoc.asp?DDFDocuments/t/G/TBTN26/BDI765.docx")</f>
        <v>https://docs.wto.org/imrd/directdoc.asp?DDFDocuments/t/G/TBTN26/BDI765.docx</v>
      </c>
      <c r="T56" t="str">
        <f>HYPERLINK("https://docs.wto.org/imrd/directdoc.asp?DDFDocuments/u/G/TBTN26/BDI765.docx", "https://docs.wto.org/imrd/directdoc.asp?DDFDocuments/u/G/TBTN26/BDI765.docx")</f>
        <v>https://docs.wto.org/imrd/directdoc.asp?DDFDocuments/u/G/TBTN26/BDI765.docx</v>
      </c>
      <c r="U56" t="str">
        <f>HYPERLINK("https://docs.wto.org/imrd/directdoc.asp?DDFDocuments/v/G/TBTN26/BDI765.docx", "https://docs.wto.org/imrd/directdoc.asp?DDFDocuments/v/G/TBTN26/BDI765.docx")</f>
        <v>https://docs.wto.org/imrd/directdoc.asp?DDFDocuments/v/G/TBTN26/BDI765.docx</v>
      </c>
      <c r="V56" t="s">
        <v>46</v>
      </c>
      <c r="W56" t="s">
        <v>47</v>
      </c>
      <c r="X56" t="s">
        <v>47</v>
      </c>
      <c r="Y56" t="s">
        <v>47</v>
      </c>
      <c r="Z56" t="s">
        <v>47</v>
      </c>
      <c r="AA56" t="s">
        <v>47</v>
      </c>
      <c r="AB56" t="s">
        <v>47</v>
      </c>
      <c r="AC56" s="2" t="s">
        <v>193</v>
      </c>
      <c r="AD56" t="s">
        <v>41</v>
      </c>
      <c r="AE56" t="s">
        <v>41</v>
      </c>
      <c r="AF56" t="s">
        <v>41</v>
      </c>
      <c r="AG56" t="s">
        <v>41</v>
      </c>
      <c r="AH56" t="s">
        <v>41</v>
      </c>
      <c r="AI56" s="2" t="s">
        <v>41</v>
      </c>
    </row>
    <row r="57" spans="1:35" ht="180" x14ac:dyDescent="0.25">
      <c r="A57" s="8" t="s">
        <v>190</v>
      </c>
      <c r="B57" s="6" t="s">
        <v>51</v>
      </c>
      <c r="C57" s="7">
        <v>46168</v>
      </c>
      <c r="D57" s="9" t="str">
        <f>HYPERLINK("https://www.epingalert.org/en/Search?viewData= G/TBT/N/BDI/765, G/TBT/N/KEN/2055, G/TBT/N/RWA/1422, G/TBT/N/TZA/1600, G/TBT/N/UGA/2377"," G/TBT/N/BDI/765, G/TBT/N/KEN/2055, G/TBT/N/RWA/1422, G/TBT/N/TZA/1600, G/TBT/N/UGA/2377")</f>
        <v xml:space="preserve"> G/TBT/N/BDI/765, G/TBT/N/KEN/2055, G/TBT/N/RWA/1422, G/TBT/N/TZA/1600, G/TBT/N/UGA/2377</v>
      </c>
      <c r="E57" s="8" t="s">
        <v>188</v>
      </c>
      <c r="F57" s="8" t="s">
        <v>189</v>
      </c>
      <c r="H57" s="8" t="s">
        <v>191</v>
      </c>
      <c r="I57" s="8" t="s">
        <v>173</v>
      </c>
      <c r="J57" s="8" t="s">
        <v>40</v>
      </c>
      <c r="K57" s="8" t="s">
        <v>41</v>
      </c>
      <c r="L57" s="8" t="s">
        <v>42</v>
      </c>
      <c r="M57" s="6"/>
      <c r="N57" s="7">
        <v>46228</v>
      </c>
      <c r="O57" s="7" t="s">
        <v>43</v>
      </c>
      <c r="P57" s="7" t="s">
        <v>43</v>
      </c>
      <c r="Q57" s="6" t="s">
        <v>44</v>
      </c>
      <c r="R57" s="8" t="s">
        <v>192</v>
      </c>
      <c r="S57" t="str">
        <f>HYPERLINK("https://docs.wto.org/imrd/directdoc.asp?DDFDocuments/t/G/TBTN26/BDI765.docx", "https://docs.wto.org/imrd/directdoc.asp?DDFDocuments/t/G/TBTN26/BDI765.docx")</f>
        <v>https://docs.wto.org/imrd/directdoc.asp?DDFDocuments/t/G/TBTN26/BDI765.docx</v>
      </c>
      <c r="T57" t="str">
        <f>HYPERLINK("https://docs.wto.org/imrd/directdoc.asp?DDFDocuments/u/G/TBTN26/BDI765.docx", "https://docs.wto.org/imrd/directdoc.asp?DDFDocuments/u/G/TBTN26/BDI765.docx")</f>
        <v>https://docs.wto.org/imrd/directdoc.asp?DDFDocuments/u/G/TBTN26/BDI765.docx</v>
      </c>
      <c r="U57" t="str">
        <f>HYPERLINK("https://docs.wto.org/imrd/directdoc.asp?DDFDocuments/v/G/TBTN26/BDI765.docx", "https://docs.wto.org/imrd/directdoc.asp?DDFDocuments/v/G/TBTN26/BDI765.docx")</f>
        <v>https://docs.wto.org/imrd/directdoc.asp?DDFDocuments/v/G/TBTN26/BDI765.docx</v>
      </c>
      <c r="V57" t="s">
        <v>46</v>
      </c>
      <c r="W57" t="s">
        <v>47</v>
      </c>
      <c r="X57" t="s">
        <v>47</v>
      </c>
      <c r="Y57" t="s">
        <v>47</v>
      </c>
      <c r="Z57" t="s">
        <v>47</v>
      </c>
      <c r="AA57" t="s">
        <v>47</v>
      </c>
      <c r="AB57" t="s">
        <v>47</v>
      </c>
      <c r="AC57" s="2" t="s">
        <v>193</v>
      </c>
      <c r="AD57" t="s">
        <v>41</v>
      </c>
      <c r="AE57" t="s">
        <v>41</v>
      </c>
      <c r="AF57" t="s">
        <v>41</v>
      </c>
      <c r="AG57" t="s">
        <v>41</v>
      </c>
      <c r="AH57" t="s">
        <v>41</v>
      </c>
      <c r="AI57" s="2" t="s">
        <v>41</v>
      </c>
    </row>
    <row r="58" spans="1:35" ht="180" x14ac:dyDescent="0.25">
      <c r="A58" s="8" t="s">
        <v>190</v>
      </c>
      <c r="B58" s="6" t="s">
        <v>52</v>
      </c>
      <c r="C58" s="7">
        <v>46168</v>
      </c>
      <c r="D58" s="9" t="str">
        <f>HYPERLINK("https://www.epingalert.org/en/Search?viewData= G/TBT/N/BDI/765, G/TBT/N/KEN/2055, G/TBT/N/RWA/1422, G/TBT/N/TZA/1600, G/TBT/N/UGA/2377"," G/TBT/N/BDI/765, G/TBT/N/KEN/2055, G/TBT/N/RWA/1422, G/TBT/N/TZA/1600, G/TBT/N/UGA/2377")</f>
        <v xml:space="preserve"> G/TBT/N/BDI/765, G/TBT/N/KEN/2055, G/TBT/N/RWA/1422, G/TBT/N/TZA/1600, G/TBT/N/UGA/2377</v>
      </c>
      <c r="E58" s="8" t="s">
        <v>188</v>
      </c>
      <c r="F58" s="8" t="s">
        <v>189</v>
      </c>
      <c r="H58" s="8" t="s">
        <v>191</v>
      </c>
      <c r="I58" s="8" t="s">
        <v>173</v>
      </c>
      <c r="J58" s="8" t="s">
        <v>40</v>
      </c>
      <c r="K58" s="8" t="s">
        <v>41</v>
      </c>
      <c r="L58" s="8" t="s">
        <v>42</v>
      </c>
      <c r="M58" s="6"/>
      <c r="N58" s="7">
        <v>46228</v>
      </c>
      <c r="O58" s="7" t="s">
        <v>43</v>
      </c>
      <c r="P58" s="7" t="s">
        <v>43</v>
      </c>
      <c r="Q58" s="6" t="s">
        <v>44</v>
      </c>
      <c r="R58" s="8" t="s">
        <v>192</v>
      </c>
      <c r="S58" t="str">
        <f>HYPERLINK("https://docs.wto.org/imrd/directdoc.asp?DDFDocuments/t/G/TBTN26/BDI765.docx", "https://docs.wto.org/imrd/directdoc.asp?DDFDocuments/t/G/TBTN26/BDI765.docx")</f>
        <v>https://docs.wto.org/imrd/directdoc.asp?DDFDocuments/t/G/TBTN26/BDI765.docx</v>
      </c>
      <c r="T58" t="str">
        <f>HYPERLINK("https://docs.wto.org/imrd/directdoc.asp?DDFDocuments/u/G/TBTN26/BDI765.docx", "https://docs.wto.org/imrd/directdoc.asp?DDFDocuments/u/G/TBTN26/BDI765.docx")</f>
        <v>https://docs.wto.org/imrd/directdoc.asp?DDFDocuments/u/G/TBTN26/BDI765.docx</v>
      </c>
      <c r="U58" t="str">
        <f>HYPERLINK("https://docs.wto.org/imrd/directdoc.asp?DDFDocuments/v/G/TBTN26/BDI765.docx", "https://docs.wto.org/imrd/directdoc.asp?DDFDocuments/v/G/TBTN26/BDI765.docx")</f>
        <v>https://docs.wto.org/imrd/directdoc.asp?DDFDocuments/v/G/TBTN26/BDI765.docx</v>
      </c>
      <c r="V58" t="s">
        <v>46</v>
      </c>
      <c r="W58" t="s">
        <v>47</v>
      </c>
      <c r="X58" t="s">
        <v>47</v>
      </c>
      <c r="Y58" t="s">
        <v>47</v>
      </c>
      <c r="Z58" t="s">
        <v>47</v>
      </c>
      <c r="AA58" t="s">
        <v>47</v>
      </c>
      <c r="AB58" t="s">
        <v>47</v>
      </c>
      <c r="AC58" s="2" t="s">
        <v>193</v>
      </c>
      <c r="AD58" t="s">
        <v>41</v>
      </c>
      <c r="AE58" t="s">
        <v>41</v>
      </c>
      <c r="AF58" t="s">
        <v>41</v>
      </c>
      <c r="AG58" t="s">
        <v>41</v>
      </c>
      <c r="AH58" t="s">
        <v>41</v>
      </c>
      <c r="AI58" s="2" t="s">
        <v>41</v>
      </c>
    </row>
    <row r="59" spans="1:35" ht="60" x14ac:dyDescent="0.25">
      <c r="A59" s="8" t="s">
        <v>196</v>
      </c>
      <c r="B59" s="6" t="s">
        <v>34</v>
      </c>
      <c r="C59" s="7">
        <v>46168</v>
      </c>
      <c r="D59" s="9" t="str">
        <f>HYPERLINK("https://www.epingalert.org/en/Search?viewData= G/TBT/N/BDI/766, G/TBT/N/KEN/2056, G/TBT/N/RWA/1423, G/TBT/N/TZA/1601, G/TBT/N/UGA/2378"," G/TBT/N/BDI/766, G/TBT/N/KEN/2056, G/TBT/N/RWA/1423, G/TBT/N/TZA/1601, G/TBT/N/UGA/2378")</f>
        <v xml:space="preserve"> G/TBT/N/BDI/766, G/TBT/N/KEN/2056, G/TBT/N/RWA/1423, G/TBT/N/TZA/1601, G/TBT/N/UGA/2378</v>
      </c>
      <c r="E59" s="8" t="s">
        <v>194</v>
      </c>
      <c r="F59" s="8" t="s">
        <v>195</v>
      </c>
      <c r="H59" s="8" t="s">
        <v>197</v>
      </c>
      <c r="I59" s="8" t="s">
        <v>173</v>
      </c>
      <c r="J59" s="8" t="s">
        <v>40</v>
      </c>
      <c r="K59" s="8" t="s">
        <v>41</v>
      </c>
      <c r="L59" s="8" t="s">
        <v>42</v>
      </c>
      <c r="M59" s="6"/>
      <c r="N59" s="7">
        <v>46228</v>
      </c>
      <c r="O59" s="7" t="s">
        <v>43</v>
      </c>
      <c r="P59" s="7" t="s">
        <v>43</v>
      </c>
      <c r="Q59" s="6" t="s">
        <v>44</v>
      </c>
      <c r="R59" s="8" t="s">
        <v>198</v>
      </c>
      <c r="S59" t="str">
        <f>HYPERLINK("https://docs.wto.org/imrd/directdoc.asp?DDFDocuments/t/G/TBTN26/BDI766.docx", "https://docs.wto.org/imrd/directdoc.asp?DDFDocuments/t/G/TBTN26/BDI766.docx")</f>
        <v>https://docs.wto.org/imrd/directdoc.asp?DDFDocuments/t/G/TBTN26/BDI766.docx</v>
      </c>
      <c r="T59" t="str">
        <f>HYPERLINK("https://docs.wto.org/imrd/directdoc.asp?DDFDocuments/u/G/TBTN26/BDI766.docx", "https://docs.wto.org/imrd/directdoc.asp?DDFDocuments/u/G/TBTN26/BDI766.docx")</f>
        <v>https://docs.wto.org/imrd/directdoc.asp?DDFDocuments/u/G/TBTN26/BDI766.docx</v>
      </c>
      <c r="U59" t="str">
        <f>HYPERLINK("https://docs.wto.org/imrd/directdoc.asp?DDFDocuments/v/G/TBTN26/BDI766.docx", "https://docs.wto.org/imrd/directdoc.asp?DDFDocuments/v/G/TBTN26/BDI766.docx")</f>
        <v>https://docs.wto.org/imrd/directdoc.asp?DDFDocuments/v/G/TBTN26/BDI766.docx</v>
      </c>
      <c r="V59" t="s">
        <v>46</v>
      </c>
      <c r="W59" t="s">
        <v>47</v>
      </c>
      <c r="X59" t="s">
        <v>47</v>
      </c>
      <c r="Y59" t="s">
        <v>47</v>
      </c>
      <c r="Z59" t="s">
        <v>47</v>
      </c>
      <c r="AA59" t="s">
        <v>47</v>
      </c>
      <c r="AB59" t="s">
        <v>47</v>
      </c>
      <c r="AC59" s="2" t="s">
        <v>199</v>
      </c>
      <c r="AD59" t="s">
        <v>41</v>
      </c>
      <c r="AE59" t="s">
        <v>41</v>
      </c>
      <c r="AF59" t="s">
        <v>41</v>
      </c>
      <c r="AG59" t="s">
        <v>41</v>
      </c>
      <c r="AH59" t="s">
        <v>41</v>
      </c>
      <c r="AI59" s="2" t="s">
        <v>41</v>
      </c>
    </row>
    <row r="60" spans="1:35" ht="60" x14ac:dyDescent="0.25">
      <c r="A60" s="8" t="s">
        <v>196</v>
      </c>
      <c r="B60" s="6" t="s">
        <v>49</v>
      </c>
      <c r="C60" s="7">
        <v>46168</v>
      </c>
      <c r="D60" s="9" t="str">
        <f>HYPERLINK("https://www.epingalert.org/en/Search?viewData= G/TBT/N/BDI/766, G/TBT/N/KEN/2056, G/TBT/N/RWA/1423, G/TBT/N/TZA/1601, G/TBT/N/UGA/2378"," G/TBT/N/BDI/766, G/TBT/N/KEN/2056, G/TBT/N/RWA/1423, G/TBT/N/TZA/1601, G/TBT/N/UGA/2378")</f>
        <v xml:space="preserve"> G/TBT/N/BDI/766, G/TBT/N/KEN/2056, G/TBT/N/RWA/1423, G/TBT/N/TZA/1601, G/TBT/N/UGA/2378</v>
      </c>
      <c r="E60" s="8" t="s">
        <v>194</v>
      </c>
      <c r="F60" s="8" t="s">
        <v>195</v>
      </c>
      <c r="H60" s="8" t="s">
        <v>197</v>
      </c>
      <c r="I60" s="8" t="s">
        <v>173</v>
      </c>
      <c r="J60" s="8" t="s">
        <v>40</v>
      </c>
      <c r="K60" s="8" t="s">
        <v>41</v>
      </c>
      <c r="L60" s="8" t="s">
        <v>42</v>
      </c>
      <c r="M60" s="6"/>
      <c r="N60" s="7">
        <v>46228</v>
      </c>
      <c r="O60" s="7" t="s">
        <v>43</v>
      </c>
      <c r="P60" s="7" t="s">
        <v>43</v>
      </c>
      <c r="Q60" s="6" t="s">
        <v>44</v>
      </c>
      <c r="R60" s="8" t="s">
        <v>198</v>
      </c>
      <c r="S60" t="str">
        <f>HYPERLINK("https://docs.wto.org/imrd/directdoc.asp?DDFDocuments/t/G/TBTN26/BDI766.docx", "https://docs.wto.org/imrd/directdoc.asp?DDFDocuments/t/G/TBTN26/BDI766.docx")</f>
        <v>https://docs.wto.org/imrd/directdoc.asp?DDFDocuments/t/G/TBTN26/BDI766.docx</v>
      </c>
      <c r="T60" t="str">
        <f>HYPERLINK("https://docs.wto.org/imrd/directdoc.asp?DDFDocuments/u/G/TBTN26/BDI766.docx", "https://docs.wto.org/imrd/directdoc.asp?DDFDocuments/u/G/TBTN26/BDI766.docx")</f>
        <v>https://docs.wto.org/imrd/directdoc.asp?DDFDocuments/u/G/TBTN26/BDI766.docx</v>
      </c>
      <c r="U60" t="str">
        <f>HYPERLINK("https://docs.wto.org/imrd/directdoc.asp?DDFDocuments/v/G/TBTN26/BDI766.docx", "https://docs.wto.org/imrd/directdoc.asp?DDFDocuments/v/G/TBTN26/BDI766.docx")</f>
        <v>https://docs.wto.org/imrd/directdoc.asp?DDFDocuments/v/G/TBTN26/BDI766.docx</v>
      </c>
      <c r="V60" t="s">
        <v>46</v>
      </c>
      <c r="W60" t="s">
        <v>47</v>
      </c>
      <c r="X60" t="s">
        <v>47</v>
      </c>
      <c r="Y60" t="s">
        <v>47</v>
      </c>
      <c r="Z60" t="s">
        <v>47</v>
      </c>
      <c r="AA60" t="s">
        <v>47</v>
      </c>
      <c r="AB60" t="s">
        <v>47</v>
      </c>
      <c r="AC60" s="2" t="s">
        <v>199</v>
      </c>
      <c r="AD60" t="s">
        <v>41</v>
      </c>
      <c r="AE60" t="s">
        <v>41</v>
      </c>
      <c r="AF60" t="s">
        <v>41</v>
      </c>
      <c r="AG60" t="s">
        <v>41</v>
      </c>
      <c r="AH60" t="s">
        <v>41</v>
      </c>
      <c r="AI60" s="2" t="s">
        <v>41</v>
      </c>
    </row>
    <row r="61" spans="1:35" ht="60" x14ac:dyDescent="0.25">
      <c r="A61" s="8" t="s">
        <v>196</v>
      </c>
      <c r="B61" s="6" t="s">
        <v>50</v>
      </c>
      <c r="C61" s="7">
        <v>46168</v>
      </c>
      <c r="D61" s="9" t="str">
        <f>HYPERLINK("https://www.epingalert.org/en/Search?viewData= G/TBT/N/BDI/766, G/TBT/N/KEN/2056, G/TBT/N/RWA/1423, G/TBT/N/TZA/1601, G/TBT/N/UGA/2378"," G/TBT/N/BDI/766, G/TBT/N/KEN/2056, G/TBT/N/RWA/1423, G/TBT/N/TZA/1601, G/TBT/N/UGA/2378")</f>
        <v xml:space="preserve"> G/TBT/N/BDI/766, G/TBT/N/KEN/2056, G/TBT/N/RWA/1423, G/TBT/N/TZA/1601, G/TBT/N/UGA/2378</v>
      </c>
      <c r="E61" s="8" t="s">
        <v>194</v>
      </c>
      <c r="F61" s="8" t="s">
        <v>195</v>
      </c>
      <c r="H61" s="8" t="s">
        <v>197</v>
      </c>
      <c r="I61" s="8" t="s">
        <v>173</v>
      </c>
      <c r="J61" s="8" t="s">
        <v>40</v>
      </c>
      <c r="K61" s="8" t="s">
        <v>41</v>
      </c>
      <c r="L61" s="8" t="s">
        <v>42</v>
      </c>
      <c r="M61" s="6"/>
      <c r="N61" s="7">
        <v>46228</v>
      </c>
      <c r="O61" s="7" t="s">
        <v>43</v>
      </c>
      <c r="P61" s="7" t="s">
        <v>43</v>
      </c>
      <c r="Q61" s="6" t="s">
        <v>44</v>
      </c>
      <c r="R61" s="8" t="s">
        <v>198</v>
      </c>
      <c r="S61" t="str">
        <f>HYPERLINK("https://docs.wto.org/imrd/directdoc.asp?DDFDocuments/t/G/TBTN26/BDI766.docx", "https://docs.wto.org/imrd/directdoc.asp?DDFDocuments/t/G/TBTN26/BDI766.docx")</f>
        <v>https://docs.wto.org/imrd/directdoc.asp?DDFDocuments/t/G/TBTN26/BDI766.docx</v>
      </c>
      <c r="T61" t="str">
        <f>HYPERLINK("https://docs.wto.org/imrd/directdoc.asp?DDFDocuments/u/G/TBTN26/BDI766.docx", "https://docs.wto.org/imrd/directdoc.asp?DDFDocuments/u/G/TBTN26/BDI766.docx")</f>
        <v>https://docs.wto.org/imrd/directdoc.asp?DDFDocuments/u/G/TBTN26/BDI766.docx</v>
      </c>
      <c r="U61" t="str">
        <f>HYPERLINK("https://docs.wto.org/imrd/directdoc.asp?DDFDocuments/v/G/TBTN26/BDI766.docx", "https://docs.wto.org/imrd/directdoc.asp?DDFDocuments/v/G/TBTN26/BDI766.docx")</f>
        <v>https://docs.wto.org/imrd/directdoc.asp?DDFDocuments/v/G/TBTN26/BDI766.docx</v>
      </c>
      <c r="V61" t="s">
        <v>46</v>
      </c>
      <c r="W61" t="s">
        <v>47</v>
      </c>
      <c r="X61" t="s">
        <v>47</v>
      </c>
      <c r="Y61" t="s">
        <v>47</v>
      </c>
      <c r="Z61" t="s">
        <v>47</v>
      </c>
      <c r="AA61" t="s">
        <v>47</v>
      </c>
      <c r="AB61" t="s">
        <v>47</v>
      </c>
      <c r="AC61" s="2" t="s">
        <v>199</v>
      </c>
      <c r="AD61" t="s">
        <v>41</v>
      </c>
      <c r="AE61" t="s">
        <v>41</v>
      </c>
      <c r="AF61" t="s">
        <v>41</v>
      </c>
      <c r="AG61" t="s">
        <v>41</v>
      </c>
      <c r="AH61" t="s">
        <v>41</v>
      </c>
      <c r="AI61" s="2" t="s">
        <v>41</v>
      </c>
    </row>
    <row r="62" spans="1:35" ht="60" x14ac:dyDescent="0.25">
      <c r="A62" s="8" t="s">
        <v>196</v>
      </c>
      <c r="B62" s="6" t="s">
        <v>51</v>
      </c>
      <c r="C62" s="7">
        <v>46168</v>
      </c>
      <c r="D62" s="9" t="str">
        <f>HYPERLINK("https://www.epingalert.org/en/Search?viewData= G/TBT/N/BDI/766, G/TBT/N/KEN/2056, G/TBT/N/RWA/1423, G/TBT/N/TZA/1601, G/TBT/N/UGA/2378"," G/TBT/N/BDI/766, G/TBT/N/KEN/2056, G/TBT/N/RWA/1423, G/TBT/N/TZA/1601, G/TBT/N/UGA/2378")</f>
        <v xml:space="preserve"> G/TBT/N/BDI/766, G/TBT/N/KEN/2056, G/TBT/N/RWA/1423, G/TBT/N/TZA/1601, G/TBT/N/UGA/2378</v>
      </c>
      <c r="E62" s="8" t="s">
        <v>194</v>
      </c>
      <c r="F62" s="8" t="s">
        <v>195</v>
      </c>
      <c r="H62" s="8" t="s">
        <v>197</v>
      </c>
      <c r="I62" s="8" t="s">
        <v>173</v>
      </c>
      <c r="J62" s="8" t="s">
        <v>40</v>
      </c>
      <c r="K62" s="8" t="s">
        <v>41</v>
      </c>
      <c r="L62" s="8" t="s">
        <v>42</v>
      </c>
      <c r="M62" s="6"/>
      <c r="N62" s="7">
        <v>46228</v>
      </c>
      <c r="O62" s="7" t="s">
        <v>43</v>
      </c>
      <c r="P62" s="7" t="s">
        <v>43</v>
      </c>
      <c r="Q62" s="6" t="s">
        <v>44</v>
      </c>
      <c r="R62" s="8" t="s">
        <v>198</v>
      </c>
      <c r="S62" t="str">
        <f>HYPERLINK("https://docs.wto.org/imrd/directdoc.asp?DDFDocuments/t/G/TBTN26/BDI766.docx", "https://docs.wto.org/imrd/directdoc.asp?DDFDocuments/t/G/TBTN26/BDI766.docx")</f>
        <v>https://docs.wto.org/imrd/directdoc.asp?DDFDocuments/t/G/TBTN26/BDI766.docx</v>
      </c>
      <c r="T62" t="str">
        <f>HYPERLINK("https://docs.wto.org/imrd/directdoc.asp?DDFDocuments/u/G/TBTN26/BDI766.docx", "https://docs.wto.org/imrd/directdoc.asp?DDFDocuments/u/G/TBTN26/BDI766.docx")</f>
        <v>https://docs.wto.org/imrd/directdoc.asp?DDFDocuments/u/G/TBTN26/BDI766.docx</v>
      </c>
      <c r="U62" t="str">
        <f>HYPERLINK("https://docs.wto.org/imrd/directdoc.asp?DDFDocuments/v/G/TBTN26/BDI766.docx", "https://docs.wto.org/imrd/directdoc.asp?DDFDocuments/v/G/TBTN26/BDI766.docx")</f>
        <v>https://docs.wto.org/imrd/directdoc.asp?DDFDocuments/v/G/TBTN26/BDI766.docx</v>
      </c>
      <c r="V62" t="s">
        <v>46</v>
      </c>
      <c r="W62" t="s">
        <v>47</v>
      </c>
      <c r="X62" t="s">
        <v>47</v>
      </c>
      <c r="Y62" t="s">
        <v>47</v>
      </c>
      <c r="Z62" t="s">
        <v>47</v>
      </c>
      <c r="AA62" t="s">
        <v>47</v>
      </c>
      <c r="AB62" t="s">
        <v>47</v>
      </c>
      <c r="AC62" s="2" t="s">
        <v>199</v>
      </c>
      <c r="AD62" t="s">
        <v>41</v>
      </c>
      <c r="AE62" t="s">
        <v>41</v>
      </c>
      <c r="AF62" t="s">
        <v>41</v>
      </c>
      <c r="AG62" t="s">
        <v>41</v>
      </c>
      <c r="AH62" t="s">
        <v>41</v>
      </c>
      <c r="AI62" s="2" t="s">
        <v>41</v>
      </c>
    </row>
    <row r="63" spans="1:35" ht="60" x14ac:dyDescent="0.25">
      <c r="A63" s="8" t="s">
        <v>196</v>
      </c>
      <c r="B63" s="6" t="s">
        <v>52</v>
      </c>
      <c r="C63" s="7">
        <v>46168</v>
      </c>
      <c r="D63" s="9" t="str">
        <f>HYPERLINK("https://www.epingalert.org/en/Search?viewData= G/TBT/N/BDI/766, G/TBT/N/KEN/2056, G/TBT/N/RWA/1423, G/TBT/N/TZA/1601, G/TBT/N/UGA/2378"," G/TBT/N/BDI/766, G/TBT/N/KEN/2056, G/TBT/N/RWA/1423, G/TBT/N/TZA/1601, G/TBT/N/UGA/2378")</f>
        <v xml:space="preserve"> G/TBT/N/BDI/766, G/TBT/N/KEN/2056, G/TBT/N/RWA/1423, G/TBT/N/TZA/1601, G/TBT/N/UGA/2378</v>
      </c>
      <c r="E63" s="8" t="s">
        <v>194</v>
      </c>
      <c r="F63" s="8" t="s">
        <v>195</v>
      </c>
      <c r="H63" s="8" t="s">
        <v>197</v>
      </c>
      <c r="I63" s="8" t="s">
        <v>173</v>
      </c>
      <c r="J63" s="8" t="s">
        <v>40</v>
      </c>
      <c r="K63" s="8" t="s">
        <v>41</v>
      </c>
      <c r="L63" s="8" t="s">
        <v>42</v>
      </c>
      <c r="M63" s="6"/>
      <c r="N63" s="7">
        <v>46228</v>
      </c>
      <c r="O63" s="7" t="s">
        <v>43</v>
      </c>
      <c r="P63" s="7" t="s">
        <v>43</v>
      </c>
      <c r="Q63" s="6" t="s">
        <v>44</v>
      </c>
      <c r="R63" s="8" t="s">
        <v>198</v>
      </c>
      <c r="S63" t="str">
        <f>HYPERLINK("https://docs.wto.org/imrd/directdoc.asp?DDFDocuments/t/G/TBTN26/BDI766.docx", "https://docs.wto.org/imrd/directdoc.asp?DDFDocuments/t/G/TBTN26/BDI766.docx")</f>
        <v>https://docs.wto.org/imrd/directdoc.asp?DDFDocuments/t/G/TBTN26/BDI766.docx</v>
      </c>
      <c r="T63" t="str">
        <f>HYPERLINK("https://docs.wto.org/imrd/directdoc.asp?DDFDocuments/u/G/TBTN26/BDI766.docx", "https://docs.wto.org/imrd/directdoc.asp?DDFDocuments/u/G/TBTN26/BDI766.docx")</f>
        <v>https://docs.wto.org/imrd/directdoc.asp?DDFDocuments/u/G/TBTN26/BDI766.docx</v>
      </c>
      <c r="U63" t="str">
        <f>HYPERLINK("https://docs.wto.org/imrd/directdoc.asp?DDFDocuments/v/G/TBTN26/BDI766.docx", "https://docs.wto.org/imrd/directdoc.asp?DDFDocuments/v/G/TBTN26/BDI766.docx")</f>
        <v>https://docs.wto.org/imrd/directdoc.asp?DDFDocuments/v/G/TBTN26/BDI766.docx</v>
      </c>
      <c r="V63" t="s">
        <v>46</v>
      </c>
      <c r="W63" t="s">
        <v>47</v>
      </c>
      <c r="X63" t="s">
        <v>47</v>
      </c>
      <c r="Y63" t="s">
        <v>47</v>
      </c>
      <c r="Z63" t="s">
        <v>47</v>
      </c>
      <c r="AA63" t="s">
        <v>47</v>
      </c>
      <c r="AB63" t="s">
        <v>47</v>
      </c>
      <c r="AC63" s="2" t="s">
        <v>199</v>
      </c>
      <c r="AD63" t="s">
        <v>41</v>
      </c>
      <c r="AE63" t="s">
        <v>41</v>
      </c>
      <c r="AF63" t="s">
        <v>41</v>
      </c>
      <c r="AG63" t="s">
        <v>41</v>
      </c>
      <c r="AH63" t="s">
        <v>41</v>
      </c>
      <c r="AI63" s="2" t="s">
        <v>41</v>
      </c>
    </row>
    <row r="64" spans="1:35" ht="75" x14ac:dyDescent="0.25">
      <c r="A64" s="8" t="s">
        <v>202</v>
      </c>
      <c r="B64" s="6" t="s">
        <v>34</v>
      </c>
      <c r="C64" s="7">
        <v>46168</v>
      </c>
      <c r="D64" s="9" t="str">
        <f>HYPERLINK("https://www.epingalert.org/en/Search?viewData= G/TBT/N/BDI/767, G/TBT/N/KEN/2057, G/TBT/N/RWA/1424, G/TBT/N/TZA/1602, G/TBT/N/UGA/2379"," G/TBT/N/BDI/767, G/TBT/N/KEN/2057, G/TBT/N/RWA/1424, G/TBT/N/TZA/1602, G/TBT/N/UGA/2379")</f>
        <v xml:space="preserve"> G/TBT/N/BDI/767, G/TBT/N/KEN/2057, G/TBT/N/RWA/1424, G/TBT/N/TZA/1602, G/TBT/N/UGA/2379</v>
      </c>
      <c r="E64" s="8" t="s">
        <v>200</v>
      </c>
      <c r="F64" s="8" t="s">
        <v>201</v>
      </c>
      <c r="H64" s="8" t="s">
        <v>203</v>
      </c>
      <c r="I64" s="8" t="s">
        <v>204</v>
      </c>
      <c r="J64" s="8" t="s">
        <v>205</v>
      </c>
      <c r="K64" s="8" t="s">
        <v>41</v>
      </c>
      <c r="L64" s="8" t="s">
        <v>42</v>
      </c>
      <c r="M64" s="6"/>
      <c r="N64" s="7">
        <v>46228</v>
      </c>
      <c r="O64" s="7" t="s">
        <v>43</v>
      </c>
      <c r="P64" s="7" t="s">
        <v>43</v>
      </c>
      <c r="Q64" s="6" t="s">
        <v>44</v>
      </c>
      <c r="R64" s="8" t="s">
        <v>206</v>
      </c>
      <c r="S64" t="str">
        <f>HYPERLINK("https://docs.wto.org/imrd/directdoc.asp?DDFDocuments/t/G/TBTN26/BDI767.docx", "https://docs.wto.org/imrd/directdoc.asp?DDFDocuments/t/G/TBTN26/BDI767.docx")</f>
        <v>https://docs.wto.org/imrd/directdoc.asp?DDFDocuments/t/G/TBTN26/BDI767.docx</v>
      </c>
      <c r="T64" t="str">
        <f>HYPERLINK("https://docs.wto.org/imrd/directdoc.asp?DDFDocuments/u/G/TBTN26/BDI767.docx", "https://docs.wto.org/imrd/directdoc.asp?DDFDocuments/u/G/TBTN26/BDI767.docx")</f>
        <v>https://docs.wto.org/imrd/directdoc.asp?DDFDocuments/u/G/TBTN26/BDI767.docx</v>
      </c>
      <c r="U64" t="str">
        <f>HYPERLINK("https://docs.wto.org/imrd/directdoc.asp?DDFDocuments/v/G/TBTN26/BDI767.docx", "https://docs.wto.org/imrd/directdoc.asp?DDFDocuments/v/G/TBTN26/BDI767.docx")</f>
        <v>https://docs.wto.org/imrd/directdoc.asp?DDFDocuments/v/G/TBTN26/BDI767.docx</v>
      </c>
      <c r="V64" t="s">
        <v>46</v>
      </c>
      <c r="W64" t="s">
        <v>47</v>
      </c>
      <c r="X64" t="s">
        <v>47</v>
      </c>
      <c r="Y64" t="s">
        <v>47</v>
      </c>
      <c r="Z64" t="s">
        <v>47</v>
      </c>
      <c r="AA64" t="s">
        <v>47</v>
      </c>
      <c r="AB64" t="s">
        <v>47</v>
      </c>
      <c r="AC64" s="2" t="s">
        <v>207</v>
      </c>
      <c r="AD64" t="s">
        <v>41</v>
      </c>
      <c r="AE64" t="s">
        <v>41</v>
      </c>
      <c r="AF64" t="s">
        <v>41</v>
      </c>
      <c r="AG64" t="s">
        <v>41</v>
      </c>
      <c r="AH64" t="s">
        <v>41</v>
      </c>
      <c r="AI64" s="2" t="s">
        <v>41</v>
      </c>
    </row>
    <row r="65" spans="1:35" ht="75" x14ac:dyDescent="0.25">
      <c r="A65" s="8" t="s">
        <v>202</v>
      </c>
      <c r="B65" s="6" t="s">
        <v>49</v>
      </c>
      <c r="C65" s="7">
        <v>46168</v>
      </c>
      <c r="D65" s="9" t="str">
        <f>HYPERLINK("https://www.epingalert.org/en/Search?viewData= G/TBT/N/BDI/767, G/TBT/N/KEN/2057, G/TBT/N/RWA/1424, G/TBT/N/TZA/1602, G/TBT/N/UGA/2379"," G/TBT/N/BDI/767, G/TBT/N/KEN/2057, G/TBT/N/RWA/1424, G/TBT/N/TZA/1602, G/TBT/N/UGA/2379")</f>
        <v xml:space="preserve"> G/TBT/N/BDI/767, G/TBT/N/KEN/2057, G/TBT/N/RWA/1424, G/TBT/N/TZA/1602, G/TBT/N/UGA/2379</v>
      </c>
      <c r="E65" s="8" t="s">
        <v>200</v>
      </c>
      <c r="F65" s="8" t="s">
        <v>201</v>
      </c>
      <c r="H65" s="8" t="s">
        <v>203</v>
      </c>
      <c r="I65" s="8" t="s">
        <v>204</v>
      </c>
      <c r="J65" s="8" t="s">
        <v>205</v>
      </c>
      <c r="K65" s="8" t="s">
        <v>41</v>
      </c>
      <c r="L65" s="8" t="s">
        <v>42</v>
      </c>
      <c r="M65" s="6"/>
      <c r="N65" s="7">
        <v>46228</v>
      </c>
      <c r="O65" s="7" t="s">
        <v>43</v>
      </c>
      <c r="P65" s="7" t="s">
        <v>43</v>
      </c>
      <c r="Q65" s="6" t="s">
        <v>44</v>
      </c>
      <c r="R65" s="8" t="s">
        <v>206</v>
      </c>
      <c r="S65" t="str">
        <f>HYPERLINK("https://docs.wto.org/imrd/directdoc.asp?DDFDocuments/t/G/TBTN26/BDI767.docx", "https://docs.wto.org/imrd/directdoc.asp?DDFDocuments/t/G/TBTN26/BDI767.docx")</f>
        <v>https://docs.wto.org/imrd/directdoc.asp?DDFDocuments/t/G/TBTN26/BDI767.docx</v>
      </c>
      <c r="T65" t="str">
        <f>HYPERLINK("https://docs.wto.org/imrd/directdoc.asp?DDFDocuments/u/G/TBTN26/BDI767.docx", "https://docs.wto.org/imrd/directdoc.asp?DDFDocuments/u/G/TBTN26/BDI767.docx")</f>
        <v>https://docs.wto.org/imrd/directdoc.asp?DDFDocuments/u/G/TBTN26/BDI767.docx</v>
      </c>
      <c r="U65" t="str">
        <f>HYPERLINK("https://docs.wto.org/imrd/directdoc.asp?DDFDocuments/v/G/TBTN26/BDI767.docx", "https://docs.wto.org/imrd/directdoc.asp?DDFDocuments/v/G/TBTN26/BDI767.docx")</f>
        <v>https://docs.wto.org/imrd/directdoc.asp?DDFDocuments/v/G/TBTN26/BDI767.docx</v>
      </c>
      <c r="V65" t="s">
        <v>46</v>
      </c>
      <c r="W65" t="s">
        <v>47</v>
      </c>
      <c r="X65" t="s">
        <v>47</v>
      </c>
      <c r="Y65" t="s">
        <v>47</v>
      </c>
      <c r="Z65" t="s">
        <v>47</v>
      </c>
      <c r="AA65" t="s">
        <v>47</v>
      </c>
      <c r="AB65" t="s">
        <v>47</v>
      </c>
      <c r="AC65" s="2" t="s">
        <v>207</v>
      </c>
      <c r="AD65" t="s">
        <v>41</v>
      </c>
      <c r="AE65" t="s">
        <v>41</v>
      </c>
      <c r="AF65" t="s">
        <v>41</v>
      </c>
      <c r="AG65" t="s">
        <v>41</v>
      </c>
      <c r="AH65" t="s">
        <v>41</v>
      </c>
      <c r="AI65" s="2" t="s">
        <v>41</v>
      </c>
    </row>
    <row r="66" spans="1:35" ht="75" x14ac:dyDescent="0.25">
      <c r="A66" s="8" t="s">
        <v>202</v>
      </c>
      <c r="B66" s="6" t="s">
        <v>50</v>
      </c>
      <c r="C66" s="7">
        <v>46168</v>
      </c>
      <c r="D66" s="9" t="str">
        <f>HYPERLINK("https://www.epingalert.org/en/Search?viewData= G/TBT/N/BDI/767, G/TBT/N/KEN/2057, G/TBT/N/RWA/1424, G/TBT/N/TZA/1602, G/TBT/N/UGA/2379"," G/TBT/N/BDI/767, G/TBT/N/KEN/2057, G/TBT/N/RWA/1424, G/TBT/N/TZA/1602, G/TBT/N/UGA/2379")</f>
        <v xml:space="preserve"> G/TBT/N/BDI/767, G/TBT/N/KEN/2057, G/TBT/N/RWA/1424, G/TBT/N/TZA/1602, G/TBT/N/UGA/2379</v>
      </c>
      <c r="E66" s="8" t="s">
        <v>200</v>
      </c>
      <c r="F66" s="8" t="s">
        <v>201</v>
      </c>
      <c r="H66" s="8" t="s">
        <v>203</v>
      </c>
      <c r="I66" s="8" t="s">
        <v>204</v>
      </c>
      <c r="J66" s="8" t="s">
        <v>205</v>
      </c>
      <c r="K66" s="8" t="s">
        <v>41</v>
      </c>
      <c r="L66" s="8" t="s">
        <v>42</v>
      </c>
      <c r="M66" s="6"/>
      <c r="N66" s="7">
        <v>46228</v>
      </c>
      <c r="O66" s="7" t="s">
        <v>43</v>
      </c>
      <c r="P66" s="7" t="s">
        <v>43</v>
      </c>
      <c r="Q66" s="6" t="s">
        <v>44</v>
      </c>
      <c r="R66" s="8" t="s">
        <v>206</v>
      </c>
      <c r="S66" t="str">
        <f>HYPERLINK("https://docs.wto.org/imrd/directdoc.asp?DDFDocuments/t/G/TBTN26/BDI767.docx", "https://docs.wto.org/imrd/directdoc.asp?DDFDocuments/t/G/TBTN26/BDI767.docx")</f>
        <v>https://docs.wto.org/imrd/directdoc.asp?DDFDocuments/t/G/TBTN26/BDI767.docx</v>
      </c>
      <c r="T66" t="str">
        <f>HYPERLINK("https://docs.wto.org/imrd/directdoc.asp?DDFDocuments/u/G/TBTN26/BDI767.docx", "https://docs.wto.org/imrd/directdoc.asp?DDFDocuments/u/G/TBTN26/BDI767.docx")</f>
        <v>https://docs.wto.org/imrd/directdoc.asp?DDFDocuments/u/G/TBTN26/BDI767.docx</v>
      </c>
      <c r="U66" t="str">
        <f>HYPERLINK("https://docs.wto.org/imrd/directdoc.asp?DDFDocuments/v/G/TBTN26/BDI767.docx", "https://docs.wto.org/imrd/directdoc.asp?DDFDocuments/v/G/TBTN26/BDI767.docx")</f>
        <v>https://docs.wto.org/imrd/directdoc.asp?DDFDocuments/v/G/TBTN26/BDI767.docx</v>
      </c>
      <c r="V66" t="s">
        <v>46</v>
      </c>
      <c r="W66" t="s">
        <v>47</v>
      </c>
      <c r="X66" t="s">
        <v>47</v>
      </c>
      <c r="Y66" t="s">
        <v>47</v>
      </c>
      <c r="Z66" t="s">
        <v>47</v>
      </c>
      <c r="AA66" t="s">
        <v>47</v>
      </c>
      <c r="AB66" t="s">
        <v>47</v>
      </c>
      <c r="AC66" s="2" t="s">
        <v>207</v>
      </c>
      <c r="AD66" t="s">
        <v>41</v>
      </c>
      <c r="AE66" t="s">
        <v>41</v>
      </c>
      <c r="AF66" t="s">
        <v>41</v>
      </c>
      <c r="AG66" t="s">
        <v>41</v>
      </c>
      <c r="AH66" t="s">
        <v>41</v>
      </c>
      <c r="AI66" s="2" t="s">
        <v>41</v>
      </c>
    </row>
    <row r="67" spans="1:35" ht="75" x14ac:dyDescent="0.25">
      <c r="A67" s="8" t="s">
        <v>202</v>
      </c>
      <c r="B67" s="6" t="s">
        <v>51</v>
      </c>
      <c r="C67" s="7">
        <v>46168</v>
      </c>
      <c r="D67" s="9" t="str">
        <f>HYPERLINK("https://www.epingalert.org/en/Search?viewData= G/TBT/N/BDI/767, G/TBT/N/KEN/2057, G/TBT/N/RWA/1424, G/TBT/N/TZA/1602, G/TBT/N/UGA/2379"," G/TBT/N/BDI/767, G/TBT/N/KEN/2057, G/TBT/N/RWA/1424, G/TBT/N/TZA/1602, G/TBT/N/UGA/2379")</f>
        <v xml:space="preserve"> G/TBT/N/BDI/767, G/TBT/N/KEN/2057, G/TBT/N/RWA/1424, G/TBT/N/TZA/1602, G/TBT/N/UGA/2379</v>
      </c>
      <c r="E67" s="8" t="s">
        <v>200</v>
      </c>
      <c r="F67" s="8" t="s">
        <v>201</v>
      </c>
      <c r="H67" s="8" t="s">
        <v>203</v>
      </c>
      <c r="I67" s="8" t="s">
        <v>204</v>
      </c>
      <c r="J67" s="8" t="s">
        <v>205</v>
      </c>
      <c r="K67" s="8" t="s">
        <v>41</v>
      </c>
      <c r="L67" s="8" t="s">
        <v>42</v>
      </c>
      <c r="M67" s="6"/>
      <c r="N67" s="7">
        <v>46228</v>
      </c>
      <c r="O67" s="7" t="s">
        <v>43</v>
      </c>
      <c r="P67" s="7" t="s">
        <v>43</v>
      </c>
      <c r="Q67" s="6" t="s">
        <v>44</v>
      </c>
      <c r="R67" s="8" t="s">
        <v>206</v>
      </c>
      <c r="S67" t="str">
        <f>HYPERLINK("https://docs.wto.org/imrd/directdoc.asp?DDFDocuments/t/G/TBTN26/BDI767.docx", "https://docs.wto.org/imrd/directdoc.asp?DDFDocuments/t/G/TBTN26/BDI767.docx")</f>
        <v>https://docs.wto.org/imrd/directdoc.asp?DDFDocuments/t/G/TBTN26/BDI767.docx</v>
      </c>
      <c r="T67" t="str">
        <f>HYPERLINK("https://docs.wto.org/imrd/directdoc.asp?DDFDocuments/u/G/TBTN26/BDI767.docx", "https://docs.wto.org/imrd/directdoc.asp?DDFDocuments/u/G/TBTN26/BDI767.docx")</f>
        <v>https://docs.wto.org/imrd/directdoc.asp?DDFDocuments/u/G/TBTN26/BDI767.docx</v>
      </c>
      <c r="U67" t="str">
        <f>HYPERLINK("https://docs.wto.org/imrd/directdoc.asp?DDFDocuments/v/G/TBTN26/BDI767.docx", "https://docs.wto.org/imrd/directdoc.asp?DDFDocuments/v/G/TBTN26/BDI767.docx")</f>
        <v>https://docs.wto.org/imrd/directdoc.asp?DDFDocuments/v/G/TBTN26/BDI767.docx</v>
      </c>
      <c r="V67" t="s">
        <v>46</v>
      </c>
      <c r="W67" t="s">
        <v>47</v>
      </c>
      <c r="X67" t="s">
        <v>47</v>
      </c>
      <c r="Y67" t="s">
        <v>47</v>
      </c>
      <c r="Z67" t="s">
        <v>47</v>
      </c>
      <c r="AA67" t="s">
        <v>47</v>
      </c>
      <c r="AB67" t="s">
        <v>47</v>
      </c>
      <c r="AC67" s="2" t="s">
        <v>207</v>
      </c>
      <c r="AD67" t="s">
        <v>41</v>
      </c>
      <c r="AE67" t="s">
        <v>41</v>
      </c>
      <c r="AF67" t="s">
        <v>41</v>
      </c>
      <c r="AG67" t="s">
        <v>41</v>
      </c>
      <c r="AH67" t="s">
        <v>41</v>
      </c>
      <c r="AI67" s="2" t="s">
        <v>41</v>
      </c>
    </row>
    <row r="68" spans="1:35" ht="75" x14ac:dyDescent="0.25">
      <c r="A68" s="8" t="s">
        <v>202</v>
      </c>
      <c r="B68" s="6" t="s">
        <v>52</v>
      </c>
      <c r="C68" s="7">
        <v>46168</v>
      </c>
      <c r="D68" s="9" t="str">
        <f>HYPERLINK("https://www.epingalert.org/en/Search?viewData= G/TBT/N/BDI/767, G/TBT/N/KEN/2057, G/TBT/N/RWA/1424, G/TBT/N/TZA/1602, G/TBT/N/UGA/2379"," G/TBT/N/BDI/767, G/TBT/N/KEN/2057, G/TBT/N/RWA/1424, G/TBT/N/TZA/1602, G/TBT/N/UGA/2379")</f>
        <v xml:space="preserve"> G/TBT/N/BDI/767, G/TBT/N/KEN/2057, G/TBT/N/RWA/1424, G/TBT/N/TZA/1602, G/TBT/N/UGA/2379</v>
      </c>
      <c r="E68" s="8" t="s">
        <v>200</v>
      </c>
      <c r="F68" s="8" t="s">
        <v>201</v>
      </c>
      <c r="H68" s="8" t="s">
        <v>203</v>
      </c>
      <c r="I68" s="8" t="s">
        <v>204</v>
      </c>
      <c r="J68" s="8" t="s">
        <v>205</v>
      </c>
      <c r="K68" s="8" t="s">
        <v>41</v>
      </c>
      <c r="L68" s="8" t="s">
        <v>42</v>
      </c>
      <c r="M68" s="6"/>
      <c r="N68" s="7">
        <v>46228</v>
      </c>
      <c r="O68" s="7" t="s">
        <v>43</v>
      </c>
      <c r="P68" s="7" t="s">
        <v>43</v>
      </c>
      <c r="Q68" s="6" t="s">
        <v>44</v>
      </c>
      <c r="R68" s="8" t="s">
        <v>206</v>
      </c>
      <c r="S68" t="str">
        <f>HYPERLINK("https://docs.wto.org/imrd/directdoc.asp?DDFDocuments/t/G/TBTN26/BDI767.docx", "https://docs.wto.org/imrd/directdoc.asp?DDFDocuments/t/G/TBTN26/BDI767.docx")</f>
        <v>https://docs.wto.org/imrd/directdoc.asp?DDFDocuments/t/G/TBTN26/BDI767.docx</v>
      </c>
      <c r="T68" t="str">
        <f>HYPERLINK("https://docs.wto.org/imrd/directdoc.asp?DDFDocuments/u/G/TBTN26/BDI767.docx", "https://docs.wto.org/imrd/directdoc.asp?DDFDocuments/u/G/TBTN26/BDI767.docx")</f>
        <v>https://docs.wto.org/imrd/directdoc.asp?DDFDocuments/u/G/TBTN26/BDI767.docx</v>
      </c>
      <c r="U68" t="str">
        <f>HYPERLINK("https://docs.wto.org/imrd/directdoc.asp?DDFDocuments/v/G/TBTN26/BDI767.docx", "https://docs.wto.org/imrd/directdoc.asp?DDFDocuments/v/G/TBTN26/BDI767.docx")</f>
        <v>https://docs.wto.org/imrd/directdoc.asp?DDFDocuments/v/G/TBTN26/BDI767.docx</v>
      </c>
      <c r="V68" t="s">
        <v>46</v>
      </c>
      <c r="W68" t="s">
        <v>47</v>
      </c>
      <c r="X68" t="s">
        <v>47</v>
      </c>
      <c r="Y68" t="s">
        <v>47</v>
      </c>
      <c r="Z68" t="s">
        <v>47</v>
      </c>
      <c r="AA68" t="s">
        <v>47</v>
      </c>
      <c r="AB68" t="s">
        <v>47</v>
      </c>
      <c r="AC68" s="2" t="s">
        <v>207</v>
      </c>
      <c r="AD68" t="s">
        <v>41</v>
      </c>
      <c r="AE68" t="s">
        <v>41</v>
      </c>
      <c r="AF68" t="s">
        <v>41</v>
      </c>
      <c r="AG68" t="s">
        <v>41</v>
      </c>
      <c r="AH68" t="s">
        <v>41</v>
      </c>
      <c r="AI68" s="2" t="s">
        <v>41</v>
      </c>
    </row>
    <row r="69" spans="1:35" ht="45" x14ac:dyDescent="0.25">
      <c r="A69" s="8" t="s">
        <v>211</v>
      </c>
      <c r="B69" s="6" t="s">
        <v>208</v>
      </c>
      <c r="C69" s="7">
        <v>46168</v>
      </c>
      <c r="D69" s="9" t="str">
        <f>HYPERLINK("https://www.epingalert.org/en/Search?viewData= G/TBT/N/BRA/1633"," G/TBT/N/BRA/1633")</f>
        <v xml:space="preserve"> G/TBT/N/BRA/1633</v>
      </c>
      <c r="E69" s="8" t="s">
        <v>209</v>
      </c>
      <c r="F69" s="8" t="s">
        <v>210</v>
      </c>
      <c r="H69" s="8" t="s">
        <v>212</v>
      </c>
      <c r="I69" s="8" t="s">
        <v>213</v>
      </c>
      <c r="J69" s="8" t="s">
        <v>165</v>
      </c>
      <c r="K69" s="8" t="s">
        <v>41</v>
      </c>
      <c r="L69" s="8" t="s">
        <v>41</v>
      </c>
      <c r="M69" s="6"/>
      <c r="N69" s="7">
        <v>46189</v>
      </c>
      <c r="O69" s="7" t="s">
        <v>43</v>
      </c>
      <c r="P69" s="7" t="s">
        <v>43</v>
      </c>
      <c r="Q69" s="6" t="s">
        <v>44</v>
      </c>
      <c r="R69" s="8" t="s">
        <v>214</v>
      </c>
      <c r="S69" t="str">
        <f>HYPERLINK("https://docs.wto.org/imrd/directdoc.asp?DDFDocuments/t/G/TBTN26/BRA1633.docx", "https://docs.wto.org/imrd/directdoc.asp?DDFDocuments/t/G/TBTN26/BRA1633.docx")</f>
        <v>https://docs.wto.org/imrd/directdoc.asp?DDFDocuments/t/G/TBTN26/BRA1633.docx</v>
      </c>
      <c r="T69" t="str">
        <f>HYPERLINK("https://docs.wto.org/imrd/directdoc.asp?DDFDocuments/u/G/TBTN26/BRA1633.docx", "https://docs.wto.org/imrd/directdoc.asp?DDFDocuments/u/G/TBTN26/BRA1633.docx")</f>
        <v>https://docs.wto.org/imrd/directdoc.asp?DDFDocuments/u/G/TBTN26/BRA1633.docx</v>
      </c>
      <c r="U69" t="str">
        <f>HYPERLINK("https://docs.wto.org/imrd/directdoc.asp?DDFDocuments/v/G/TBTN26/BRA1633.docx", "https://docs.wto.org/imrd/directdoc.asp?DDFDocuments/v/G/TBTN26/BRA1633.docx")</f>
        <v>https://docs.wto.org/imrd/directdoc.asp?DDFDocuments/v/G/TBTN26/BRA1633.docx</v>
      </c>
      <c r="V69" t="s">
        <v>46</v>
      </c>
      <c r="W69" t="s">
        <v>47</v>
      </c>
      <c r="X69" t="s">
        <v>47</v>
      </c>
      <c r="Y69" t="s">
        <v>47</v>
      </c>
      <c r="Z69" t="s">
        <v>47</v>
      </c>
      <c r="AA69" t="s">
        <v>47</v>
      </c>
      <c r="AB69" t="s">
        <v>47</v>
      </c>
      <c r="AC69" s="2" t="s">
        <v>215</v>
      </c>
      <c r="AD69" t="s">
        <v>41</v>
      </c>
      <c r="AE69" t="s">
        <v>41</v>
      </c>
      <c r="AF69" t="s">
        <v>41</v>
      </c>
      <c r="AG69" t="s">
        <v>41</v>
      </c>
      <c r="AH69" t="s">
        <v>41</v>
      </c>
      <c r="AI69" s="2" t="s">
        <v>41</v>
      </c>
    </row>
    <row r="70" spans="1:35" ht="165" x14ac:dyDescent="0.25">
      <c r="A70" s="8" t="s">
        <v>219</v>
      </c>
      <c r="B70" s="6" t="s">
        <v>216</v>
      </c>
      <c r="C70" s="7">
        <v>46168</v>
      </c>
      <c r="D70" s="9" t="str">
        <f>HYPERLINK("https://www.epingalert.org/en/Search?viewData= G/TBT/N/NZL/154"," G/TBT/N/NZL/154")</f>
        <v xml:space="preserve"> G/TBT/N/NZL/154</v>
      </c>
      <c r="E70" s="8" t="s">
        <v>217</v>
      </c>
      <c r="F70" s="8" t="s">
        <v>218</v>
      </c>
      <c r="H70" s="8" t="s">
        <v>41</v>
      </c>
      <c r="I70" s="8" t="s">
        <v>220</v>
      </c>
      <c r="J70" s="8" t="s">
        <v>109</v>
      </c>
      <c r="K70" s="8" t="s">
        <v>41</v>
      </c>
      <c r="L70" s="8" t="s">
        <v>221</v>
      </c>
      <c r="M70" s="6"/>
      <c r="N70" s="7">
        <v>46224</v>
      </c>
      <c r="O70" s="7" t="s">
        <v>43</v>
      </c>
      <c r="P70" s="7" t="s">
        <v>222</v>
      </c>
      <c r="Q70" s="6" t="s">
        <v>44</v>
      </c>
      <c r="R70" s="6"/>
      <c r="S70" t="str">
        <f>HYPERLINK("https://docs.wto.org/imrd/directdoc.asp?DDFDocuments/t/G/TBTN26/NZL154.docx", "https://docs.wto.org/imrd/directdoc.asp?DDFDocuments/t/G/TBTN26/NZL154.docx")</f>
        <v>https://docs.wto.org/imrd/directdoc.asp?DDFDocuments/t/G/TBTN26/NZL154.docx</v>
      </c>
      <c r="T70" t="str">
        <f>HYPERLINK("https://docs.wto.org/imrd/directdoc.asp?DDFDocuments/u/G/TBTN26/NZL154.docx", "https://docs.wto.org/imrd/directdoc.asp?DDFDocuments/u/G/TBTN26/NZL154.docx")</f>
        <v>https://docs.wto.org/imrd/directdoc.asp?DDFDocuments/u/G/TBTN26/NZL154.docx</v>
      </c>
      <c r="U70" t="str">
        <f>HYPERLINK("https://docs.wto.org/imrd/directdoc.asp?DDFDocuments/v/G/TBTN26/NZL154.docx", "https://docs.wto.org/imrd/directdoc.asp?DDFDocuments/v/G/TBTN26/NZL154.docx")</f>
        <v>https://docs.wto.org/imrd/directdoc.asp?DDFDocuments/v/G/TBTN26/NZL154.docx</v>
      </c>
      <c r="V70" t="s">
        <v>46</v>
      </c>
      <c r="W70" t="s">
        <v>47</v>
      </c>
      <c r="X70" t="s">
        <v>47</v>
      </c>
      <c r="Y70" t="s">
        <v>47</v>
      </c>
      <c r="Z70" t="s">
        <v>47</v>
      </c>
      <c r="AA70" t="s">
        <v>47</v>
      </c>
      <c r="AB70" t="s">
        <v>47</v>
      </c>
      <c r="AC70" s="2" t="s">
        <v>223</v>
      </c>
      <c r="AD70" t="s">
        <v>41</v>
      </c>
      <c r="AE70" t="s">
        <v>41</v>
      </c>
      <c r="AF70" t="s">
        <v>41</v>
      </c>
      <c r="AG70" t="s">
        <v>41</v>
      </c>
      <c r="AH70" t="s">
        <v>41</v>
      </c>
      <c r="AI70" s="2" t="s">
        <v>41</v>
      </c>
    </row>
    <row r="71" spans="1:35" ht="270" x14ac:dyDescent="0.25">
      <c r="A71" s="8" t="s">
        <v>226</v>
      </c>
      <c r="B71" s="6" t="s">
        <v>52</v>
      </c>
      <c r="C71" s="7">
        <v>46168</v>
      </c>
      <c r="D71" s="9" t="str">
        <f>HYPERLINK("https://www.epingalert.org/en/Search?viewData= G/TBT/N/UGA/2380"," G/TBT/N/UGA/2380")</f>
        <v xml:space="preserve"> G/TBT/N/UGA/2380</v>
      </c>
      <c r="E71" s="8" t="s">
        <v>224</v>
      </c>
      <c r="F71" s="8" t="s">
        <v>225</v>
      </c>
      <c r="H71" s="8" t="s">
        <v>227</v>
      </c>
      <c r="I71" s="8" t="s">
        <v>228</v>
      </c>
      <c r="J71" s="8" t="s">
        <v>205</v>
      </c>
      <c r="K71" s="8" t="s">
        <v>41</v>
      </c>
      <c r="L71" s="8" t="s">
        <v>42</v>
      </c>
      <c r="M71" s="6"/>
      <c r="N71" s="7">
        <v>46228</v>
      </c>
      <c r="O71" s="7" t="s">
        <v>43</v>
      </c>
      <c r="P71" s="7" t="s">
        <v>43</v>
      </c>
      <c r="Q71" s="6" t="s">
        <v>44</v>
      </c>
      <c r="R71" s="8" t="s">
        <v>229</v>
      </c>
      <c r="S71" t="str">
        <f>HYPERLINK("https://docs.wto.org/imrd/directdoc.asp?DDFDocuments/t/G/TBTN26/UGA2380.docx", "https://docs.wto.org/imrd/directdoc.asp?DDFDocuments/t/G/TBTN26/UGA2380.docx")</f>
        <v>https://docs.wto.org/imrd/directdoc.asp?DDFDocuments/t/G/TBTN26/UGA2380.docx</v>
      </c>
      <c r="T71" t="str">
        <f>HYPERLINK("https://docs.wto.org/imrd/directdoc.asp?DDFDocuments/u/G/TBTN26/UGA2380.docx", "https://docs.wto.org/imrd/directdoc.asp?DDFDocuments/u/G/TBTN26/UGA2380.docx")</f>
        <v>https://docs.wto.org/imrd/directdoc.asp?DDFDocuments/u/G/TBTN26/UGA2380.docx</v>
      </c>
      <c r="U71" t="str">
        <f>HYPERLINK("https://docs.wto.org/imrd/directdoc.asp?DDFDocuments/v/G/TBTN26/UGA2380.docx", "https://docs.wto.org/imrd/directdoc.asp?DDFDocuments/v/G/TBTN26/UGA2380.docx")</f>
        <v>https://docs.wto.org/imrd/directdoc.asp?DDFDocuments/v/G/TBTN26/UGA2380.docx</v>
      </c>
      <c r="V71" t="s">
        <v>46</v>
      </c>
      <c r="W71" t="s">
        <v>47</v>
      </c>
      <c r="X71" t="s">
        <v>47</v>
      </c>
      <c r="Y71" t="s">
        <v>47</v>
      </c>
      <c r="Z71" t="s">
        <v>47</v>
      </c>
      <c r="AA71" t="s">
        <v>47</v>
      </c>
      <c r="AB71" t="s">
        <v>47</v>
      </c>
      <c r="AC71" s="2" t="s">
        <v>230</v>
      </c>
      <c r="AD71" t="s">
        <v>41</v>
      </c>
      <c r="AE71" t="s">
        <v>41</v>
      </c>
      <c r="AF71" t="s">
        <v>41</v>
      </c>
      <c r="AG71" t="s">
        <v>41</v>
      </c>
      <c r="AH71" t="s">
        <v>41</v>
      </c>
      <c r="AI71" s="2" t="s">
        <v>41</v>
      </c>
    </row>
    <row r="72" spans="1:35" ht="165" x14ac:dyDescent="0.25">
      <c r="A72" s="8" t="s">
        <v>233</v>
      </c>
      <c r="B72" s="6" t="s">
        <v>34</v>
      </c>
      <c r="C72" s="7">
        <v>46163</v>
      </c>
      <c r="D72" s="9" t="str">
        <f>HYPERLINK("https://www.epingalert.org/en/Search?viewData= G/TBT/N/BDI/761, G/TBT/N/KEN/2051, G/TBT/N/RWA/1418, G/TBT/N/TZA/1596, G/TBT/N/UGA/2373"," G/TBT/N/BDI/761, G/TBT/N/KEN/2051, G/TBT/N/RWA/1418, G/TBT/N/TZA/1596, G/TBT/N/UGA/2373")</f>
        <v xml:space="preserve"> G/TBT/N/BDI/761, G/TBT/N/KEN/2051, G/TBT/N/RWA/1418, G/TBT/N/TZA/1596, G/TBT/N/UGA/2373</v>
      </c>
      <c r="E72" s="8" t="s">
        <v>231</v>
      </c>
      <c r="F72" s="8" t="s">
        <v>232</v>
      </c>
      <c r="H72" s="8" t="s">
        <v>234</v>
      </c>
      <c r="I72" s="8" t="s">
        <v>235</v>
      </c>
      <c r="J72" s="8" t="s">
        <v>236</v>
      </c>
      <c r="K72" s="8" t="s">
        <v>41</v>
      </c>
      <c r="L72" s="8" t="s">
        <v>41</v>
      </c>
      <c r="M72" s="6"/>
      <c r="N72" s="7">
        <v>46223</v>
      </c>
      <c r="O72" s="7" t="s">
        <v>43</v>
      </c>
      <c r="P72" s="7" t="s">
        <v>43</v>
      </c>
      <c r="Q72" s="6" t="s">
        <v>44</v>
      </c>
      <c r="R72" s="8" t="s">
        <v>237</v>
      </c>
      <c r="S72" t="str">
        <f>HYPERLINK("https://docs.wto.org/imrd/directdoc.asp?DDFDocuments/t/G/TBTN26/BDI761.docx", "https://docs.wto.org/imrd/directdoc.asp?DDFDocuments/t/G/TBTN26/BDI761.docx")</f>
        <v>https://docs.wto.org/imrd/directdoc.asp?DDFDocuments/t/G/TBTN26/BDI761.docx</v>
      </c>
      <c r="T72" t="str">
        <f>HYPERLINK("https://docs.wto.org/imrd/directdoc.asp?DDFDocuments/u/G/TBTN26/BDI761.docx", "https://docs.wto.org/imrd/directdoc.asp?DDFDocuments/u/G/TBTN26/BDI761.docx")</f>
        <v>https://docs.wto.org/imrd/directdoc.asp?DDFDocuments/u/G/TBTN26/BDI761.docx</v>
      </c>
      <c r="U72" t="str">
        <f>HYPERLINK("https://docs.wto.org/imrd/directdoc.asp?DDFDocuments/v/G/TBTN26/BDI761.docx", "https://docs.wto.org/imrd/directdoc.asp?DDFDocuments/v/G/TBTN26/BDI761.docx")</f>
        <v>https://docs.wto.org/imrd/directdoc.asp?DDFDocuments/v/G/TBTN26/BDI761.docx</v>
      </c>
      <c r="V72" t="s">
        <v>46</v>
      </c>
      <c r="W72" t="s">
        <v>47</v>
      </c>
      <c r="X72" t="s">
        <v>46</v>
      </c>
      <c r="Y72" t="s">
        <v>47</v>
      </c>
      <c r="Z72" t="s">
        <v>47</v>
      </c>
      <c r="AA72" t="s">
        <v>47</v>
      </c>
      <c r="AB72" t="s">
        <v>47</v>
      </c>
      <c r="AC72" s="2" t="s">
        <v>238</v>
      </c>
      <c r="AD72" t="s">
        <v>41</v>
      </c>
      <c r="AE72" t="s">
        <v>41</v>
      </c>
      <c r="AF72" t="s">
        <v>41</v>
      </c>
      <c r="AG72" t="s">
        <v>41</v>
      </c>
      <c r="AH72" t="s">
        <v>41</v>
      </c>
      <c r="AI72" s="2" t="s">
        <v>41</v>
      </c>
    </row>
    <row r="73" spans="1:35" ht="165" x14ac:dyDescent="0.25">
      <c r="A73" s="8" t="s">
        <v>233</v>
      </c>
      <c r="B73" s="6" t="s">
        <v>49</v>
      </c>
      <c r="C73" s="7">
        <v>46163</v>
      </c>
      <c r="D73" s="9" t="str">
        <f>HYPERLINK("https://www.epingalert.org/en/Search?viewData= G/TBT/N/BDI/761, G/TBT/N/KEN/2051, G/TBT/N/RWA/1418, G/TBT/N/TZA/1596, G/TBT/N/UGA/2373"," G/TBT/N/BDI/761, G/TBT/N/KEN/2051, G/TBT/N/RWA/1418, G/TBT/N/TZA/1596, G/TBT/N/UGA/2373")</f>
        <v xml:space="preserve"> G/TBT/N/BDI/761, G/TBT/N/KEN/2051, G/TBT/N/RWA/1418, G/TBT/N/TZA/1596, G/TBT/N/UGA/2373</v>
      </c>
      <c r="E73" s="8" t="s">
        <v>231</v>
      </c>
      <c r="F73" s="8" t="s">
        <v>232</v>
      </c>
      <c r="H73" s="8" t="s">
        <v>234</v>
      </c>
      <c r="I73" s="8" t="s">
        <v>235</v>
      </c>
      <c r="J73" s="8" t="s">
        <v>236</v>
      </c>
      <c r="K73" s="8" t="s">
        <v>41</v>
      </c>
      <c r="L73" s="8" t="s">
        <v>41</v>
      </c>
      <c r="M73" s="6"/>
      <c r="N73" s="7">
        <v>46223</v>
      </c>
      <c r="O73" s="7" t="s">
        <v>43</v>
      </c>
      <c r="P73" s="7" t="s">
        <v>43</v>
      </c>
      <c r="Q73" s="6" t="s">
        <v>44</v>
      </c>
      <c r="R73" s="8" t="s">
        <v>237</v>
      </c>
      <c r="S73" t="str">
        <f>HYPERLINK("https://docs.wto.org/imrd/directdoc.asp?DDFDocuments/t/G/TBTN26/BDI761.docx", "https://docs.wto.org/imrd/directdoc.asp?DDFDocuments/t/G/TBTN26/BDI761.docx")</f>
        <v>https://docs.wto.org/imrd/directdoc.asp?DDFDocuments/t/G/TBTN26/BDI761.docx</v>
      </c>
      <c r="T73" t="str">
        <f>HYPERLINK("https://docs.wto.org/imrd/directdoc.asp?DDFDocuments/u/G/TBTN26/BDI761.docx", "https://docs.wto.org/imrd/directdoc.asp?DDFDocuments/u/G/TBTN26/BDI761.docx")</f>
        <v>https://docs.wto.org/imrd/directdoc.asp?DDFDocuments/u/G/TBTN26/BDI761.docx</v>
      </c>
      <c r="U73" t="str">
        <f>HYPERLINK("https://docs.wto.org/imrd/directdoc.asp?DDFDocuments/v/G/TBTN26/BDI761.docx", "https://docs.wto.org/imrd/directdoc.asp?DDFDocuments/v/G/TBTN26/BDI761.docx")</f>
        <v>https://docs.wto.org/imrd/directdoc.asp?DDFDocuments/v/G/TBTN26/BDI761.docx</v>
      </c>
      <c r="V73" t="s">
        <v>46</v>
      </c>
      <c r="W73" t="s">
        <v>47</v>
      </c>
      <c r="X73" t="s">
        <v>46</v>
      </c>
      <c r="Y73" t="s">
        <v>47</v>
      </c>
      <c r="Z73" t="s">
        <v>47</v>
      </c>
      <c r="AA73" t="s">
        <v>47</v>
      </c>
      <c r="AB73" t="s">
        <v>47</v>
      </c>
      <c r="AC73" s="2" t="s">
        <v>238</v>
      </c>
      <c r="AD73" t="s">
        <v>41</v>
      </c>
      <c r="AE73" t="s">
        <v>41</v>
      </c>
      <c r="AF73" t="s">
        <v>41</v>
      </c>
      <c r="AG73" t="s">
        <v>41</v>
      </c>
      <c r="AH73" t="s">
        <v>41</v>
      </c>
      <c r="AI73" s="2" t="s">
        <v>41</v>
      </c>
    </row>
    <row r="74" spans="1:35" ht="165" x14ac:dyDescent="0.25">
      <c r="A74" s="8" t="s">
        <v>233</v>
      </c>
      <c r="B74" s="6" t="s">
        <v>50</v>
      </c>
      <c r="C74" s="7">
        <v>46163</v>
      </c>
      <c r="D74" s="9" t="str">
        <f>HYPERLINK("https://www.epingalert.org/en/Search?viewData= G/TBT/N/BDI/761, G/TBT/N/KEN/2051, G/TBT/N/RWA/1418, G/TBT/N/TZA/1596, G/TBT/N/UGA/2373"," G/TBT/N/BDI/761, G/TBT/N/KEN/2051, G/TBT/N/RWA/1418, G/TBT/N/TZA/1596, G/TBT/N/UGA/2373")</f>
        <v xml:space="preserve"> G/TBT/N/BDI/761, G/TBT/N/KEN/2051, G/TBT/N/RWA/1418, G/TBT/N/TZA/1596, G/TBT/N/UGA/2373</v>
      </c>
      <c r="E74" s="8" t="s">
        <v>231</v>
      </c>
      <c r="F74" s="8" t="s">
        <v>232</v>
      </c>
      <c r="H74" s="8" t="s">
        <v>234</v>
      </c>
      <c r="I74" s="8" t="s">
        <v>235</v>
      </c>
      <c r="J74" s="8" t="s">
        <v>236</v>
      </c>
      <c r="K74" s="8" t="s">
        <v>41</v>
      </c>
      <c r="L74" s="8" t="s">
        <v>41</v>
      </c>
      <c r="M74" s="6"/>
      <c r="N74" s="7">
        <v>46223</v>
      </c>
      <c r="O74" s="7" t="s">
        <v>43</v>
      </c>
      <c r="P74" s="7" t="s">
        <v>43</v>
      </c>
      <c r="Q74" s="6" t="s">
        <v>44</v>
      </c>
      <c r="R74" s="8" t="s">
        <v>237</v>
      </c>
      <c r="S74" t="str">
        <f>HYPERLINK("https://docs.wto.org/imrd/directdoc.asp?DDFDocuments/t/G/TBTN26/BDI761.docx", "https://docs.wto.org/imrd/directdoc.asp?DDFDocuments/t/G/TBTN26/BDI761.docx")</f>
        <v>https://docs.wto.org/imrd/directdoc.asp?DDFDocuments/t/G/TBTN26/BDI761.docx</v>
      </c>
      <c r="T74" t="str">
        <f>HYPERLINK("https://docs.wto.org/imrd/directdoc.asp?DDFDocuments/u/G/TBTN26/BDI761.docx", "https://docs.wto.org/imrd/directdoc.asp?DDFDocuments/u/G/TBTN26/BDI761.docx")</f>
        <v>https://docs.wto.org/imrd/directdoc.asp?DDFDocuments/u/G/TBTN26/BDI761.docx</v>
      </c>
      <c r="U74" t="str">
        <f>HYPERLINK("https://docs.wto.org/imrd/directdoc.asp?DDFDocuments/v/G/TBTN26/BDI761.docx", "https://docs.wto.org/imrd/directdoc.asp?DDFDocuments/v/G/TBTN26/BDI761.docx")</f>
        <v>https://docs.wto.org/imrd/directdoc.asp?DDFDocuments/v/G/TBTN26/BDI761.docx</v>
      </c>
      <c r="V74" t="s">
        <v>46</v>
      </c>
      <c r="W74" t="s">
        <v>47</v>
      </c>
      <c r="X74" t="s">
        <v>46</v>
      </c>
      <c r="Y74" t="s">
        <v>47</v>
      </c>
      <c r="Z74" t="s">
        <v>47</v>
      </c>
      <c r="AA74" t="s">
        <v>47</v>
      </c>
      <c r="AB74" t="s">
        <v>47</v>
      </c>
      <c r="AC74" s="2" t="s">
        <v>238</v>
      </c>
      <c r="AD74" t="s">
        <v>41</v>
      </c>
      <c r="AE74" t="s">
        <v>41</v>
      </c>
      <c r="AF74" t="s">
        <v>41</v>
      </c>
      <c r="AG74" t="s">
        <v>41</v>
      </c>
      <c r="AH74" t="s">
        <v>41</v>
      </c>
      <c r="AI74" s="2" t="s">
        <v>41</v>
      </c>
    </row>
    <row r="75" spans="1:35" ht="165" x14ac:dyDescent="0.25">
      <c r="A75" s="8" t="s">
        <v>233</v>
      </c>
      <c r="B75" s="6" t="s">
        <v>51</v>
      </c>
      <c r="C75" s="7">
        <v>46163</v>
      </c>
      <c r="D75" s="9" t="str">
        <f>HYPERLINK("https://www.epingalert.org/en/Search?viewData= G/TBT/N/BDI/761, G/TBT/N/KEN/2051, G/TBT/N/RWA/1418, G/TBT/N/TZA/1596, G/TBT/N/UGA/2373"," G/TBT/N/BDI/761, G/TBT/N/KEN/2051, G/TBT/N/RWA/1418, G/TBT/N/TZA/1596, G/TBT/N/UGA/2373")</f>
        <v xml:space="preserve"> G/TBT/N/BDI/761, G/TBT/N/KEN/2051, G/TBT/N/RWA/1418, G/TBT/N/TZA/1596, G/TBT/N/UGA/2373</v>
      </c>
      <c r="E75" s="8" t="s">
        <v>231</v>
      </c>
      <c r="F75" s="8" t="s">
        <v>232</v>
      </c>
      <c r="H75" s="8" t="s">
        <v>234</v>
      </c>
      <c r="I75" s="8" t="s">
        <v>235</v>
      </c>
      <c r="J75" s="8" t="s">
        <v>236</v>
      </c>
      <c r="K75" s="8" t="s">
        <v>41</v>
      </c>
      <c r="L75" s="8" t="s">
        <v>41</v>
      </c>
      <c r="M75" s="6"/>
      <c r="N75" s="7">
        <v>46223</v>
      </c>
      <c r="O75" s="7" t="s">
        <v>43</v>
      </c>
      <c r="P75" s="7" t="s">
        <v>43</v>
      </c>
      <c r="Q75" s="6" t="s">
        <v>44</v>
      </c>
      <c r="R75" s="8" t="s">
        <v>237</v>
      </c>
      <c r="S75" t="str">
        <f>HYPERLINK("https://docs.wto.org/imrd/directdoc.asp?DDFDocuments/t/G/TBTN26/BDI761.docx", "https://docs.wto.org/imrd/directdoc.asp?DDFDocuments/t/G/TBTN26/BDI761.docx")</f>
        <v>https://docs.wto.org/imrd/directdoc.asp?DDFDocuments/t/G/TBTN26/BDI761.docx</v>
      </c>
      <c r="T75" t="str">
        <f>HYPERLINK("https://docs.wto.org/imrd/directdoc.asp?DDFDocuments/u/G/TBTN26/BDI761.docx", "https://docs.wto.org/imrd/directdoc.asp?DDFDocuments/u/G/TBTN26/BDI761.docx")</f>
        <v>https://docs.wto.org/imrd/directdoc.asp?DDFDocuments/u/G/TBTN26/BDI761.docx</v>
      </c>
      <c r="U75" t="str">
        <f>HYPERLINK("https://docs.wto.org/imrd/directdoc.asp?DDFDocuments/v/G/TBTN26/BDI761.docx", "https://docs.wto.org/imrd/directdoc.asp?DDFDocuments/v/G/TBTN26/BDI761.docx")</f>
        <v>https://docs.wto.org/imrd/directdoc.asp?DDFDocuments/v/G/TBTN26/BDI761.docx</v>
      </c>
      <c r="V75" t="s">
        <v>46</v>
      </c>
      <c r="W75" t="s">
        <v>47</v>
      </c>
      <c r="X75" t="s">
        <v>46</v>
      </c>
      <c r="Y75" t="s">
        <v>47</v>
      </c>
      <c r="Z75" t="s">
        <v>47</v>
      </c>
      <c r="AA75" t="s">
        <v>47</v>
      </c>
      <c r="AB75" t="s">
        <v>47</v>
      </c>
      <c r="AC75" s="2" t="s">
        <v>238</v>
      </c>
      <c r="AD75" t="s">
        <v>41</v>
      </c>
      <c r="AE75" t="s">
        <v>41</v>
      </c>
      <c r="AF75" t="s">
        <v>41</v>
      </c>
      <c r="AG75" t="s">
        <v>41</v>
      </c>
      <c r="AH75" t="s">
        <v>41</v>
      </c>
      <c r="AI75" s="2" t="s">
        <v>41</v>
      </c>
    </row>
    <row r="76" spans="1:35" ht="165" x14ac:dyDescent="0.25">
      <c r="A76" s="8" t="s">
        <v>233</v>
      </c>
      <c r="B76" s="6" t="s">
        <v>52</v>
      </c>
      <c r="C76" s="7">
        <v>46163</v>
      </c>
      <c r="D76" s="9" t="str">
        <f>HYPERLINK("https://www.epingalert.org/en/Search?viewData= G/TBT/N/BDI/761, G/TBT/N/KEN/2051, G/TBT/N/RWA/1418, G/TBT/N/TZA/1596, G/TBT/N/UGA/2373"," G/TBT/N/BDI/761, G/TBT/N/KEN/2051, G/TBT/N/RWA/1418, G/TBT/N/TZA/1596, G/TBT/N/UGA/2373")</f>
        <v xml:space="preserve"> G/TBT/N/BDI/761, G/TBT/N/KEN/2051, G/TBT/N/RWA/1418, G/TBT/N/TZA/1596, G/TBT/N/UGA/2373</v>
      </c>
      <c r="E76" s="8" t="s">
        <v>231</v>
      </c>
      <c r="F76" s="8" t="s">
        <v>232</v>
      </c>
      <c r="H76" s="8" t="s">
        <v>234</v>
      </c>
      <c r="I76" s="8" t="s">
        <v>235</v>
      </c>
      <c r="J76" s="8" t="s">
        <v>236</v>
      </c>
      <c r="K76" s="8" t="s">
        <v>41</v>
      </c>
      <c r="L76" s="8" t="s">
        <v>41</v>
      </c>
      <c r="M76" s="6"/>
      <c r="N76" s="7">
        <v>46223</v>
      </c>
      <c r="O76" s="7" t="s">
        <v>43</v>
      </c>
      <c r="P76" s="7" t="s">
        <v>43</v>
      </c>
      <c r="Q76" s="6" t="s">
        <v>44</v>
      </c>
      <c r="R76" s="8" t="s">
        <v>237</v>
      </c>
      <c r="S76" t="str">
        <f>HYPERLINK("https://docs.wto.org/imrd/directdoc.asp?DDFDocuments/t/G/TBTN26/BDI761.docx", "https://docs.wto.org/imrd/directdoc.asp?DDFDocuments/t/G/TBTN26/BDI761.docx")</f>
        <v>https://docs.wto.org/imrd/directdoc.asp?DDFDocuments/t/G/TBTN26/BDI761.docx</v>
      </c>
      <c r="T76" t="str">
        <f>HYPERLINK("https://docs.wto.org/imrd/directdoc.asp?DDFDocuments/u/G/TBTN26/BDI761.docx", "https://docs.wto.org/imrd/directdoc.asp?DDFDocuments/u/G/TBTN26/BDI761.docx")</f>
        <v>https://docs.wto.org/imrd/directdoc.asp?DDFDocuments/u/G/TBTN26/BDI761.docx</v>
      </c>
      <c r="U76" t="str">
        <f>HYPERLINK("https://docs.wto.org/imrd/directdoc.asp?DDFDocuments/v/G/TBTN26/BDI761.docx", "https://docs.wto.org/imrd/directdoc.asp?DDFDocuments/v/G/TBTN26/BDI761.docx")</f>
        <v>https://docs.wto.org/imrd/directdoc.asp?DDFDocuments/v/G/TBTN26/BDI761.docx</v>
      </c>
      <c r="V76" t="s">
        <v>46</v>
      </c>
      <c r="W76" t="s">
        <v>47</v>
      </c>
      <c r="X76" t="s">
        <v>46</v>
      </c>
      <c r="Y76" t="s">
        <v>47</v>
      </c>
      <c r="Z76" t="s">
        <v>47</v>
      </c>
      <c r="AA76" t="s">
        <v>47</v>
      </c>
      <c r="AB76" t="s">
        <v>47</v>
      </c>
      <c r="AC76" s="2" t="s">
        <v>238</v>
      </c>
      <c r="AD76" t="s">
        <v>41</v>
      </c>
      <c r="AE76" t="s">
        <v>41</v>
      </c>
      <c r="AF76" t="s">
        <v>41</v>
      </c>
      <c r="AG76" t="s">
        <v>41</v>
      </c>
      <c r="AH76" t="s">
        <v>41</v>
      </c>
      <c r="AI76" s="2" t="s">
        <v>41</v>
      </c>
    </row>
    <row r="77" spans="1:35" ht="105" x14ac:dyDescent="0.25">
      <c r="A77" s="8" t="s">
        <v>241</v>
      </c>
      <c r="B77" s="6" t="s">
        <v>113</v>
      </c>
      <c r="C77" s="7">
        <v>46163</v>
      </c>
      <c r="D77" s="9" t="str">
        <f>HYPERLINK("https://www.epingalert.org/en/Search?viewData= G/TBT/N/EU/1210"," G/TBT/N/EU/1210")</f>
        <v xml:space="preserve"> G/TBT/N/EU/1210</v>
      </c>
      <c r="E77" s="8" t="s">
        <v>239</v>
      </c>
      <c r="F77" s="8" t="s">
        <v>240</v>
      </c>
      <c r="H77" s="8" t="s">
        <v>242</v>
      </c>
      <c r="I77" s="8" t="s">
        <v>243</v>
      </c>
      <c r="J77" s="8" t="s">
        <v>244</v>
      </c>
      <c r="K77" s="8" t="s">
        <v>41</v>
      </c>
      <c r="L77" s="8" t="s">
        <v>42</v>
      </c>
      <c r="M77" s="6"/>
      <c r="N77" s="7">
        <v>46223</v>
      </c>
      <c r="O77" s="7" t="s">
        <v>245</v>
      </c>
      <c r="P77" s="7" t="s">
        <v>245</v>
      </c>
      <c r="Q77" s="6" t="s">
        <v>44</v>
      </c>
      <c r="R77" s="8" t="s">
        <v>246</v>
      </c>
      <c r="S77" t="str">
        <f>HYPERLINK("https://docs.wto.org/imrd/directdoc.asp?DDFDocuments/t/G/TBTN26/EU1210.docx", "https://docs.wto.org/imrd/directdoc.asp?DDFDocuments/t/G/TBTN26/EU1210.docx")</f>
        <v>https://docs.wto.org/imrd/directdoc.asp?DDFDocuments/t/G/TBTN26/EU1210.docx</v>
      </c>
      <c r="T77" t="str">
        <f>HYPERLINK("https://docs.wto.org/imrd/directdoc.asp?DDFDocuments/u/G/TBTN26/EU1210.docx", "https://docs.wto.org/imrd/directdoc.asp?DDFDocuments/u/G/TBTN26/EU1210.docx")</f>
        <v>https://docs.wto.org/imrd/directdoc.asp?DDFDocuments/u/G/TBTN26/EU1210.docx</v>
      </c>
      <c r="U77" t="str">
        <f>HYPERLINK("https://docs.wto.org/imrd/directdoc.asp?DDFDocuments/v/G/TBTN26/EU1210.docx", "https://docs.wto.org/imrd/directdoc.asp?DDFDocuments/v/G/TBTN26/EU1210.docx")</f>
        <v>https://docs.wto.org/imrd/directdoc.asp?DDFDocuments/v/G/TBTN26/EU1210.docx</v>
      </c>
      <c r="V77" t="s">
        <v>46</v>
      </c>
      <c r="W77" t="s">
        <v>47</v>
      </c>
      <c r="X77" t="s">
        <v>47</v>
      </c>
      <c r="Y77" t="s">
        <v>47</v>
      </c>
      <c r="Z77" t="s">
        <v>47</v>
      </c>
      <c r="AA77" t="s">
        <v>47</v>
      </c>
      <c r="AB77" t="s">
        <v>47</v>
      </c>
      <c r="AC77" s="2" t="s">
        <v>247</v>
      </c>
      <c r="AD77" t="s">
        <v>41</v>
      </c>
      <c r="AE77" t="s">
        <v>41</v>
      </c>
      <c r="AF77" t="s">
        <v>41</v>
      </c>
      <c r="AG77" t="s">
        <v>41</v>
      </c>
      <c r="AH77" t="s">
        <v>41</v>
      </c>
      <c r="AI77" s="2" t="s">
        <v>41</v>
      </c>
    </row>
    <row r="78" spans="1:35" ht="225" x14ac:dyDescent="0.25">
      <c r="A78" s="8" t="s">
        <v>250</v>
      </c>
      <c r="B78" s="6" t="s">
        <v>113</v>
      </c>
      <c r="C78" s="7">
        <v>46163</v>
      </c>
      <c r="D78" s="9" t="str">
        <f>HYPERLINK("https://www.epingalert.org/en/Search?viewData= G/TBT/N/EU/1211"," G/TBT/N/EU/1211")</f>
        <v xml:space="preserve"> G/TBT/N/EU/1211</v>
      </c>
      <c r="E78" s="8" t="s">
        <v>248</v>
      </c>
      <c r="F78" s="8" t="s">
        <v>249</v>
      </c>
      <c r="H78" s="8" t="s">
        <v>41</v>
      </c>
      <c r="I78" s="8" t="s">
        <v>251</v>
      </c>
      <c r="J78" s="8" t="s">
        <v>252</v>
      </c>
      <c r="K78" s="8" t="s">
        <v>253</v>
      </c>
      <c r="L78" s="8" t="s">
        <v>41</v>
      </c>
      <c r="M78" s="6"/>
      <c r="N78" s="7">
        <v>46188</v>
      </c>
      <c r="O78" s="7">
        <v>46222</v>
      </c>
      <c r="P78" s="7" t="s">
        <v>254</v>
      </c>
      <c r="Q78" s="6" t="s">
        <v>44</v>
      </c>
      <c r="R78" s="8" t="s">
        <v>255</v>
      </c>
      <c r="S78" t="str">
        <f>HYPERLINK("https://docs.wto.org/imrd/directdoc.asp?DDFDocuments/t/G/TBTN26/EU1211.docx", "https://docs.wto.org/imrd/directdoc.asp?DDFDocuments/t/G/TBTN26/EU1211.docx")</f>
        <v>https://docs.wto.org/imrd/directdoc.asp?DDFDocuments/t/G/TBTN26/EU1211.docx</v>
      </c>
      <c r="T78" t="str">
        <f>HYPERLINK("https://docs.wto.org/imrd/directdoc.asp?DDFDocuments/u/G/TBTN26/EU1211.docx", "https://docs.wto.org/imrd/directdoc.asp?DDFDocuments/u/G/TBTN26/EU1211.docx")</f>
        <v>https://docs.wto.org/imrd/directdoc.asp?DDFDocuments/u/G/TBTN26/EU1211.docx</v>
      </c>
      <c r="U78" t="str">
        <f>HYPERLINK("https://docs.wto.org/imrd/directdoc.asp?DDFDocuments/v/G/TBTN26/EU1211.docx", "https://docs.wto.org/imrd/directdoc.asp?DDFDocuments/v/G/TBTN26/EU1211.docx")</f>
        <v>https://docs.wto.org/imrd/directdoc.asp?DDFDocuments/v/G/TBTN26/EU1211.docx</v>
      </c>
      <c r="V78" t="s">
        <v>46</v>
      </c>
      <c r="W78" t="s">
        <v>47</v>
      </c>
      <c r="X78" t="s">
        <v>47</v>
      </c>
      <c r="Y78" t="s">
        <v>47</v>
      </c>
      <c r="Z78" t="s">
        <v>47</v>
      </c>
      <c r="AA78" t="s">
        <v>47</v>
      </c>
      <c r="AB78" t="s">
        <v>47</v>
      </c>
      <c r="AC78" s="2" t="s">
        <v>256</v>
      </c>
      <c r="AD78" t="s">
        <v>41</v>
      </c>
      <c r="AE78" t="s">
        <v>41</v>
      </c>
      <c r="AF78" t="s">
        <v>41</v>
      </c>
      <c r="AG78" t="s">
        <v>41</v>
      </c>
      <c r="AH78" t="s">
        <v>41</v>
      </c>
      <c r="AI78" s="2" t="s">
        <v>41</v>
      </c>
    </row>
    <row r="79" spans="1:35" ht="150" x14ac:dyDescent="0.25">
      <c r="A79" s="8" t="s">
        <v>260</v>
      </c>
      <c r="B79" s="6" t="s">
        <v>257</v>
      </c>
      <c r="C79" s="7">
        <v>46163</v>
      </c>
      <c r="D79" s="9" t="str">
        <f>HYPERLINK("https://www.epingalert.org/en/Search?viewData= G/TBT/N/JOR/96"," G/TBT/N/JOR/96")</f>
        <v xml:space="preserve"> G/TBT/N/JOR/96</v>
      </c>
      <c r="E79" s="8" t="s">
        <v>258</v>
      </c>
      <c r="F79" s="8" t="s">
        <v>259</v>
      </c>
      <c r="H79" s="8" t="s">
        <v>261</v>
      </c>
      <c r="I79" s="8" t="s">
        <v>262</v>
      </c>
      <c r="J79" s="8" t="s">
        <v>263</v>
      </c>
      <c r="K79" s="8" t="s">
        <v>41</v>
      </c>
      <c r="L79" s="8" t="s">
        <v>42</v>
      </c>
      <c r="M79" s="6"/>
      <c r="N79" s="7">
        <v>46194</v>
      </c>
      <c r="O79" s="7">
        <v>46235</v>
      </c>
      <c r="P79" s="7">
        <v>46327</v>
      </c>
      <c r="Q79" s="6" t="s">
        <v>44</v>
      </c>
      <c r="R79" s="8" t="s">
        <v>264</v>
      </c>
      <c r="S79" t="str">
        <f>HYPERLINK("https://docs.wto.org/imrd/directdoc.asp?DDFDocuments/t/G/TBTN26/JOR96.docx", "https://docs.wto.org/imrd/directdoc.asp?DDFDocuments/t/G/TBTN26/JOR96.docx")</f>
        <v>https://docs.wto.org/imrd/directdoc.asp?DDFDocuments/t/G/TBTN26/JOR96.docx</v>
      </c>
      <c r="T79" t="str">
        <f>HYPERLINK("https://docs.wto.org/imrd/directdoc.asp?DDFDocuments/u/G/TBTN26/JOR96.docx", "https://docs.wto.org/imrd/directdoc.asp?DDFDocuments/u/G/TBTN26/JOR96.docx")</f>
        <v>https://docs.wto.org/imrd/directdoc.asp?DDFDocuments/u/G/TBTN26/JOR96.docx</v>
      </c>
      <c r="U79" t="str">
        <f>HYPERLINK("https://docs.wto.org/imrd/directdoc.asp?DDFDocuments/v/G/TBTN26/JOR96.docx", "https://docs.wto.org/imrd/directdoc.asp?DDFDocuments/v/G/TBTN26/JOR96.docx")</f>
        <v>https://docs.wto.org/imrd/directdoc.asp?DDFDocuments/v/G/TBTN26/JOR96.docx</v>
      </c>
      <c r="V79" t="s">
        <v>46</v>
      </c>
      <c r="W79" t="s">
        <v>47</v>
      </c>
      <c r="X79" t="s">
        <v>47</v>
      </c>
      <c r="Y79" t="s">
        <v>47</v>
      </c>
      <c r="Z79" t="s">
        <v>47</v>
      </c>
      <c r="AA79" t="s">
        <v>47</v>
      </c>
      <c r="AB79" t="s">
        <v>47</v>
      </c>
      <c r="AC79" s="2" t="s">
        <v>265</v>
      </c>
      <c r="AD79" t="s">
        <v>41</v>
      </c>
      <c r="AE79" t="s">
        <v>41</v>
      </c>
      <c r="AF79" t="s">
        <v>41</v>
      </c>
      <c r="AG79" t="s">
        <v>41</v>
      </c>
      <c r="AH79" t="s">
        <v>41</v>
      </c>
      <c r="AI79" s="2" t="s">
        <v>41</v>
      </c>
    </row>
    <row r="80" spans="1:35" ht="195" x14ac:dyDescent="0.25">
      <c r="A80" s="8" t="s">
        <v>268</v>
      </c>
      <c r="B80" s="6" t="s">
        <v>88</v>
      </c>
      <c r="C80" s="7">
        <v>46163</v>
      </c>
      <c r="D80" s="9" t="str">
        <f>HYPERLINK("https://www.epingalert.org/en/Search?viewData= G/TBT/N/USA/2282"," G/TBT/N/USA/2282")</f>
        <v xml:space="preserve"> G/TBT/N/USA/2282</v>
      </c>
      <c r="E80" s="8" t="s">
        <v>266</v>
      </c>
      <c r="F80" s="8" t="s">
        <v>267</v>
      </c>
      <c r="H80" s="8" t="s">
        <v>41</v>
      </c>
      <c r="I80" s="8" t="s">
        <v>269</v>
      </c>
      <c r="J80" s="8" t="s">
        <v>270</v>
      </c>
      <c r="K80" s="8" t="s">
        <v>41</v>
      </c>
      <c r="L80" s="8" t="s">
        <v>41</v>
      </c>
      <c r="M80" s="6"/>
      <c r="N80" s="7">
        <v>46205</v>
      </c>
      <c r="O80" s="7" t="s">
        <v>43</v>
      </c>
      <c r="P80" s="7" t="s">
        <v>43</v>
      </c>
      <c r="Q80" s="6" t="s">
        <v>44</v>
      </c>
      <c r="R80" s="8" t="s">
        <v>271</v>
      </c>
      <c r="S80" t="str">
        <f>HYPERLINK("https://docs.wto.org/imrd/directdoc.asp?DDFDocuments/t/G/TBTN26/USA2282.docx", "https://docs.wto.org/imrd/directdoc.asp?DDFDocuments/t/G/TBTN26/USA2282.docx")</f>
        <v>https://docs.wto.org/imrd/directdoc.asp?DDFDocuments/t/G/TBTN26/USA2282.docx</v>
      </c>
      <c r="T80" t="str">
        <f>HYPERLINK("https://docs.wto.org/imrd/directdoc.asp?DDFDocuments/u/G/TBTN26/USA2282.docx", "https://docs.wto.org/imrd/directdoc.asp?DDFDocuments/u/G/TBTN26/USA2282.docx")</f>
        <v>https://docs.wto.org/imrd/directdoc.asp?DDFDocuments/u/G/TBTN26/USA2282.docx</v>
      </c>
      <c r="U80" t="str">
        <f>HYPERLINK("https://docs.wto.org/imrd/directdoc.asp?DDFDocuments/v/G/TBTN26/USA2282.docx", "https://docs.wto.org/imrd/directdoc.asp?DDFDocuments/v/G/TBTN26/USA2282.docx")</f>
        <v>https://docs.wto.org/imrd/directdoc.asp?DDFDocuments/v/G/TBTN26/USA2282.docx</v>
      </c>
      <c r="V80" t="s">
        <v>46</v>
      </c>
      <c r="W80" t="s">
        <v>47</v>
      </c>
      <c r="X80" t="s">
        <v>46</v>
      </c>
      <c r="Y80" t="s">
        <v>47</v>
      </c>
      <c r="Z80" t="s">
        <v>47</v>
      </c>
      <c r="AA80" t="s">
        <v>47</v>
      </c>
      <c r="AB80" t="s">
        <v>47</v>
      </c>
      <c r="AC80" s="2" t="s">
        <v>272</v>
      </c>
      <c r="AD80" t="s">
        <v>41</v>
      </c>
      <c r="AE80" t="s">
        <v>41</v>
      </c>
      <c r="AF80" t="s">
        <v>41</v>
      </c>
      <c r="AG80" t="s">
        <v>41</v>
      </c>
      <c r="AH80" t="s">
        <v>41</v>
      </c>
      <c r="AI80" s="2" t="s">
        <v>41</v>
      </c>
    </row>
    <row r="81" spans="1:35" ht="409.5" x14ac:dyDescent="0.25">
      <c r="A81" s="8" t="s">
        <v>276</v>
      </c>
      <c r="B81" s="6" t="s">
        <v>273</v>
      </c>
      <c r="C81" s="7">
        <v>46162</v>
      </c>
      <c r="D81" s="9" t="str">
        <f>HYPERLINK("https://www.epingalert.org/en/Search?viewData= G/TBT/N/AUS/199"," G/TBT/N/AUS/199")</f>
        <v xml:space="preserve"> G/TBT/N/AUS/199</v>
      </c>
      <c r="E81" s="8" t="s">
        <v>274</v>
      </c>
      <c r="F81" s="8" t="s">
        <v>275</v>
      </c>
      <c r="H81" s="8" t="s">
        <v>277</v>
      </c>
      <c r="I81" s="8" t="s">
        <v>278</v>
      </c>
      <c r="J81" s="8" t="s">
        <v>80</v>
      </c>
      <c r="K81" s="8" t="s">
        <v>279</v>
      </c>
      <c r="L81" s="8" t="s">
        <v>41</v>
      </c>
      <c r="M81" s="6"/>
      <c r="N81" s="7">
        <v>46223</v>
      </c>
      <c r="O81" s="7">
        <v>46265</v>
      </c>
      <c r="P81" s="7">
        <v>46388</v>
      </c>
      <c r="Q81" s="6" t="s">
        <v>44</v>
      </c>
      <c r="R81" s="8" t="s">
        <v>280</v>
      </c>
      <c r="S81" t="str">
        <f>HYPERLINK("https://docs.wto.org/imrd/directdoc.asp?DDFDocuments/t/G/TBTN26/AUS199.docx", "https://docs.wto.org/imrd/directdoc.asp?DDFDocuments/t/G/TBTN26/AUS199.docx")</f>
        <v>https://docs.wto.org/imrd/directdoc.asp?DDFDocuments/t/G/TBTN26/AUS199.docx</v>
      </c>
      <c r="T81" t="str">
        <f>HYPERLINK("https://docs.wto.org/imrd/directdoc.asp?DDFDocuments/u/G/TBTN26/AUS199.docx", "https://docs.wto.org/imrd/directdoc.asp?DDFDocuments/u/G/TBTN26/AUS199.docx")</f>
        <v>https://docs.wto.org/imrd/directdoc.asp?DDFDocuments/u/G/TBTN26/AUS199.docx</v>
      </c>
      <c r="U81" t="str">
        <f>HYPERLINK("https://docs.wto.org/imrd/directdoc.asp?DDFDocuments/v/G/TBTN26/AUS199.docx", "https://docs.wto.org/imrd/directdoc.asp?DDFDocuments/v/G/TBTN26/AUS199.docx")</f>
        <v>https://docs.wto.org/imrd/directdoc.asp?DDFDocuments/v/G/TBTN26/AUS199.docx</v>
      </c>
      <c r="V81" t="s">
        <v>46</v>
      </c>
      <c r="W81" t="s">
        <v>47</v>
      </c>
      <c r="X81" t="s">
        <v>47</v>
      </c>
      <c r="Y81" t="s">
        <v>47</v>
      </c>
      <c r="Z81" t="s">
        <v>47</v>
      </c>
      <c r="AA81" t="s">
        <v>47</v>
      </c>
      <c r="AB81" t="s">
        <v>47</v>
      </c>
      <c r="AC81" s="2" t="s">
        <v>281</v>
      </c>
      <c r="AD81" t="s">
        <v>41</v>
      </c>
      <c r="AE81" t="s">
        <v>41</v>
      </c>
      <c r="AF81" t="s">
        <v>41</v>
      </c>
      <c r="AG81" t="s">
        <v>41</v>
      </c>
      <c r="AH81" t="s">
        <v>41</v>
      </c>
      <c r="AI81" s="2" t="s">
        <v>41</v>
      </c>
    </row>
    <row r="82" spans="1:35" ht="45" x14ac:dyDescent="0.25">
      <c r="A82" s="8" t="s">
        <v>284</v>
      </c>
      <c r="B82" s="6" t="s">
        <v>34</v>
      </c>
      <c r="C82" s="7">
        <v>46162</v>
      </c>
      <c r="D82" s="9" t="str">
        <f>HYPERLINK("https://www.epingalert.org/en/Search?viewData= G/TBT/N/BDI/760, G/TBT/N/KEN/2050, G/TBT/N/RWA/1417, G/TBT/N/TZA/1595, G/TBT/N/UGA/2372"," G/TBT/N/BDI/760, G/TBT/N/KEN/2050, G/TBT/N/RWA/1417, G/TBT/N/TZA/1595, G/TBT/N/UGA/2372")</f>
        <v xml:space="preserve"> G/TBT/N/BDI/760, G/TBT/N/KEN/2050, G/TBT/N/RWA/1417, G/TBT/N/TZA/1595, G/TBT/N/UGA/2372</v>
      </c>
      <c r="E82" s="8" t="s">
        <v>282</v>
      </c>
      <c r="F82" s="8" t="s">
        <v>283</v>
      </c>
      <c r="H82" s="8" t="s">
        <v>285</v>
      </c>
      <c r="I82" s="8" t="s">
        <v>286</v>
      </c>
      <c r="J82" s="8" t="s">
        <v>205</v>
      </c>
      <c r="K82" s="8" t="s">
        <v>41</v>
      </c>
      <c r="L82" s="8" t="s">
        <v>221</v>
      </c>
      <c r="M82" s="6"/>
      <c r="N82" s="7">
        <v>46222</v>
      </c>
      <c r="O82" s="7" t="s">
        <v>43</v>
      </c>
      <c r="P82" s="7" t="s">
        <v>43</v>
      </c>
      <c r="Q82" s="6" t="s">
        <v>44</v>
      </c>
      <c r="R82" s="8" t="s">
        <v>287</v>
      </c>
      <c r="S82" t="str">
        <f>HYPERLINK("https://docs.wto.org/imrd/directdoc.asp?DDFDocuments/t/G/TBTN26/BDI760.docx", "https://docs.wto.org/imrd/directdoc.asp?DDFDocuments/t/G/TBTN26/BDI760.docx")</f>
        <v>https://docs.wto.org/imrd/directdoc.asp?DDFDocuments/t/G/TBTN26/BDI760.docx</v>
      </c>
      <c r="T82" t="str">
        <f>HYPERLINK("https://docs.wto.org/imrd/directdoc.asp?DDFDocuments/u/G/TBTN26/BDI760.docx", "https://docs.wto.org/imrd/directdoc.asp?DDFDocuments/u/G/TBTN26/BDI760.docx")</f>
        <v>https://docs.wto.org/imrd/directdoc.asp?DDFDocuments/u/G/TBTN26/BDI760.docx</v>
      </c>
      <c r="U82" t="str">
        <f>HYPERLINK("https://docs.wto.org/imrd/directdoc.asp?DDFDocuments/v/G/TBTN26/BDI760.docx", "https://docs.wto.org/imrd/directdoc.asp?DDFDocuments/v/G/TBTN26/BDI760.docx")</f>
        <v>https://docs.wto.org/imrd/directdoc.asp?DDFDocuments/v/G/TBTN26/BDI760.docx</v>
      </c>
      <c r="V82" t="s">
        <v>46</v>
      </c>
      <c r="W82" t="s">
        <v>47</v>
      </c>
      <c r="X82" t="s">
        <v>47</v>
      </c>
      <c r="Y82" t="s">
        <v>47</v>
      </c>
      <c r="Z82" t="s">
        <v>47</v>
      </c>
      <c r="AA82" t="s">
        <v>47</v>
      </c>
      <c r="AB82" t="s">
        <v>47</v>
      </c>
      <c r="AC82" s="2" t="s">
        <v>288</v>
      </c>
      <c r="AD82" t="s">
        <v>41</v>
      </c>
      <c r="AE82" t="s">
        <v>41</v>
      </c>
      <c r="AF82" t="s">
        <v>41</v>
      </c>
      <c r="AG82" t="s">
        <v>41</v>
      </c>
      <c r="AH82" t="s">
        <v>41</v>
      </c>
      <c r="AI82" s="2" t="s">
        <v>41</v>
      </c>
    </row>
    <row r="83" spans="1:35" ht="45" x14ac:dyDescent="0.25">
      <c r="A83" s="8" t="s">
        <v>284</v>
      </c>
      <c r="B83" s="6" t="s">
        <v>49</v>
      </c>
      <c r="C83" s="7">
        <v>46162</v>
      </c>
      <c r="D83" s="9" t="str">
        <f>HYPERLINK("https://www.epingalert.org/en/Search?viewData= G/TBT/N/BDI/760, G/TBT/N/KEN/2050, G/TBT/N/RWA/1417, G/TBT/N/TZA/1595, G/TBT/N/UGA/2372"," G/TBT/N/BDI/760, G/TBT/N/KEN/2050, G/TBT/N/RWA/1417, G/TBT/N/TZA/1595, G/TBT/N/UGA/2372")</f>
        <v xml:space="preserve"> G/TBT/N/BDI/760, G/TBT/N/KEN/2050, G/TBT/N/RWA/1417, G/TBT/N/TZA/1595, G/TBT/N/UGA/2372</v>
      </c>
      <c r="E83" s="8" t="s">
        <v>282</v>
      </c>
      <c r="F83" s="8" t="s">
        <v>283</v>
      </c>
      <c r="H83" s="8" t="s">
        <v>285</v>
      </c>
      <c r="I83" s="8" t="s">
        <v>286</v>
      </c>
      <c r="J83" s="8" t="s">
        <v>205</v>
      </c>
      <c r="K83" s="8" t="s">
        <v>41</v>
      </c>
      <c r="L83" s="8" t="s">
        <v>221</v>
      </c>
      <c r="M83" s="6"/>
      <c r="N83" s="7">
        <v>46222</v>
      </c>
      <c r="O83" s="7" t="s">
        <v>43</v>
      </c>
      <c r="P83" s="7" t="s">
        <v>43</v>
      </c>
      <c r="Q83" s="6" t="s">
        <v>44</v>
      </c>
      <c r="R83" s="8" t="s">
        <v>287</v>
      </c>
      <c r="S83" t="str">
        <f>HYPERLINK("https://docs.wto.org/imrd/directdoc.asp?DDFDocuments/t/G/TBTN26/BDI760.docx", "https://docs.wto.org/imrd/directdoc.asp?DDFDocuments/t/G/TBTN26/BDI760.docx")</f>
        <v>https://docs.wto.org/imrd/directdoc.asp?DDFDocuments/t/G/TBTN26/BDI760.docx</v>
      </c>
      <c r="T83" t="str">
        <f>HYPERLINK("https://docs.wto.org/imrd/directdoc.asp?DDFDocuments/u/G/TBTN26/BDI760.docx", "https://docs.wto.org/imrd/directdoc.asp?DDFDocuments/u/G/TBTN26/BDI760.docx")</f>
        <v>https://docs.wto.org/imrd/directdoc.asp?DDFDocuments/u/G/TBTN26/BDI760.docx</v>
      </c>
      <c r="U83" t="str">
        <f>HYPERLINK("https://docs.wto.org/imrd/directdoc.asp?DDFDocuments/v/G/TBTN26/BDI760.docx", "https://docs.wto.org/imrd/directdoc.asp?DDFDocuments/v/G/TBTN26/BDI760.docx")</f>
        <v>https://docs.wto.org/imrd/directdoc.asp?DDFDocuments/v/G/TBTN26/BDI760.docx</v>
      </c>
      <c r="V83" t="s">
        <v>46</v>
      </c>
      <c r="W83" t="s">
        <v>47</v>
      </c>
      <c r="X83" t="s">
        <v>47</v>
      </c>
      <c r="Y83" t="s">
        <v>47</v>
      </c>
      <c r="Z83" t="s">
        <v>47</v>
      </c>
      <c r="AA83" t="s">
        <v>47</v>
      </c>
      <c r="AB83" t="s">
        <v>47</v>
      </c>
      <c r="AC83" s="2" t="s">
        <v>288</v>
      </c>
      <c r="AD83" t="s">
        <v>41</v>
      </c>
      <c r="AE83" t="s">
        <v>41</v>
      </c>
      <c r="AF83" t="s">
        <v>41</v>
      </c>
      <c r="AG83" t="s">
        <v>41</v>
      </c>
      <c r="AH83" t="s">
        <v>41</v>
      </c>
      <c r="AI83" s="2" t="s">
        <v>41</v>
      </c>
    </row>
    <row r="84" spans="1:35" ht="45" x14ac:dyDescent="0.25">
      <c r="A84" s="8" t="s">
        <v>284</v>
      </c>
      <c r="B84" s="6" t="s">
        <v>50</v>
      </c>
      <c r="C84" s="7">
        <v>46162</v>
      </c>
      <c r="D84" s="9" t="str">
        <f>HYPERLINK("https://www.epingalert.org/en/Search?viewData= G/TBT/N/BDI/760, G/TBT/N/KEN/2050, G/TBT/N/RWA/1417, G/TBT/N/TZA/1595, G/TBT/N/UGA/2372"," G/TBT/N/BDI/760, G/TBT/N/KEN/2050, G/TBT/N/RWA/1417, G/TBT/N/TZA/1595, G/TBT/N/UGA/2372")</f>
        <v xml:space="preserve"> G/TBT/N/BDI/760, G/TBT/N/KEN/2050, G/TBT/N/RWA/1417, G/TBT/N/TZA/1595, G/TBT/N/UGA/2372</v>
      </c>
      <c r="E84" s="8" t="s">
        <v>282</v>
      </c>
      <c r="F84" s="8" t="s">
        <v>283</v>
      </c>
      <c r="H84" s="8" t="s">
        <v>285</v>
      </c>
      <c r="I84" s="8" t="s">
        <v>286</v>
      </c>
      <c r="J84" s="8" t="s">
        <v>205</v>
      </c>
      <c r="K84" s="8" t="s">
        <v>41</v>
      </c>
      <c r="L84" s="8" t="s">
        <v>221</v>
      </c>
      <c r="M84" s="6"/>
      <c r="N84" s="7">
        <v>46222</v>
      </c>
      <c r="O84" s="7" t="s">
        <v>43</v>
      </c>
      <c r="P84" s="7" t="s">
        <v>43</v>
      </c>
      <c r="Q84" s="6" t="s">
        <v>44</v>
      </c>
      <c r="R84" s="8" t="s">
        <v>287</v>
      </c>
      <c r="S84" t="str">
        <f>HYPERLINK("https://docs.wto.org/imrd/directdoc.asp?DDFDocuments/t/G/TBTN26/BDI760.docx", "https://docs.wto.org/imrd/directdoc.asp?DDFDocuments/t/G/TBTN26/BDI760.docx")</f>
        <v>https://docs.wto.org/imrd/directdoc.asp?DDFDocuments/t/G/TBTN26/BDI760.docx</v>
      </c>
      <c r="T84" t="str">
        <f>HYPERLINK("https://docs.wto.org/imrd/directdoc.asp?DDFDocuments/u/G/TBTN26/BDI760.docx", "https://docs.wto.org/imrd/directdoc.asp?DDFDocuments/u/G/TBTN26/BDI760.docx")</f>
        <v>https://docs.wto.org/imrd/directdoc.asp?DDFDocuments/u/G/TBTN26/BDI760.docx</v>
      </c>
      <c r="U84" t="str">
        <f>HYPERLINK("https://docs.wto.org/imrd/directdoc.asp?DDFDocuments/v/G/TBTN26/BDI760.docx", "https://docs.wto.org/imrd/directdoc.asp?DDFDocuments/v/G/TBTN26/BDI760.docx")</f>
        <v>https://docs.wto.org/imrd/directdoc.asp?DDFDocuments/v/G/TBTN26/BDI760.docx</v>
      </c>
      <c r="V84" t="s">
        <v>46</v>
      </c>
      <c r="W84" t="s">
        <v>47</v>
      </c>
      <c r="X84" t="s">
        <v>47</v>
      </c>
      <c r="Y84" t="s">
        <v>47</v>
      </c>
      <c r="Z84" t="s">
        <v>47</v>
      </c>
      <c r="AA84" t="s">
        <v>47</v>
      </c>
      <c r="AB84" t="s">
        <v>47</v>
      </c>
      <c r="AC84" s="2" t="s">
        <v>288</v>
      </c>
      <c r="AD84" t="s">
        <v>41</v>
      </c>
      <c r="AE84" t="s">
        <v>41</v>
      </c>
      <c r="AF84" t="s">
        <v>41</v>
      </c>
      <c r="AG84" t="s">
        <v>41</v>
      </c>
      <c r="AH84" t="s">
        <v>41</v>
      </c>
      <c r="AI84" s="2" t="s">
        <v>41</v>
      </c>
    </row>
    <row r="85" spans="1:35" ht="45" x14ac:dyDescent="0.25">
      <c r="A85" s="8" t="s">
        <v>284</v>
      </c>
      <c r="B85" s="6" t="s">
        <v>51</v>
      </c>
      <c r="C85" s="7">
        <v>46162</v>
      </c>
      <c r="D85" s="9" t="str">
        <f>HYPERLINK("https://www.epingalert.org/en/Search?viewData= G/TBT/N/BDI/760, G/TBT/N/KEN/2050, G/TBT/N/RWA/1417, G/TBT/N/TZA/1595, G/TBT/N/UGA/2372"," G/TBT/N/BDI/760, G/TBT/N/KEN/2050, G/TBT/N/RWA/1417, G/TBT/N/TZA/1595, G/TBT/N/UGA/2372")</f>
        <v xml:space="preserve"> G/TBT/N/BDI/760, G/TBT/N/KEN/2050, G/TBT/N/RWA/1417, G/TBT/N/TZA/1595, G/TBT/N/UGA/2372</v>
      </c>
      <c r="E85" s="8" t="s">
        <v>282</v>
      </c>
      <c r="F85" s="8" t="s">
        <v>283</v>
      </c>
      <c r="H85" s="8" t="s">
        <v>285</v>
      </c>
      <c r="I85" s="8" t="s">
        <v>286</v>
      </c>
      <c r="J85" s="8" t="s">
        <v>205</v>
      </c>
      <c r="K85" s="8" t="s">
        <v>41</v>
      </c>
      <c r="L85" s="8" t="s">
        <v>221</v>
      </c>
      <c r="M85" s="6"/>
      <c r="N85" s="7">
        <v>46222</v>
      </c>
      <c r="O85" s="7" t="s">
        <v>43</v>
      </c>
      <c r="P85" s="7" t="s">
        <v>43</v>
      </c>
      <c r="Q85" s="6" t="s">
        <v>44</v>
      </c>
      <c r="R85" s="8" t="s">
        <v>287</v>
      </c>
      <c r="S85" t="str">
        <f>HYPERLINK("https://docs.wto.org/imrd/directdoc.asp?DDFDocuments/t/G/TBTN26/BDI760.docx", "https://docs.wto.org/imrd/directdoc.asp?DDFDocuments/t/G/TBTN26/BDI760.docx")</f>
        <v>https://docs.wto.org/imrd/directdoc.asp?DDFDocuments/t/G/TBTN26/BDI760.docx</v>
      </c>
      <c r="T85" t="str">
        <f>HYPERLINK("https://docs.wto.org/imrd/directdoc.asp?DDFDocuments/u/G/TBTN26/BDI760.docx", "https://docs.wto.org/imrd/directdoc.asp?DDFDocuments/u/G/TBTN26/BDI760.docx")</f>
        <v>https://docs.wto.org/imrd/directdoc.asp?DDFDocuments/u/G/TBTN26/BDI760.docx</v>
      </c>
      <c r="U85" t="str">
        <f>HYPERLINK("https://docs.wto.org/imrd/directdoc.asp?DDFDocuments/v/G/TBTN26/BDI760.docx", "https://docs.wto.org/imrd/directdoc.asp?DDFDocuments/v/G/TBTN26/BDI760.docx")</f>
        <v>https://docs.wto.org/imrd/directdoc.asp?DDFDocuments/v/G/TBTN26/BDI760.docx</v>
      </c>
      <c r="V85" t="s">
        <v>46</v>
      </c>
      <c r="W85" t="s">
        <v>47</v>
      </c>
      <c r="X85" t="s">
        <v>47</v>
      </c>
      <c r="Y85" t="s">
        <v>47</v>
      </c>
      <c r="Z85" t="s">
        <v>47</v>
      </c>
      <c r="AA85" t="s">
        <v>47</v>
      </c>
      <c r="AB85" t="s">
        <v>47</v>
      </c>
      <c r="AC85" s="2" t="s">
        <v>288</v>
      </c>
      <c r="AD85" t="s">
        <v>41</v>
      </c>
      <c r="AE85" t="s">
        <v>41</v>
      </c>
      <c r="AF85" t="s">
        <v>41</v>
      </c>
      <c r="AG85" t="s">
        <v>41</v>
      </c>
      <c r="AH85" t="s">
        <v>41</v>
      </c>
      <c r="AI85" s="2" t="s">
        <v>41</v>
      </c>
    </row>
    <row r="86" spans="1:35" ht="45" x14ac:dyDescent="0.25">
      <c r="A86" s="8" t="s">
        <v>284</v>
      </c>
      <c r="B86" s="6" t="s">
        <v>52</v>
      </c>
      <c r="C86" s="7">
        <v>46162</v>
      </c>
      <c r="D86" s="9" t="str">
        <f>HYPERLINK("https://www.epingalert.org/en/Search?viewData= G/TBT/N/BDI/760, G/TBT/N/KEN/2050, G/TBT/N/RWA/1417, G/TBT/N/TZA/1595, G/TBT/N/UGA/2372"," G/TBT/N/BDI/760, G/TBT/N/KEN/2050, G/TBT/N/RWA/1417, G/TBT/N/TZA/1595, G/TBT/N/UGA/2372")</f>
        <v xml:space="preserve"> G/TBT/N/BDI/760, G/TBT/N/KEN/2050, G/TBT/N/RWA/1417, G/TBT/N/TZA/1595, G/TBT/N/UGA/2372</v>
      </c>
      <c r="E86" s="8" t="s">
        <v>282</v>
      </c>
      <c r="F86" s="8" t="s">
        <v>283</v>
      </c>
      <c r="H86" s="8" t="s">
        <v>285</v>
      </c>
      <c r="I86" s="8" t="s">
        <v>286</v>
      </c>
      <c r="J86" s="8" t="s">
        <v>205</v>
      </c>
      <c r="K86" s="8" t="s">
        <v>41</v>
      </c>
      <c r="L86" s="8" t="s">
        <v>221</v>
      </c>
      <c r="M86" s="6"/>
      <c r="N86" s="7">
        <v>46222</v>
      </c>
      <c r="O86" s="7" t="s">
        <v>43</v>
      </c>
      <c r="P86" s="7" t="s">
        <v>43</v>
      </c>
      <c r="Q86" s="6" t="s">
        <v>44</v>
      </c>
      <c r="R86" s="8" t="s">
        <v>287</v>
      </c>
      <c r="S86" t="str">
        <f>HYPERLINK("https://docs.wto.org/imrd/directdoc.asp?DDFDocuments/t/G/TBTN26/BDI760.docx", "https://docs.wto.org/imrd/directdoc.asp?DDFDocuments/t/G/TBTN26/BDI760.docx")</f>
        <v>https://docs.wto.org/imrd/directdoc.asp?DDFDocuments/t/G/TBTN26/BDI760.docx</v>
      </c>
      <c r="T86" t="str">
        <f>HYPERLINK("https://docs.wto.org/imrd/directdoc.asp?DDFDocuments/u/G/TBTN26/BDI760.docx", "https://docs.wto.org/imrd/directdoc.asp?DDFDocuments/u/G/TBTN26/BDI760.docx")</f>
        <v>https://docs.wto.org/imrd/directdoc.asp?DDFDocuments/u/G/TBTN26/BDI760.docx</v>
      </c>
      <c r="U86" t="str">
        <f>HYPERLINK("https://docs.wto.org/imrd/directdoc.asp?DDFDocuments/v/G/TBTN26/BDI760.docx", "https://docs.wto.org/imrd/directdoc.asp?DDFDocuments/v/G/TBTN26/BDI760.docx")</f>
        <v>https://docs.wto.org/imrd/directdoc.asp?DDFDocuments/v/G/TBTN26/BDI760.docx</v>
      </c>
      <c r="V86" t="s">
        <v>46</v>
      </c>
      <c r="W86" t="s">
        <v>47</v>
      </c>
      <c r="X86" t="s">
        <v>47</v>
      </c>
      <c r="Y86" t="s">
        <v>47</v>
      </c>
      <c r="Z86" t="s">
        <v>47</v>
      </c>
      <c r="AA86" t="s">
        <v>47</v>
      </c>
      <c r="AB86" t="s">
        <v>47</v>
      </c>
      <c r="AC86" s="2" t="s">
        <v>288</v>
      </c>
      <c r="AD86" t="s">
        <v>41</v>
      </c>
      <c r="AE86" t="s">
        <v>41</v>
      </c>
      <c r="AF86" t="s">
        <v>41</v>
      </c>
      <c r="AG86" t="s">
        <v>41</v>
      </c>
      <c r="AH86" t="s">
        <v>41</v>
      </c>
      <c r="AI86" s="2" t="s">
        <v>41</v>
      </c>
    </row>
    <row r="87" spans="1:35" ht="120" x14ac:dyDescent="0.25">
      <c r="A87" s="8" t="s">
        <v>292</v>
      </c>
      <c r="B87" s="6" t="s">
        <v>289</v>
      </c>
      <c r="C87" s="7">
        <v>46162</v>
      </c>
      <c r="D87" s="9" t="str">
        <f>HYPERLINK("https://www.epingalert.org/en/Search?viewData= G/TBT/N/CAN/777"," G/TBT/N/CAN/777")</f>
        <v xml:space="preserve"> G/TBT/N/CAN/777</v>
      </c>
      <c r="E87" s="8" t="s">
        <v>290</v>
      </c>
      <c r="F87" s="8" t="s">
        <v>291</v>
      </c>
      <c r="H87" s="8" t="s">
        <v>41</v>
      </c>
      <c r="I87" s="8" t="s">
        <v>293</v>
      </c>
      <c r="J87" s="8" t="s">
        <v>294</v>
      </c>
      <c r="K87" s="8" t="s">
        <v>295</v>
      </c>
      <c r="L87" s="8" t="s">
        <v>221</v>
      </c>
      <c r="M87" s="6"/>
      <c r="N87" s="7">
        <v>46217</v>
      </c>
      <c r="O87" s="7" t="s">
        <v>43</v>
      </c>
      <c r="P87" s="7" t="s">
        <v>296</v>
      </c>
      <c r="Q87" s="6" t="s">
        <v>44</v>
      </c>
      <c r="R87" s="8" t="s">
        <v>297</v>
      </c>
      <c r="S87" t="str">
        <f>HYPERLINK("https://docs.wto.org/imrd/directdoc.asp?DDFDocuments/t/G/TBTN26/CAN777.docx", "https://docs.wto.org/imrd/directdoc.asp?DDFDocuments/t/G/TBTN26/CAN777.docx")</f>
        <v>https://docs.wto.org/imrd/directdoc.asp?DDFDocuments/t/G/TBTN26/CAN777.docx</v>
      </c>
      <c r="T87" t="str">
        <f>HYPERLINK("https://docs.wto.org/imrd/directdoc.asp?DDFDocuments/u/G/TBTN26/CAN777.docx", "https://docs.wto.org/imrd/directdoc.asp?DDFDocuments/u/G/TBTN26/CAN777.docx")</f>
        <v>https://docs.wto.org/imrd/directdoc.asp?DDFDocuments/u/G/TBTN26/CAN777.docx</v>
      </c>
      <c r="U87" t="str">
        <f>HYPERLINK("https://docs.wto.org/imrd/directdoc.asp?DDFDocuments/v/G/TBTN26/CAN777.docx", "https://docs.wto.org/imrd/directdoc.asp?DDFDocuments/v/G/TBTN26/CAN777.docx")</f>
        <v>https://docs.wto.org/imrd/directdoc.asp?DDFDocuments/v/G/TBTN26/CAN777.docx</v>
      </c>
      <c r="V87" t="s">
        <v>46</v>
      </c>
      <c r="W87" t="s">
        <v>47</v>
      </c>
      <c r="X87" t="s">
        <v>47</v>
      </c>
      <c r="Y87" t="s">
        <v>47</v>
      </c>
      <c r="Z87" t="s">
        <v>47</v>
      </c>
      <c r="AA87" t="s">
        <v>47</v>
      </c>
      <c r="AB87" t="s">
        <v>47</v>
      </c>
      <c r="AC87" s="2" t="s">
        <v>298</v>
      </c>
      <c r="AD87" t="s">
        <v>41</v>
      </c>
      <c r="AE87" t="s">
        <v>41</v>
      </c>
      <c r="AF87" t="s">
        <v>41</v>
      </c>
      <c r="AG87" t="s">
        <v>41</v>
      </c>
      <c r="AH87" t="s">
        <v>41</v>
      </c>
      <c r="AI87" s="2" t="s">
        <v>41</v>
      </c>
    </row>
    <row r="88" spans="1:35" ht="150" x14ac:dyDescent="0.25">
      <c r="A88" s="8" t="s">
        <v>302</v>
      </c>
      <c r="B88" s="6" t="s">
        <v>299</v>
      </c>
      <c r="C88" s="7">
        <v>46162</v>
      </c>
      <c r="D88" s="9" t="str">
        <f>HYPERLINK("https://www.epingalert.org/en/Search?viewData= G/TBT/N/CHL/795"," G/TBT/N/CHL/795")</f>
        <v xml:space="preserve"> G/TBT/N/CHL/795</v>
      </c>
      <c r="E88" s="8" t="s">
        <v>300</v>
      </c>
      <c r="F88" s="8" t="s">
        <v>301</v>
      </c>
      <c r="H88" s="8" t="s">
        <v>41</v>
      </c>
      <c r="I88" s="8" t="s">
        <v>303</v>
      </c>
      <c r="J88" s="8" t="s">
        <v>304</v>
      </c>
      <c r="K88" s="8" t="s">
        <v>41</v>
      </c>
      <c r="L88" s="8" t="s">
        <v>41</v>
      </c>
      <c r="M88" s="6"/>
      <c r="N88" s="7">
        <v>46222</v>
      </c>
      <c r="O88" s="7" t="s">
        <v>305</v>
      </c>
      <c r="P88" s="7" t="s">
        <v>305</v>
      </c>
      <c r="Q88" s="6" t="s">
        <v>44</v>
      </c>
      <c r="R88" s="8" t="s">
        <v>306</v>
      </c>
      <c r="S88" t="str">
        <f>HYPERLINK("https://docs.wto.org/imrd/directdoc.asp?DDFDocuments/t/G/TBTN26/CHL795.docx", "https://docs.wto.org/imrd/directdoc.asp?DDFDocuments/t/G/TBTN26/CHL795.docx")</f>
        <v>https://docs.wto.org/imrd/directdoc.asp?DDFDocuments/t/G/TBTN26/CHL795.docx</v>
      </c>
      <c r="T88" t="str">
        <f>HYPERLINK("https://docs.wto.org/imrd/directdoc.asp?DDFDocuments/u/G/TBTN26/CHL795.docx", "https://docs.wto.org/imrd/directdoc.asp?DDFDocuments/u/G/TBTN26/CHL795.docx")</f>
        <v>https://docs.wto.org/imrd/directdoc.asp?DDFDocuments/u/G/TBTN26/CHL795.docx</v>
      </c>
      <c r="U88" t="str">
        <f>HYPERLINK("https://docs.wto.org/imrd/directdoc.asp?DDFDocuments/v/G/TBTN26/CHL795.docx", "https://docs.wto.org/imrd/directdoc.asp?DDFDocuments/v/G/TBTN26/CHL795.docx")</f>
        <v>https://docs.wto.org/imrd/directdoc.asp?DDFDocuments/v/G/TBTN26/CHL795.docx</v>
      </c>
      <c r="V88" t="s">
        <v>47</v>
      </c>
      <c r="W88" t="s">
        <v>47</v>
      </c>
      <c r="X88" t="s">
        <v>46</v>
      </c>
      <c r="Y88" t="s">
        <v>47</v>
      </c>
      <c r="Z88" t="s">
        <v>47</v>
      </c>
      <c r="AA88" t="s">
        <v>47</v>
      </c>
      <c r="AB88" t="s">
        <v>47</v>
      </c>
      <c r="AC88" s="2" t="s">
        <v>307</v>
      </c>
      <c r="AD88" t="s">
        <v>41</v>
      </c>
      <c r="AE88" t="s">
        <v>41</v>
      </c>
      <c r="AF88" t="s">
        <v>41</v>
      </c>
      <c r="AG88" t="s">
        <v>41</v>
      </c>
      <c r="AH88" t="s">
        <v>41</v>
      </c>
      <c r="AI88" s="2" t="s">
        <v>41</v>
      </c>
    </row>
    <row r="89" spans="1:35" ht="210" x14ac:dyDescent="0.25">
      <c r="A89" s="8" t="s">
        <v>310</v>
      </c>
      <c r="B89" s="6" t="s">
        <v>216</v>
      </c>
      <c r="C89" s="7">
        <v>46161</v>
      </c>
      <c r="D89" s="9" t="str">
        <f>HYPERLINK("https://www.epingalert.org/en/Search?viewData= G/TBT/N/NZL/153"," G/TBT/N/NZL/153")</f>
        <v xml:space="preserve"> G/TBT/N/NZL/153</v>
      </c>
      <c r="E89" s="8" t="s">
        <v>308</v>
      </c>
      <c r="F89" s="8" t="s">
        <v>309</v>
      </c>
      <c r="H89" s="8" t="s">
        <v>41</v>
      </c>
      <c r="I89" s="8" t="s">
        <v>311</v>
      </c>
      <c r="J89" s="8" t="s">
        <v>312</v>
      </c>
      <c r="K89" s="8" t="s">
        <v>313</v>
      </c>
      <c r="L89" s="8" t="s">
        <v>314</v>
      </c>
      <c r="M89" s="6"/>
      <c r="N89" s="7">
        <v>46221</v>
      </c>
      <c r="O89" s="7" t="s">
        <v>315</v>
      </c>
      <c r="P89" s="7" t="s">
        <v>316</v>
      </c>
      <c r="Q89" s="6" t="s">
        <v>44</v>
      </c>
      <c r="R89" s="8" t="s">
        <v>317</v>
      </c>
      <c r="S89" t="str">
        <f>HYPERLINK("https://docs.wto.org/imrd/directdoc.asp?DDFDocuments/t/G/TBTN26/NZL153.docx", "https://docs.wto.org/imrd/directdoc.asp?DDFDocuments/t/G/TBTN26/NZL153.docx")</f>
        <v>https://docs.wto.org/imrd/directdoc.asp?DDFDocuments/t/G/TBTN26/NZL153.docx</v>
      </c>
      <c r="T89" t="str">
        <f>HYPERLINK("https://docs.wto.org/imrd/directdoc.asp?DDFDocuments/u/G/TBTN26/NZL153.docx", "https://docs.wto.org/imrd/directdoc.asp?DDFDocuments/u/G/TBTN26/NZL153.docx")</f>
        <v>https://docs.wto.org/imrd/directdoc.asp?DDFDocuments/u/G/TBTN26/NZL153.docx</v>
      </c>
      <c r="U89" t="str">
        <f>HYPERLINK("https://docs.wto.org/imrd/directdoc.asp?DDFDocuments/v/G/TBTN26/NZL153.docx", "https://docs.wto.org/imrd/directdoc.asp?DDFDocuments/v/G/TBTN26/NZL153.docx")</f>
        <v>https://docs.wto.org/imrd/directdoc.asp?DDFDocuments/v/G/TBTN26/NZL153.docx</v>
      </c>
      <c r="V89" t="s">
        <v>46</v>
      </c>
      <c r="W89" t="s">
        <v>47</v>
      </c>
      <c r="X89" t="s">
        <v>47</v>
      </c>
      <c r="Y89" t="s">
        <v>47</v>
      </c>
      <c r="Z89" t="s">
        <v>47</v>
      </c>
      <c r="AA89" t="s">
        <v>47</v>
      </c>
      <c r="AB89" t="s">
        <v>47</v>
      </c>
      <c r="AC89" s="2" t="s">
        <v>318</v>
      </c>
      <c r="AD89" t="s">
        <v>41</v>
      </c>
      <c r="AE89" t="s">
        <v>41</v>
      </c>
      <c r="AF89" t="s">
        <v>41</v>
      </c>
      <c r="AG89" t="s">
        <v>41</v>
      </c>
      <c r="AH89" t="s">
        <v>41</v>
      </c>
      <c r="AI89" s="2" t="s">
        <v>41</v>
      </c>
    </row>
    <row r="90" spans="1:35" ht="255" x14ac:dyDescent="0.25">
      <c r="A90" s="8" t="s">
        <v>321</v>
      </c>
      <c r="B90" s="6" t="s">
        <v>88</v>
      </c>
      <c r="C90" s="7">
        <v>46161</v>
      </c>
      <c r="D90" s="9" t="str">
        <f>HYPERLINK("https://www.epingalert.org/en/Search?viewData= G/TBT/N/USA/2281"," G/TBT/N/USA/2281")</f>
        <v xml:space="preserve"> G/TBT/N/USA/2281</v>
      </c>
      <c r="E90" s="8" t="s">
        <v>319</v>
      </c>
      <c r="F90" s="8" t="s">
        <v>320</v>
      </c>
      <c r="H90" s="8" t="s">
        <v>41</v>
      </c>
      <c r="I90" s="8" t="s">
        <v>322</v>
      </c>
      <c r="J90" s="8" t="s">
        <v>323</v>
      </c>
      <c r="K90" s="8" t="s">
        <v>41</v>
      </c>
      <c r="L90" s="8" t="s">
        <v>41</v>
      </c>
      <c r="M90" s="6"/>
      <c r="N90" s="7">
        <v>46209</v>
      </c>
      <c r="O90" s="7" t="s">
        <v>43</v>
      </c>
      <c r="P90" s="7" t="s">
        <v>43</v>
      </c>
      <c r="Q90" s="6" t="s">
        <v>44</v>
      </c>
      <c r="R90" s="8" t="s">
        <v>324</v>
      </c>
      <c r="S90" t="str">
        <f>HYPERLINK("https://docs.wto.org/imrd/directdoc.asp?DDFDocuments/t/G/TBTN26/USA2281.docx", "https://docs.wto.org/imrd/directdoc.asp?DDFDocuments/t/G/TBTN26/USA2281.docx")</f>
        <v>https://docs.wto.org/imrd/directdoc.asp?DDFDocuments/t/G/TBTN26/USA2281.docx</v>
      </c>
      <c r="T90" t="str">
        <f>HYPERLINK("https://docs.wto.org/imrd/directdoc.asp?DDFDocuments/u/G/TBTN26/USA2281.docx", "https://docs.wto.org/imrd/directdoc.asp?DDFDocuments/u/G/TBTN26/USA2281.docx")</f>
        <v>https://docs.wto.org/imrd/directdoc.asp?DDFDocuments/u/G/TBTN26/USA2281.docx</v>
      </c>
      <c r="U90" t="str">
        <f>HYPERLINK("https://docs.wto.org/imrd/directdoc.asp?DDFDocuments/v/G/TBTN26/USA2281.docx", "https://docs.wto.org/imrd/directdoc.asp?DDFDocuments/v/G/TBTN26/USA2281.docx")</f>
        <v>https://docs.wto.org/imrd/directdoc.asp?DDFDocuments/v/G/TBTN26/USA2281.docx</v>
      </c>
      <c r="V90" t="s">
        <v>46</v>
      </c>
      <c r="W90" t="s">
        <v>47</v>
      </c>
      <c r="X90" t="s">
        <v>46</v>
      </c>
      <c r="Y90" t="s">
        <v>47</v>
      </c>
      <c r="Z90" t="s">
        <v>47</v>
      </c>
      <c r="AA90" t="s">
        <v>47</v>
      </c>
      <c r="AB90" t="s">
        <v>47</v>
      </c>
      <c r="AC90" s="2" t="s">
        <v>325</v>
      </c>
      <c r="AD90" t="s">
        <v>41</v>
      </c>
      <c r="AE90" t="s">
        <v>41</v>
      </c>
      <c r="AF90" t="s">
        <v>41</v>
      </c>
      <c r="AG90" t="s">
        <v>41</v>
      </c>
      <c r="AH90" t="s">
        <v>41</v>
      </c>
      <c r="AI90" s="2" t="s">
        <v>41</v>
      </c>
    </row>
    <row r="91" spans="1:35" ht="90" x14ac:dyDescent="0.25">
      <c r="A91" s="8" t="s">
        <v>328</v>
      </c>
      <c r="B91" s="6" t="s">
        <v>289</v>
      </c>
      <c r="C91" s="7">
        <v>46160</v>
      </c>
      <c r="D91" s="9" t="str">
        <f>HYPERLINK("https://www.epingalert.org/en/Search?viewData= G/TBT/N/CAN/776"," G/TBT/N/CAN/776")</f>
        <v xml:space="preserve"> G/TBT/N/CAN/776</v>
      </c>
      <c r="E91" s="8" t="s">
        <v>326</v>
      </c>
      <c r="F91" s="8" t="s">
        <v>327</v>
      </c>
      <c r="H91" s="8" t="s">
        <v>329</v>
      </c>
      <c r="I91" s="8" t="s">
        <v>330</v>
      </c>
      <c r="J91" s="8" t="s">
        <v>294</v>
      </c>
      <c r="K91" s="8" t="s">
        <v>327</v>
      </c>
      <c r="L91" s="8" t="s">
        <v>221</v>
      </c>
      <c r="M91" s="6"/>
      <c r="N91" s="7">
        <v>46230</v>
      </c>
      <c r="O91" s="7" t="s">
        <v>331</v>
      </c>
      <c r="P91" s="7" t="s">
        <v>331</v>
      </c>
      <c r="Q91" s="6" t="s">
        <v>44</v>
      </c>
      <c r="R91" s="8" t="s">
        <v>332</v>
      </c>
      <c r="S91" t="str">
        <f>HYPERLINK("https://docs.wto.org/imrd/directdoc.asp?DDFDocuments/t/G/TBTN26/CAN776.docx", "https://docs.wto.org/imrd/directdoc.asp?DDFDocuments/t/G/TBTN26/CAN776.docx")</f>
        <v>https://docs.wto.org/imrd/directdoc.asp?DDFDocuments/t/G/TBTN26/CAN776.docx</v>
      </c>
      <c r="T91" t="str">
        <f>HYPERLINK("https://docs.wto.org/imrd/directdoc.asp?DDFDocuments/u/G/TBTN26/CAN776.docx", "https://docs.wto.org/imrd/directdoc.asp?DDFDocuments/u/G/TBTN26/CAN776.docx")</f>
        <v>https://docs.wto.org/imrd/directdoc.asp?DDFDocuments/u/G/TBTN26/CAN776.docx</v>
      </c>
      <c r="U91" t="str">
        <f>HYPERLINK("https://docs.wto.org/imrd/directdoc.asp?DDFDocuments/v/G/TBTN26/CAN776.docx", "https://docs.wto.org/imrd/directdoc.asp?DDFDocuments/v/G/TBTN26/CAN776.docx")</f>
        <v>https://docs.wto.org/imrd/directdoc.asp?DDFDocuments/v/G/TBTN26/CAN776.docx</v>
      </c>
      <c r="V91" t="s">
        <v>46</v>
      </c>
      <c r="W91" t="s">
        <v>47</v>
      </c>
      <c r="X91" t="s">
        <v>47</v>
      </c>
      <c r="Y91" t="s">
        <v>47</v>
      </c>
      <c r="Z91" t="s">
        <v>47</v>
      </c>
      <c r="AA91" t="s">
        <v>47</v>
      </c>
      <c r="AB91" t="s">
        <v>47</v>
      </c>
      <c r="AC91" s="2" t="s">
        <v>333</v>
      </c>
      <c r="AD91" t="s">
        <v>41</v>
      </c>
      <c r="AE91" t="s">
        <v>41</v>
      </c>
      <c r="AF91" t="s">
        <v>41</v>
      </c>
      <c r="AG91" t="s">
        <v>41</v>
      </c>
      <c r="AH91" t="s">
        <v>41</v>
      </c>
      <c r="AI91" s="2" t="s">
        <v>41</v>
      </c>
    </row>
    <row r="92" spans="1:35" ht="120" x14ac:dyDescent="0.25">
      <c r="A92" s="8" t="s">
        <v>336</v>
      </c>
      <c r="B92" s="6" t="s">
        <v>299</v>
      </c>
      <c r="C92" s="7">
        <v>46160</v>
      </c>
      <c r="D92" s="9" t="str">
        <f>HYPERLINK("https://www.epingalert.org/en/Search?viewData= G/TBT/N/CHL/793"," G/TBT/N/CHL/793")</f>
        <v xml:space="preserve"> G/TBT/N/CHL/793</v>
      </c>
      <c r="E92" s="8" t="s">
        <v>334</v>
      </c>
      <c r="F92" s="8" t="s">
        <v>335</v>
      </c>
      <c r="H92" s="8" t="s">
        <v>337</v>
      </c>
      <c r="I92" s="8" t="s">
        <v>338</v>
      </c>
      <c r="J92" s="8" t="s">
        <v>304</v>
      </c>
      <c r="K92" s="8" t="s">
        <v>41</v>
      </c>
      <c r="L92" s="8" t="s">
        <v>41</v>
      </c>
      <c r="M92" s="6"/>
      <c r="N92" s="7">
        <v>46220</v>
      </c>
      <c r="O92" s="7" t="s">
        <v>305</v>
      </c>
      <c r="P92" s="7" t="s">
        <v>305</v>
      </c>
      <c r="Q92" s="6" t="s">
        <v>44</v>
      </c>
      <c r="R92" s="8" t="s">
        <v>339</v>
      </c>
      <c r="S92" t="str">
        <f>HYPERLINK("https://docs.wto.org/imrd/directdoc.asp?DDFDocuments/t/G/TBTN26/CHL793.docx", "https://docs.wto.org/imrd/directdoc.asp?DDFDocuments/t/G/TBTN26/CHL793.docx")</f>
        <v>https://docs.wto.org/imrd/directdoc.asp?DDFDocuments/t/G/TBTN26/CHL793.docx</v>
      </c>
      <c r="T92" t="str">
        <f>HYPERLINK("https://docs.wto.org/imrd/directdoc.asp?DDFDocuments/u/G/TBTN26/CHL793.docx", "https://docs.wto.org/imrd/directdoc.asp?DDFDocuments/u/G/TBTN26/CHL793.docx")</f>
        <v>https://docs.wto.org/imrd/directdoc.asp?DDFDocuments/u/G/TBTN26/CHL793.docx</v>
      </c>
      <c r="U92" t="str">
        <f>HYPERLINK("https://docs.wto.org/imrd/directdoc.asp?DDFDocuments/v/G/TBTN26/CHL793.docx", "https://docs.wto.org/imrd/directdoc.asp?DDFDocuments/v/G/TBTN26/CHL793.docx")</f>
        <v>https://docs.wto.org/imrd/directdoc.asp?DDFDocuments/v/G/TBTN26/CHL793.docx</v>
      </c>
      <c r="V92" t="s">
        <v>47</v>
      </c>
      <c r="W92" t="s">
        <v>47</v>
      </c>
      <c r="X92" t="s">
        <v>46</v>
      </c>
      <c r="Y92" t="s">
        <v>47</v>
      </c>
      <c r="Z92" t="s">
        <v>47</v>
      </c>
      <c r="AA92" t="s">
        <v>47</v>
      </c>
      <c r="AB92" t="s">
        <v>47</v>
      </c>
      <c r="AC92" s="2" t="s">
        <v>340</v>
      </c>
      <c r="AD92" t="s">
        <v>41</v>
      </c>
      <c r="AE92" t="s">
        <v>41</v>
      </c>
      <c r="AF92" t="s">
        <v>41</v>
      </c>
      <c r="AG92" t="s">
        <v>41</v>
      </c>
      <c r="AH92" t="s">
        <v>41</v>
      </c>
      <c r="AI92" s="2" t="s">
        <v>41</v>
      </c>
    </row>
    <row r="93" spans="1:35" ht="120" x14ac:dyDescent="0.25">
      <c r="A93" s="8" t="s">
        <v>343</v>
      </c>
      <c r="B93" s="6" t="s">
        <v>299</v>
      </c>
      <c r="C93" s="7">
        <v>46160</v>
      </c>
      <c r="D93" s="9" t="str">
        <f>HYPERLINK("https://www.epingalert.org/en/Search?viewData= G/TBT/N/CHL/794"," G/TBT/N/CHL/794")</f>
        <v xml:space="preserve"> G/TBT/N/CHL/794</v>
      </c>
      <c r="E93" s="8" t="s">
        <v>341</v>
      </c>
      <c r="F93" s="8" t="s">
        <v>342</v>
      </c>
      <c r="H93" s="8" t="s">
        <v>41</v>
      </c>
      <c r="I93" s="8" t="s">
        <v>344</v>
      </c>
      <c r="J93" s="8" t="s">
        <v>304</v>
      </c>
      <c r="K93" s="8" t="s">
        <v>41</v>
      </c>
      <c r="L93" s="8" t="s">
        <v>41</v>
      </c>
      <c r="M93" s="6"/>
      <c r="N93" s="7">
        <v>46220</v>
      </c>
      <c r="O93" s="7" t="s">
        <v>305</v>
      </c>
      <c r="P93" s="7" t="s">
        <v>305</v>
      </c>
      <c r="Q93" s="6" t="s">
        <v>44</v>
      </c>
      <c r="R93" s="8" t="s">
        <v>345</v>
      </c>
      <c r="S93" t="str">
        <f>HYPERLINK("https://docs.wto.org/imrd/directdoc.asp?DDFDocuments/t/G/TBTN26/CHL794.docx", "https://docs.wto.org/imrd/directdoc.asp?DDFDocuments/t/G/TBTN26/CHL794.docx")</f>
        <v>https://docs.wto.org/imrd/directdoc.asp?DDFDocuments/t/G/TBTN26/CHL794.docx</v>
      </c>
      <c r="T93" t="str">
        <f>HYPERLINK("https://docs.wto.org/imrd/directdoc.asp?DDFDocuments/u/G/TBTN26/CHL794.docx", "https://docs.wto.org/imrd/directdoc.asp?DDFDocuments/u/G/TBTN26/CHL794.docx")</f>
        <v>https://docs.wto.org/imrd/directdoc.asp?DDFDocuments/u/G/TBTN26/CHL794.docx</v>
      </c>
      <c r="U93" t="str">
        <f>HYPERLINK("https://docs.wto.org/imrd/directdoc.asp?DDFDocuments/v/G/TBTN26/CHL794.docx", "https://docs.wto.org/imrd/directdoc.asp?DDFDocuments/v/G/TBTN26/CHL794.docx")</f>
        <v>https://docs.wto.org/imrd/directdoc.asp?DDFDocuments/v/G/TBTN26/CHL794.docx</v>
      </c>
      <c r="V93" t="s">
        <v>47</v>
      </c>
      <c r="W93" t="s">
        <v>47</v>
      </c>
      <c r="X93" t="s">
        <v>46</v>
      </c>
      <c r="Y93" t="s">
        <v>47</v>
      </c>
      <c r="Z93" t="s">
        <v>47</v>
      </c>
      <c r="AA93" t="s">
        <v>47</v>
      </c>
      <c r="AB93" t="s">
        <v>47</v>
      </c>
      <c r="AC93" s="2" t="s">
        <v>346</v>
      </c>
      <c r="AD93" t="s">
        <v>41</v>
      </c>
      <c r="AE93" t="s">
        <v>41</v>
      </c>
      <c r="AF93" t="s">
        <v>41</v>
      </c>
      <c r="AG93" t="s">
        <v>41</v>
      </c>
      <c r="AH93" t="s">
        <v>41</v>
      </c>
      <c r="AI93" s="2" t="s">
        <v>41</v>
      </c>
    </row>
    <row r="94" spans="1:35" ht="75" x14ac:dyDescent="0.25">
      <c r="A94" s="8" t="s">
        <v>349</v>
      </c>
      <c r="B94" s="6" t="s">
        <v>145</v>
      </c>
      <c r="C94" s="7">
        <v>46160</v>
      </c>
      <c r="D94" s="9" t="str">
        <f>HYPERLINK("https://www.epingalert.org/en/Search?viewData= G/TBT/N/CHN/2254"," G/TBT/N/CHN/2254")</f>
        <v xml:space="preserve"> G/TBT/N/CHN/2254</v>
      </c>
      <c r="E94" s="8" t="s">
        <v>347</v>
      </c>
      <c r="F94" s="8" t="s">
        <v>348</v>
      </c>
      <c r="H94" s="8" t="s">
        <v>117</v>
      </c>
      <c r="I94" s="8" t="s">
        <v>350</v>
      </c>
      <c r="J94" s="8" t="s">
        <v>304</v>
      </c>
      <c r="K94" s="8" t="s">
        <v>41</v>
      </c>
      <c r="L94" s="8" t="s">
        <v>41</v>
      </c>
      <c r="M94" s="6"/>
      <c r="N94" s="7">
        <v>46220</v>
      </c>
      <c r="O94" s="7" t="s">
        <v>43</v>
      </c>
      <c r="P94" s="7">
        <v>46753</v>
      </c>
      <c r="Q94" s="6" t="s">
        <v>44</v>
      </c>
      <c r="R94" s="8" t="s">
        <v>351</v>
      </c>
      <c r="S94" t="str">
        <f>HYPERLINK("https://docs.wto.org/imrd/directdoc.asp?DDFDocuments/t/G/TBTN26/CHN2254.docx", "https://docs.wto.org/imrd/directdoc.asp?DDFDocuments/t/G/TBTN26/CHN2254.docx")</f>
        <v>https://docs.wto.org/imrd/directdoc.asp?DDFDocuments/t/G/TBTN26/CHN2254.docx</v>
      </c>
      <c r="T94" t="str">
        <f>HYPERLINK("https://docs.wto.org/imrd/directdoc.asp?DDFDocuments/u/G/TBTN26/CHN2254.docx", "https://docs.wto.org/imrd/directdoc.asp?DDFDocuments/u/G/TBTN26/CHN2254.docx")</f>
        <v>https://docs.wto.org/imrd/directdoc.asp?DDFDocuments/u/G/TBTN26/CHN2254.docx</v>
      </c>
      <c r="U94" t="str">
        <f>HYPERLINK("https://docs.wto.org/imrd/directdoc.asp?DDFDocuments/v/G/TBTN26/CHN2254.docx", "https://docs.wto.org/imrd/directdoc.asp?DDFDocuments/v/G/TBTN26/CHN2254.docx")</f>
        <v>https://docs.wto.org/imrd/directdoc.asp?DDFDocuments/v/G/TBTN26/CHN2254.docx</v>
      </c>
      <c r="V94" t="s">
        <v>46</v>
      </c>
      <c r="W94" t="s">
        <v>47</v>
      </c>
      <c r="X94" t="s">
        <v>47</v>
      </c>
      <c r="Y94" t="s">
        <v>47</v>
      </c>
      <c r="Z94" t="s">
        <v>47</v>
      </c>
      <c r="AA94" t="s">
        <v>47</v>
      </c>
      <c r="AB94" t="s">
        <v>47</v>
      </c>
      <c r="AC94" s="2" t="s">
        <v>352</v>
      </c>
      <c r="AD94" t="s">
        <v>41</v>
      </c>
      <c r="AE94" t="s">
        <v>41</v>
      </c>
      <c r="AF94" t="s">
        <v>41</v>
      </c>
      <c r="AG94" t="s">
        <v>41</v>
      </c>
      <c r="AH94" t="s">
        <v>41</v>
      </c>
      <c r="AI94" s="2" t="s">
        <v>41</v>
      </c>
    </row>
    <row r="95" spans="1:35" ht="60" x14ac:dyDescent="0.25">
      <c r="A95" s="8" t="s">
        <v>355</v>
      </c>
      <c r="B95" s="6" t="s">
        <v>145</v>
      </c>
      <c r="C95" s="7">
        <v>46160</v>
      </c>
      <c r="D95" s="9" t="str">
        <f>HYPERLINK("https://www.epingalert.org/en/Search?viewData= G/TBT/N/CHN/2255"," G/TBT/N/CHN/2255")</f>
        <v xml:space="preserve"> G/TBT/N/CHN/2255</v>
      </c>
      <c r="E95" s="8" t="s">
        <v>353</v>
      </c>
      <c r="F95" s="8" t="s">
        <v>354</v>
      </c>
      <c r="H95" s="8" t="s">
        <v>356</v>
      </c>
      <c r="I95" s="8" t="s">
        <v>357</v>
      </c>
      <c r="J95" s="8" t="s">
        <v>263</v>
      </c>
      <c r="K95" s="8" t="s">
        <v>41</v>
      </c>
      <c r="L95" s="8" t="s">
        <v>41</v>
      </c>
      <c r="M95" s="6"/>
      <c r="N95" s="7">
        <v>46220</v>
      </c>
      <c r="O95" s="7" t="s">
        <v>43</v>
      </c>
      <c r="P95" s="7" t="s">
        <v>358</v>
      </c>
      <c r="Q95" s="6" t="s">
        <v>44</v>
      </c>
      <c r="R95" s="8" t="s">
        <v>359</v>
      </c>
      <c r="S95" t="str">
        <f>HYPERLINK("https://docs.wto.org/imrd/directdoc.asp?DDFDocuments/t/G/TBTN26/CHN2255.docx", "https://docs.wto.org/imrd/directdoc.asp?DDFDocuments/t/G/TBTN26/CHN2255.docx")</f>
        <v>https://docs.wto.org/imrd/directdoc.asp?DDFDocuments/t/G/TBTN26/CHN2255.docx</v>
      </c>
      <c r="T95" t="str">
        <f>HYPERLINK("https://docs.wto.org/imrd/directdoc.asp?DDFDocuments/u/G/TBTN26/CHN2255.docx", "https://docs.wto.org/imrd/directdoc.asp?DDFDocuments/u/G/TBTN26/CHN2255.docx")</f>
        <v>https://docs.wto.org/imrd/directdoc.asp?DDFDocuments/u/G/TBTN26/CHN2255.docx</v>
      </c>
      <c r="U95" t="str">
        <f>HYPERLINK("https://docs.wto.org/imrd/directdoc.asp?DDFDocuments/v/G/TBTN26/CHN2255.docx", "https://docs.wto.org/imrd/directdoc.asp?DDFDocuments/v/G/TBTN26/CHN2255.docx")</f>
        <v>https://docs.wto.org/imrd/directdoc.asp?DDFDocuments/v/G/TBTN26/CHN2255.docx</v>
      </c>
      <c r="V95" t="s">
        <v>46</v>
      </c>
      <c r="W95" t="s">
        <v>47</v>
      </c>
      <c r="X95" t="s">
        <v>47</v>
      </c>
      <c r="Y95" t="s">
        <v>47</v>
      </c>
      <c r="Z95" t="s">
        <v>47</v>
      </c>
      <c r="AA95" t="s">
        <v>47</v>
      </c>
      <c r="AB95" t="s">
        <v>47</v>
      </c>
      <c r="AC95" s="2" t="s">
        <v>41</v>
      </c>
      <c r="AD95" t="s">
        <v>41</v>
      </c>
      <c r="AE95" t="s">
        <v>41</v>
      </c>
      <c r="AF95" t="s">
        <v>41</v>
      </c>
      <c r="AG95" t="s">
        <v>41</v>
      </c>
      <c r="AH95" t="s">
        <v>41</v>
      </c>
      <c r="AI95" s="2" t="s">
        <v>41</v>
      </c>
    </row>
    <row r="96" spans="1:35" ht="255" x14ac:dyDescent="0.25">
      <c r="A96" s="8" t="s">
        <v>363</v>
      </c>
      <c r="B96" s="6" t="s">
        <v>360</v>
      </c>
      <c r="C96" s="7">
        <v>46160</v>
      </c>
      <c r="D96" s="9" t="str">
        <f>HYPERLINK("https://www.epingalert.org/en/Search?viewData= G/TBT/N/COL/276"," G/TBT/N/COL/276")</f>
        <v xml:space="preserve"> G/TBT/N/COL/276</v>
      </c>
      <c r="E96" s="8" t="s">
        <v>361</v>
      </c>
      <c r="F96" s="8" t="s">
        <v>362</v>
      </c>
      <c r="H96" s="8" t="s">
        <v>364</v>
      </c>
      <c r="I96" s="8" t="s">
        <v>365</v>
      </c>
      <c r="J96" s="8" t="s">
        <v>263</v>
      </c>
      <c r="K96" s="8" t="s">
        <v>41</v>
      </c>
      <c r="L96" s="8" t="s">
        <v>221</v>
      </c>
      <c r="M96" s="6"/>
      <c r="N96" s="7">
        <v>46220</v>
      </c>
      <c r="O96" s="7" t="s">
        <v>43</v>
      </c>
      <c r="P96" s="7" t="s">
        <v>366</v>
      </c>
      <c r="Q96" s="6" t="s">
        <v>44</v>
      </c>
      <c r="R96" s="8" t="s">
        <v>367</v>
      </c>
      <c r="S96" t="str">
        <f>HYPERLINK("https://docs.wto.org/imrd/directdoc.asp?DDFDocuments/t/G/TBTN26/COL276.docx", "https://docs.wto.org/imrd/directdoc.asp?DDFDocuments/t/G/TBTN26/COL276.docx")</f>
        <v>https://docs.wto.org/imrd/directdoc.asp?DDFDocuments/t/G/TBTN26/COL276.docx</v>
      </c>
      <c r="T96" t="str">
        <f>HYPERLINK("https://docs.wto.org/imrd/directdoc.asp?DDFDocuments/u/G/TBTN26/COL276.docx", "https://docs.wto.org/imrd/directdoc.asp?DDFDocuments/u/G/TBTN26/COL276.docx")</f>
        <v>https://docs.wto.org/imrd/directdoc.asp?DDFDocuments/u/G/TBTN26/COL276.docx</v>
      </c>
      <c r="U96" t="str">
        <f>HYPERLINK("https://docs.wto.org/imrd/directdoc.asp?DDFDocuments/v/G/TBTN26/COL276.docx", "https://docs.wto.org/imrd/directdoc.asp?DDFDocuments/v/G/TBTN26/COL276.docx")</f>
        <v>https://docs.wto.org/imrd/directdoc.asp?DDFDocuments/v/G/TBTN26/COL276.docx</v>
      </c>
      <c r="V96" t="s">
        <v>46</v>
      </c>
      <c r="W96" t="s">
        <v>47</v>
      </c>
      <c r="X96" t="s">
        <v>46</v>
      </c>
      <c r="Y96" t="s">
        <v>47</v>
      </c>
      <c r="Z96" t="s">
        <v>47</v>
      </c>
      <c r="AA96" t="s">
        <v>47</v>
      </c>
      <c r="AB96" t="s">
        <v>47</v>
      </c>
      <c r="AC96" s="2" t="s">
        <v>368</v>
      </c>
      <c r="AD96" t="s">
        <v>41</v>
      </c>
      <c r="AE96" t="s">
        <v>41</v>
      </c>
      <c r="AF96" t="s">
        <v>41</v>
      </c>
      <c r="AG96" t="s">
        <v>41</v>
      </c>
      <c r="AH96" t="s">
        <v>41</v>
      </c>
      <c r="AI96" s="2" t="s">
        <v>41</v>
      </c>
    </row>
    <row r="97" spans="1:35" ht="105" x14ac:dyDescent="0.25">
      <c r="A97" s="8" t="s">
        <v>371</v>
      </c>
      <c r="B97" s="6" t="s">
        <v>113</v>
      </c>
      <c r="C97" s="7">
        <v>46160</v>
      </c>
      <c r="D97" s="9" t="str">
        <f>HYPERLINK("https://www.epingalert.org/en/Search?viewData= G/TBT/N/EU/1208"," G/TBT/N/EU/1208")</f>
        <v xml:space="preserve"> G/TBT/N/EU/1208</v>
      </c>
      <c r="E97" s="8" t="s">
        <v>369</v>
      </c>
      <c r="F97" s="8" t="s">
        <v>370</v>
      </c>
      <c r="H97" s="8" t="s">
        <v>372</v>
      </c>
      <c r="I97" s="8" t="s">
        <v>373</v>
      </c>
      <c r="J97" s="8" t="s">
        <v>165</v>
      </c>
      <c r="K97" s="8" t="s">
        <v>374</v>
      </c>
      <c r="L97" s="8" t="s">
        <v>42</v>
      </c>
      <c r="M97" s="6"/>
      <c r="N97" s="7">
        <v>46220</v>
      </c>
      <c r="O97" s="7" t="s">
        <v>375</v>
      </c>
      <c r="P97" s="7" t="s">
        <v>376</v>
      </c>
      <c r="Q97" s="6" t="s">
        <v>44</v>
      </c>
      <c r="R97" s="8" t="s">
        <v>377</v>
      </c>
      <c r="S97" t="str">
        <f>HYPERLINK("https://docs.wto.org/imrd/directdoc.asp?DDFDocuments/t/G/TBTN26/EU1208.docx", "https://docs.wto.org/imrd/directdoc.asp?DDFDocuments/t/G/TBTN26/EU1208.docx")</f>
        <v>https://docs.wto.org/imrd/directdoc.asp?DDFDocuments/t/G/TBTN26/EU1208.docx</v>
      </c>
      <c r="T97" t="str">
        <f>HYPERLINK("https://docs.wto.org/imrd/directdoc.asp?DDFDocuments/u/G/TBTN26/EU1208.docx", "https://docs.wto.org/imrd/directdoc.asp?DDFDocuments/u/G/TBTN26/EU1208.docx")</f>
        <v>https://docs.wto.org/imrd/directdoc.asp?DDFDocuments/u/G/TBTN26/EU1208.docx</v>
      </c>
      <c r="U97" t="str">
        <f>HYPERLINK("https://docs.wto.org/imrd/directdoc.asp?DDFDocuments/v/G/TBTN26/EU1208.docx", "https://docs.wto.org/imrd/directdoc.asp?DDFDocuments/v/G/TBTN26/EU1208.docx")</f>
        <v>https://docs.wto.org/imrd/directdoc.asp?DDFDocuments/v/G/TBTN26/EU1208.docx</v>
      </c>
      <c r="V97" t="s">
        <v>46</v>
      </c>
      <c r="W97" t="s">
        <v>47</v>
      </c>
      <c r="X97" t="s">
        <v>47</v>
      </c>
      <c r="Y97" t="s">
        <v>47</v>
      </c>
      <c r="Z97" t="s">
        <v>47</v>
      </c>
      <c r="AA97" t="s">
        <v>47</v>
      </c>
      <c r="AB97" t="s">
        <v>47</v>
      </c>
      <c r="AC97" s="2" t="s">
        <v>378</v>
      </c>
      <c r="AD97" t="s">
        <v>41</v>
      </c>
      <c r="AE97" t="s">
        <v>41</v>
      </c>
      <c r="AF97" t="s">
        <v>41</v>
      </c>
      <c r="AG97" t="s">
        <v>41</v>
      </c>
      <c r="AH97" t="s">
        <v>41</v>
      </c>
      <c r="AI97" s="2" t="s">
        <v>41</v>
      </c>
    </row>
    <row r="98" spans="1:35" ht="45" x14ac:dyDescent="0.25">
      <c r="A98" s="8" t="s">
        <v>371</v>
      </c>
      <c r="B98" s="6" t="s">
        <v>113</v>
      </c>
      <c r="C98" s="7">
        <v>46160</v>
      </c>
      <c r="D98" s="9" t="str">
        <f>HYPERLINK("https://www.epingalert.org/en/Search?viewData= G/TBT/N/EU/1209"," G/TBT/N/EU/1209")</f>
        <v xml:space="preserve"> G/TBT/N/EU/1209</v>
      </c>
      <c r="E98" s="8" t="s">
        <v>379</v>
      </c>
      <c r="F98" s="8" t="s">
        <v>380</v>
      </c>
      <c r="H98" s="8" t="s">
        <v>372</v>
      </c>
      <c r="I98" s="8" t="s">
        <v>373</v>
      </c>
      <c r="J98" s="8" t="s">
        <v>165</v>
      </c>
      <c r="K98" s="8" t="s">
        <v>381</v>
      </c>
      <c r="L98" s="8" t="s">
        <v>42</v>
      </c>
      <c r="M98" s="6"/>
      <c r="N98" s="7">
        <v>46220</v>
      </c>
      <c r="O98" s="7" t="s">
        <v>375</v>
      </c>
      <c r="P98" s="7" t="s">
        <v>382</v>
      </c>
      <c r="Q98" s="6" t="s">
        <v>44</v>
      </c>
      <c r="R98" s="8" t="s">
        <v>383</v>
      </c>
      <c r="S98" t="str">
        <f>HYPERLINK("https://docs.wto.org/imrd/directdoc.asp?DDFDocuments/t/G/TBTN26/EU1209.docx", "https://docs.wto.org/imrd/directdoc.asp?DDFDocuments/t/G/TBTN26/EU1209.docx")</f>
        <v>https://docs.wto.org/imrd/directdoc.asp?DDFDocuments/t/G/TBTN26/EU1209.docx</v>
      </c>
      <c r="T98" t="str">
        <f>HYPERLINK("https://docs.wto.org/imrd/directdoc.asp?DDFDocuments/u/G/TBTN26/EU1209.docx", "https://docs.wto.org/imrd/directdoc.asp?DDFDocuments/u/G/TBTN26/EU1209.docx")</f>
        <v>https://docs.wto.org/imrd/directdoc.asp?DDFDocuments/u/G/TBTN26/EU1209.docx</v>
      </c>
      <c r="U98" t="str">
        <f>HYPERLINK("https://docs.wto.org/imrd/directdoc.asp?DDFDocuments/v/G/TBTN26/EU1209.docx", "https://docs.wto.org/imrd/directdoc.asp?DDFDocuments/v/G/TBTN26/EU1209.docx")</f>
        <v>https://docs.wto.org/imrd/directdoc.asp?DDFDocuments/v/G/TBTN26/EU1209.docx</v>
      </c>
      <c r="V98" t="s">
        <v>46</v>
      </c>
      <c r="W98" t="s">
        <v>47</v>
      </c>
      <c r="X98" t="s">
        <v>47</v>
      </c>
      <c r="Y98" t="s">
        <v>47</v>
      </c>
      <c r="Z98" t="s">
        <v>47</v>
      </c>
      <c r="AA98" t="s">
        <v>47</v>
      </c>
      <c r="AB98" t="s">
        <v>47</v>
      </c>
      <c r="AC98" s="2" t="s">
        <v>384</v>
      </c>
      <c r="AD98" t="s">
        <v>41</v>
      </c>
      <c r="AE98" t="s">
        <v>41</v>
      </c>
      <c r="AF98" t="s">
        <v>41</v>
      </c>
      <c r="AG98" t="s">
        <v>41</v>
      </c>
      <c r="AH98" t="s">
        <v>41</v>
      </c>
      <c r="AI98" s="2" t="s">
        <v>41</v>
      </c>
    </row>
    <row r="99" spans="1:35" ht="165" x14ac:dyDescent="0.25">
      <c r="A99" s="8" t="s">
        <v>388</v>
      </c>
      <c r="B99" s="6" t="s">
        <v>385</v>
      </c>
      <c r="C99" s="7">
        <v>46160</v>
      </c>
      <c r="D99" s="9" t="str">
        <f>HYPERLINK("https://www.epingalert.org/en/Search?viewData= G/TBT/N/KGZ/66"," G/TBT/N/KGZ/66")</f>
        <v xml:space="preserve"> G/TBT/N/KGZ/66</v>
      </c>
      <c r="E99" s="8" t="s">
        <v>386</v>
      </c>
      <c r="F99" s="8" t="s">
        <v>387</v>
      </c>
      <c r="H99" s="8" t="s">
        <v>389</v>
      </c>
      <c r="I99" s="8" t="s">
        <v>390</v>
      </c>
      <c r="J99" s="8" t="s">
        <v>304</v>
      </c>
      <c r="K99" s="8" t="s">
        <v>41</v>
      </c>
      <c r="L99" s="8" t="s">
        <v>221</v>
      </c>
      <c r="M99" s="6"/>
      <c r="N99" s="7">
        <v>46187</v>
      </c>
      <c r="O99" s="7" t="s">
        <v>43</v>
      </c>
      <c r="P99" s="7" t="s">
        <v>43</v>
      </c>
      <c r="Q99" s="6" t="s">
        <v>44</v>
      </c>
      <c r="R99" s="8" t="s">
        <v>391</v>
      </c>
      <c r="S99" t="str">
        <f>HYPERLINK("https://docs.wto.org/imrd/directdoc.asp?DDFDocuments/t/G/TBTN26/KGZ66.docx", "https://docs.wto.org/imrd/directdoc.asp?DDFDocuments/t/G/TBTN26/KGZ66.docx")</f>
        <v>https://docs.wto.org/imrd/directdoc.asp?DDFDocuments/t/G/TBTN26/KGZ66.docx</v>
      </c>
      <c r="T99" t="str">
        <f>HYPERLINK("https://docs.wto.org/imrd/directdoc.asp?DDFDocuments/u/G/TBTN26/KGZ66.docx", "https://docs.wto.org/imrd/directdoc.asp?DDFDocuments/u/G/TBTN26/KGZ66.docx")</f>
        <v>https://docs.wto.org/imrd/directdoc.asp?DDFDocuments/u/G/TBTN26/KGZ66.docx</v>
      </c>
      <c r="U99" t="str">
        <f>HYPERLINK("https://docs.wto.org/imrd/directdoc.asp?DDFDocuments/v/G/TBTN26/KGZ66.docx", "https://docs.wto.org/imrd/directdoc.asp?DDFDocuments/v/G/TBTN26/KGZ66.docx")</f>
        <v>https://docs.wto.org/imrd/directdoc.asp?DDFDocuments/v/G/TBTN26/KGZ66.docx</v>
      </c>
      <c r="V99" t="s">
        <v>46</v>
      </c>
      <c r="W99" t="s">
        <v>47</v>
      </c>
      <c r="X99" t="s">
        <v>47</v>
      </c>
      <c r="Y99" t="s">
        <v>47</v>
      </c>
      <c r="Z99" t="s">
        <v>47</v>
      </c>
      <c r="AA99" t="s">
        <v>47</v>
      </c>
      <c r="AB99" t="s">
        <v>47</v>
      </c>
      <c r="AC99" s="2" t="s">
        <v>392</v>
      </c>
      <c r="AD99" t="s">
        <v>41</v>
      </c>
      <c r="AE99" t="s">
        <v>41</v>
      </c>
      <c r="AF99" t="s">
        <v>41</v>
      </c>
      <c r="AG99" t="s">
        <v>41</v>
      </c>
      <c r="AH99" t="s">
        <v>41</v>
      </c>
      <c r="AI99" s="2" t="s">
        <v>41</v>
      </c>
    </row>
    <row r="100" spans="1:35" ht="150" x14ac:dyDescent="0.25">
      <c r="A100" s="8" t="s">
        <v>395</v>
      </c>
      <c r="B100" s="6" t="s">
        <v>154</v>
      </c>
      <c r="C100" s="7">
        <v>46160</v>
      </c>
      <c r="D100" s="9" t="str">
        <f>HYPERLINK("https://www.epingalert.org/en/Search?viewData= G/TBT/N/PHL/367"," G/TBT/N/PHL/367")</f>
        <v xml:space="preserve"> G/TBT/N/PHL/367</v>
      </c>
      <c r="E100" s="8" t="s">
        <v>393</v>
      </c>
      <c r="F100" s="8" t="s">
        <v>394</v>
      </c>
      <c r="H100" s="8" t="s">
        <v>41</v>
      </c>
      <c r="I100" s="8" t="s">
        <v>293</v>
      </c>
      <c r="J100" s="8" t="s">
        <v>396</v>
      </c>
      <c r="K100" s="8" t="s">
        <v>397</v>
      </c>
      <c r="L100" s="8" t="s">
        <v>221</v>
      </c>
      <c r="M100" s="6"/>
      <c r="N100" s="7">
        <v>46164</v>
      </c>
      <c r="O100" s="7" t="s">
        <v>43</v>
      </c>
      <c r="P100" s="7" t="s">
        <v>43</v>
      </c>
      <c r="Q100" s="6" t="s">
        <v>44</v>
      </c>
      <c r="R100" s="8" t="s">
        <v>398</v>
      </c>
      <c r="S100" t="str">
        <f>HYPERLINK("https://docs.wto.org/imrd/directdoc.asp?DDFDocuments/t/G/TBTN26/PHL367.docx", "https://docs.wto.org/imrd/directdoc.asp?DDFDocuments/t/G/TBTN26/PHL367.docx")</f>
        <v>https://docs.wto.org/imrd/directdoc.asp?DDFDocuments/t/G/TBTN26/PHL367.docx</v>
      </c>
      <c r="T100" t="str">
        <f>HYPERLINK("https://docs.wto.org/imrd/directdoc.asp?DDFDocuments/u/G/TBTN26/PHL367.docx", "https://docs.wto.org/imrd/directdoc.asp?DDFDocuments/u/G/TBTN26/PHL367.docx")</f>
        <v>https://docs.wto.org/imrd/directdoc.asp?DDFDocuments/u/G/TBTN26/PHL367.docx</v>
      </c>
      <c r="U100" t="str">
        <f>HYPERLINK("https://docs.wto.org/imrd/directdoc.asp?DDFDocuments/v/G/TBTN26/PHL367.docx", "https://docs.wto.org/imrd/directdoc.asp?DDFDocuments/v/G/TBTN26/PHL367.docx")</f>
        <v>https://docs.wto.org/imrd/directdoc.asp?DDFDocuments/v/G/TBTN26/PHL367.docx</v>
      </c>
      <c r="V100" t="s">
        <v>46</v>
      </c>
      <c r="W100" t="s">
        <v>47</v>
      </c>
      <c r="X100" t="s">
        <v>47</v>
      </c>
      <c r="Y100" t="s">
        <v>47</v>
      </c>
      <c r="Z100" t="s">
        <v>47</v>
      </c>
      <c r="AA100" t="s">
        <v>47</v>
      </c>
      <c r="AB100" t="s">
        <v>47</v>
      </c>
      <c r="AC100" s="2" t="s">
        <v>399</v>
      </c>
      <c r="AD100" t="s">
        <v>41</v>
      </c>
      <c r="AE100" t="s">
        <v>41</v>
      </c>
      <c r="AF100" t="s">
        <v>41</v>
      </c>
      <c r="AG100" t="s">
        <v>41</v>
      </c>
      <c r="AH100" t="s">
        <v>41</v>
      </c>
      <c r="AI100" s="2" t="s">
        <v>41</v>
      </c>
    </row>
    <row r="101" spans="1:35" ht="285" x14ac:dyDescent="0.25">
      <c r="A101" s="8" t="s">
        <v>402</v>
      </c>
      <c r="B101" s="6" t="s">
        <v>50</v>
      </c>
      <c r="C101" s="7">
        <v>46160</v>
      </c>
      <c r="D101" s="9" t="str">
        <f>HYPERLINK("https://www.epingalert.org/en/Search?viewData= G/TBT/N/RWA/1416"," G/TBT/N/RWA/1416")</f>
        <v xml:space="preserve"> G/TBT/N/RWA/1416</v>
      </c>
      <c r="E101" s="8" t="s">
        <v>400</v>
      </c>
      <c r="F101" s="8" t="s">
        <v>401</v>
      </c>
      <c r="H101" s="8" t="s">
        <v>41</v>
      </c>
      <c r="I101" s="8" t="s">
        <v>403</v>
      </c>
      <c r="J101" s="8" t="s">
        <v>404</v>
      </c>
      <c r="K101" s="8" t="s">
        <v>41</v>
      </c>
      <c r="L101" s="8" t="s">
        <v>41</v>
      </c>
      <c r="M101" s="6"/>
      <c r="N101" s="7">
        <v>46220</v>
      </c>
      <c r="O101" s="7" t="s">
        <v>43</v>
      </c>
      <c r="P101" s="7" t="s">
        <v>358</v>
      </c>
      <c r="Q101" s="6" t="s">
        <v>44</v>
      </c>
      <c r="R101" s="8" t="s">
        <v>405</v>
      </c>
      <c r="S101" t="str">
        <f>HYPERLINK("https://docs.wto.org/imrd/directdoc.asp?DDFDocuments/t/G/TBTN26/RWA1416.docx", "https://docs.wto.org/imrd/directdoc.asp?DDFDocuments/t/G/TBTN26/RWA1416.docx")</f>
        <v>https://docs.wto.org/imrd/directdoc.asp?DDFDocuments/t/G/TBTN26/RWA1416.docx</v>
      </c>
      <c r="T101" t="str">
        <f>HYPERLINK("https://docs.wto.org/imrd/directdoc.asp?DDFDocuments/u/G/TBTN26/RWA1416.docx", "https://docs.wto.org/imrd/directdoc.asp?DDFDocuments/u/G/TBTN26/RWA1416.docx")</f>
        <v>https://docs.wto.org/imrd/directdoc.asp?DDFDocuments/u/G/TBTN26/RWA1416.docx</v>
      </c>
      <c r="U101" t="str">
        <f>HYPERLINK("https://docs.wto.org/imrd/directdoc.asp?DDFDocuments/v/G/TBTN26/RWA1416.docx", "https://docs.wto.org/imrd/directdoc.asp?DDFDocuments/v/G/TBTN26/RWA1416.docx")</f>
        <v>https://docs.wto.org/imrd/directdoc.asp?DDFDocuments/v/G/TBTN26/RWA1416.docx</v>
      </c>
      <c r="V101" t="s">
        <v>46</v>
      </c>
      <c r="W101" t="s">
        <v>47</v>
      </c>
      <c r="X101" t="s">
        <v>47</v>
      </c>
      <c r="Y101" t="s">
        <v>47</v>
      </c>
      <c r="Z101" t="s">
        <v>47</v>
      </c>
      <c r="AA101" t="s">
        <v>47</v>
      </c>
      <c r="AB101" t="s">
        <v>47</v>
      </c>
      <c r="AC101" s="2" t="s">
        <v>41</v>
      </c>
      <c r="AD101" t="s">
        <v>41</v>
      </c>
      <c r="AE101" t="s">
        <v>41</v>
      </c>
      <c r="AF101" t="s">
        <v>41</v>
      </c>
      <c r="AG101" t="s">
        <v>41</v>
      </c>
      <c r="AH101" t="s">
        <v>41</v>
      </c>
      <c r="AI101" s="2" t="s">
        <v>41</v>
      </c>
    </row>
    <row r="102" spans="1:35" ht="60" x14ac:dyDescent="0.25">
      <c r="A102" s="8" t="s">
        <v>409</v>
      </c>
      <c r="B102" s="6" t="s">
        <v>406</v>
      </c>
      <c r="C102" s="7">
        <v>46160</v>
      </c>
      <c r="D102" s="9" t="str">
        <f>HYPERLINK("https://www.epingalert.org/en/Search?viewData= G/TBT/N/THA/805"," G/TBT/N/THA/805")</f>
        <v xml:space="preserve"> G/TBT/N/THA/805</v>
      </c>
      <c r="E102" s="8" t="s">
        <v>407</v>
      </c>
      <c r="F102" s="8" t="s">
        <v>408</v>
      </c>
      <c r="H102" s="8" t="s">
        <v>41</v>
      </c>
      <c r="I102" s="8" t="s">
        <v>410</v>
      </c>
      <c r="J102" s="8" t="s">
        <v>294</v>
      </c>
      <c r="K102" s="8" t="s">
        <v>411</v>
      </c>
      <c r="L102" s="8" t="s">
        <v>41</v>
      </c>
      <c r="M102" s="6"/>
      <c r="N102" s="7">
        <v>46220</v>
      </c>
      <c r="O102" s="7" t="s">
        <v>43</v>
      </c>
      <c r="P102" s="7" t="s">
        <v>412</v>
      </c>
      <c r="Q102" s="6" t="s">
        <v>44</v>
      </c>
      <c r="R102" s="8" t="s">
        <v>413</v>
      </c>
      <c r="S102" t="str">
        <f>HYPERLINK("https://docs.wto.org/imrd/directdoc.asp?DDFDocuments/t/G/TBTN26/THA805.docx", "https://docs.wto.org/imrd/directdoc.asp?DDFDocuments/t/G/TBTN26/THA805.docx")</f>
        <v>https://docs.wto.org/imrd/directdoc.asp?DDFDocuments/t/G/TBTN26/THA805.docx</v>
      </c>
      <c r="T102" t="str">
        <f>HYPERLINK("https://docs.wto.org/imrd/directdoc.asp?DDFDocuments/u/G/TBTN26/THA805.docx", "https://docs.wto.org/imrd/directdoc.asp?DDFDocuments/u/G/TBTN26/THA805.docx")</f>
        <v>https://docs.wto.org/imrd/directdoc.asp?DDFDocuments/u/G/TBTN26/THA805.docx</v>
      </c>
      <c r="U102" t="str">
        <f>HYPERLINK("https://docs.wto.org/imrd/directdoc.asp?DDFDocuments/v/G/TBTN26/THA805.docx", "https://docs.wto.org/imrd/directdoc.asp?DDFDocuments/v/G/TBTN26/THA805.docx")</f>
        <v>https://docs.wto.org/imrd/directdoc.asp?DDFDocuments/v/G/TBTN26/THA805.docx</v>
      </c>
      <c r="V102" t="s">
        <v>46</v>
      </c>
      <c r="W102" t="s">
        <v>47</v>
      </c>
      <c r="X102" t="s">
        <v>47</v>
      </c>
      <c r="Y102" t="s">
        <v>47</v>
      </c>
      <c r="Z102" t="s">
        <v>47</v>
      </c>
      <c r="AA102" t="s">
        <v>47</v>
      </c>
      <c r="AB102" t="s">
        <v>47</v>
      </c>
      <c r="AC102" s="2" t="s">
        <v>41</v>
      </c>
      <c r="AD102" t="s">
        <v>41</v>
      </c>
      <c r="AE102" t="s">
        <v>41</v>
      </c>
      <c r="AF102" t="s">
        <v>41</v>
      </c>
      <c r="AG102" t="s">
        <v>41</v>
      </c>
      <c r="AH102" t="s">
        <v>41</v>
      </c>
      <c r="AI102" s="2" t="s">
        <v>41</v>
      </c>
    </row>
    <row r="103" spans="1:35" ht="75" x14ac:dyDescent="0.25">
      <c r="A103" s="8" t="s">
        <v>409</v>
      </c>
      <c r="B103" s="6" t="s">
        <v>406</v>
      </c>
      <c r="C103" s="7">
        <v>46160</v>
      </c>
      <c r="D103" s="9" t="str">
        <f>HYPERLINK("https://www.epingalert.org/en/Search?viewData= G/TBT/N/THA/806"," G/TBT/N/THA/806")</f>
        <v xml:space="preserve"> G/TBT/N/THA/806</v>
      </c>
      <c r="E103" s="8" t="s">
        <v>414</v>
      </c>
      <c r="F103" s="8" t="s">
        <v>415</v>
      </c>
      <c r="H103" s="8" t="s">
        <v>41</v>
      </c>
      <c r="I103" s="8" t="s">
        <v>410</v>
      </c>
      <c r="J103" s="8" t="s">
        <v>294</v>
      </c>
      <c r="K103" s="8" t="s">
        <v>411</v>
      </c>
      <c r="L103" s="8" t="s">
        <v>41</v>
      </c>
      <c r="M103" s="6"/>
      <c r="N103" s="7">
        <v>46220</v>
      </c>
      <c r="O103" s="7" t="s">
        <v>43</v>
      </c>
      <c r="P103" s="7" t="s">
        <v>412</v>
      </c>
      <c r="Q103" s="6" t="s">
        <v>44</v>
      </c>
      <c r="R103" s="8" t="s">
        <v>416</v>
      </c>
      <c r="S103" t="str">
        <f>HYPERLINK("https://docs.wto.org/imrd/directdoc.asp?DDFDocuments/t/G/TBTN26/THA806.docx", "https://docs.wto.org/imrd/directdoc.asp?DDFDocuments/t/G/TBTN26/THA806.docx")</f>
        <v>https://docs.wto.org/imrd/directdoc.asp?DDFDocuments/t/G/TBTN26/THA806.docx</v>
      </c>
      <c r="T103" t="str">
        <f>HYPERLINK("https://docs.wto.org/imrd/directdoc.asp?DDFDocuments/u/G/TBTN26/THA806.docx", "https://docs.wto.org/imrd/directdoc.asp?DDFDocuments/u/G/TBTN26/THA806.docx")</f>
        <v>https://docs.wto.org/imrd/directdoc.asp?DDFDocuments/u/G/TBTN26/THA806.docx</v>
      </c>
      <c r="U103" t="str">
        <f>HYPERLINK("https://docs.wto.org/imrd/directdoc.asp?DDFDocuments/v/G/TBTN26/THA806.docx", "https://docs.wto.org/imrd/directdoc.asp?DDFDocuments/v/G/TBTN26/THA806.docx")</f>
        <v>https://docs.wto.org/imrd/directdoc.asp?DDFDocuments/v/G/TBTN26/THA806.docx</v>
      </c>
      <c r="V103" t="s">
        <v>46</v>
      </c>
      <c r="W103" t="s">
        <v>47</v>
      </c>
      <c r="X103" t="s">
        <v>47</v>
      </c>
      <c r="Y103" t="s">
        <v>47</v>
      </c>
      <c r="Z103" t="s">
        <v>47</v>
      </c>
      <c r="AA103" t="s">
        <v>47</v>
      </c>
      <c r="AB103" t="s">
        <v>47</v>
      </c>
      <c r="AC103" s="2" t="s">
        <v>417</v>
      </c>
      <c r="AD103" t="s">
        <v>41</v>
      </c>
      <c r="AE103" t="s">
        <v>41</v>
      </c>
      <c r="AF103" t="s">
        <v>41</v>
      </c>
      <c r="AG103" t="s">
        <v>41</v>
      </c>
      <c r="AH103" t="s">
        <v>41</v>
      </c>
      <c r="AI103" s="2" t="s">
        <v>41</v>
      </c>
    </row>
    <row r="104" spans="1:35" ht="60" x14ac:dyDescent="0.25">
      <c r="A104" s="8" t="s">
        <v>409</v>
      </c>
      <c r="B104" s="6" t="s">
        <v>406</v>
      </c>
      <c r="C104" s="7">
        <v>46160</v>
      </c>
      <c r="D104" s="9" t="str">
        <f>HYPERLINK("https://www.epingalert.org/en/Search?viewData= G/TBT/N/THA/807"," G/TBT/N/THA/807")</f>
        <v xml:space="preserve"> G/TBT/N/THA/807</v>
      </c>
      <c r="E104" s="8" t="s">
        <v>418</v>
      </c>
      <c r="F104" s="8" t="s">
        <v>419</v>
      </c>
      <c r="H104" s="8" t="s">
        <v>41</v>
      </c>
      <c r="I104" s="8" t="s">
        <v>420</v>
      </c>
      <c r="J104" s="8" t="s">
        <v>294</v>
      </c>
      <c r="K104" s="8" t="s">
        <v>411</v>
      </c>
      <c r="L104" s="8" t="s">
        <v>41</v>
      </c>
      <c r="M104" s="6"/>
      <c r="N104" s="7">
        <v>46220</v>
      </c>
      <c r="O104" s="7" t="s">
        <v>43</v>
      </c>
      <c r="P104" s="7" t="s">
        <v>412</v>
      </c>
      <c r="Q104" s="6" t="s">
        <v>44</v>
      </c>
      <c r="R104" s="8" t="s">
        <v>421</v>
      </c>
      <c r="S104" t="str">
        <f>HYPERLINK("https://docs.wto.org/imrd/directdoc.asp?DDFDocuments/t/G/TBTN26/THA807.docx", "https://docs.wto.org/imrd/directdoc.asp?DDFDocuments/t/G/TBTN26/THA807.docx")</f>
        <v>https://docs.wto.org/imrd/directdoc.asp?DDFDocuments/t/G/TBTN26/THA807.docx</v>
      </c>
      <c r="T104" t="str">
        <f>HYPERLINK("https://docs.wto.org/imrd/directdoc.asp?DDFDocuments/u/G/TBTN26/THA807.docx", "https://docs.wto.org/imrd/directdoc.asp?DDFDocuments/u/G/TBTN26/THA807.docx")</f>
        <v>https://docs.wto.org/imrd/directdoc.asp?DDFDocuments/u/G/TBTN26/THA807.docx</v>
      </c>
      <c r="U104" t="str">
        <f>HYPERLINK("https://docs.wto.org/imrd/directdoc.asp?DDFDocuments/v/G/TBTN26/THA807.docx", "https://docs.wto.org/imrd/directdoc.asp?DDFDocuments/v/G/TBTN26/THA807.docx")</f>
        <v>https://docs.wto.org/imrd/directdoc.asp?DDFDocuments/v/G/TBTN26/THA807.docx</v>
      </c>
      <c r="V104" t="s">
        <v>46</v>
      </c>
      <c r="W104" t="s">
        <v>47</v>
      </c>
      <c r="X104" t="s">
        <v>47</v>
      </c>
      <c r="Y104" t="s">
        <v>47</v>
      </c>
      <c r="Z104" t="s">
        <v>47</v>
      </c>
      <c r="AA104" t="s">
        <v>47</v>
      </c>
      <c r="AB104" t="s">
        <v>47</v>
      </c>
      <c r="AC104" s="2" t="s">
        <v>41</v>
      </c>
      <c r="AD104" t="s">
        <v>41</v>
      </c>
      <c r="AE104" t="s">
        <v>41</v>
      </c>
      <c r="AF104" t="s">
        <v>41</v>
      </c>
      <c r="AG104" t="s">
        <v>41</v>
      </c>
      <c r="AH104" t="s">
        <v>41</v>
      </c>
      <c r="AI104" s="2" t="s">
        <v>41</v>
      </c>
    </row>
    <row r="105" spans="1:35" ht="60" x14ac:dyDescent="0.25">
      <c r="A105" s="8" t="s">
        <v>409</v>
      </c>
      <c r="B105" s="6" t="s">
        <v>406</v>
      </c>
      <c r="C105" s="7">
        <v>46160</v>
      </c>
      <c r="D105" s="9" t="str">
        <f>HYPERLINK("https://www.epingalert.org/en/Search?viewData= G/TBT/N/THA/808"," G/TBT/N/THA/808")</f>
        <v xml:space="preserve"> G/TBT/N/THA/808</v>
      </c>
      <c r="E105" s="8" t="s">
        <v>422</v>
      </c>
      <c r="F105" s="8" t="s">
        <v>423</v>
      </c>
      <c r="H105" s="8" t="s">
        <v>41</v>
      </c>
      <c r="I105" s="8" t="s">
        <v>410</v>
      </c>
      <c r="J105" s="8" t="s">
        <v>294</v>
      </c>
      <c r="K105" s="8" t="s">
        <v>411</v>
      </c>
      <c r="L105" s="8" t="s">
        <v>41</v>
      </c>
      <c r="M105" s="6"/>
      <c r="N105" s="7">
        <v>46220</v>
      </c>
      <c r="O105" s="7" t="s">
        <v>43</v>
      </c>
      <c r="P105" s="7" t="s">
        <v>412</v>
      </c>
      <c r="Q105" s="6" t="s">
        <v>44</v>
      </c>
      <c r="R105" s="8" t="s">
        <v>424</v>
      </c>
      <c r="S105" t="str">
        <f>HYPERLINK("https://docs.wto.org/imrd/directdoc.asp?DDFDocuments/t/G/TBTN26/THA808.docx", "https://docs.wto.org/imrd/directdoc.asp?DDFDocuments/t/G/TBTN26/THA808.docx")</f>
        <v>https://docs.wto.org/imrd/directdoc.asp?DDFDocuments/t/G/TBTN26/THA808.docx</v>
      </c>
      <c r="T105" t="str">
        <f>HYPERLINK("https://docs.wto.org/imrd/directdoc.asp?DDFDocuments/u/G/TBTN26/THA808.docx", "https://docs.wto.org/imrd/directdoc.asp?DDFDocuments/u/G/TBTN26/THA808.docx")</f>
        <v>https://docs.wto.org/imrd/directdoc.asp?DDFDocuments/u/G/TBTN26/THA808.docx</v>
      </c>
      <c r="U105" t="str">
        <f>HYPERLINK("https://docs.wto.org/imrd/directdoc.asp?DDFDocuments/v/G/TBTN26/THA808.docx", "https://docs.wto.org/imrd/directdoc.asp?DDFDocuments/v/G/TBTN26/THA808.docx")</f>
        <v>https://docs.wto.org/imrd/directdoc.asp?DDFDocuments/v/G/TBTN26/THA808.docx</v>
      </c>
      <c r="V105" t="s">
        <v>46</v>
      </c>
      <c r="W105" t="s">
        <v>47</v>
      </c>
      <c r="X105" t="s">
        <v>47</v>
      </c>
      <c r="Y105" t="s">
        <v>47</v>
      </c>
      <c r="Z105" t="s">
        <v>47</v>
      </c>
      <c r="AA105" t="s">
        <v>47</v>
      </c>
      <c r="AB105" t="s">
        <v>47</v>
      </c>
      <c r="AC105" s="2" t="s">
        <v>425</v>
      </c>
      <c r="AD105" t="s">
        <v>41</v>
      </c>
      <c r="AE105" t="s">
        <v>41</v>
      </c>
      <c r="AF105" t="s">
        <v>41</v>
      </c>
      <c r="AG105" t="s">
        <v>41</v>
      </c>
      <c r="AH105" t="s">
        <v>41</v>
      </c>
      <c r="AI105" s="2" t="s">
        <v>41</v>
      </c>
    </row>
    <row r="106" spans="1:35" ht="75" x14ac:dyDescent="0.25">
      <c r="A106" s="8" t="s">
        <v>409</v>
      </c>
      <c r="B106" s="6" t="s">
        <v>406</v>
      </c>
      <c r="C106" s="7">
        <v>46160</v>
      </c>
      <c r="D106" s="9" t="str">
        <f>HYPERLINK("https://www.epingalert.org/en/Search?viewData= G/TBT/N/THA/809"," G/TBT/N/THA/809")</f>
        <v xml:space="preserve"> G/TBT/N/THA/809</v>
      </c>
      <c r="E106" s="8" t="s">
        <v>426</v>
      </c>
      <c r="F106" s="8" t="s">
        <v>427</v>
      </c>
      <c r="H106" s="8" t="s">
        <v>41</v>
      </c>
      <c r="I106" s="8" t="s">
        <v>428</v>
      </c>
      <c r="J106" s="8" t="s">
        <v>294</v>
      </c>
      <c r="K106" s="8" t="s">
        <v>411</v>
      </c>
      <c r="L106" s="8" t="s">
        <v>41</v>
      </c>
      <c r="M106" s="6"/>
      <c r="N106" s="7">
        <v>46220</v>
      </c>
      <c r="O106" s="7" t="s">
        <v>43</v>
      </c>
      <c r="P106" s="7" t="s">
        <v>412</v>
      </c>
      <c r="Q106" s="6" t="s">
        <v>44</v>
      </c>
      <c r="R106" s="8" t="s">
        <v>429</v>
      </c>
      <c r="S106" t="str">
        <f>HYPERLINK("https://docs.wto.org/imrd/directdoc.asp?DDFDocuments/t/G/TBTN26/THA809.docx", "https://docs.wto.org/imrd/directdoc.asp?DDFDocuments/t/G/TBTN26/THA809.docx")</f>
        <v>https://docs.wto.org/imrd/directdoc.asp?DDFDocuments/t/G/TBTN26/THA809.docx</v>
      </c>
      <c r="T106" t="str">
        <f>HYPERLINK("https://docs.wto.org/imrd/directdoc.asp?DDFDocuments/u/G/TBTN26/THA809.docx", "https://docs.wto.org/imrd/directdoc.asp?DDFDocuments/u/G/TBTN26/THA809.docx")</f>
        <v>https://docs.wto.org/imrd/directdoc.asp?DDFDocuments/u/G/TBTN26/THA809.docx</v>
      </c>
      <c r="U106" t="str">
        <f>HYPERLINK("https://docs.wto.org/imrd/directdoc.asp?DDFDocuments/v/G/TBTN26/THA809.docx", "https://docs.wto.org/imrd/directdoc.asp?DDFDocuments/v/G/TBTN26/THA809.docx")</f>
        <v>https://docs.wto.org/imrd/directdoc.asp?DDFDocuments/v/G/TBTN26/THA809.docx</v>
      </c>
      <c r="V106" t="s">
        <v>46</v>
      </c>
      <c r="W106" t="s">
        <v>47</v>
      </c>
      <c r="X106" t="s">
        <v>47</v>
      </c>
      <c r="Y106" t="s">
        <v>47</v>
      </c>
      <c r="Z106" t="s">
        <v>47</v>
      </c>
      <c r="AA106" t="s">
        <v>47</v>
      </c>
      <c r="AB106" t="s">
        <v>47</v>
      </c>
      <c r="AC106" s="2" t="s">
        <v>41</v>
      </c>
      <c r="AD106" t="s">
        <v>41</v>
      </c>
      <c r="AE106" t="s">
        <v>41</v>
      </c>
      <c r="AF106" t="s">
        <v>41</v>
      </c>
      <c r="AG106" t="s">
        <v>41</v>
      </c>
      <c r="AH106" t="s">
        <v>41</v>
      </c>
      <c r="AI106" s="2" t="s">
        <v>41</v>
      </c>
    </row>
    <row r="107" spans="1:35" ht="315" x14ac:dyDescent="0.25">
      <c r="A107" s="8" t="s">
        <v>432</v>
      </c>
      <c r="B107" s="6" t="s">
        <v>88</v>
      </c>
      <c r="C107" s="7">
        <v>46160</v>
      </c>
      <c r="D107" s="9" t="str">
        <f>HYPERLINK("https://www.epingalert.org/en/Search?viewData= G/TBT/N/USA/2279"," G/TBT/N/USA/2279")</f>
        <v xml:space="preserve"> G/TBT/N/USA/2279</v>
      </c>
      <c r="E107" s="8" t="s">
        <v>430</v>
      </c>
      <c r="F107" s="8" t="s">
        <v>431</v>
      </c>
      <c r="H107" s="8" t="s">
        <v>41</v>
      </c>
      <c r="I107" s="8" t="s">
        <v>433</v>
      </c>
      <c r="J107" s="8" t="s">
        <v>304</v>
      </c>
      <c r="K107" s="8" t="s">
        <v>41</v>
      </c>
      <c r="L107" s="8" t="s">
        <v>41</v>
      </c>
      <c r="M107" s="6"/>
      <c r="N107" s="7">
        <v>46191</v>
      </c>
      <c r="O107" s="7" t="s">
        <v>43</v>
      </c>
      <c r="P107" s="7" t="s">
        <v>43</v>
      </c>
      <c r="Q107" s="6" t="s">
        <v>44</v>
      </c>
      <c r="R107" s="8" t="s">
        <v>434</v>
      </c>
      <c r="S107" t="str">
        <f>HYPERLINK("https://docs.wto.org/imrd/directdoc.asp?DDFDocuments/t/G/TBTN26/USA2279.docx", "https://docs.wto.org/imrd/directdoc.asp?DDFDocuments/t/G/TBTN26/USA2279.docx")</f>
        <v>https://docs.wto.org/imrd/directdoc.asp?DDFDocuments/t/G/TBTN26/USA2279.docx</v>
      </c>
      <c r="T107" t="str">
        <f>HYPERLINK("https://docs.wto.org/imrd/directdoc.asp?DDFDocuments/u/G/TBTN26/USA2279.docx", "https://docs.wto.org/imrd/directdoc.asp?DDFDocuments/u/G/TBTN26/USA2279.docx")</f>
        <v>https://docs.wto.org/imrd/directdoc.asp?DDFDocuments/u/G/TBTN26/USA2279.docx</v>
      </c>
      <c r="U107" t="str">
        <f>HYPERLINK("https://docs.wto.org/imrd/directdoc.asp?DDFDocuments/v/G/TBTN26/USA2279.docx", "https://docs.wto.org/imrd/directdoc.asp?DDFDocuments/v/G/TBTN26/USA2279.docx")</f>
        <v>https://docs.wto.org/imrd/directdoc.asp?DDFDocuments/v/G/TBTN26/USA2279.docx</v>
      </c>
      <c r="V107" t="s">
        <v>47</v>
      </c>
      <c r="W107" t="s">
        <v>47</v>
      </c>
      <c r="X107" t="s">
        <v>47</v>
      </c>
      <c r="Y107" t="s">
        <v>47</v>
      </c>
      <c r="Z107" t="s">
        <v>46</v>
      </c>
      <c r="AA107" t="s">
        <v>47</v>
      </c>
      <c r="AB107" t="s">
        <v>47</v>
      </c>
      <c r="AC107" s="2" t="s">
        <v>435</v>
      </c>
      <c r="AD107" t="s">
        <v>41</v>
      </c>
      <c r="AE107" t="s">
        <v>41</v>
      </c>
      <c r="AF107" t="s">
        <v>41</v>
      </c>
      <c r="AG107" t="s">
        <v>41</v>
      </c>
      <c r="AH107" t="s">
        <v>41</v>
      </c>
      <c r="AI107" s="2" t="s">
        <v>41</v>
      </c>
    </row>
    <row r="108" spans="1:35" ht="195" x14ac:dyDescent="0.25">
      <c r="A108" s="8" t="s">
        <v>438</v>
      </c>
      <c r="B108" s="6" t="s">
        <v>88</v>
      </c>
      <c r="C108" s="7">
        <v>46160</v>
      </c>
      <c r="D108" s="9" t="str">
        <f>HYPERLINK("https://www.epingalert.org/en/Search?viewData= G/TBT/N/USA/2280"," G/TBT/N/USA/2280")</f>
        <v xml:space="preserve"> G/TBT/N/USA/2280</v>
      </c>
      <c r="E108" s="8" t="s">
        <v>436</v>
      </c>
      <c r="F108" s="8" t="s">
        <v>437</v>
      </c>
      <c r="H108" s="8" t="s">
        <v>439</v>
      </c>
      <c r="I108" s="8" t="s">
        <v>440</v>
      </c>
      <c r="J108" s="8" t="s">
        <v>135</v>
      </c>
      <c r="K108" s="8" t="s">
        <v>41</v>
      </c>
      <c r="L108" s="8" t="s">
        <v>41</v>
      </c>
      <c r="M108" s="6"/>
      <c r="N108" s="7">
        <v>46182</v>
      </c>
      <c r="O108" s="7" t="s">
        <v>43</v>
      </c>
      <c r="P108" s="7" t="s">
        <v>43</v>
      </c>
      <c r="Q108" s="6" t="s">
        <v>44</v>
      </c>
      <c r="R108" s="8" t="s">
        <v>441</v>
      </c>
      <c r="S108" t="str">
        <f>HYPERLINK("https://docs.wto.org/imrd/directdoc.asp?DDFDocuments/t/G/TBTN26/USA2280.docx", "https://docs.wto.org/imrd/directdoc.asp?DDFDocuments/t/G/TBTN26/USA2280.docx")</f>
        <v>https://docs.wto.org/imrd/directdoc.asp?DDFDocuments/t/G/TBTN26/USA2280.docx</v>
      </c>
      <c r="T108" t="str">
        <f>HYPERLINK("https://docs.wto.org/imrd/directdoc.asp?DDFDocuments/u/G/TBTN26/USA2280.docx", "https://docs.wto.org/imrd/directdoc.asp?DDFDocuments/u/G/TBTN26/USA2280.docx")</f>
        <v>https://docs.wto.org/imrd/directdoc.asp?DDFDocuments/u/G/TBTN26/USA2280.docx</v>
      </c>
      <c r="U108" t="str">
        <f>HYPERLINK("https://docs.wto.org/imrd/directdoc.asp?DDFDocuments/v/G/TBTN26/USA2280.docx", "https://docs.wto.org/imrd/directdoc.asp?DDFDocuments/v/G/TBTN26/USA2280.docx")</f>
        <v>https://docs.wto.org/imrd/directdoc.asp?DDFDocuments/v/G/TBTN26/USA2280.docx</v>
      </c>
      <c r="V108" t="s">
        <v>47</v>
      </c>
      <c r="W108" t="s">
        <v>47</v>
      </c>
      <c r="X108" t="s">
        <v>47</v>
      </c>
      <c r="Y108" t="s">
        <v>47</v>
      </c>
      <c r="Z108" t="s">
        <v>46</v>
      </c>
      <c r="AA108" t="s">
        <v>46</v>
      </c>
      <c r="AB108" t="s">
        <v>47</v>
      </c>
      <c r="AC108" s="2" t="s">
        <v>442</v>
      </c>
      <c r="AD108" t="s">
        <v>41</v>
      </c>
      <c r="AE108" t="s">
        <v>41</v>
      </c>
      <c r="AF108" t="s">
        <v>41</v>
      </c>
      <c r="AG108" t="s">
        <v>41</v>
      </c>
      <c r="AH108" t="s">
        <v>41</v>
      </c>
      <c r="AI108" s="2" t="s">
        <v>41</v>
      </c>
    </row>
    <row r="109" spans="1:35" ht="409.5" x14ac:dyDescent="0.25">
      <c r="A109" s="8" t="s">
        <v>445</v>
      </c>
      <c r="B109" s="6" t="s">
        <v>96</v>
      </c>
      <c r="C109" s="7">
        <v>46160</v>
      </c>
      <c r="D109" s="9" t="str">
        <f>HYPERLINK("https://www.epingalert.org/en/Search?viewData= G/TBT/N/VNM/405"," G/TBT/N/VNM/405")</f>
        <v xml:space="preserve"> G/TBT/N/VNM/405</v>
      </c>
      <c r="E109" s="8" t="s">
        <v>443</v>
      </c>
      <c r="F109" s="8" t="s">
        <v>444</v>
      </c>
      <c r="H109" s="8" t="s">
        <v>446</v>
      </c>
      <c r="I109" s="8" t="s">
        <v>447</v>
      </c>
      <c r="J109" s="8" t="s">
        <v>109</v>
      </c>
      <c r="K109" s="8" t="s">
        <v>41</v>
      </c>
      <c r="L109" s="8" t="s">
        <v>41</v>
      </c>
      <c r="M109" s="6"/>
      <c r="N109" s="7">
        <v>46190</v>
      </c>
      <c r="O109" s="7" t="s">
        <v>448</v>
      </c>
      <c r="P109" s="7" t="s">
        <v>121</v>
      </c>
      <c r="Q109" s="6" t="s">
        <v>44</v>
      </c>
      <c r="R109" s="8" t="s">
        <v>449</v>
      </c>
      <c r="S109" t="str">
        <f>HYPERLINK("https://docs.wto.org/imrd/directdoc.asp?DDFDocuments/t/G/TBTN26/VNM405.docx", "https://docs.wto.org/imrd/directdoc.asp?DDFDocuments/t/G/TBTN26/VNM405.docx")</f>
        <v>https://docs.wto.org/imrd/directdoc.asp?DDFDocuments/t/G/TBTN26/VNM405.docx</v>
      </c>
      <c r="T109" t="str">
        <f>HYPERLINK("https://docs.wto.org/imrd/directdoc.asp?DDFDocuments/u/G/TBTN26/VNM405.docx", "https://docs.wto.org/imrd/directdoc.asp?DDFDocuments/u/G/TBTN26/VNM405.docx")</f>
        <v>https://docs.wto.org/imrd/directdoc.asp?DDFDocuments/u/G/TBTN26/VNM405.docx</v>
      </c>
      <c r="U109" t="str">
        <f>HYPERLINK("https://docs.wto.org/imrd/directdoc.asp?DDFDocuments/v/G/TBTN26/VNM405.docx", "https://docs.wto.org/imrd/directdoc.asp?DDFDocuments/v/G/TBTN26/VNM405.docx")</f>
        <v>https://docs.wto.org/imrd/directdoc.asp?DDFDocuments/v/G/TBTN26/VNM405.docx</v>
      </c>
      <c r="V109" t="s">
        <v>46</v>
      </c>
      <c r="W109" t="s">
        <v>47</v>
      </c>
      <c r="X109" t="s">
        <v>46</v>
      </c>
      <c r="Y109" t="s">
        <v>47</v>
      </c>
      <c r="Z109" t="s">
        <v>47</v>
      </c>
      <c r="AA109" t="s">
        <v>47</v>
      </c>
      <c r="AB109" t="s">
        <v>47</v>
      </c>
      <c r="AC109" s="2" t="s">
        <v>450</v>
      </c>
      <c r="AD109" t="s">
        <v>41</v>
      </c>
      <c r="AE109" t="s">
        <v>41</v>
      </c>
      <c r="AF109" t="s">
        <v>41</v>
      </c>
      <c r="AG109" t="s">
        <v>41</v>
      </c>
      <c r="AH109" t="s">
        <v>41</v>
      </c>
      <c r="AI109" s="2" t="s">
        <v>41</v>
      </c>
    </row>
    <row r="110" spans="1:35" ht="105" x14ac:dyDescent="0.25">
      <c r="A110" s="8" t="s">
        <v>453</v>
      </c>
      <c r="B110" s="6" t="s">
        <v>34</v>
      </c>
      <c r="C110" s="7">
        <v>46155</v>
      </c>
      <c r="D110" s="9" t="str">
        <f>HYPERLINK("https://www.epingalert.org/en/Search?viewData= G/TBT/N/BDI/759, G/TBT/N/KEN/2049, G/TBT/N/RWA/1415, G/TBT/N/TZA/1594, G/TBT/N/UGA/2364"," G/TBT/N/BDI/759, G/TBT/N/KEN/2049, G/TBT/N/RWA/1415, G/TBT/N/TZA/1594, G/TBT/N/UGA/2364")</f>
        <v xml:space="preserve"> G/TBT/N/BDI/759, G/TBT/N/KEN/2049, G/TBT/N/RWA/1415, G/TBT/N/TZA/1594, G/TBT/N/UGA/2364</v>
      </c>
      <c r="E110" s="8" t="s">
        <v>451</v>
      </c>
      <c r="F110" s="8" t="s">
        <v>452</v>
      </c>
      <c r="H110" s="8" t="s">
        <v>454</v>
      </c>
      <c r="I110" s="8" t="s">
        <v>455</v>
      </c>
      <c r="J110" s="8" t="s">
        <v>456</v>
      </c>
      <c r="K110" s="8" t="s">
        <v>41</v>
      </c>
      <c r="L110" s="8" t="s">
        <v>41</v>
      </c>
      <c r="M110" s="6"/>
      <c r="N110" s="7">
        <v>46215</v>
      </c>
      <c r="O110" s="7" t="s">
        <v>43</v>
      </c>
      <c r="P110" s="7" t="s">
        <v>43</v>
      </c>
      <c r="Q110" s="6" t="s">
        <v>44</v>
      </c>
      <c r="R110" s="8" t="s">
        <v>457</v>
      </c>
      <c r="S110" t="str">
        <f>HYPERLINK("https://docs.wto.org/imrd/directdoc.asp?DDFDocuments/t/G/TBTN26/BDI759.docx", "https://docs.wto.org/imrd/directdoc.asp?DDFDocuments/t/G/TBTN26/BDI759.docx")</f>
        <v>https://docs.wto.org/imrd/directdoc.asp?DDFDocuments/t/G/TBTN26/BDI759.docx</v>
      </c>
      <c r="T110" t="str">
        <f>HYPERLINK("https://docs.wto.org/imrd/directdoc.asp?DDFDocuments/u/G/TBTN26/BDI759.docx", "https://docs.wto.org/imrd/directdoc.asp?DDFDocuments/u/G/TBTN26/BDI759.docx")</f>
        <v>https://docs.wto.org/imrd/directdoc.asp?DDFDocuments/u/G/TBTN26/BDI759.docx</v>
      </c>
      <c r="U110" t="str">
        <f>HYPERLINK("https://docs.wto.org/imrd/directdoc.asp?DDFDocuments/v/G/TBTN26/BDI759.docx", "https://docs.wto.org/imrd/directdoc.asp?DDFDocuments/v/G/TBTN26/BDI759.docx")</f>
        <v>https://docs.wto.org/imrd/directdoc.asp?DDFDocuments/v/G/TBTN26/BDI759.docx</v>
      </c>
      <c r="V110" t="s">
        <v>46</v>
      </c>
      <c r="W110" t="s">
        <v>47</v>
      </c>
      <c r="X110" t="s">
        <v>46</v>
      </c>
      <c r="Y110" t="s">
        <v>47</v>
      </c>
      <c r="Z110" t="s">
        <v>47</v>
      </c>
      <c r="AA110" t="s">
        <v>47</v>
      </c>
      <c r="AB110" t="s">
        <v>47</v>
      </c>
      <c r="AC110" s="2" t="s">
        <v>458</v>
      </c>
      <c r="AD110" t="s">
        <v>41</v>
      </c>
      <c r="AE110" t="s">
        <v>41</v>
      </c>
      <c r="AF110" t="s">
        <v>41</v>
      </c>
      <c r="AG110" t="s">
        <v>41</v>
      </c>
      <c r="AH110" t="s">
        <v>41</v>
      </c>
      <c r="AI110" s="2" t="s">
        <v>41</v>
      </c>
    </row>
    <row r="111" spans="1:35" ht="105" x14ac:dyDescent="0.25">
      <c r="A111" s="8" t="s">
        <v>453</v>
      </c>
      <c r="B111" s="6" t="s">
        <v>49</v>
      </c>
      <c r="C111" s="7">
        <v>46155</v>
      </c>
      <c r="D111" s="9" t="str">
        <f>HYPERLINK("https://www.epingalert.org/en/Search?viewData= G/TBT/N/BDI/759, G/TBT/N/KEN/2049, G/TBT/N/RWA/1415, G/TBT/N/TZA/1594, G/TBT/N/UGA/2364"," G/TBT/N/BDI/759, G/TBT/N/KEN/2049, G/TBT/N/RWA/1415, G/TBT/N/TZA/1594, G/TBT/N/UGA/2364")</f>
        <v xml:space="preserve"> G/TBT/N/BDI/759, G/TBT/N/KEN/2049, G/TBT/N/RWA/1415, G/TBT/N/TZA/1594, G/TBT/N/UGA/2364</v>
      </c>
      <c r="E111" s="8" t="s">
        <v>451</v>
      </c>
      <c r="F111" s="8" t="s">
        <v>452</v>
      </c>
      <c r="H111" s="8" t="s">
        <v>454</v>
      </c>
      <c r="I111" s="8" t="s">
        <v>455</v>
      </c>
      <c r="J111" s="8" t="s">
        <v>456</v>
      </c>
      <c r="K111" s="8" t="s">
        <v>41</v>
      </c>
      <c r="L111" s="8" t="s">
        <v>41</v>
      </c>
      <c r="M111" s="6"/>
      <c r="N111" s="7">
        <v>46215</v>
      </c>
      <c r="O111" s="7" t="s">
        <v>43</v>
      </c>
      <c r="P111" s="7" t="s">
        <v>43</v>
      </c>
      <c r="Q111" s="6" t="s">
        <v>44</v>
      </c>
      <c r="R111" s="8" t="s">
        <v>457</v>
      </c>
      <c r="S111" t="str">
        <f>HYPERLINK("https://docs.wto.org/imrd/directdoc.asp?DDFDocuments/t/G/TBTN26/BDI759.docx", "https://docs.wto.org/imrd/directdoc.asp?DDFDocuments/t/G/TBTN26/BDI759.docx")</f>
        <v>https://docs.wto.org/imrd/directdoc.asp?DDFDocuments/t/G/TBTN26/BDI759.docx</v>
      </c>
      <c r="T111" t="str">
        <f>HYPERLINK("https://docs.wto.org/imrd/directdoc.asp?DDFDocuments/u/G/TBTN26/BDI759.docx", "https://docs.wto.org/imrd/directdoc.asp?DDFDocuments/u/G/TBTN26/BDI759.docx")</f>
        <v>https://docs.wto.org/imrd/directdoc.asp?DDFDocuments/u/G/TBTN26/BDI759.docx</v>
      </c>
      <c r="U111" t="str">
        <f>HYPERLINK("https://docs.wto.org/imrd/directdoc.asp?DDFDocuments/v/G/TBTN26/BDI759.docx", "https://docs.wto.org/imrd/directdoc.asp?DDFDocuments/v/G/TBTN26/BDI759.docx")</f>
        <v>https://docs.wto.org/imrd/directdoc.asp?DDFDocuments/v/G/TBTN26/BDI759.docx</v>
      </c>
      <c r="V111" t="s">
        <v>46</v>
      </c>
      <c r="W111" t="s">
        <v>47</v>
      </c>
      <c r="X111" t="s">
        <v>46</v>
      </c>
      <c r="Y111" t="s">
        <v>47</v>
      </c>
      <c r="Z111" t="s">
        <v>47</v>
      </c>
      <c r="AA111" t="s">
        <v>47</v>
      </c>
      <c r="AB111" t="s">
        <v>47</v>
      </c>
      <c r="AC111" s="2" t="s">
        <v>458</v>
      </c>
      <c r="AD111" t="s">
        <v>41</v>
      </c>
      <c r="AE111" t="s">
        <v>41</v>
      </c>
      <c r="AF111" t="s">
        <v>41</v>
      </c>
      <c r="AG111" t="s">
        <v>41</v>
      </c>
      <c r="AH111" t="s">
        <v>41</v>
      </c>
      <c r="AI111" s="2" t="s">
        <v>41</v>
      </c>
    </row>
    <row r="112" spans="1:35" ht="105" x14ac:dyDescent="0.25">
      <c r="A112" s="8" t="s">
        <v>453</v>
      </c>
      <c r="B112" s="6" t="s">
        <v>50</v>
      </c>
      <c r="C112" s="7">
        <v>46155</v>
      </c>
      <c r="D112" s="9" t="str">
        <f>HYPERLINK("https://www.epingalert.org/en/Search?viewData= G/TBT/N/BDI/759, G/TBT/N/KEN/2049, G/TBT/N/RWA/1415, G/TBT/N/TZA/1594, G/TBT/N/UGA/2364"," G/TBT/N/BDI/759, G/TBT/N/KEN/2049, G/TBT/N/RWA/1415, G/TBT/N/TZA/1594, G/TBT/N/UGA/2364")</f>
        <v xml:space="preserve"> G/TBT/N/BDI/759, G/TBT/N/KEN/2049, G/TBT/N/RWA/1415, G/TBT/N/TZA/1594, G/TBT/N/UGA/2364</v>
      </c>
      <c r="E112" s="8" t="s">
        <v>451</v>
      </c>
      <c r="F112" s="8" t="s">
        <v>452</v>
      </c>
      <c r="H112" s="8" t="s">
        <v>454</v>
      </c>
      <c r="I112" s="8" t="s">
        <v>455</v>
      </c>
      <c r="J112" s="8" t="s">
        <v>456</v>
      </c>
      <c r="K112" s="8" t="s">
        <v>41</v>
      </c>
      <c r="L112" s="8" t="s">
        <v>41</v>
      </c>
      <c r="M112" s="6"/>
      <c r="N112" s="7">
        <v>46215</v>
      </c>
      <c r="O112" s="7" t="s">
        <v>43</v>
      </c>
      <c r="P112" s="7" t="s">
        <v>43</v>
      </c>
      <c r="Q112" s="6" t="s">
        <v>44</v>
      </c>
      <c r="R112" s="8" t="s">
        <v>457</v>
      </c>
      <c r="S112" t="str">
        <f>HYPERLINK("https://docs.wto.org/imrd/directdoc.asp?DDFDocuments/t/G/TBTN26/BDI759.docx", "https://docs.wto.org/imrd/directdoc.asp?DDFDocuments/t/G/TBTN26/BDI759.docx")</f>
        <v>https://docs.wto.org/imrd/directdoc.asp?DDFDocuments/t/G/TBTN26/BDI759.docx</v>
      </c>
      <c r="T112" t="str">
        <f>HYPERLINK("https://docs.wto.org/imrd/directdoc.asp?DDFDocuments/u/G/TBTN26/BDI759.docx", "https://docs.wto.org/imrd/directdoc.asp?DDFDocuments/u/G/TBTN26/BDI759.docx")</f>
        <v>https://docs.wto.org/imrd/directdoc.asp?DDFDocuments/u/G/TBTN26/BDI759.docx</v>
      </c>
      <c r="U112" t="str">
        <f>HYPERLINK("https://docs.wto.org/imrd/directdoc.asp?DDFDocuments/v/G/TBTN26/BDI759.docx", "https://docs.wto.org/imrd/directdoc.asp?DDFDocuments/v/G/TBTN26/BDI759.docx")</f>
        <v>https://docs.wto.org/imrd/directdoc.asp?DDFDocuments/v/G/TBTN26/BDI759.docx</v>
      </c>
      <c r="V112" t="s">
        <v>46</v>
      </c>
      <c r="W112" t="s">
        <v>47</v>
      </c>
      <c r="X112" t="s">
        <v>46</v>
      </c>
      <c r="Y112" t="s">
        <v>47</v>
      </c>
      <c r="Z112" t="s">
        <v>47</v>
      </c>
      <c r="AA112" t="s">
        <v>47</v>
      </c>
      <c r="AB112" t="s">
        <v>47</v>
      </c>
      <c r="AC112" s="2" t="s">
        <v>458</v>
      </c>
      <c r="AD112" t="s">
        <v>41</v>
      </c>
      <c r="AE112" t="s">
        <v>41</v>
      </c>
      <c r="AF112" t="s">
        <v>41</v>
      </c>
      <c r="AG112" t="s">
        <v>41</v>
      </c>
      <c r="AH112" t="s">
        <v>41</v>
      </c>
      <c r="AI112" s="2" t="s">
        <v>41</v>
      </c>
    </row>
    <row r="113" spans="1:35" ht="105" x14ac:dyDescent="0.25">
      <c r="A113" s="8" t="s">
        <v>453</v>
      </c>
      <c r="B113" s="6" t="s">
        <v>51</v>
      </c>
      <c r="C113" s="7">
        <v>46155</v>
      </c>
      <c r="D113" s="9" t="str">
        <f>HYPERLINK("https://www.epingalert.org/en/Search?viewData= G/TBT/N/BDI/759, G/TBT/N/KEN/2049, G/TBT/N/RWA/1415, G/TBT/N/TZA/1594, G/TBT/N/UGA/2364"," G/TBT/N/BDI/759, G/TBT/N/KEN/2049, G/TBT/N/RWA/1415, G/TBT/N/TZA/1594, G/TBT/N/UGA/2364")</f>
        <v xml:space="preserve"> G/TBT/N/BDI/759, G/TBT/N/KEN/2049, G/TBT/N/RWA/1415, G/TBT/N/TZA/1594, G/TBT/N/UGA/2364</v>
      </c>
      <c r="E113" s="8" t="s">
        <v>451</v>
      </c>
      <c r="F113" s="8" t="s">
        <v>452</v>
      </c>
      <c r="H113" s="8" t="s">
        <v>454</v>
      </c>
      <c r="I113" s="8" t="s">
        <v>455</v>
      </c>
      <c r="J113" s="8" t="s">
        <v>456</v>
      </c>
      <c r="K113" s="8" t="s">
        <v>41</v>
      </c>
      <c r="L113" s="8" t="s">
        <v>41</v>
      </c>
      <c r="M113" s="6"/>
      <c r="N113" s="7">
        <v>46215</v>
      </c>
      <c r="O113" s="7" t="s">
        <v>43</v>
      </c>
      <c r="P113" s="7" t="s">
        <v>43</v>
      </c>
      <c r="Q113" s="6" t="s">
        <v>44</v>
      </c>
      <c r="R113" s="8" t="s">
        <v>457</v>
      </c>
      <c r="S113" t="str">
        <f>HYPERLINK("https://docs.wto.org/imrd/directdoc.asp?DDFDocuments/t/G/TBTN26/BDI759.docx", "https://docs.wto.org/imrd/directdoc.asp?DDFDocuments/t/G/TBTN26/BDI759.docx")</f>
        <v>https://docs.wto.org/imrd/directdoc.asp?DDFDocuments/t/G/TBTN26/BDI759.docx</v>
      </c>
      <c r="T113" t="str">
        <f>HYPERLINK("https://docs.wto.org/imrd/directdoc.asp?DDFDocuments/u/G/TBTN26/BDI759.docx", "https://docs.wto.org/imrd/directdoc.asp?DDFDocuments/u/G/TBTN26/BDI759.docx")</f>
        <v>https://docs.wto.org/imrd/directdoc.asp?DDFDocuments/u/G/TBTN26/BDI759.docx</v>
      </c>
      <c r="U113" t="str">
        <f>HYPERLINK("https://docs.wto.org/imrd/directdoc.asp?DDFDocuments/v/G/TBTN26/BDI759.docx", "https://docs.wto.org/imrd/directdoc.asp?DDFDocuments/v/G/TBTN26/BDI759.docx")</f>
        <v>https://docs.wto.org/imrd/directdoc.asp?DDFDocuments/v/G/TBTN26/BDI759.docx</v>
      </c>
      <c r="V113" t="s">
        <v>46</v>
      </c>
      <c r="W113" t="s">
        <v>47</v>
      </c>
      <c r="X113" t="s">
        <v>46</v>
      </c>
      <c r="Y113" t="s">
        <v>47</v>
      </c>
      <c r="Z113" t="s">
        <v>47</v>
      </c>
      <c r="AA113" t="s">
        <v>47</v>
      </c>
      <c r="AB113" t="s">
        <v>47</v>
      </c>
      <c r="AC113" s="2" t="s">
        <v>458</v>
      </c>
      <c r="AD113" t="s">
        <v>41</v>
      </c>
      <c r="AE113" t="s">
        <v>41</v>
      </c>
      <c r="AF113" t="s">
        <v>41</v>
      </c>
      <c r="AG113" t="s">
        <v>41</v>
      </c>
      <c r="AH113" t="s">
        <v>41</v>
      </c>
      <c r="AI113" s="2" t="s">
        <v>41</v>
      </c>
    </row>
    <row r="114" spans="1:35" ht="105" x14ac:dyDescent="0.25">
      <c r="A114" s="8" t="s">
        <v>453</v>
      </c>
      <c r="B114" s="6" t="s">
        <v>52</v>
      </c>
      <c r="C114" s="7">
        <v>46155</v>
      </c>
      <c r="D114" s="9" t="str">
        <f>HYPERLINK("https://www.epingalert.org/en/Search?viewData= G/TBT/N/BDI/759, G/TBT/N/KEN/2049, G/TBT/N/RWA/1415, G/TBT/N/TZA/1594, G/TBT/N/UGA/2364"," G/TBT/N/BDI/759, G/TBT/N/KEN/2049, G/TBT/N/RWA/1415, G/TBT/N/TZA/1594, G/TBT/N/UGA/2364")</f>
        <v xml:space="preserve"> G/TBT/N/BDI/759, G/TBT/N/KEN/2049, G/TBT/N/RWA/1415, G/TBT/N/TZA/1594, G/TBT/N/UGA/2364</v>
      </c>
      <c r="E114" s="8" t="s">
        <v>451</v>
      </c>
      <c r="F114" s="8" t="s">
        <v>452</v>
      </c>
      <c r="H114" s="8" t="s">
        <v>454</v>
      </c>
      <c r="I114" s="8" t="s">
        <v>455</v>
      </c>
      <c r="J114" s="8" t="s">
        <v>456</v>
      </c>
      <c r="K114" s="8" t="s">
        <v>41</v>
      </c>
      <c r="L114" s="8" t="s">
        <v>41</v>
      </c>
      <c r="M114" s="6"/>
      <c r="N114" s="7">
        <v>46215</v>
      </c>
      <c r="O114" s="7" t="s">
        <v>43</v>
      </c>
      <c r="P114" s="7" t="s">
        <v>43</v>
      </c>
      <c r="Q114" s="6" t="s">
        <v>44</v>
      </c>
      <c r="R114" s="8" t="s">
        <v>457</v>
      </c>
      <c r="S114" t="str">
        <f>HYPERLINK("https://docs.wto.org/imrd/directdoc.asp?DDFDocuments/t/G/TBTN26/BDI759.docx", "https://docs.wto.org/imrd/directdoc.asp?DDFDocuments/t/G/TBTN26/BDI759.docx")</f>
        <v>https://docs.wto.org/imrd/directdoc.asp?DDFDocuments/t/G/TBTN26/BDI759.docx</v>
      </c>
      <c r="T114" t="str">
        <f>HYPERLINK("https://docs.wto.org/imrd/directdoc.asp?DDFDocuments/u/G/TBTN26/BDI759.docx", "https://docs.wto.org/imrd/directdoc.asp?DDFDocuments/u/G/TBTN26/BDI759.docx")</f>
        <v>https://docs.wto.org/imrd/directdoc.asp?DDFDocuments/u/G/TBTN26/BDI759.docx</v>
      </c>
      <c r="U114" t="str">
        <f>HYPERLINK("https://docs.wto.org/imrd/directdoc.asp?DDFDocuments/v/G/TBTN26/BDI759.docx", "https://docs.wto.org/imrd/directdoc.asp?DDFDocuments/v/G/TBTN26/BDI759.docx")</f>
        <v>https://docs.wto.org/imrd/directdoc.asp?DDFDocuments/v/G/TBTN26/BDI759.docx</v>
      </c>
      <c r="V114" t="s">
        <v>46</v>
      </c>
      <c r="W114" t="s">
        <v>47</v>
      </c>
      <c r="X114" t="s">
        <v>46</v>
      </c>
      <c r="Y114" t="s">
        <v>47</v>
      </c>
      <c r="Z114" t="s">
        <v>47</v>
      </c>
      <c r="AA114" t="s">
        <v>47</v>
      </c>
      <c r="AB114" t="s">
        <v>47</v>
      </c>
      <c r="AC114" s="2" t="s">
        <v>458</v>
      </c>
      <c r="AD114" t="s">
        <v>41</v>
      </c>
      <c r="AE114" t="s">
        <v>41</v>
      </c>
      <c r="AF114" t="s">
        <v>41</v>
      </c>
      <c r="AG114" t="s">
        <v>41</v>
      </c>
      <c r="AH114" t="s">
        <v>41</v>
      </c>
      <c r="AI114" s="2" t="s">
        <v>41</v>
      </c>
    </row>
    <row r="115" spans="1:35" ht="60" x14ac:dyDescent="0.25">
      <c r="A115" s="8" t="s">
        <v>462</v>
      </c>
      <c r="B115" s="6" t="s">
        <v>459</v>
      </c>
      <c r="C115" s="7">
        <v>46155</v>
      </c>
      <c r="D115" s="9" t="str">
        <f>HYPERLINK("https://www.epingalert.org/en/Search?viewData= G/TBT/N/EGY/587"," G/TBT/N/EGY/587")</f>
        <v xml:space="preserve"> G/TBT/N/EGY/587</v>
      </c>
      <c r="E115" s="8" t="s">
        <v>460</v>
      </c>
      <c r="F115" s="8" t="s">
        <v>461</v>
      </c>
      <c r="H115" s="8" t="s">
        <v>41</v>
      </c>
      <c r="I115" s="8" t="s">
        <v>463</v>
      </c>
      <c r="J115" s="8" t="s">
        <v>165</v>
      </c>
      <c r="K115" s="8" t="s">
        <v>464</v>
      </c>
      <c r="L115" s="8" t="s">
        <v>41</v>
      </c>
      <c r="M115" s="6"/>
      <c r="N115" s="7">
        <v>46215</v>
      </c>
      <c r="O115" s="7" t="s">
        <v>43</v>
      </c>
      <c r="P115" s="7" t="s">
        <v>43</v>
      </c>
      <c r="Q115" s="6" t="s">
        <v>44</v>
      </c>
      <c r="R115" s="6"/>
      <c r="S115" t="str">
        <f>HYPERLINK("https://docs.wto.org/imrd/directdoc.asp?DDFDocuments/t/G/TBTN26/EGY587.docx", "https://docs.wto.org/imrd/directdoc.asp?DDFDocuments/t/G/TBTN26/EGY587.docx")</f>
        <v>https://docs.wto.org/imrd/directdoc.asp?DDFDocuments/t/G/TBTN26/EGY587.docx</v>
      </c>
      <c r="T115" t="str">
        <f>HYPERLINK("https://docs.wto.org/imrd/directdoc.asp?DDFDocuments/u/G/TBTN26/EGY587.docx", "https://docs.wto.org/imrd/directdoc.asp?DDFDocuments/u/G/TBTN26/EGY587.docx")</f>
        <v>https://docs.wto.org/imrd/directdoc.asp?DDFDocuments/u/G/TBTN26/EGY587.docx</v>
      </c>
      <c r="U115" t="str">
        <f>HYPERLINK("https://docs.wto.org/imrd/directdoc.asp?DDFDocuments/v/G/TBTN26/EGY587.docx", "https://docs.wto.org/imrd/directdoc.asp?DDFDocuments/v/G/TBTN26/EGY587.docx")</f>
        <v>https://docs.wto.org/imrd/directdoc.asp?DDFDocuments/v/G/TBTN26/EGY587.docx</v>
      </c>
      <c r="V115" t="s">
        <v>46</v>
      </c>
      <c r="W115" t="s">
        <v>47</v>
      </c>
      <c r="X115" t="s">
        <v>47</v>
      </c>
      <c r="Y115" t="s">
        <v>47</v>
      </c>
      <c r="Z115" t="s">
        <v>47</v>
      </c>
      <c r="AA115" t="s">
        <v>47</v>
      </c>
      <c r="AB115" t="s">
        <v>47</v>
      </c>
      <c r="AC115" s="2" t="s">
        <v>465</v>
      </c>
      <c r="AD115" t="s">
        <v>41</v>
      </c>
      <c r="AE115" t="s">
        <v>41</v>
      </c>
      <c r="AF115" t="s">
        <v>41</v>
      </c>
      <c r="AG115" t="s">
        <v>41</v>
      </c>
      <c r="AH115" t="s">
        <v>41</v>
      </c>
      <c r="AI115" s="2" t="s">
        <v>41</v>
      </c>
    </row>
    <row r="116" spans="1:35" ht="75" x14ac:dyDescent="0.25">
      <c r="A116" s="8" t="s">
        <v>462</v>
      </c>
      <c r="B116" s="6" t="s">
        <v>459</v>
      </c>
      <c r="C116" s="7">
        <v>46155</v>
      </c>
      <c r="D116" s="9" t="str">
        <f>HYPERLINK("https://www.epingalert.org/en/Search?viewData= G/TBT/N/EGY/588"," G/TBT/N/EGY/588")</f>
        <v xml:space="preserve"> G/TBT/N/EGY/588</v>
      </c>
      <c r="E116" s="8" t="s">
        <v>466</v>
      </c>
      <c r="F116" s="8" t="s">
        <v>467</v>
      </c>
      <c r="H116" s="8" t="s">
        <v>41</v>
      </c>
      <c r="I116" s="8" t="s">
        <v>463</v>
      </c>
      <c r="J116" s="8" t="s">
        <v>165</v>
      </c>
      <c r="K116" s="8" t="s">
        <v>464</v>
      </c>
      <c r="L116" s="8" t="s">
        <v>41</v>
      </c>
      <c r="M116" s="6"/>
      <c r="N116" s="7">
        <v>46215</v>
      </c>
      <c r="O116" s="7" t="s">
        <v>43</v>
      </c>
      <c r="P116" s="7" t="s">
        <v>43</v>
      </c>
      <c r="Q116" s="6" t="s">
        <v>44</v>
      </c>
      <c r="R116" s="6"/>
      <c r="S116" t="str">
        <f>HYPERLINK("https://docs.wto.org/imrd/directdoc.asp?DDFDocuments/t/G/TBTN26/EGY588.docx", "https://docs.wto.org/imrd/directdoc.asp?DDFDocuments/t/G/TBTN26/EGY588.docx")</f>
        <v>https://docs.wto.org/imrd/directdoc.asp?DDFDocuments/t/G/TBTN26/EGY588.docx</v>
      </c>
      <c r="T116" t="str">
        <f>HYPERLINK("https://docs.wto.org/imrd/directdoc.asp?DDFDocuments/u/G/TBTN26/EGY588.docx", "https://docs.wto.org/imrd/directdoc.asp?DDFDocuments/u/G/TBTN26/EGY588.docx")</f>
        <v>https://docs.wto.org/imrd/directdoc.asp?DDFDocuments/u/G/TBTN26/EGY588.docx</v>
      </c>
      <c r="U116" t="str">
        <f>HYPERLINK("https://docs.wto.org/imrd/directdoc.asp?DDFDocuments/v/G/TBTN26/EGY588.docx", "https://docs.wto.org/imrd/directdoc.asp?DDFDocuments/v/G/TBTN26/EGY588.docx")</f>
        <v>https://docs.wto.org/imrd/directdoc.asp?DDFDocuments/v/G/TBTN26/EGY588.docx</v>
      </c>
      <c r="V116" t="s">
        <v>46</v>
      </c>
      <c r="W116" t="s">
        <v>47</v>
      </c>
      <c r="X116" t="s">
        <v>47</v>
      </c>
      <c r="Y116" t="s">
        <v>47</v>
      </c>
      <c r="Z116" t="s">
        <v>47</v>
      </c>
      <c r="AA116" t="s">
        <v>47</v>
      </c>
      <c r="AB116" t="s">
        <v>47</v>
      </c>
      <c r="AC116" s="2" t="s">
        <v>468</v>
      </c>
      <c r="AD116" t="s">
        <v>41</v>
      </c>
      <c r="AE116" t="s">
        <v>41</v>
      </c>
      <c r="AF116" t="s">
        <v>41</v>
      </c>
      <c r="AG116" t="s">
        <v>41</v>
      </c>
      <c r="AH116" t="s">
        <v>41</v>
      </c>
      <c r="AI116" s="2" t="s">
        <v>41</v>
      </c>
    </row>
    <row r="117" spans="1:35" ht="105" x14ac:dyDescent="0.25">
      <c r="A117" s="8" t="s">
        <v>462</v>
      </c>
      <c r="B117" s="6" t="s">
        <v>459</v>
      </c>
      <c r="C117" s="7">
        <v>46155</v>
      </c>
      <c r="D117" s="9" t="str">
        <f>HYPERLINK("https://www.epingalert.org/en/Search?viewData= G/TBT/N/EGY/589"," G/TBT/N/EGY/589")</f>
        <v xml:space="preserve"> G/TBT/N/EGY/589</v>
      </c>
      <c r="E117" s="8" t="s">
        <v>469</v>
      </c>
      <c r="F117" s="8" t="s">
        <v>470</v>
      </c>
      <c r="H117" s="8" t="s">
        <v>41</v>
      </c>
      <c r="I117" s="8" t="s">
        <v>463</v>
      </c>
      <c r="J117" s="8" t="s">
        <v>165</v>
      </c>
      <c r="K117" s="8" t="s">
        <v>464</v>
      </c>
      <c r="L117" s="8" t="s">
        <v>41</v>
      </c>
      <c r="M117" s="6"/>
      <c r="N117" s="7">
        <v>46215</v>
      </c>
      <c r="O117" s="7" t="s">
        <v>43</v>
      </c>
      <c r="P117" s="7" t="s">
        <v>43</v>
      </c>
      <c r="Q117" s="6" t="s">
        <v>44</v>
      </c>
      <c r="R117" s="6"/>
      <c r="S117" t="str">
        <f>HYPERLINK("https://docs.wto.org/imrd/directdoc.asp?DDFDocuments/t/G/TBTN26/EGY589.docx", "https://docs.wto.org/imrd/directdoc.asp?DDFDocuments/t/G/TBTN26/EGY589.docx")</f>
        <v>https://docs.wto.org/imrd/directdoc.asp?DDFDocuments/t/G/TBTN26/EGY589.docx</v>
      </c>
      <c r="T117" t="str">
        <f>HYPERLINK("https://docs.wto.org/imrd/directdoc.asp?DDFDocuments/u/G/TBTN26/EGY589.docx", "https://docs.wto.org/imrd/directdoc.asp?DDFDocuments/u/G/TBTN26/EGY589.docx")</f>
        <v>https://docs.wto.org/imrd/directdoc.asp?DDFDocuments/u/G/TBTN26/EGY589.docx</v>
      </c>
      <c r="U117" t="str">
        <f>HYPERLINK("https://docs.wto.org/imrd/directdoc.asp?DDFDocuments/v/G/TBTN26/EGY589.docx", "https://docs.wto.org/imrd/directdoc.asp?DDFDocuments/v/G/TBTN26/EGY589.docx")</f>
        <v>https://docs.wto.org/imrd/directdoc.asp?DDFDocuments/v/G/TBTN26/EGY589.docx</v>
      </c>
      <c r="V117" t="s">
        <v>46</v>
      </c>
      <c r="W117" t="s">
        <v>47</v>
      </c>
      <c r="X117" t="s">
        <v>47</v>
      </c>
      <c r="Y117" t="s">
        <v>47</v>
      </c>
      <c r="Z117" t="s">
        <v>47</v>
      </c>
      <c r="AA117" t="s">
        <v>47</v>
      </c>
      <c r="AB117" t="s">
        <v>47</v>
      </c>
      <c r="AC117" s="2" t="s">
        <v>471</v>
      </c>
      <c r="AD117" t="s">
        <v>41</v>
      </c>
      <c r="AE117" t="s">
        <v>41</v>
      </c>
      <c r="AF117" t="s">
        <v>41</v>
      </c>
      <c r="AG117" t="s">
        <v>41</v>
      </c>
      <c r="AH117" t="s">
        <v>41</v>
      </c>
      <c r="AI117" s="2" t="s">
        <v>41</v>
      </c>
    </row>
    <row r="118" spans="1:35" ht="75" x14ac:dyDescent="0.25">
      <c r="A118" s="8" t="s">
        <v>462</v>
      </c>
      <c r="B118" s="6" t="s">
        <v>459</v>
      </c>
      <c r="C118" s="7">
        <v>46155</v>
      </c>
      <c r="D118" s="9" t="str">
        <f>HYPERLINK("https://www.epingalert.org/en/Search?viewData= G/TBT/N/EGY/590"," G/TBT/N/EGY/590")</f>
        <v xml:space="preserve"> G/TBT/N/EGY/590</v>
      </c>
      <c r="E118" s="8" t="s">
        <v>472</v>
      </c>
      <c r="F118" s="8" t="s">
        <v>473</v>
      </c>
      <c r="H118" s="8" t="s">
        <v>41</v>
      </c>
      <c r="I118" s="8" t="s">
        <v>463</v>
      </c>
      <c r="J118" s="8" t="s">
        <v>165</v>
      </c>
      <c r="K118" s="8" t="s">
        <v>464</v>
      </c>
      <c r="L118" s="8" t="s">
        <v>41</v>
      </c>
      <c r="M118" s="6"/>
      <c r="N118" s="7">
        <v>46215</v>
      </c>
      <c r="O118" s="7" t="s">
        <v>43</v>
      </c>
      <c r="P118" s="7" t="s">
        <v>43</v>
      </c>
      <c r="Q118" s="6" t="s">
        <v>44</v>
      </c>
      <c r="R118" s="6"/>
      <c r="S118" t="str">
        <f>HYPERLINK("https://docs.wto.org/imrd/directdoc.asp?DDFDocuments/t/G/TBTN26/EGY590.docx", "https://docs.wto.org/imrd/directdoc.asp?DDFDocuments/t/G/TBTN26/EGY590.docx")</f>
        <v>https://docs.wto.org/imrd/directdoc.asp?DDFDocuments/t/G/TBTN26/EGY590.docx</v>
      </c>
      <c r="T118" t="str">
        <f>HYPERLINK("https://docs.wto.org/imrd/directdoc.asp?DDFDocuments/u/G/TBTN26/EGY590.docx", "https://docs.wto.org/imrd/directdoc.asp?DDFDocuments/u/G/TBTN26/EGY590.docx")</f>
        <v>https://docs.wto.org/imrd/directdoc.asp?DDFDocuments/u/G/TBTN26/EGY590.docx</v>
      </c>
      <c r="U118" t="str">
        <f>HYPERLINK("https://docs.wto.org/imrd/directdoc.asp?DDFDocuments/v/G/TBTN26/EGY590.docx", "https://docs.wto.org/imrd/directdoc.asp?DDFDocuments/v/G/TBTN26/EGY590.docx")</f>
        <v>https://docs.wto.org/imrd/directdoc.asp?DDFDocuments/v/G/TBTN26/EGY590.docx</v>
      </c>
      <c r="V118" t="s">
        <v>46</v>
      </c>
      <c r="W118" t="s">
        <v>47</v>
      </c>
      <c r="X118" t="s">
        <v>47</v>
      </c>
      <c r="Y118" t="s">
        <v>47</v>
      </c>
      <c r="Z118" t="s">
        <v>47</v>
      </c>
      <c r="AA118" t="s">
        <v>47</v>
      </c>
      <c r="AB118" t="s">
        <v>47</v>
      </c>
      <c r="AC118" s="2" t="s">
        <v>474</v>
      </c>
      <c r="AD118" t="s">
        <v>41</v>
      </c>
      <c r="AE118" t="s">
        <v>41</v>
      </c>
      <c r="AF118" t="s">
        <v>41</v>
      </c>
      <c r="AG118" t="s">
        <v>41</v>
      </c>
      <c r="AH118" t="s">
        <v>41</v>
      </c>
      <c r="AI118" s="2" t="s">
        <v>41</v>
      </c>
    </row>
    <row r="119" spans="1:35" ht="165" x14ac:dyDescent="0.25">
      <c r="A119" s="8" t="s">
        <v>462</v>
      </c>
      <c r="B119" s="6" t="s">
        <v>459</v>
      </c>
      <c r="C119" s="7">
        <v>46155</v>
      </c>
      <c r="D119" s="9" t="str">
        <f>HYPERLINK("https://www.epingalert.org/en/Search?viewData= G/TBT/N/EGY/591"," G/TBT/N/EGY/591")</f>
        <v xml:space="preserve"> G/TBT/N/EGY/591</v>
      </c>
      <c r="E119" s="8" t="s">
        <v>475</v>
      </c>
      <c r="F119" s="8" t="s">
        <v>476</v>
      </c>
      <c r="H119" s="8" t="s">
        <v>41</v>
      </c>
      <c r="I119" s="8" t="s">
        <v>463</v>
      </c>
      <c r="J119" s="8" t="s">
        <v>165</v>
      </c>
      <c r="K119" s="8" t="s">
        <v>464</v>
      </c>
      <c r="L119" s="8" t="s">
        <v>41</v>
      </c>
      <c r="M119" s="6"/>
      <c r="N119" s="7">
        <v>46215</v>
      </c>
      <c r="O119" s="7" t="s">
        <v>43</v>
      </c>
      <c r="P119" s="7" t="s">
        <v>43</v>
      </c>
      <c r="Q119" s="6" t="s">
        <v>44</v>
      </c>
      <c r="R119" s="6"/>
      <c r="S119" t="str">
        <f>HYPERLINK("https://docs.wto.org/imrd/directdoc.asp?DDFDocuments/t/G/TBTN26/EGY591.docx", "https://docs.wto.org/imrd/directdoc.asp?DDFDocuments/t/G/TBTN26/EGY591.docx")</f>
        <v>https://docs.wto.org/imrd/directdoc.asp?DDFDocuments/t/G/TBTN26/EGY591.docx</v>
      </c>
      <c r="T119" t="str">
        <f>HYPERLINK("https://docs.wto.org/imrd/directdoc.asp?DDFDocuments/u/G/TBTN26/EGY591.docx", "https://docs.wto.org/imrd/directdoc.asp?DDFDocuments/u/G/TBTN26/EGY591.docx")</f>
        <v>https://docs.wto.org/imrd/directdoc.asp?DDFDocuments/u/G/TBTN26/EGY591.docx</v>
      </c>
      <c r="U119" t="str">
        <f>HYPERLINK("https://docs.wto.org/imrd/directdoc.asp?DDFDocuments/v/G/TBTN26/EGY591.docx", "https://docs.wto.org/imrd/directdoc.asp?DDFDocuments/v/G/TBTN26/EGY591.docx")</f>
        <v>https://docs.wto.org/imrd/directdoc.asp?DDFDocuments/v/G/TBTN26/EGY591.docx</v>
      </c>
      <c r="V119" t="s">
        <v>46</v>
      </c>
      <c r="W119" t="s">
        <v>47</v>
      </c>
      <c r="X119" t="s">
        <v>47</v>
      </c>
      <c r="Y119" t="s">
        <v>47</v>
      </c>
      <c r="Z119" t="s">
        <v>47</v>
      </c>
      <c r="AA119" t="s">
        <v>47</v>
      </c>
      <c r="AB119" t="s">
        <v>47</v>
      </c>
      <c r="AC119" s="2" t="s">
        <v>477</v>
      </c>
      <c r="AD119" t="s">
        <v>41</v>
      </c>
      <c r="AE119" t="s">
        <v>41</v>
      </c>
      <c r="AF119" t="s">
        <v>41</v>
      </c>
      <c r="AG119" t="s">
        <v>41</v>
      </c>
      <c r="AH119" t="s">
        <v>41</v>
      </c>
      <c r="AI119" s="2" t="s">
        <v>41</v>
      </c>
    </row>
    <row r="120" spans="1:35" ht="45" x14ac:dyDescent="0.25">
      <c r="A120" s="8" t="s">
        <v>462</v>
      </c>
      <c r="B120" s="6" t="s">
        <v>459</v>
      </c>
      <c r="C120" s="7">
        <v>46155</v>
      </c>
      <c r="D120" s="9" t="str">
        <f>HYPERLINK("https://www.epingalert.org/en/Search?viewData= G/TBT/N/EGY/592"," G/TBT/N/EGY/592")</f>
        <v xml:space="preserve"> G/TBT/N/EGY/592</v>
      </c>
      <c r="E120" s="8" t="s">
        <v>478</v>
      </c>
      <c r="F120" s="8" t="s">
        <v>479</v>
      </c>
      <c r="H120" s="8" t="s">
        <v>41</v>
      </c>
      <c r="I120" s="8" t="s">
        <v>463</v>
      </c>
      <c r="J120" s="8" t="s">
        <v>294</v>
      </c>
      <c r="K120" s="8" t="s">
        <v>464</v>
      </c>
      <c r="L120" s="8" t="s">
        <v>41</v>
      </c>
      <c r="M120" s="6"/>
      <c r="N120" s="7">
        <v>46215</v>
      </c>
      <c r="O120" s="7" t="s">
        <v>43</v>
      </c>
      <c r="P120" s="7" t="s">
        <v>43</v>
      </c>
      <c r="Q120" s="6" t="s">
        <v>44</v>
      </c>
      <c r="R120" s="6"/>
      <c r="S120" t="str">
        <f>HYPERLINK("https://docs.wto.org/imrd/directdoc.asp?DDFDocuments/t/G/TBTN26/EGY592.docx", "https://docs.wto.org/imrd/directdoc.asp?DDFDocuments/t/G/TBTN26/EGY592.docx")</f>
        <v>https://docs.wto.org/imrd/directdoc.asp?DDFDocuments/t/G/TBTN26/EGY592.docx</v>
      </c>
      <c r="T120" t="str">
        <f>HYPERLINK("https://docs.wto.org/imrd/directdoc.asp?DDFDocuments/u/G/TBTN26/EGY592.docx", "https://docs.wto.org/imrd/directdoc.asp?DDFDocuments/u/G/TBTN26/EGY592.docx")</f>
        <v>https://docs.wto.org/imrd/directdoc.asp?DDFDocuments/u/G/TBTN26/EGY592.docx</v>
      </c>
      <c r="U120" t="str">
        <f>HYPERLINK("https://docs.wto.org/imrd/directdoc.asp?DDFDocuments/v/G/TBTN26/EGY592.docx", "https://docs.wto.org/imrd/directdoc.asp?DDFDocuments/v/G/TBTN26/EGY592.docx")</f>
        <v>https://docs.wto.org/imrd/directdoc.asp?DDFDocuments/v/G/TBTN26/EGY592.docx</v>
      </c>
      <c r="V120" t="s">
        <v>46</v>
      </c>
      <c r="W120" t="s">
        <v>47</v>
      </c>
      <c r="X120" t="s">
        <v>47</v>
      </c>
      <c r="Y120" t="s">
        <v>47</v>
      </c>
      <c r="Z120" t="s">
        <v>47</v>
      </c>
      <c r="AA120" t="s">
        <v>47</v>
      </c>
      <c r="AB120" t="s">
        <v>47</v>
      </c>
      <c r="AC120" s="2" t="s">
        <v>480</v>
      </c>
      <c r="AD120" t="s">
        <v>41</v>
      </c>
      <c r="AE120" t="s">
        <v>41</v>
      </c>
      <c r="AF120" t="s">
        <v>41</v>
      </c>
      <c r="AG120" t="s">
        <v>41</v>
      </c>
      <c r="AH120" t="s">
        <v>41</v>
      </c>
      <c r="AI120" s="2" t="s">
        <v>41</v>
      </c>
    </row>
    <row r="121" spans="1:35" ht="60" x14ac:dyDescent="0.25">
      <c r="A121" s="8" t="s">
        <v>484</v>
      </c>
      <c r="B121" s="6" t="s">
        <v>481</v>
      </c>
      <c r="C121" s="7">
        <v>46155</v>
      </c>
      <c r="D121" s="9" t="str">
        <f>HYPERLINK("https://www.epingalert.org/en/Search?viewData= G/TBT/N/IND/435"," G/TBT/N/IND/435")</f>
        <v xml:space="preserve"> G/TBT/N/IND/435</v>
      </c>
      <c r="E121" s="8" t="s">
        <v>482</v>
      </c>
      <c r="F121" s="8" t="s">
        <v>483</v>
      </c>
      <c r="H121" s="8" t="s">
        <v>41</v>
      </c>
      <c r="I121" s="8" t="s">
        <v>311</v>
      </c>
      <c r="J121" s="8" t="s">
        <v>294</v>
      </c>
      <c r="K121" s="8" t="s">
        <v>485</v>
      </c>
      <c r="L121" s="8" t="s">
        <v>42</v>
      </c>
      <c r="M121" s="6"/>
      <c r="N121" s="7">
        <v>46215</v>
      </c>
      <c r="O121" s="7" t="s">
        <v>43</v>
      </c>
      <c r="P121" s="7" t="s">
        <v>43</v>
      </c>
      <c r="Q121" s="6" t="s">
        <v>44</v>
      </c>
      <c r="R121" s="8" t="s">
        <v>486</v>
      </c>
      <c r="S121" t="str">
        <f>HYPERLINK("https://docs.wto.org/imrd/directdoc.asp?DDFDocuments/t/G/TBTN26/IND435.docx", "https://docs.wto.org/imrd/directdoc.asp?DDFDocuments/t/G/TBTN26/IND435.docx")</f>
        <v>https://docs.wto.org/imrd/directdoc.asp?DDFDocuments/t/G/TBTN26/IND435.docx</v>
      </c>
      <c r="T121" t="str">
        <f>HYPERLINK("https://docs.wto.org/imrd/directdoc.asp?DDFDocuments/u/G/TBTN26/IND435.docx", "https://docs.wto.org/imrd/directdoc.asp?DDFDocuments/u/G/TBTN26/IND435.docx")</f>
        <v>https://docs.wto.org/imrd/directdoc.asp?DDFDocuments/u/G/TBTN26/IND435.docx</v>
      </c>
      <c r="U121" t="str">
        <f>HYPERLINK("https://docs.wto.org/imrd/directdoc.asp?DDFDocuments/v/G/TBTN26/IND435.docx", "https://docs.wto.org/imrd/directdoc.asp?DDFDocuments/v/G/TBTN26/IND435.docx")</f>
        <v>https://docs.wto.org/imrd/directdoc.asp?DDFDocuments/v/G/TBTN26/IND435.docx</v>
      </c>
      <c r="V121" t="s">
        <v>46</v>
      </c>
      <c r="W121" t="s">
        <v>47</v>
      </c>
      <c r="X121" t="s">
        <v>46</v>
      </c>
      <c r="Y121" t="s">
        <v>47</v>
      </c>
      <c r="Z121" t="s">
        <v>47</v>
      </c>
      <c r="AA121" t="s">
        <v>47</v>
      </c>
      <c r="AB121" t="s">
        <v>47</v>
      </c>
      <c r="AC121" s="2" t="s">
        <v>487</v>
      </c>
      <c r="AD121" t="s">
        <v>41</v>
      </c>
      <c r="AE121" t="s">
        <v>41</v>
      </c>
      <c r="AF121" t="s">
        <v>41</v>
      </c>
      <c r="AG121" t="s">
        <v>41</v>
      </c>
      <c r="AH121" t="s">
        <v>41</v>
      </c>
      <c r="AI121" s="2" t="s">
        <v>41</v>
      </c>
    </row>
    <row r="122" spans="1:35" ht="60" x14ac:dyDescent="0.25">
      <c r="A122" s="8" t="s">
        <v>491</v>
      </c>
      <c r="B122" s="6" t="s">
        <v>488</v>
      </c>
      <c r="C122" s="7">
        <v>46155</v>
      </c>
      <c r="D122" s="9" t="str">
        <f>HYPERLINK("https://www.epingalert.org/en/Search?viewData= G/TBT/N/JAM/138"," G/TBT/N/JAM/138")</f>
        <v xml:space="preserve"> G/TBT/N/JAM/138</v>
      </c>
      <c r="E122" s="8" t="s">
        <v>489</v>
      </c>
      <c r="F122" s="8" t="s">
        <v>490</v>
      </c>
      <c r="H122" s="8" t="s">
        <v>492</v>
      </c>
      <c r="I122" s="8" t="s">
        <v>493</v>
      </c>
      <c r="J122" s="8" t="s">
        <v>494</v>
      </c>
      <c r="K122" s="8" t="s">
        <v>495</v>
      </c>
      <c r="L122" s="8" t="s">
        <v>496</v>
      </c>
      <c r="M122" s="6"/>
      <c r="N122" s="7">
        <v>46214</v>
      </c>
      <c r="O122" s="7">
        <v>46388</v>
      </c>
      <c r="P122" s="7" t="s">
        <v>497</v>
      </c>
      <c r="Q122" s="6" t="s">
        <v>44</v>
      </c>
      <c r="R122" s="8" t="s">
        <v>498</v>
      </c>
      <c r="S122" t="str">
        <f>HYPERLINK("https://docs.wto.org/imrd/directdoc.asp?DDFDocuments/t/G/TBTN26/JAM138.docx", "https://docs.wto.org/imrd/directdoc.asp?DDFDocuments/t/G/TBTN26/JAM138.docx")</f>
        <v>https://docs.wto.org/imrd/directdoc.asp?DDFDocuments/t/G/TBTN26/JAM138.docx</v>
      </c>
      <c r="T122" t="str">
        <f>HYPERLINK("https://docs.wto.org/imrd/directdoc.asp?DDFDocuments/u/G/TBTN26/JAM138.docx", "https://docs.wto.org/imrd/directdoc.asp?DDFDocuments/u/G/TBTN26/JAM138.docx")</f>
        <v>https://docs.wto.org/imrd/directdoc.asp?DDFDocuments/u/G/TBTN26/JAM138.docx</v>
      </c>
      <c r="U122" t="str">
        <f>HYPERLINK("https://docs.wto.org/imrd/directdoc.asp?DDFDocuments/v/G/TBTN26/JAM138.docx", "https://docs.wto.org/imrd/directdoc.asp?DDFDocuments/v/G/TBTN26/JAM138.docx")</f>
        <v>https://docs.wto.org/imrd/directdoc.asp?DDFDocuments/v/G/TBTN26/JAM138.docx</v>
      </c>
      <c r="V122" t="s">
        <v>46</v>
      </c>
      <c r="W122" t="s">
        <v>47</v>
      </c>
      <c r="X122" t="s">
        <v>47</v>
      </c>
      <c r="Y122" t="s">
        <v>47</v>
      </c>
      <c r="Z122" t="s">
        <v>47</v>
      </c>
      <c r="AA122" t="s">
        <v>47</v>
      </c>
      <c r="AB122" t="s">
        <v>47</v>
      </c>
      <c r="AC122" s="2" t="s">
        <v>499</v>
      </c>
      <c r="AD122" t="s">
        <v>41</v>
      </c>
      <c r="AE122" t="s">
        <v>41</v>
      </c>
      <c r="AF122" t="s">
        <v>41</v>
      </c>
      <c r="AG122" t="s">
        <v>41</v>
      </c>
      <c r="AH122" t="s">
        <v>41</v>
      </c>
      <c r="AI122" s="2" t="s">
        <v>41</v>
      </c>
    </row>
    <row r="123" spans="1:35" ht="409.5" x14ac:dyDescent="0.25">
      <c r="A123" s="8" t="s">
        <v>502</v>
      </c>
      <c r="B123" s="6" t="s">
        <v>488</v>
      </c>
      <c r="C123" s="7">
        <v>46155</v>
      </c>
      <c r="D123" s="9" t="str">
        <f>HYPERLINK("https://www.epingalert.org/en/Search?viewData= G/TBT/N/JAM/139"," G/TBT/N/JAM/139")</f>
        <v xml:space="preserve"> G/TBT/N/JAM/139</v>
      </c>
      <c r="E123" s="8" t="s">
        <v>500</v>
      </c>
      <c r="F123" s="8" t="s">
        <v>501</v>
      </c>
      <c r="H123" s="8" t="s">
        <v>503</v>
      </c>
      <c r="I123" s="8" t="s">
        <v>41</v>
      </c>
      <c r="J123" s="8" t="s">
        <v>312</v>
      </c>
      <c r="K123" s="8" t="s">
        <v>504</v>
      </c>
      <c r="L123" s="8" t="s">
        <v>496</v>
      </c>
      <c r="M123" s="6"/>
      <c r="N123" s="7">
        <v>46214</v>
      </c>
      <c r="O123" s="7">
        <v>46388</v>
      </c>
      <c r="P123" s="7" t="s">
        <v>505</v>
      </c>
      <c r="Q123" s="6" t="s">
        <v>44</v>
      </c>
      <c r="R123" s="8" t="s">
        <v>506</v>
      </c>
      <c r="S123" t="str">
        <f>HYPERLINK("https://docs.wto.org/imrd/directdoc.asp?DDFDocuments/t/G/TBTN26/JAM139.docx", "https://docs.wto.org/imrd/directdoc.asp?DDFDocuments/t/G/TBTN26/JAM139.docx")</f>
        <v>https://docs.wto.org/imrd/directdoc.asp?DDFDocuments/t/G/TBTN26/JAM139.docx</v>
      </c>
      <c r="T123" t="str">
        <f>HYPERLINK("https://docs.wto.org/imrd/directdoc.asp?DDFDocuments/u/G/TBTN26/JAM139.docx", "https://docs.wto.org/imrd/directdoc.asp?DDFDocuments/u/G/TBTN26/JAM139.docx")</f>
        <v>https://docs.wto.org/imrd/directdoc.asp?DDFDocuments/u/G/TBTN26/JAM139.docx</v>
      </c>
      <c r="U123" t="str">
        <f>HYPERLINK("https://docs.wto.org/imrd/directdoc.asp?DDFDocuments/v/G/TBTN26/JAM139.docx", "https://docs.wto.org/imrd/directdoc.asp?DDFDocuments/v/G/TBTN26/JAM139.docx")</f>
        <v>https://docs.wto.org/imrd/directdoc.asp?DDFDocuments/v/G/TBTN26/JAM139.docx</v>
      </c>
      <c r="V123" t="s">
        <v>46</v>
      </c>
      <c r="W123" t="s">
        <v>47</v>
      </c>
      <c r="X123" t="s">
        <v>47</v>
      </c>
      <c r="Y123" t="s">
        <v>47</v>
      </c>
      <c r="Z123" t="s">
        <v>47</v>
      </c>
      <c r="AA123" t="s">
        <v>47</v>
      </c>
      <c r="AB123" t="s">
        <v>47</v>
      </c>
      <c r="AC123" s="2" t="s">
        <v>507</v>
      </c>
      <c r="AD123" t="s">
        <v>41</v>
      </c>
      <c r="AE123" t="s">
        <v>41</v>
      </c>
      <c r="AF123" t="s">
        <v>41</v>
      </c>
      <c r="AG123" t="s">
        <v>41</v>
      </c>
      <c r="AH123" t="s">
        <v>41</v>
      </c>
      <c r="AI123" s="2" t="s">
        <v>41</v>
      </c>
    </row>
    <row r="124" spans="1:35" ht="285" x14ac:dyDescent="0.25">
      <c r="A124" s="8" t="s">
        <v>510</v>
      </c>
      <c r="B124" s="6" t="s">
        <v>52</v>
      </c>
      <c r="C124" s="7">
        <v>46155</v>
      </c>
      <c r="D124" s="9" t="str">
        <f>HYPERLINK("https://www.epingalert.org/en/Search?viewData= G/TBT/N/UGA/2363"," G/TBT/N/UGA/2363")</f>
        <v xml:space="preserve"> G/TBT/N/UGA/2363</v>
      </c>
      <c r="E124" s="8" t="s">
        <v>508</v>
      </c>
      <c r="F124" s="8" t="s">
        <v>509</v>
      </c>
      <c r="H124" s="8" t="s">
        <v>511</v>
      </c>
      <c r="I124" s="8" t="s">
        <v>512</v>
      </c>
      <c r="J124" s="8" t="s">
        <v>513</v>
      </c>
      <c r="K124" s="8" t="s">
        <v>41</v>
      </c>
      <c r="L124" s="8" t="s">
        <v>41</v>
      </c>
      <c r="M124" s="6"/>
      <c r="N124" s="7">
        <v>46215</v>
      </c>
      <c r="O124" s="7" t="s">
        <v>43</v>
      </c>
      <c r="P124" s="7" t="s">
        <v>43</v>
      </c>
      <c r="Q124" s="6" t="s">
        <v>44</v>
      </c>
      <c r="R124" s="8" t="s">
        <v>514</v>
      </c>
      <c r="S124" t="str">
        <f>HYPERLINK("https://docs.wto.org/imrd/directdoc.asp?DDFDocuments/t/G/TBTN26/UGA2363.docx", "https://docs.wto.org/imrd/directdoc.asp?DDFDocuments/t/G/TBTN26/UGA2363.docx")</f>
        <v>https://docs.wto.org/imrd/directdoc.asp?DDFDocuments/t/G/TBTN26/UGA2363.docx</v>
      </c>
      <c r="T124" t="str">
        <f>HYPERLINK("https://docs.wto.org/imrd/directdoc.asp?DDFDocuments/u/G/TBTN26/UGA2363.docx", "https://docs.wto.org/imrd/directdoc.asp?DDFDocuments/u/G/TBTN26/UGA2363.docx")</f>
        <v>https://docs.wto.org/imrd/directdoc.asp?DDFDocuments/u/G/TBTN26/UGA2363.docx</v>
      </c>
      <c r="U124" t="str">
        <f>HYPERLINK("https://docs.wto.org/imrd/directdoc.asp?DDFDocuments/v/G/TBTN26/UGA2363.docx", "https://docs.wto.org/imrd/directdoc.asp?DDFDocuments/v/G/TBTN26/UGA2363.docx")</f>
        <v>https://docs.wto.org/imrd/directdoc.asp?DDFDocuments/v/G/TBTN26/UGA2363.docx</v>
      </c>
      <c r="V124" t="s">
        <v>46</v>
      </c>
      <c r="W124" t="s">
        <v>47</v>
      </c>
      <c r="X124" t="s">
        <v>46</v>
      </c>
      <c r="Y124" t="s">
        <v>47</v>
      </c>
      <c r="Z124" t="s">
        <v>47</v>
      </c>
      <c r="AA124" t="s">
        <v>47</v>
      </c>
      <c r="AB124" t="s">
        <v>47</v>
      </c>
      <c r="AC124" s="2" t="s">
        <v>515</v>
      </c>
      <c r="AD124" t="s">
        <v>41</v>
      </c>
      <c r="AE124" t="s">
        <v>41</v>
      </c>
      <c r="AF124" t="s">
        <v>41</v>
      </c>
      <c r="AG124" t="s">
        <v>41</v>
      </c>
      <c r="AH124" t="s">
        <v>41</v>
      </c>
      <c r="AI124" s="2" t="s">
        <v>41</v>
      </c>
    </row>
    <row r="125" spans="1:35" ht="180" x14ac:dyDescent="0.25">
      <c r="A125" s="8" t="s">
        <v>518</v>
      </c>
      <c r="B125" s="6" t="s">
        <v>52</v>
      </c>
      <c r="C125" s="7">
        <v>46155</v>
      </c>
      <c r="D125" s="9" t="str">
        <f>HYPERLINK("https://www.epingalert.org/en/Search?viewData= G/TBT/N/UGA/2365"," G/TBT/N/UGA/2365")</f>
        <v xml:space="preserve"> G/TBT/N/UGA/2365</v>
      </c>
      <c r="E125" s="8" t="s">
        <v>516</v>
      </c>
      <c r="F125" s="8" t="s">
        <v>517</v>
      </c>
      <c r="H125" s="8" t="s">
        <v>519</v>
      </c>
      <c r="I125" s="8" t="s">
        <v>512</v>
      </c>
      <c r="J125" s="8" t="s">
        <v>513</v>
      </c>
      <c r="K125" s="8" t="s">
        <v>41</v>
      </c>
      <c r="L125" s="8" t="s">
        <v>41</v>
      </c>
      <c r="M125" s="6"/>
      <c r="N125" s="7">
        <v>46215</v>
      </c>
      <c r="O125" s="7" t="s">
        <v>43</v>
      </c>
      <c r="P125" s="7" t="s">
        <v>43</v>
      </c>
      <c r="Q125" s="6" t="s">
        <v>44</v>
      </c>
      <c r="R125" s="8" t="s">
        <v>520</v>
      </c>
      <c r="S125" t="str">
        <f>HYPERLINK("https://docs.wto.org/imrd/directdoc.asp?DDFDocuments/t/G/TBTN26/UGA2365.docx", "https://docs.wto.org/imrd/directdoc.asp?DDFDocuments/t/G/TBTN26/UGA2365.docx")</f>
        <v>https://docs.wto.org/imrd/directdoc.asp?DDFDocuments/t/G/TBTN26/UGA2365.docx</v>
      </c>
      <c r="T125" t="str">
        <f>HYPERLINK("https://docs.wto.org/imrd/directdoc.asp?DDFDocuments/u/G/TBTN26/UGA2365.docx", "https://docs.wto.org/imrd/directdoc.asp?DDFDocuments/u/G/TBTN26/UGA2365.docx")</f>
        <v>https://docs.wto.org/imrd/directdoc.asp?DDFDocuments/u/G/TBTN26/UGA2365.docx</v>
      </c>
      <c r="U125" t="str">
        <f>HYPERLINK("https://docs.wto.org/imrd/directdoc.asp?DDFDocuments/v/G/TBTN26/UGA2365.docx", "https://docs.wto.org/imrd/directdoc.asp?DDFDocuments/v/G/TBTN26/UGA2365.docx")</f>
        <v>https://docs.wto.org/imrd/directdoc.asp?DDFDocuments/v/G/TBTN26/UGA2365.docx</v>
      </c>
      <c r="V125" t="s">
        <v>46</v>
      </c>
      <c r="W125" t="s">
        <v>47</v>
      </c>
      <c r="X125" t="s">
        <v>46</v>
      </c>
      <c r="Y125" t="s">
        <v>47</v>
      </c>
      <c r="Z125" t="s">
        <v>47</v>
      </c>
      <c r="AA125" t="s">
        <v>47</v>
      </c>
      <c r="AB125" t="s">
        <v>47</v>
      </c>
      <c r="AC125" s="2" t="s">
        <v>521</v>
      </c>
      <c r="AD125" t="s">
        <v>41</v>
      </c>
      <c r="AE125" t="s">
        <v>41</v>
      </c>
      <c r="AF125" t="s">
        <v>41</v>
      </c>
      <c r="AG125" t="s">
        <v>41</v>
      </c>
      <c r="AH125" t="s">
        <v>41</v>
      </c>
      <c r="AI125" s="2" t="s">
        <v>41</v>
      </c>
    </row>
    <row r="126" spans="1:35" ht="255" x14ac:dyDescent="0.25">
      <c r="A126" s="8" t="s">
        <v>524</v>
      </c>
      <c r="B126" s="6" t="s">
        <v>52</v>
      </c>
      <c r="C126" s="7">
        <v>46155</v>
      </c>
      <c r="D126" s="9" t="str">
        <f>HYPERLINK("https://www.epingalert.org/en/Search?viewData= G/TBT/N/UGA/2366"," G/TBT/N/UGA/2366")</f>
        <v xml:space="preserve"> G/TBT/N/UGA/2366</v>
      </c>
      <c r="E126" s="8" t="s">
        <v>522</v>
      </c>
      <c r="F126" s="8" t="s">
        <v>523</v>
      </c>
      <c r="H126" s="8" t="s">
        <v>511</v>
      </c>
      <c r="I126" s="8" t="s">
        <v>512</v>
      </c>
      <c r="J126" s="8" t="s">
        <v>513</v>
      </c>
      <c r="K126" s="8" t="s">
        <v>41</v>
      </c>
      <c r="L126" s="8" t="s">
        <v>41</v>
      </c>
      <c r="M126" s="6"/>
      <c r="N126" s="7">
        <v>46215</v>
      </c>
      <c r="O126" s="7" t="s">
        <v>43</v>
      </c>
      <c r="P126" s="7" t="s">
        <v>43</v>
      </c>
      <c r="Q126" s="6" t="s">
        <v>44</v>
      </c>
      <c r="R126" s="8" t="s">
        <v>525</v>
      </c>
      <c r="S126" t="str">
        <f>HYPERLINK("https://docs.wto.org/imrd/directdoc.asp?DDFDocuments/t/G/TBTN26/UGA2366.docx", "https://docs.wto.org/imrd/directdoc.asp?DDFDocuments/t/G/TBTN26/UGA2366.docx")</f>
        <v>https://docs.wto.org/imrd/directdoc.asp?DDFDocuments/t/G/TBTN26/UGA2366.docx</v>
      </c>
      <c r="T126" t="str">
        <f>HYPERLINK("https://docs.wto.org/imrd/directdoc.asp?DDFDocuments/u/G/TBTN26/UGA2366.docx", "https://docs.wto.org/imrd/directdoc.asp?DDFDocuments/u/G/TBTN26/UGA2366.docx")</f>
        <v>https://docs.wto.org/imrd/directdoc.asp?DDFDocuments/u/G/TBTN26/UGA2366.docx</v>
      </c>
      <c r="U126" t="str">
        <f>HYPERLINK("https://docs.wto.org/imrd/directdoc.asp?DDFDocuments/v/G/TBTN26/UGA2366.docx", "https://docs.wto.org/imrd/directdoc.asp?DDFDocuments/v/G/TBTN26/UGA2366.docx")</f>
        <v>https://docs.wto.org/imrd/directdoc.asp?DDFDocuments/v/G/TBTN26/UGA2366.docx</v>
      </c>
      <c r="V126" t="s">
        <v>46</v>
      </c>
      <c r="W126" t="s">
        <v>47</v>
      </c>
      <c r="X126" t="s">
        <v>46</v>
      </c>
      <c r="Y126" t="s">
        <v>47</v>
      </c>
      <c r="Z126" t="s">
        <v>47</v>
      </c>
      <c r="AA126" t="s">
        <v>47</v>
      </c>
      <c r="AB126" t="s">
        <v>47</v>
      </c>
      <c r="AC126" s="2" t="s">
        <v>526</v>
      </c>
      <c r="AD126" t="s">
        <v>41</v>
      </c>
      <c r="AE126" t="s">
        <v>41</v>
      </c>
      <c r="AF126" t="s">
        <v>41</v>
      </c>
      <c r="AG126" t="s">
        <v>41</v>
      </c>
      <c r="AH126" t="s">
        <v>41</v>
      </c>
      <c r="AI126" s="2" t="s">
        <v>41</v>
      </c>
    </row>
    <row r="127" spans="1:35" ht="240" x14ac:dyDescent="0.25">
      <c r="A127" s="8" t="s">
        <v>529</v>
      </c>
      <c r="B127" s="6" t="s">
        <v>52</v>
      </c>
      <c r="C127" s="7">
        <v>46155</v>
      </c>
      <c r="D127" s="9" t="str">
        <f>HYPERLINK("https://www.epingalert.org/en/Search?viewData= G/TBT/N/UGA/2367"," G/TBT/N/UGA/2367")</f>
        <v xml:space="preserve"> G/TBT/N/UGA/2367</v>
      </c>
      <c r="E127" s="8" t="s">
        <v>527</v>
      </c>
      <c r="F127" s="8" t="s">
        <v>528</v>
      </c>
      <c r="H127" s="8" t="s">
        <v>530</v>
      </c>
      <c r="I127" s="8" t="s">
        <v>512</v>
      </c>
      <c r="J127" s="8" t="s">
        <v>531</v>
      </c>
      <c r="K127" s="8" t="s">
        <v>41</v>
      </c>
      <c r="L127" s="8" t="s">
        <v>41</v>
      </c>
      <c r="M127" s="6"/>
      <c r="N127" s="7">
        <v>46215</v>
      </c>
      <c r="O127" s="7" t="s">
        <v>43</v>
      </c>
      <c r="P127" s="7" t="s">
        <v>43</v>
      </c>
      <c r="Q127" s="6" t="s">
        <v>44</v>
      </c>
      <c r="R127" s="8" t="s">
        <v>532</v>
      </c>
      <c r="S127" t="str">
        <f>HYPERLINK("https://docs.wto.org/imrd/directdoc.asp?DDFDocuments/t/G/TBTN26/UGA2367.docx", "https://docs.wto.org/imrd/directdoc.asp?DDFDocuments/t/G/TBTN26/UGA2367.docx")</f>
        <v>https://docs.wto.org/imrd/directdoc.asp?DDFDocuments/t/G/TBTN26/UGA2367.docx</v>
      </c>
      <c r="T127" t="str">
        <f>HYPERLINK("https://docs.wto.org/imrd/directdoc.asp?DDFDocuments/u/G/TBTN26/UGA2367.docx", "https://docs.wto.org/imrd/directdoc.asp?DDFDocuments/u/G/TBTN26/UGA2367.docx")</f>
        <v>https://docs.wto.org/imrd/directdoc.asp?DDFDocuments/u/G/TBTN26/UGA2367.docx</v>
      </c>
      <c r="U127" t="str">
        <f>HYPERLINK("https://docs.wto.org/imrd/directdoc.asp?DDFDocuments/v/G/TBTN26/UGA2367.docx", "https://docs.wto.org/imrd/directdoc.asp?DDFDocuments/v/G/TBTN26/UGA2367.docx")</f>
        <v>https://docs.wto.org/imrd/directdoc.asp?DDFDocuments/v/G/TBTN26/UGA2367.docx</v>
      </c>
      <c r="V127" t="s">
        <v>46</v>
      </c>
      <c r="W127" t="s">
        <v>47</v>
      </c>
      <c r="X127" t="s">
        <v>47</v>
      </c>
      <c r="Y127" t="s">
        <v>47</v>
      </c>
      <c r="Z127" t="s">
        <v>47</v>
      </c>
      <c r="AA127" t="s">
        <v>47</v>
      </c>
      <c r="AB127" t="s">
        <v>47</v>
      </c>
      <c r="AC127" s="2" t="s">
        <v>533</v>
      </c>
      <c r="AD127" t="s">
        <v>41</v>
      </c>
      <c r="AE127" t="s">
        <v>41</v>
      </c>
      <c r="AF127" t="s">
        <v>41</v>
      </c>
      <c r="AG127" t="s">
        <v>41</v>
      </c>
      <c r="AH127" t="s">
        <v>41</v>
      </c>
      <c r="AI127" s="2" t="s">
        <v>41</v>
      </c>
    </row>
    <row r="128" spans="1:35" ht="409.5" x14ac:dyDescent="0.25">
      <c r="A128" s="8" t="s">
        <v>536</v>
      </c>
      <c r="B128" s="6" t="s">
        <v>52</v>
      </c>
      <c r="C128" s="7">
        <v>46155</v>
      </c>
      <c r="D128" s="9" t="str">
        <f>HYPERLINK("https://www.epingalert.org/en/Search?viewData= G/TBT/N/UGA/2368"," G/TBT/N/UGA/2368")</f>
        <v xml:space="preserve"> G/TBT/N/UGA/2368</v>
      </c>
      <c r="E128" s="8" t="s">
        <v>534</v>
      </c>
      <c r="F128" s="8" t="s">
        <v>535</v>
      </c>
      <c r="H128" s="8" t="s">
        <v>537</v>
      </c>
      <c r="I128" s="8" t="s">
        <v>512</v>
      </c>
      <c r="J128" s="8" t="s">
        <v>538</v>
      </c>
      <c r="K128" s="8" t="s">
        <v>41</v>
      </c>
      <c r="L128" s="8" t="s">
        <v>41</v>
      </c>
      <c r="M128" s="6"/>
      <c r="N128" s="7">
        <v>46215</v>
      </c>
      <c r="O128" s="7" t="s">
        <v>43</v>
      </c>
      <c r="P128" s="7" t="s">
        <v>43</v>
      </c>
      <c r="Q128" s="6" t="s">
        <v>44</v>
      </c>
      <c r="R128" s="8" t="s">
        <v>539</v>
      </c>
      <c r="S128" t="str">
        <f>HYPERLINK("https://docs.wto.org/imrd/directdoc.asp?DDFDocuments/t/G/TBTN26/UGA2368.docx", "https://docs.wto.org/imrd/directdoc.asp?DDFDocuments/t/G/TBTN26/UGA2368.docx")</f>
        <v>https://docs.wto.org/imrd/directdoc.asp?DDFDocuments/t/G/TBTN26/UGA2368.docx</v>
      </c>
      <c r="T128" t="str">
        <f>HYPERLINK("https://docs.wto.org/imrd/directdoc.asp?DDFDocuments/u/G/TBTN26/UGA2368.docx", "https://docs.wto.org/imrd/directdoc.asp?DDFDocuments/u/G/TBTN26/UGA2368.docx")</f>
        <v>https://docs.wto.org/imrd/directdoc.asp?DDFDocuments/u/G/TBTN26/UGA2368.docx</v>
      </c>
      <c r="U128" t="str">
        <f>HYPERLINK("https://docs.wto.org/imrd/directdoc.asp?DDFDocuments/v/G/TBTN26/UGA2368.docx", "https://docs.wto.org/imrd/directdoc.asp?DDFDocuments/v/G/TBTN26/UGA2368.docx")</f>
        <v>https://docs.wto.org/imrd/directdoc.asp?DDFDocuments/v/G/TBTN26/UGA2368.docx</v>
      </c>
      <c r="V128" t="s">
        <v>47</v>
      </c>
      <c r="W128" t="s">
        <v>47</v>
      </c>
      <c r="X128" t="s">
        <v>46</v>
      </c>
      <c r="Y128" t="s">
        <v>47</v>
      </c>
      <c r="Z128" t="s">
        <v>47</v>
      </c>
      <c r="AA128" t="s">
        <v>47</v>
      </c>
      <c r="AB128" t="s">
        <v>47</v>
      </c>
      <c r="AC128" s="2" t="s">
        <v>540</v>
      </c>
      <c r="AD128" t="s">
        <v>41</v>
      </c>
      <c r="AE128" t="s">
        <v>41</v>
      </c>
      <c r="AF128" t="s">
        <v>41</v>
      </c>
      <c r="AG128" t="s">
        <v>41</v>
      </c>
      <c r="AH128" t="s">
        <v>41</v>
      </c>
      <c r="AI128" s="2" t="s">
        <v>41</v>
      </c>
    </row>
    <row r="129" spans="1:35" ht="165" x14ac:dyDescent="0.25">
      <c r="A129" s="8" t="s">
        <v>543</v>
      </c>
      <c r="B129" s="6" t="s">
        <v>52</v>
      </c>
      <c r="C129" s="7">
        <v>46155</v>
      </c>
      <c r="D129" s="9" t="str">
        <f>HYPERLINK("https://www.epingalert.org/en/Search?viewData= G/TBT/N/UGA/2369"," G/TBT/N/UGA/2369")</f>
        <v xml:space="preserve"> G/TBT/N/UGA/2369</v>
      </c>
      <c r="E129" s="8" t="s">
        <v>541</v>
      </c>
      <c r="F129" s="8" t="s">
        <v>542</v>
      </c>
      <c r="H129" s="8" t="s">
        <v>544</v>
      </c>
      <c r="I129" s="8" t="s">
        <v>100</v>
      </c>
      <c r="J129" s="8" t="s">
        <v>513</v>
      </c>
      <c r="K129" s="8" t="s">
        <v>41</v>
      </c>
      <c r="L129" s="8" t="s">
        <v>41</v>
      </c>
      <c r="M129" s="6"/>
      <c r="N129" s="7">
        <v>46215</v>
      </c>
      <c r="O129" s="7" t="s">
        <v>43</v>
      </c>
      <c r="P129" s="7" t="s">
        <v>43</v>
      </c>
      <c r="Q129" s="6" t="s">
        <v>44</v>
      </c>
      <c r="R129" s="8" t="s">
        <v>545</v>
      </c>
      <c r="S129" t="str">
        <f>HYPERLINK("https://docs.wto.org/imrd/directdoc.asp?DDFDocuments/t/G/TBTN26/UGA2369.docx", "https://docs.wto.org/imrd/directdoc.asp?DDFDocuments/t/G/TBTN26/UGA2369.docx")</f>
        <v>https://docs.wto.org/imrd/directdoc.asp?DDFDocuments/t/G/TBTN26/UGA2369.docx</v>
      </c>
      <c r="T129" t="str">
        <f>HYPERLINK("https://docs.wto.org/imrd/directdoc.asp?DDFDocuments/u/G/TBTN26/UGA2369.docx", "https://docs.wto.org/imrd/directdoc.asp?DDFDocuments/u/G/TBTN26/UGA2369.docx")</f>
        <v>https://docs.wto.org/imrd/directdoc.asp?DDFDocuments/u/G/TBTN26/UGA2369.docx</v>
      </c>
      <c r="U129" t="str">
        <f>HYPERLINK("https://docs.wto.org/imrd/directdoc.asp?DDFDocuments/v/G/TBTN26/UGA2369.docx", "https://docs.wto.org/imrd/directdoc.asp?DDFDocuments/v/G/TBTN26/UGA2369.docx")</f>
        <v>https://docs.wto.org/imrd/directdoc.asp?DDFDocuments/v/G/TBTN26/UGA2369.docx</v>
      </c>
      <c r="V129" t="s">
        <v>46</v>
      </c>
      <c r="W129" t="s">
        <v>47</v>
      </c>
      <c r="X129" t="s">
        <v>46</v>
      </c>
      <c r="Y129" t="s">
        <v>47</v>
      </c>
      <c r="Z129" t="s">
        <v>47</v>
      </c>
      <c r="AA129" t="s">
        <v>47</v>
      </c>
      <c r="AB129" t="s">
        <v>47</v>
      </c>
      <c r="AC129" s="2" t="s">
        <v>546</v>
      </c>
      <c r="AD129" t="s">
        <v>41</v>
      </c>
      <c r="AE129" t="s">
        <v>41</v>
      </c>
      <c r="AF129" t="s">
        <v>41</v>
      </c>
      <c r="AG129" t="s">
        <v>41</v>
      </c>
      <c r="AH129" t="s">
        <v>41</v>
      </c>
      <c r="AI129" s="2" t="s">
        <v>41</v>
      </c>
    </row>
    <row r="130" spans="1:35" ht="165" x14ac:dyDescent="0.25">
      <c r="A130" s="8" t="s">
        <v>549</v>
      </c>
      <c r="B130" s="6" t="s">
        <v>52</v>
      </c>
      <c r="C130" s="7">
        <v>46155</v>
      </c>
      <c r="D130" s="9" t="str">
        <f>HYPERLINK("https://www.epingalert.org/en/Search?viewData= G/TBT/N/UGA/2370"," G/TBT/N/UGA/2370")</f>
        <v xml:space="preserve"> G/TBT/N/UGA/2370</v>
      </c>
      <c r="E130" s="8" t="s">
        <v>547</v>
      </c>
      <c r="F130" s="8" t="s">
        <v>548</v>
      </c>
      <c r="H130" s="8" t="s">
        <v>544</v>
      </c>
      <c r="I130" s="8" t="s">
        <v>100</v>
      </c>
      <c r="J130" s="8" t="s">
        <v>205</v>
      </c>
      <c r="K130" s="8" t="s">
        <v>41</v>
      </c>
      <c r="L130" s="8" t="s">
        <v>41</v>
      </c>
      <c r="M130" s="6"/>
      <c r="N130" s="7">
        <v>46215</v>
      </c>
      <c r="O130" s="7" t="s">
        <v>43</v>
      </c>
      <c r="P130" s="7" t="s">
        <v>43</v>
      </c>
      <c r="Q130" s="6" t="s">
        <v>44</v>
      </c>
      <c r="R130" s="8" t="s">
        <v>550</v>
      </c>
      <c r="S130" t="str">
        <f>HYPERLINK("https://docs.wto.org/imrd/directdoc.asp?DDFDocuments/t/G/TBTN26/UGA2370.docx", "https://docs.wto.org/imrd/directdoc.asp?DDFDocuments/t/G/TBTN26/UGA2370.docx")</f>
        <v>https://docs.wto.org/imrd/directdoc.asp?DDFDocuments/t/G/TBTN26/UGA2370.docx</v>
      </c>
      <c r="T130" t="str">
        <f>HYPERLINK("https://docs.wto.org/imrd/directdoc.asp?DDFDocuments/u/G/TBTN26/UGA2370.docx", "https://docs.wto.org/imrd/directdoc.asp?DDFDocuments/u/G/TBTN26/UGA2370.docx")</f>
        <v>https://docs.wto.org/imrd/directdoc.asp?DDFDocuments/u/G/TBTN26/UGA2370.docx</v>
      </c>
      <c r="U130" t="str">
        <f>HYPERLINK("https://docs.wto.org/imrd/directdoc.asp?DDFDocuments/v/G/TBTN26/UGA2370.docx", "https://docs.wto.org/imrd/directdoc.asp?DDFDocuments/v/G/TBTN26/UGA2370.docx")</f>
        <v>https://docs.wto.org/imrd/directdoc.asp?DDFDocuments/v/G/TBTN26/UGA2370.docx</v>
      </c>
      <c r="V130" t="s">
        <v>46</v>
      </c>
      <c r="W130" t="s">
        <v>47</v>
      </c>
      <c r="X130" t="s">
        <v>47</v>
      </c>
      <c r="Y130" t="s">
        <v>47</v>
      </c>
      <c r="Z130" t="s">
        <v>47</v>
      </c>
      <c r="AA130" t="s">
        <v>47</v>
      </c>
      <c r="AB130" t="s">
        <v>47</v>
      </c>
      <c r="AC130" s="2" t="s">
        <v>551</v>
      </c>
      <c r="AD130" t="s">
        <v>41</v>
      </c>
      <c r="AE130" t="s">
        <v>41</v>
      </c>
      <c r="AF130" t="s">
        <v>41</v>
      </c>
      <c r="AG130" t="s">
        <v>41</v>
      </c>
      <c r="AH130" t="s">
        <v>41</v>
      </c>
      <c r="AI130" s="2" t="s">
        <v>41</v>
      </c>
    </row>
    <row r="131" spans="1:35" ht="195" x14ac:dyDescent="0.25">
      <c r="A131" s="8" t="s">
        <v>554</v>
      </c>
      <c r="B131" s="6" t="s">
        <v>52</v>
      </c>
      <c r="C131" s="7">
        <v>46155</v>
      </c>
      <c r="D131" s="9" t="str">
        <f>HYPERLINK("https://www.epingalert.org/en/Search?viewData= G/TBT/N/UGA/2371"," G/TBT/N/UGA/2371")</f>
        <v xml:space="preserve"> G/TBT/N/UGA/2371</v>
      </c>
      <c r="E131" s="8" t="s">
        <v>552</v>
      </c>
      <c r="F131" s="8" t="s">
        <v>553</v>
      </c>
      <c r="H131" s="8" t="s">
        <v>544</v>
      </c>
      <c r="I131" s="8" t="s">
        <v>100</v>
      </c>
      <c r="J131" s="8" t="s">
        <v>205</v>
      </c>
      <c r="K131" s="8" t="s">
        <v>41</v>
      </c>
      <c r="L131" s="8" t="s">
        <v>41</v>
      </c>
      <c r="M131" s="6"/>
      <c r="N131" s="7">
        <v>46215</v>
      </c>
      <c r="O131" s="7" t="s">
        <v>43</v>
      </c>
      <c r="P131" s="7" t="s">
        <v>43</v>
      </c>
      <c r="Q131" s="6" t="s">
        <v>44</v>
      </c>
      <c r="R131" s="8" t="s">
        <v>555</v>
      </c>
      <c r="S131" t="str">
        <f>HYPERLINK("https://docs.wto.org/imrd/directdoc.asp?DDFDocuments/t/G/TBTN26/UGA2371.docx", "https://docs.wto.org/imrd/directdoc.asp?DDFDocuments/t/G/TBTN26/UGA2371.docx")</f>
        <v>https://docs.wto.org/imrd/directdoc.asp?DDFDocuments/t/G/TBTN26/UGA2371.docx</v>
      </c>
      <c r="T131" t="str">
        <f>HYPERLINK("https://docs.wto.org/imrd/directdoc.asp?DDFDocuments/u/G/TBTN26/UGA2371.docx", "https://docs.wto.org/imrd/directdoc.asp?DDFDocuments/u/G/TBTN26/UGA2371.docx")</f>
        <v>https://docs.wto.org/imrd/directdoc.asp?DDFDocuments/u/G/TBTN26/UGA2371.docx</v>
      </c>
      <c r="U131" t="str">
        <f>HYPERLINK("https://docs.wto.org/imrd/directdoc.asp?DDFDocuments/v/G/TBTN26/UGA2371.docx", "https://docs.wto.org/imrd/directdoc.asp?DDFDocuments/v/G/TBTN26/UGA2371.docx")</f>
        <v>https://docs.wto.org/imrd/directdoc.asp?DDFDocuments/v/G/TBTN26/UGA2371.docx</v>
      </c>
      <c r="V131" t="s">
        <v>46</v>
      </c>
      <c r="W131" t="s">
        <v>47</v>
      </c>
      <c r="X131" t="s">
        <v>46</v>
      </c>
      <c r="Y131" t="s">
        <v>47</v>
      </c>
      <c r="Z131" t="s">
        <v>47</v>
      </c>
      <c r="AA131" t="s">
        <v>47</v>
      </c>
      <c r="AB131" t="s">
        <v>47</v>
      </c>
      <c r="AC131" s="2" t="s">
        <v>556</v>
      </c>
      <c r="AD131" t="s">
        <v>41</v>
      </c>
      <c r="AE131" t="s">
        <v>41</v>
      </c>
      <c r="AF131" t="s">
        <v>41</v>
      </c>
      <c r="AG131" t="s">
        <v>41</v>
      </c>
      <c r="AH131" t="s">
        <v>41</v>
      </c>
      <c r="AI131" s="2" t="s">
        <v>41</v>
      </c>
    </row>
    <row r="132" spans="1:35" ht="210" x14ac:dyDescent="0.25">
      <c r="A132" s="8" t="s">
        <v>310</v>
      </c>
      <c r="B132" s="6" t="s">
        <v>273</v>
      </c>
      <c r="C132" s="7">
        <v>46154</v>
      </c>
      <c r="D132" s="9" t="str">
        <f>HYPERLINK("https://www.epingalert.org/en/Search?viewData= G/TBT/N/AUS/198"," G/TBT/N/AUS/198")</f>
        <v xml:space="preserve"> G/TBT/N/AUS/198</v>
      </c>
      <c r="E132" s="8" t="s">
        <v>557</v>
      </c>
      <c r="F132" s="8" t="s">
        <v>309</v>
      </c>
      <c r="H132" s="8" t="s">
        <v>41</v>
      </c>
      <c r="I132" s="8" t="s">
        <v>558</v>
      </c>
      <c r="J132" s="8" t="s">
        <v>312</v>
      </c>
      <c r="K132" s="8" t="s">
        <v>313</v>
      </c>
      <c r="L132" s="8" t="s">
        <v>314</v>
      </c>
      <c r="M132" s="6"/>
      <c r="N132" s="7">
        <v>46214</v>
      </c>
      <c r="O132" s="7" t="s">
        <v>315</v>
      </c>
      <c r="P132" s="7" t="s">
        <v>316</v>
      </c>
      <c r="Q132" s="6" t="s">
        <v>44</v>
      </c>
      <c r="R132" s="8" t="s">
        <v>317</v>
      </c>
      <c r="S132" t="str">
        <f>HYPERLINK("https://docs.wto.org/imrd/directdoc.asp?DDFDocuments/t/G/TBTN26/AUS198.docx", "https://docs.wto.org/imrd/directdoc.asp?DDFDocuments/t/G/TBTN26/AUS198.docx")</f>
        <v>https://docs.wto.org/imrd/directdoc.asp?DDFDocuments/t/G/TBTN26/AUS198.docx</v>
      </c>
      <c r="T132" t="str">
        <f>HYPERLINK("https://docs.wto.org/imrd/directdoc.asp?DDFDocuments/u/G/TBTN26/AUS198.docx", "https://docs.wto.org/imrd/directdoc.asp?DDFDocuments/u/G/TBTN26/AUS198.docx")</f>
        <v>https://docs.wto.org/imrd/directdoc.asp?DDFDocuments/u/G/TBTN26/AUS198.docx</v>
      </c>
      <c r="U132" t="str">
        <f>HYPERLINK("https://docs.wto.org/imrd/directdoc.asp?DDFDocuments/v/G/TBTN26/AUS198.docx", "https://docs.wto.org/imrd/directdoc.asp?DDFDocuments/v/G/TBTN26/AUS198.docx")</f>
        <v>https://docs.wto.org/imrd/directdoc.asp?DDFDocuments/v/G/TBTN26/AUS198.docx</v>
      </c>
      <c r="V132" t="s">
        <v>46</v>
      </c>
      <c r="W132" t="s">
        <v>47</v>
      </c>
      <c r="X132" t="s">
        <v>47</v>
      </c>
      <c r="Y132" t="s">
        <v>47</v>
      </c>
      <c r="Z132" t="s">
        <v>47</v>
      </c>
      <c r="AA132" t="s">
        <v>47</v>
      </c>
      <c r="AB132" t="s">
        <v>47</v>
      </c>
      <c r="AC132" s="2" t="s">
        <v>318</v>
      </c>
      <c r="AD132" t="s">
        <v>41</v>
      </c>
      <c r="AE132" t="s">
        <v>41</v>
      </c>
      <c r="AF132" t="s">
        <v>41</v>
      </c>
      <c r="AG132" t="s">
        <v>41</v>
      </c>
      <c r="AH132" t="s">
        <v>41</v>
      </c>
      <c r="AI132" s="2" t="s">
        <v>41</v>
      </c>
    </row>
    <row r="133" spans="1:35" ht="45" x14ac:dyDescent="0.25">
      <c r="A133" s="8" t="s">
        <v>561</v>
      </c>
      <c r="B133" s="6" t="s">
        <v>208</v>
      </c>
      <c r="C133" s="7">
        <v>46154</v>
      </c>
      <c r="D133" s="9" t="str">
        <f>HYPERLINK("https://www.epingalert.org/en/Search?viewData= G/TBT/N/BRA/1632"," G/TBT/N/BRA/1632")</f>
        <v xml:space="preserve"> G/TBT/N/BRA/1632</v>
      </c>
      <c r="E133" s="8" t="s">
        <v>559</v>
      </c>
      <c r="F133" s="8" t="s">
        <v>560</v>
      </c>
      <c r="H133" s="8" t="s">
        <v>562</v>
      </c>
      <c r="I133" s="8" t="s">
        <v>563</v>
      </c>
      <c r="J133" s="8" t="s">
        <v>165</v>
      </c>
      <c r="K133" s="8" t="s">
        <v>41</v>
      </c>
      <c r="L133" s="8" t="s">
        <v>42</v>
      </c>
      <c r="M133" s="6"/>
      <c r="N133" s="7" t="s">
        <v>41</v>
      </c>
      <c r="O133" s="7" t="s">
        <v>564</v>
      </c>
      <c r="P133" s="7" t="s">
        <v>564</v>
      </c>
      <c r="Q133" s="6" t="s">
        <v>44</v>
      </c>
      <c r="R133" s="6"/>
      <c r="S133" t="str">
        <f>HYPERLINK("https://docs.wto.org/imrd/directdoc.asp?DDFDocuments/t/G/TBTN26/BRA1632.docx", "https://docs.wto.org/imrd/directdoc.asp?DDFDocuments/t/G/TBTN26/BRA1632.docx")</f>
        <v>https://docs.wto.org/imrd/directdoc.asp?DDFDocuments/t/G/TBTN26/BRA1632.docx</v>
      </c>
      <c r="T133" t="str">
        <f>HYPERLINK("https://docs.wto.org/imrd/directdoc.asp?DDFDocuments/u/G/TBTN26/BRA1632.docx", "https://docs.wto.org/imrd/directdoc.asp?DDFDocuments/u/G/TBTN26/BRA1632.docx")</f>
        <v>https://docs.wto.org/imrd/directdoc.asp?DDFDocuments/u/G/TBTN26/BRA1632.docx</v>
      </c>
      <c r="U133" t="str">
        <f>HYPERLINK("https://docs.wto.org/imrd/directdoc.asp?DDFDocuments/v/G/TBTN26/BRA1632.docx", "https://docs.wto.org/imrd/directdoc.asp?DDFDocuments/v/G/TBTN26/BRA1632.docx")</f>
        <v>https://docs.wto.org/imrd/directdoc.asp?DDFDocuments/v/G/TBTN26/BRA1632.docx</v>
      </c>
      <c r="V133" t="s">
        <v>46</v>
      </c>
      <c r="W133" t="s">
        <v>47</v>
      </c>
      <c r="X133" t="s">
        <v>47</v>
      </c>
      <c r="Y133" t="s">
        <v>47</v>
      </c>
      <c r="Z133" t="s">
        <v>47</v>
      </c>
      <c r="AA133" t="s">
        <v>47</v>
      </c>
      <c r="AB133" t="s">
        <v>47</v>
      </c>
      <c r="AC133" s="2" t="s">
        <v>565</v>
      </c>
      <c r="AD133" t="s">
        <v>41</v>
      </c>
      <c r="AE133" t="s">
        <v>41</v>
      </c>
      <c r="AF133" t="s">
        <v>41</v>
      </c>
      <c r="AG133" t="s">
        <v>41</v>
      </c>
      <c r="AH133" t="s">
        <v>41</v>
      </c>
      <c r="AI133" s="2" t="s">
        <v>41</v>
      </c>
    </row>
    <row r="134" spans="1:35" ht="75" x14ac:dyDescent="0.25">
      <c r="A134" s="8" t="s">
        <v>462</v>
      </c>
      <c r="B134" s="6" t="s">
        <v>459</v>
      </c>
      <c r="C134" s="7">
        <v>46154</v>
      </c>
      <c r="D134" s="9" t="str">
        <f>HYPERLINK("https://www.epingalert.org/en/Search?viewData= G/TBT/N/EGY/582"," G/TBT/N/EGY/582")</f>
        <v xml:space="preserve"> G/TBT/N/EGY/582</v>
      </c>
      <c r="E134" s="8" t="s">
        <v>566</v>
      </c>
      <c r="F134" s="8" t="s">
        <v>567</v>
      </c>
      <c r="H134" s="8" t="s">
        <v>41</v>
      </c>
      <c r="I134" s="8" t="s">
        <v>463</v>
      </c>
      <c r="J134" s="8" t="s">
        <v>165</v>
      </c>
      <c r="K134" s="8" t="s">
        <v>464</v>
      </c>
      <c r="L134" s="8" t="s">
        <v>41</v>
      </c>
      <c r="M134" s="6"/>
      <c r="N134" s="7">
        <v>46214</v>
      </c>
      <c r="O134" s="7" t="s">
        <v>43</v>
      </c>
      <c r="P134" s="7" t="s">
        <v>43</v>
      </c>
      <c r="Q134" s="6" t="s">
        <v>44</v>
      </c>
      <c r="R134" s="6"/>
      <c r="S134" t="str">
        <f>HYPERLINK("https://docs.wto.org/imrd/directdoc.asp?DDFDocuments/t/G/TBTN26/EGY582.docx", "https://docs.wto.org/imrd/directdoc.asp?DDFDocuments/t/G/TBTN26/EGY582.docx")</f>
        <v>https://docs.wto.org/imrd/directdoc.asp?DDFDocuments/t/G/TBTN26/EGY582.docx</v>
      </c>
      <c r="T134" t="str">
        <f>HYPERLINK("https://docs.wto.org/imrd/directdoc.asp?DDFDocuments/u/G/TBTN26/EGY582.docx", "https://docs.wto.org/imrd/directdoc.asp?DDFDocuments/u/G/TBTN26/EGY582.docx")</f>
        <v>https://docs.wto.org/imrd/directdoc.asp?DDFDocuments/u/G/TBTN26/EGY582.docx</v>
      </c>
      <c r="U134" t="str">
        <f>HYPERLINK("https://docs.wto.org/imrd/directdoc.asp?DDFDocuments/v/G/TBTN26/EGY582.docx", "https://docs.wto.org/imrd/directdoc.asp?DDFDocuments/v/G/TBTN26/EGY582.docx")</f>
        <v>https://docs.wto.org/imrd/directdoc.asp?DDFDocuments/v/G/TBTN26/EGY582.docx</v>
      </c>
      <c r="V134" t="s">
        <v>46</v>
      </c>
      <c r="W134" t="s">
        <v>47</v>
      </c>
      <c r="X134" t="s">
        <v>47</v>
      </c>
      <c r="Y134" t="s">
        <v>47</v>
      </c>
      <c r="Z134" t="s">
        <v>47</v>
      </c>
      <c r="AA134" t="s">
        <v>47</v>
      </c>
      <c r="AB134" t="s">
        <v>47</v>
      </c>
      <c r="AC134" s="2" t="s">
        <v>568</v>
      </c>
      <c r="AD134" t="s">
        <v>41</v>
      </c>
      <c r="AE134" t="s">
        <v>41</v>
      </c>
      <c r="AF134" t="s">
        <v>41</v>
      </c>
      <c r="AG134" t="s">
        <v>41</v>
      </c>
      <c r="AH134" t="s">
        <v>41</v>
      </c>
      <c r="AI134" s="2" t="s">
        <v>41</v>
      </c>
    </row>
    <row r="135" spans="1:35" ht="60" x14ac:dyDescent="0.25">
      <c r="A135" s="8" t="s">
        <v>462</v>
      </c>
      <c r="B135" s="6" t="s">
        <v>459</v>
      </c>
      <c r="C135" s="7">
        <v>46154</v>
      </c>
      <c r="D135" s="9" t="str">
        <f>HYPERLINK("https://www.epingalert.org/en/Search?viewData= G/TBT/N/EGY/583"," G/TBT/N/EGY/583")</f>
        <v xml:space="preserve"> G/TBT/N/EGY/583</v>
      </c>
      <c r="E135" s="8" t="s">
        <v>569</v>
      </c>
      <c r="F135" s="8" t="s">
        <v>570</v>
      </c>
      <c r="H135" s="8" t="s">
        <v>41</v>
      </c>
      <c r="I135" s="8" t="s">
        <v>463</v>
      </c>
      <c r="J135" s="8" t="s">
        <v>165</v>
      </c>
      <c r="K135" s="8" t="s">
        <v>464</v>
      </c>
      <c r="L135" s="8" t="s">
        <v>41</v>
      </c>
      <c r="M135" s="6"/>
      <c r="N135" s="7">
        <v>46214</v>
      </c>
      <c r="O135" s="7" t="s">
        <v>43</v>
      </c>
      <c r="P135" s="7" t="s">
        <v>43</v>
      </c>
      <c r="Q135" s="6" t="s">
        <v>44</v>
      </c>
      <c r="R135" s="6"/>
      <c r="S135" t="str">
        <f>HYPERLINK("https://docs.wto.org/imrd/directdoc.asp?DDFDocuments/t/G/TBTN26/EGY583.docx", "https://docs.wto.org/imrd/directdoc.asp?DDFDocuments/t/G/TBTN26/EGY583.docx")</f>
        <v>https://docs.wto.org/imrd/directdoc.asp?DDFDocuments/t/G/TBTN26/EGY583.docx</v>
      </c>
      <c r="T135" t="str">
        <f>HYPERLINK("https://docs.wto.org/imrd/directdoc.asp?DDFDocuments/u/G/TBTN26/EGY583.docx", "https://docs.wto.org/imrd/directdoc.asp?DDFDocuments/u/G/TBTN26/EGY583.docx")</f>
        <v>https://docs.wto.org/imrd/directdoc.asp?DDFDocuments/u/G/TBTN26/EGY583.docx</v>
      </c>
      <c r="U135" t="str">
        <f>HYPERLINK("https://docs.wto.org/imrd/directdoc.asp?DDFDocuments/v/G/TBTN26/EGY583.docx", "https://docs.wto.org/imrd/directdoc.asp?DDFDocuments/v/G/TBTN26/EGY583.docx")</f>
        <v>https://docs.wto.org/imrd/directdoc.asp?DDFDocuments/v/G/TBTN26/EGY583.docx</v>
      </c>
      <c r="V135" t="s">
        <v>46</v>
      </c>
      <c r="W135" t="s">
        <v>47</v>
      </c>
      <c r="X135" t="s">
        <v>47</v>
      </c>
      <c r="Y135" t="s">
        <v>47</v>
      </c>
      <c r="Z135" t="s">
        <v>47</v>
      </c>
      <c r="AA135" t="s">
        <v>47</v>
      </c>
      <c r="AB135" t="s">
        <v>47</v>
      </c>
      <c r="AC135" s="2" t="s">
        <v>571</v>
      </c>
      <c r="AD135" t="s">
        <v>41</v>
      </c>
      <c r="AE135" t="s">
        <v>41</v>
      </c>
      <c r="AF135" t="s">
        <v>41</v>
      </c>
      <c r="AG135" t="s">
        <v>41</v>
      </c>
      <c r="AH135" t="s">
        <v>41</v>
      </c>
      <c r="AI135" s="2" t="s">
        <v>41</v>
      </c>
    </row>
    <row r="136" spans="1:35" ht="120" x14ac:dyDescent="0.25">
      <c r="A136" s="8" t="s">
        <v>462</v>
      </c>
      <c r="B136" s="6" t="s">
        <v>459</v>
      </c>
      <c r="C136" s="7">
        <v>46154</v>
      </c>
      <c r="D136" s="9" t="str">
        <f>HYPERLINK("https://www.epingalert.org/en/Search?viewData= G/TBT/N/EGY/584"," G/TBT/N/EGY/584")</f>
        <v xml:space="preserve"> G/TBT/N/EGY/584</v>
      </c>
      <c r="E136" s="8" t="s">
        <v>572</v>
      </c>
      <c r="F136" s="8" t="s">
        <v>573</v>
      </c>
      <c r="H136" s="8" t="s">
        <v>41</v>
      </c>
      <c r="I136" s="8" t="s">
        <v>463</v>
      </c>
      <c r="J136" s="8" t="s">
        <v>165</v>
      </c>
      <c r="K136" s="8" t="s">
        <v>464</v>
      </c>
      <c r="L136" s="8" t="s">
        <v>41</v>
      </c>
      <c r="M136" s="6"/>
      <c r="N136" s="7">
        <v>46214</v>
      </c>
      <c r="O136" s="7" t="s">
        <v>43</v>
      </c>
      <c r="P136" s="7" t="s">
        <v>43</v>
      </c>
      <c r="Q136" s="6" t="s">
        <v>44</v>
      </c>
      <c r="R136" s="6"/>
      <c r="S136" t="str">
        <f>HYPERLINK("https://docs.wto.org/imrd/directdoc.asp?DDFDocuments/t/G/TBTN26/EGY584.docx", "https://docs.wto.org/imrd/directdoc.asp?DDFDocuments/t/G/TBTN26/EGY584.docx")</f>
        <v>https://docs.wto.org/imrd/directdoc.asp?DDFDocuments/t/G/TBTN26/EGY584.docx</v>
      </c>
      <c r="T136" t="str">
        <f>HYPERLINK("https://docs.wto.org/imrd/directdoc.asp?DDFDocuments/u/G/TBTN26/EGY584.docx", "https://docs.wto.org/imrd/directdoc.asp?DDFDocuments/u/G/TBTN26/EGY584.docx")</f>
        <v>https://docs.wto.org/imrd/directdoc.asp?DDFDocuments/u/G/TBTN26/EGY584.docx</v>
      </c>
      <c r="U136" t="str">
        <f>HYPERLINK("https://docs.wto.org/imrd/directdoc.asp?DDFDocuments/v/G/TBTN26/EGY584.docx", "https://docs.wto.org/imrd/directdoc.asp?DDFDocuments/v/G/TBTN26/EGY584.docx")</f>
        <v>https://docs.wto.org/imrd/directdoc.asp?DDFDocuments/v/G/TBTN26/EGY584.docx</v>
      </c>
      <c r="V136" t="s">
        <v>46</v>
      </c>
      <c r="W136" t="s">
        <v>47</v>
      </c>
      <c r="X136" t="s">
        <v>47</v>
      </c>
      <c r="Y136" t="s">
        <v>47</v>
      </c>
      <c r="Z136" t="s">
        <v>47</v>
      </c>
      <c r="AA136" t="s">
        <v>47</v>
      </c>
      <c r="AB136" t="s">
        <v>47</v>
      </c>
      <c r="AC136" s="2" t="s">
        <v>574</v>
      </c>
      <c r="AD136" t="s">
        <v>41</v>
      </c>
      <c r="AE136" t="s">
        <v>41</v>
      </c>
      <c r="AF136" t="s">
        <v>41</v>
      </c>
      <c r="AG136" t="s">
        <v>41</v>
      </c>
      <c r="AH136" t="s">
        <v>41</v>
      </c>
      <c r="AI136" s="2" t="s">
        <v>41</v>
      </c>
    </row>
    <row r="137" spans="1:35" ht="60" x14ac:dyDescent="0.25">
      <c r="A137" s="8" t="s">
        <v>462</v>
      </c>
      <c r="B137" s="6" t="s">
        <v>459</v>
      </c>
      <c r="C137" s="7">
        <v>46154</v>
      </c>
      <c r="D137" s="9" t="str">
        <f>HYPERLINK("https://www.epingalert.org/en/Search?viewData= G/TBT/N/EGY/585"," G/TBT/N/EGY/585")</f>
        <v xml:space="preserve"> G/TBT/N/EGY/585</v>
      </c>
      <c r="E137" s="8" t="s">
        <v>575</v>
      </c>
      <c r="F137" s="8" t="s">
        <v>576</v>
      </c>
      <c r="H137" s="8" t="s">
        <v>41</v>
      </c>
      <c r="I137" s="8" t="s">
        <v>463</v>
      </c>
      <c r="J137" s="8" t="s">
        <v>165</v>
      </c>
      <c r="K137" s="8" t="s">
        <v>41</v>
      </c>
      <c r="L137" s="8" t="s">
        <v>41</v>
      </c>
      <c r="M137" s="6"/>
      <c r="N137" s="7">
        <v>46214</v>
      </c>
      <c r="O137" s="7" t="s">
        <v>43</v>
      </c>
      <c r="P137" s="7" t="s">
        <v>43</v>
      </c>
      <c r="Q137" s="6" t="s">
        <v>44</v>
      </c>
      <c r="R137" s="6"/>
      <c r="S137" t="str">
        <f>HYPERLINK("https://docs.wto.org/imrd/directdoc.asp?DDFDocuments/t/G/TBTN26/EGY585.docx", "https://docs.wto.org/imrd/directdoc.asp?DDFDocuments/t/G/TBTN26/EGY585.docx")</f>
        <v>https://docs.wto.org/imrd/directdoc.asp?DDFDocuments/t/G/TBTN26/EGY585.docx</v>
      </c>
      <c r="T137" t="str">
        <f>HYPERLINK("https://docs.wto.org/imrd/directdoc.asp?DDFDocuments/u/G/TBTN26/EGY585.docx", "https://docs.wto.org/imrd/directdoc.asp?DDFDocuments/u/G/TBTN26/EGY585.docx")</f>
        <v>https://docs.wto.org/imrd/directdoc.asp?DDFDocuments/u/G/TBTN26/EGY585.docx</v>
      </c>
      <c r="U137" t="str">
        <f>HYPERLINK("https://docs.wto.org/imrd/directdoc.asp?DDFDocuments/v/G/TBTN26/EGY585.docx", "https://docs.wto.org/imrd/directdoc.asp?DDFDocuments/v/G/TBTN26/EGY585.docx")</f>
        <v>https://docs.wto.org/imrd/directdoc.asp?DDFDocuments/v/G/TBTN26/EGY585.docx</v>
      </c>
      <c r="V137" t="s">
        <v>46</v>
      </c>
      <c r="W137" t="s">
        <v>47</v>
      </c>
      <c r="X137" t="s">
        <v>47</v>
      </c>
      <c r="Y137" t="s">
        <v>47</v>
      </c>
      <c r="Z137" t="s">
        <v>47</v>
      </c>
      <c r="AA137" t="s">
        <v>47</v>
      </c>
      <c r="AB137" t="s">
        <v>47</v>
      </c>
      <c r="AC137" s="2" t="s">
        <v>577</v>
      </c>
      <c r="AD137" t="s">
        <v>41</v>
      </c>
      <c r="AE137" t="s">
        <v>41</v>
      </c>
      <c r="AF137" t="s">
        <v>41</v>
      </c>
      <c r="AG137" t="s">
        <v>41</v>
      </c>
      <c r="AH137" t="s">
        <v>41</v>
      </c>
      <c r="AI137" s="2" t="s">
        <v>41</v>
      </c>
    </row>
    <row r="138" spans="1:35" ht="75" x14ac:dyDescent="0.25">
      <c r="A138" s="8" t="s">
        <v>462</v>
      </c>
      <c r="B138" s="6" t="s">
        <v>459</v>
      </c>
      <c r="C138" s="7">
        <v>46154</v>
      </c>
      <c r="D138" s="9" t="str">
        <f>HYPERLINK("https://www.epingalert.org/en/Search?viewData= G/TBT/N/EGY/586"," G/TBT/N/EGY/586")</f>
        <v xml:space="preserve"> G/TBT/N/EGY/586</v>
      </c>
      <c r="E138" s="8" t="s">
        <v>578</v>
      </c>
      <c r="F138" s="8" t="s">
        <v>579</v>
      </c>
      <c r="H138" s="8" t="s">
        <v>41</v>
      </c>
      <c r="I138" s="8" t="s">
        <v>463</v>
      </c>
      <c r="J138" s="8" t="s">
        <v>165</v>
      </c>
      <c r="K138" s="8" t="s">
        <v>464</v>
      </c>
      <c r="L138" s="8" t="s">
        <v>41</v>
      </c>
      <c r="M138" s="6"/>
      <c r="N138" s="7">
        <v>46214</v>
      </c>
      <c r="O138" s="7" t="s">
        <v>43</v>
      </c>
      <c r="P138" s="7" t="s">
        <v>43</v>
      </c>
      <c r="Q138" s="6" t="s">
        <v>44</v>
      </c>
      <c r="R138" s="6"/>
      <c r="S138" t="str">
        <f>HYPERLINK("https://docs.wto.org/imrd/directdoc.asp?DDFDocuments/t/G/TBTN26/EGY586.docx", "https://docs.wto.org/imrd/directdoc.asp?DDFDocuments/t/G/TBTN26/EGY586.docx")</f>
        <v>https://docs.wto.org/imrd/directdoc.asp?DDFDocuments/t/G/TBTN26/EGY586.docx</v>
      </c>
      <c r="T138" t="str">
        <f>HYPERLINK("https://docs.wto.org/imrd/directdoc.asp?DDFDocuments/u/G/TBTN26/EGY586.docx", "https://docs.wto.org/imrd/directdoc.asp?DDFDocuments/u/G/TBTN26/EGY586.docx")</f>
        <v>https://docs.wto.org/imrd/directdoc.asp?DDFDocuments/u/G/TBTN26/EGY586.docx</v>
      </c>
      <c r="U138" t="str">
        <f>HYPERLINK("https://docs.wto.org/imrd/directdoc.asp?DDFDocuments/v/G/TBTN26/EGY586.docx", "https://docs.wto.org/imrd/directdoc.asp?DDFDocuments/v/G/TBTN26/EGY586.docx")</f>
        <v>https://docs.wto.org/imrd/directdoc.asp?DDFDocuments/v/G/TBTN26/EGY586.docx</v>
      </c>
      <c r="V138" t="s">
        <v>46</v>
      </c>
      <c r="W138" t="s">
        <v>47</v>
      </c>
      <c r="X138" t="s">
        <v>47</v>
      </c>
      <c r="Y138" t="s">
        <v>47</v>
      </c>
      <c r="Z138" t="s">
        <v>47</v>
      </c>
      <c r="AA138" t="s">
        <v>47</v>
      </c>
      <c r="AB138" t="s">
        <v>47</v>
      </c>
      <c r="AC138" s="2" t="s">
        <v>580</v>
      </c>
      <c r="AD138" t="s">
        <v>41</v>
      </c>
      <c r="AE138" t="s">
        <v>41</v>
      </c>
      <c r="AF138" t="s">
        <v>41</v>
      </c>
      <c r="AG138" t="s">
        <v>41</v>
      </c>
      <c r="AH138" t="s">
        <v>41</v>
      </c>
      <c r="AI138" s="2" t="s">
        <v>41</v>
      </c>
    </row>
    <row r="139" spans="1:35" ht="45" x14ac:dyDescent="0.25">
      <c r="A139" s="8" t="s">
        <v>583</v>
      </c>
      <c r="B139" s="6" t="s">
        <v>113</v>
      </c>
      <c r="C139" s="7">
        <v>46154</v>
      </c>
      <c r="D139" s="9" t="str">
        <f>HYPERLINK("https://www.epingalert.org/en/Search?viewData= G/TBT/N/EU/1207"," G/TBT/N/EU/1207")</f>
        <v xml:space="preserve"> G/TBT/N/EU/1207</v>
      </c>
      <c r="E139" s="8" t="s">
        <v>581</v>
      </c>
      <c r="F139" s="8" t="s">
        <v>582</v>
      </c>
      <c r="H139" s="8" t="s">
        <v>41</v>
      </c>
      <c r="I139" s="8" t="s">
        <v>584</v>
      </c>
      <c r="J139" s="8" t="s">
        <v>109</v>
      </c>
      <c r="K139" s="8" t="s">
        <v>585</v>
      </c>
      <c r="L139" s="8" t="s">
        <v>41</v>
      </c>
      <c r="M139" s="6"/>
      <c r="N139" s="7">
        <v>46214</v>
      </c>
      <c r="O139" s="7" t="s">
        <v>121</v>
      </c>
      <c r="P139" s="7" t="s">
        <v>586</v>
      </c>
      <c r="Q139" s="6" t="s">
        <v>44</v>
      </c>
      <c r="R139" s="8" t="s">
        <v>587</v>
      </c>
      <c r="S139" t="str">
        <f>HYPERLINK("https://docs.wto.org/imrd/directdoc.asp?DDFDocuments/t/G/TBTN26/EU1207.docx", "https://docs.wto.org/imrd/directdoc.asp?DDFDocuments/t/G/TBTN26/EU1207.docx")</f>
        <v>https://docs.wto.org/imrd/directdoc.asp?DDFDocuments/t/G/TBTN26/EU1207.docx</v>
      </c>
      <c r="T139" t="str">
        <f>HYPERLINK("https://docs.wto.org/imrd/directdoc.asp?DDFDocuments/u/G/TBTN26/EU1207.docx", "https://docs.wto.org/imrd/directdoc.asp?DDFDocuments/u/G/TBTN26/EU1207.docx")</f>
        <v>https://docs.wto.org/imrd/directdoc.asp?DDFDocuments/u/G/TBTN26/EU1207.docx</v>
      </c>
      <c r="U139" t="str">
        <f>HYPERLINK("https://docs.wto.org/imrd/directdoc.asp?DDFDocuments/v/G/TBTN26/EU1207.docx", "https://docs.wto.org/imrd/directdoc.asp?DDFDocuments/v/G/TBTN26/EU1207.docx")</f>
        <v>https://docs.wto.org/imrd/directdoc.asp?DDFDocuments/v/G/TBTN26/EU1207.docx</v>
      </c>
      <c r="V139" t="s">
        <v>46</v>
      </c>
      <c r="W139" t="s">
        <v>47</v>
      </c>
      <c r="X139" t="s">
        <v>47</v>
      </c>
      <c r="Y139" t="s">
        <v>47</v>
      </c>
      <c r="Z139" t="s">
        <v>47</v>
      </c>
      <c r="AA139" t="s">
        <v>47</v>
      </c>
      <c r="AB139" t="s">
        <v>47</v>
      </c>
      <c r="AC139" s="2" t="s">
        <v>588</v>
      </c>
      <c r="AD139" t="s">
        <v>41</v>
      </c>
      <c r="AE139" t="s">
        <v>41</v>
      </c>
      <c r="AF139" t="s">
        <v>41</v>
      </c>
      <c r="AG139" t="s">
        <v>41</v>
      </c>
      <c r="AH139" t="s">
        <v>41</v>
      </c>
      <c r="AI139" s="2" t="s">
        <v>41</v>
      </c>
    </row>
    <row r="140" spans="1:35" ht="90" x14ac:dyDescent="0.25">
      <c r="A140" s="8" t="s">
        <v>592</v>
      </c>
      <c r="B140" s="6" t="s">
        <v>589</v>
      </c>
      <c r="C140" s="7">
        <v>46154</v>
      </c>
      <c r="D140" s="9" t="str">
        <f>HYPERLINK("https://www.epingalert.org/en/Search?viewData= G/TBT/N/GBR/122"," G/TBT/N/GBR/122")</f>
        <v xml:space="preserve"> G/TBT/N/GBR/122</v>
      </c>
      <c r="E140" s="8" t="s">
        <v>590</v>
      </c>
      <c r="F140" s="8" t="s">
        <v>591</v>
      </c>
      <c r="H140" s="8" t="s">
        <v>41</v>
      </c>
      <c r="I140" s="8" t="s">
        <v>593</v>
      </c>
      <c r="J140" s="8" t="s">
        <v>594</v>
      </c>
      <c r="K140" s="8" t="s">
        <v>41</v>
      </c>
      <c r="L140" s="8" t="s">
        <v>496</v>
      </c>
      <c r="M140" s="6"/>
      <c r="N140" s="7" t="s">
        <v>41</v>
      </c>
      <c r="O140" s="7">
        <v>46142</v>
      </c>
      <c r="P140" s="7">
        <v>46163</v>
      </c>
      <c r="Q140" s="6" t="s">
        <v>44</v>
      </c>
      <c r="R140" s="8" t="s">
        <v>595</v>
      </c>
      <c r="S140" t="str">
        <f>HYPERLINK("https://docs.wto.org/imrd/directdoc.asp?DDFDocuments/t/G/TBTN26/GBR122.docx", "https://docs.wto.org/imrd/directdoc.asp?DDFDocuments/t/G/TBTN26/GBR122.docx")</f>
        <v>https://docs.wto.org/imrd/directdoc.asp?DDFDocuments/t/G/TBTN26/GBR122.docx</v>
      </c>
      <c r="T140" t="str">
        <f>HYPERLINK("https://docs.wto.org/imrd/directdoc.asp?DDFDocuments/u/G/TBTN26/GBR122.docx", "https://docs.wto.org/imrd/directdoc.asp?DDFDocuments/u/G/TBTN26/GBR122.docx")</f>
        <v>https://docs.wto.org/imrd/directdoc.asp?DDFDocuments/u/G/TBTN26/GBR122.docx</v>
      </c>
      <c r="U140" t="str">
        <f>HYPERLINK("https://docs.wto.org/imrd/directdoc.asp?DDFDocuments/v/G/TBTN26/GBR122.docx", "https://docs.wto.org/imrd/directdoc.asp?DDFDocuments/v/G/TBTN26/GBR122.docx")</f>
        <v>https://docs.wto.org/imrd/directdoc.asp?DDFDocuments/v/G/TBTN26/GBR122.docx</v>
      </c>
      <c r="V140" t="s">
        <v>47</v>
      </c>
      <c r="W140" t="s">
        <v>47</v>
      </c>
      <c r="X140" t="s">
        <v>47</v>
      </c>
      <c r="Y140" t="s">
        <v>47</v>
      </c>
      <c r="Z140" t="s">
        <v>47</v>
      </c>
      <c r="AA140" t="s">
        <v>47</v>
      </c>
      <c r="AB140" t="s">
        <v>46</v>
      </c>
      <c r="AC140" s="2" t="s">
        <v>596</v>
      </c>
      <c r="AD140" t="s">
        <v>41</v>
      </c>
      <c r="AE140" t="s">
        <v>41</v>
      </c>
      <c r="AF140" t="s">
        <v>41</v>
      </c>
      <c r="AG140" t="s">
        <v>41</v>
      </c>
      <c r="AH140" t="s">
        <v>41</v>
      </c>
      <c r="AI140" s="2" t="s">
        <v>41</v>
      </c>
    </row>
    <row r="141" spans="1:35" ht="75" x14ac:dyDescent="0.25">
      <c r="A141" s="8" t="s">
        <v>600</v>
      </c>
      <c r="B141" s="6" t="s">
        <v>597</v>
      </c>
      <c r="C141" s="7">
        <v>46154</v>
      </c>
      <c r="D141" s="9" t="str">
        <f>HYPERLINK("https://www.epingalert.org/en/Search?viewData= G/TBT/N/GHA/59"," G/TBT/N/GHA/59")</f>
        <v xml:space="preserve"> G/TBT/N/GHA/59</v>
      </c>
      <c r="E141" s="8" t="s">
        <v>598</v>
      </c>
      <c r="F141" s="8" t="s">
        <v>599</v>
      </c>
      <c r="H141" s="8" t="s">
        <v>601</v>
      </c>
      <c r="I141" s="8" t="s">
        <v>602</v>
      </c>
      <c r="J141" s="8" t="s">
        <v>165</v>
      </c>
      <c r="K141" s="8" t="s">
        <v>41</v>
      </c>
      <c r="L141" s="8" t="s">
        <v>41</v>
      </c>
      <c r="M141" s="6"/>
      <c r="N141" s="7">
        <v>46214</v>
      </c>
      <c r="O141" s="7" t="s">
        <v>43</v>
      </c>
      <c r="P141" s="7" t="s">
        <v>358</v>
      </c>
      <c r="Q141" s="6" t="s">
        <v>44</v>
      </c>
      <c r="R141" s="8" t="s">
        <v>603</v>
      </c>
      <c r="S141" t="str">
        <f>HYPERLINK("https://docs.wto.org/imrd/directdoc.asp?DDFDocuments/t/G/TBTN26/GHA59.docx", "https://docs.wto.org/imrd/directdoc.asp?DDFDocuments/t/G/TBTN26/GHA59.docx")</f>
        <v>https://docs.wto.org/imrd/directdoc.asp?DDFDocuments/t/G/TBTN26/GHA59.docx</v>
      </c>
      <c r="T141" t="str">
        <f>HYPERLINK("https://docs.wto.org/imrd/directdoc.asp?DDFDocuments/u/G/TBTN26/GHA59.docx", "https://docs.wto.org/imrd/directdoc.asp?DDFDocuments/u/G/TBTN26/GHA59.docx")</f>
        <v>https://docs.wto.org/imrd/directdoc.asp?DDFDocuments/u/G/TBTN26/GHA59.docx</v>
      </c>
      <c r="U141" t="str">
        <f>HYPERLINK("https://docs.wto.org/imrd/directdoc.asp?DDFDocuments/v/G/TBTN26/GHA59.docx", "https://docs.wto.org/imrd/directdoc.asp?DDFDocuments/v/G/TBTN26/GHA59.docx")</f>
        <v>https://docs.wto.org/imrd/directdoc.asp?DDFDocuments/v/G/TBTN26/GHA59.docx</v>
      </c>
      <c r="V141" t="s">
        <v>47</v>
      </c>
      <c r="W141" t="s">
        <v>47</v>
      </c>
      <c r="X141" t="s">
        <v>46</v>
      </c>
      <c r="Y141" t="s">
        <v>47</v>
      </c>
      <c r="Z141" t="s">
        <v>47</v>
      </c>
      <c r="AA141" t="s">
        <v>47</v>
      </c>
      <c r="AB141" t="s">
        <v>47</v>
      </c>
      <c r="AC141" s="2" t="s">
        <v>41</v>
      </c>
      <c r="AD141" t="s">
        <v>41</v>
      </c>
      <c r="AE141" t="s">
        <v>41</v>
      </c>
      <c r="AF141" t="s">
        <v>41</v>
      </c>
      <c r="AG141" t="s">
        <v>41</v>
      </c>
      <c r="AH141" t="s">
        <v>41</v>
      </c>
      <c r="AI141" s="2" t="s">
        <v>41</v>
      </c>
    </row>
    <row r="142" spans="1:35" ht="45" x14ac:dyDescent="0.25">
      <c r="A142" s="8" t="s">
        <v>600</v>
      </c>
      <c r="B142" s="6" t="s">
        <v>597</v>
      </c>
      <c r="C142" s="7">
        <v>46154</v>
      </c>
      <c r="D142" s="9" t="str">
        <f>HYPERLINK("https://www.epingalert.org/en/Search?viewData= G/TBT/N/GHA/60"," G/TBT/N/GHA/60")</f>
        <v xml:space="preserve"> G/TBT/N/GHA/60</v>
      </c>
      <c r="E142" s="8" t="s">
        <v>604</v>
      </c>
      <c r="F142" s="8" t="s">
        <v>605</v>
      </c>
      <c r="H142" s="8" t="s">
        <v>601</v>
      </c>
      <c r="I142" s="8" t="s">
        <v>606</v>
      </c>
      <c r="J142" s="8" t="s">
        <v>607</v>
      </c>
      <c r="K142" s="8" t="s">
        <v>41</v>
      </c>
      <c r="L142" s="8" t="s">
        <v>41</v>
      </c>
      <c r="M142" s="6"/>
      <c r="N142" s="7">
        <v>46214</v>
      </c>
      <c r="O142" s="7" t="s">
        <v>43</v>
      </c>
      <c r="P142" s="7" t="s">
        <v>358</v>
      </c>
      <c r="Q142" s="6" t="s">
        <v>44</v>
      </c>
      <c r="R142" s="8" t="s">
        <v>608</v>
      </c>
      <c r="S142" t="str">
        <f>HYPERLINK("https://docs.wto.org/imrd/directdoc.asp?DDFDocuments/t/G/TBTN26/GHA60.docx", "https://docs.wto.org/imrd/directdoc.asp?DDFDocuments/t/G/TBTN26/GHA60.docx")</f>
        <v>https://docs.wto.org/imrd/directdoc.asp?DDFDocuments/t/G/TBTN26/GHA60.docx</v>
      </c>
      <c r="T142" t="str">
        <f>HYPERLINK("https://docs.wto.org/imrd/directdoc.asp?DDFDocuments/u/G/TBTN26/GHA60.docx", "https://docs.wto.org/imrd/directdoc.asp?DDFDocuments/u/G/TBTN26/GHA60.docx")</f>
        <v>https://docs.wto.org/imrd/directdoc.asp?DDFDocuments/u/G/TBTN26/GHA60.docx</v>
      </c>
      <c r="U142" t="str">
        <f>HYPERLINK("https://docs.wto.org/imrd/directdoc.asp?DDFDocuments/v/G/TBTN26/GHA60.docx", "https://docs.wto.org/imrd/directdoc.asp?DDFDocuments/v/G/TBTN26/GHA60.docx")</f>
        <v>https://docs.wto.org/imrd/directdoc.asp?DDFDocuments/v/G/TBTN26/GHA60.docx</v>
      </c>
      <c r="V142" t="s">
        <v>47</v>
      </c>
      <c r="W142" t="s">
        <v>47</v>
      </c>
      <c r="X142" t="s">
        <v>46</v>
      </c>
      <c r="Y142" t="s">
        <v>47</v>
      </c>
      <c r="Z142" t="s">
        <v>47</v>
      </c>
      <c r="AA142" t="s">
        <v>47</v>
      </c>
      <c r="AB142" t="s">
        <v>47</v>
      </c>
      <c r="AC142" s="2" t="s">
        <v>41</v>
      </c>
      <c r="AD142" t="s">
        <v>41</v>
      </c>
      <c r="AE142" t="s">
        <v>41</v>
      </c>
      <c r="AF142" t="s">
        <v>41</v>
      </c>
      <c r="AG142" t="s">
        <v>41</v>
      </c>
      <c r="AH142" t="s">
        <v>41</v>
      </c>
      <c r="AI142" s="2" t="s">
        <v>41</v>
      </c>
    </row>
    <row r="143" spans="1:35" ht="60" x14ac:dyDescent="0.25">
      <c r="A143" s="8" t="s">
        <v>600</v>
      </c>
      <c r="B143" s="6" t="s">
        <v>597</v>
      </c>
      <c r="C143" s="7">
        <v>46154</v>
      </c>
      <c r="D143" s="9" t="str">
        <f>HYPERLINK("https://www.epingalert.org/en/Search?viewData= G/TBT/N/GHA/61"," G/TBT/N/GHA/61")</f>
        <v xml:space="preserve"> G/TBT/N/GHA/61</v>
      </c>
      <c r="E143" s="8" t="s">
        <v>609</v>
      </c>
      <c r="F143" s="8" t="s">
        <v>610</v>
      </c>
      <c r="H143" s="8" t="s">
        <v>601</v>
      </c>
      <c r="I143" s="8" t="s">
        <v>606</v>
      </c>
      <c r="J143" s="8" t="s">
        <v>165</v>
      </c>
      <c r="K143" s="8" t="s">
        <v>41</v>
      </c>
      <c r="L143" s="8" t="s">
        <v>41</v>
      </c>
      <c r="M143" s="6"/>
      <c r="N143" s="7">
        <v>46214</v>
      </c>
      <c r="O143" s="7" t="s">
        <v>43</v>
      </c>
      <c r="P143" s="7" t="s">
        <v>358</v>
      </c>
      <c r="Q143" s="6" t="s">
        <v>44</v>
      </c>
      <c r="R143" s="8" t="s">
        <v>611</v>
      </c>
      <c r="S143" t="str">
        <f>HYPERLINK("https://docs.wto.org/imrd/directdoc.asp?DDFDocuments/t/G/TBTN26/GHA61.docx", "https://docs.wto.org/imrd/directdoc.asp?DDFDocuments/t/G/TBTN26/GHA61.docx")</f>
        <v>https://docs.wto.org/imrd/directdoc.asp?DDFDocuments/t/G/TBTN26/GHA61.docx</v>
      </c>
      <c r="T143" t="str">
        <f>HYPERLINK("https://docs.wto.org/imrd/directdoc.asp?DDFDocuments/u/G/TBTN26/GHA61.docx", "https://docs.wto.org/imrd/directdoc.asp?DDFDocuments/u/G/TBTN26/GHA61.docx")</f>
        <v>https://docs.wto.org/imrd/directdoc.asp?DDFDocuments/u/G/TBTN26/GHA61.docx</v>
      </c>
      <c r="U143" t="str">
        <f>HYPERLINK("https://docs.wto.org/imrd/directdoc.asp?DDFDocuments/v/G/TBTN26/GHA61.docx", "https://docs.wto.org/imrd/directdoc.asp?DDFDocuments/v/G/TBTN26/GHA61.docx")</f>
        <v>https://docs.wto.org/imrd/directdoc.asp?DDFDocuments/v/G/TBTN26/GHA61.docx</v>
      </c>
      <c r="V143" t="s">
        <v>47</v>
      </c>
      <c r="W143" t="s">
        <v>47</v>
      </c>
      <c r="X143" t="s">
        <v>46</v>
      </c>
      <c r="Y143" t="s">
        <v>47</v>
      </c>
      <c r="Z143" t="s">
        <v>47</v>
      </c>
      <c r="AA143" t="s">
        <v>47</v>
      </c>
      <c r="AB143" t="s">
        <v>47</v>
      </c>
      <c r="AC143" s="2" t="s">
        <v>41</v>
      </c>
      <c r="AD143" t="s">
        <v>41</v>
      </c>
      <c r="AE143" t="s">
        <v>41</v>
      </c>
      <c r="AF143" t="s">
        <v>41</v>
      </c>
      <c r="AG143" t="s">
        <v>41</v>
      </c>
      <c r="AH143" t="s">
        <v>41</v>
      </c>
      <c r="AI143" s="2" t="s">
        <v>41</v>
      </c>
    </row>
    <row r="144" spans="1:35" ht="135" x14ac:dyDescent="0.25">
      <c r="A144" s="8" t="s">
        <v>600</v>
      </c>
      <c r="B144" s="6" t="s">
        <v>597</v>
      </c>
      <c r="C144" s="7">
        <v>46154</v>
      </c>
      <c r="D144" s="9" t="str">
        <f>HYPERLINK("https://www.epingalert.org/en/Search?viewData= G/TBT/N/GHA/62"," G/TBT/N/GHA/62")</f>
        <v xml:space="preserve"> G/TBT/N/GHA/62</v>
      </c>
      <c r="E144" s="8" t="s">
        <v>612</v>
      </c>
      <c r="F144" s="8" t="s">
        <v>613</v>
      </c>
      <c r="H144" s="8" t="s">
        <v>601</v>
      </c>
      <c r="I144" s="8" t="s">
        <v>614</v>
      </c>
      <c r="J144" s="8" t="s">
        <v>607</v>
      </c>
      <c r="K144" s="8" t="s">
        <v>41</v>
      </c>
      <c r="L144" s="8" t="s">
        <v>615</v>
      </c>
      <c r="M144" s="6"/>
      <c r="N144" s="7">
        <v>46214</v>
      </c>
      <c r="O144" s="7" t="s">
        <v>43</v>
      </c>
      <c r="P144" s="7" t="s">
        <v>358</v>
      </c>
      <c r="Q144" s="6" t="s">
        <v>44</v>
      </c>
      <c r="R144" s="8" t="s">
        <v>616</v>
      </c>
      <c r="S144" t="str">
        <f>HYPERLINK("https://docs.wto.org/imrd/directdoc.asp?DDFDocuments/t/G/TBTN26/GHA62.docx", "https://docs.wto.org/imrd/directdoc.asp?DDFDocuments/t/G/TBTN26/GHA62.docx")</f>
        <v>https://docs.wto.org/imrd/directdoc.asp?DDFDocuments/t/G/TBTN26/GHA62.docx</v>
      </c>
      <c r="T144" t="str">
        <f>HYPERLINK("https://docs.wto.org/imrd/directdoc.asp?DDFDocuments/u/G/TBTN26/GHA62.docx", "https://docs.wto.org/imrd/directdoc.asp?DDFDocuments/u/G/TBTN26/GHA62.docx")</f>
        <v>https://docs.wto.org/imrd/directdoc.asp?DDFDocuments/u/G/TBTN26/GHA62.docx</v>
      </c>
      <c r="U144" t="str">
        <f>HYPERLINK("https://docs.wto.org/imrd/directdoc.asp?DDFDocuments/v/G/TBTN26/GHA62.docx", "https://docs.wto.org/imrd/directdoc.asp?DDFDocuments/v/G/TBTN26/GHA62.docx")</f>
        <v>https://docs.wto.org/imrd/directdoc.asp?DDFDocuments/v/G/TBTN26/GHA62.docx</v>
      </c>
      <c r="V144" t="s">
        <v>47</v>
      </c>
      <c r="W144" t="s">
        <v>47</v>
      </c>
      <c r="X144" t="s">
        <v>46</v>
      </c>
      <c r="Y144" t="s">
        <v>47</v>
      </c>
      <c r="Z144" t="s">
        <v>47</v>
      </c>
      <c r="AA144" t="s">
        <v>47</v>
      </c>
      <c r="AB144" t="s">
        <v>47</v>
      </c>
      <c r="AC144" s="2" t="s">
        <v>41</v>
      </c>
      <c r="AD144" t="s">
        <v>41</v>
      </c>
      <c r="AE144" t="s">
        <v>41</v>
      </c>
      <c r="AF144" t="s">
        <v>41</v>
      </c>
      <c r="AG144" t="s">
        <v>41</v>
      </c>
      <c r="AH144" t="s">
        <v>41</v>
      </c>
      <c r="AI144" s="2" t="s">
        <v>41</v>
      </c>
    </row>
    <row r="145" spans="1:35" ht="60" x14ac:dyDescent="0.25">
      <c r="A145" s="8" t="s">
        <v>600</v>
      </c>
      <c r="B145" s="6" t="s">
        <v>597</v>
      </c>
      <c r="C145" s="7">
        <v>46154</v>
      </c>
      <c r="D145" s="9" t="str">
        <f>HYPERLINK("https://www.epingalert.org/en/Search?viewData= G/TBT/N/GHA/63"," G/TBT/N/GHA/63")</f>
        <v xml:space="preserve"> G/TBT/N/GHA/63</v>
      </c>
      <c r="E145" s="8" t="s">
        <v>617</v>
      </c>
      <c r="F145" s="8" t="s">
        <v>618</v>
      </c>
      <c r="H145" s="8" t="s">
        <v>601</v>
      </c>
      <c r="I145" s="8" t="s">
        <v>614</v>
      </c>
      <c r="J145" s="8" t="s">
        <v>607</v>
      </c>
      <c r="K145" s="8" t="s">
        <v>41</v>
      </c>
      <c r="L145" s="8" t="s">
        <v>615</v>
      </c>
      <c r="M145" s="6"/>
      <c r="N145" s="7">
        <v>46214</v>
      </c>
      <c r="O145" s="7" t="s">
        <v>43</v>
      </c>
      <c r="P145" s="7" t="s">
        <v>358</v>
      </c>
      <c r="Q145" s="6" t="s">
        <v>44</v>
      </c>
      <c r="R145" s="8" t="s">
        <v>619</v>
      </c>
      <c r="S145" t="str">
        <f>HYPERLINK("https://docs.wto.org/imrd/directdoc.asp?DDFDocuments/t/G/TBTN26/GHA63.docx", "https://docs.wto.org/imrd/directdoc.asp?DDFDocuments/t/G/TBTN26/GHA63.docx")</f>
        <v>https://docs.wto.org/imrd/directdoc.asp?DDFDocuments/t/G/TBTN26/GHA63.docx</v>
      </c>
      <c r="T145" t="str">
        <f>HYPERLINK("https://docs.wto.org/imrd/directdoc.asp?DDFDocuments/u/G/TBTN26/GHA63.docx", "https://docs.wto.org/imrd/directdoc.asp?DDFDocuments/u/G/TBTN26/GHA63.docx")</f>
        <v>https://docs.wto.org/imrd/directdoc.asp?DDFDocuments/u/G/TBTN26/GHA63.docx</v>
      </c>
      <c r="U145" t="str">
        <f>HYPERLINK("https://docs.wto.org/imrd/directdoc.asp?DDFDocuments/v/G/TBTN26/GHA63.docx", "https://docs.wto.org/imrd/directdoc.asp?DDFDocuments/v/G/TBTN26/GHA63.docx")</f>
        <v>https://docs.wto.org/imrd/directdoc.asp?DDFDocuments/v/G/TBTN26/GHA63.docx</v>
      </c>
      <c r="V145" t="s">
        <v>47</v>
      </c>
      <c r="W145" t="s">
        <v>47</v>
      </c>
      <c r="X145" t="s">
        <v>46</v>
      </c>
      <c r="Y145" t="s">
        <v>47</v>
      </c>
      <c r="Z145" t="s">
        <v>47</v>
      </c>
      <c r="AA145" t="s">
        <v>47</v>
      </c>
      <c r="AB145" t="s">
        <v>47</v>
      </c>
      <c r="AC145" s="2" t="s">
        <v>41</v>
      </c>
      <c r="AD145" t="s">
        <v>41</v>
      </c>
      <c r="AE145" t="s">
        <v>41</v>
      </c>
      <c r="AF145" t="s">
        <v>41</v>
      </c>
      <c r="AG145" t="s">
        <v>41</v>
      </c>
      <c r="AH145" t="s">
        <v>41</v>
      </c>
      <c r="AI145" s="2" t="s">
        <v>41</v>
      </c>
    </row>
    <row r="146" spans="1:35" ht="105" x14ac:dyDescent="0.25">
      <c r="A146" s="8" t="s">
        <v>600</v>
      </c>
      <c r="B146" s="6" t="s">
        <v>597</v>
      </c>
      <c r="C146" s="7">
        <v>46154</v>
      </c>
      <c r="D146" s="9" t="str">
        <f>HYPERLINK("https://www.epingalert.org/en/Search?viewData= G/TBT/N/GHA/64"," G/TBT/N/GHA/64")</f>
        <v xml:space="preserve"> G/TBT/N/GHA/64</v>
      </c>
      <c r="E146" s="8" t="s">
        <v>620</v>
      </c>
      <c r="F146" s="8" t="s">
        <v>621</v>
      </c>
      <c r="H146" s="8" t="s">
        <v>601</v>
      </c>
      <c r="I146" s="8" t="s">
        <v>293</v>
      </c>
      <c r="J146" s="8" t="s">
        <v>622</v>
      </c>
      <c r="K146" s="8" t="s">
        <v>41</v>
      </c>
      <c r="L146" s="8" t="s">
        <v>496</v>
      </c>
      <c r="M146" s="6"/>
      <c r="N146" s="7">
        <v>46214</v>
      </c>
      <c r="O146" s="7" t="s">
        <v>43</v>
      </c>
      <c r="P146" s="7" t="s">
        <v>358</v>
      </c>
      <c r="Q146" s="6" t="s">
        <v>44</v>
      </c>
      <c r="R146" s="8" t="s">
        <v>623</v>
      </c>
      <c r="S146" t="str">
        <f>HYPERLINK("https://docs.wto.org/imrd/directdoc.asp?DDFDocuments/t/G/TBTN26/GHA64.docx", "https://docs.wto.org/imrd/directdoc.asp?DDFDocuments/t/G/TBTN26/GHA64.docx")</f>
        <v>https://docs.wto.org/imrd/directdoc.asp?DDFDocuments/t/G/TBTN26/GHA64.docx</v>
      </c>
      <c r="T146" t="str">
        <f>HYPERLINK("https://docs.wto.org/imrd/directdoc.asp?DDFDocuments/u/G/TBTN26/GHA64.docx", "https://docs.wto.org/imrd/directdoc.asp?DDFDocuments/u/G/TBTN26/GHA64.docx")</f>
        <v>https://docs.wto.org/imrd/directdoc.asp?DDFDocuments/u/G/TBTN26/GHA64.docx</v>
      </c>
      <c r="U146" t="str">
        <f>HYPERLINK("https://docs.wto.org/imrd/directdoc.asp?DDFDocuments/v/G/TBTN26/GHA64.docx", "https://docs.wto.org/imrd/directdoc.asp?DDFDocuments/v/G/TBTN26/GHA64.docx")</f>
        <v>https://docs.wto.org/imrd/directdoc.asp?DDFDocuments/v/G/TBTN26/GHA64.docx</v>
      </c>
      <c r="V146" t="s">
        <v>47</v>
      </c>
      <c r="W146" t="s">
        <v>47</v>
      </c>
      <c r="X146" t="s">
        <v>46</v>
      </c>
      <c r="Y146" t="s">
        <v>47</v>
      </c>
      <c r="Z146" t="s">
        <v>47</v>
      </c>
      <c r="AA146" t="s">
        <v>47</v>
      </c>
      <c r="AB146" t="s">
        <v>47</v>
      </c>
      <c r="AC146" s="2" t="s">
        <v>41</v>
      </c>
      <c r="AD146" t="s">
        <v>41</v>
      </c>
      <c r="AE146" t="s">
        <v>41</v>
      </c>
      <c r="AF146" t="s">
        <v>41</v>
      </c>
      <c r="AG146" t="s">
        <v>41</v>
      </c>
      <c r="AH146" t="s">
        <v>41</v>
      </c>
      <c r="AI146" s="2" t="s">
        <v>41</v>
      </c>
    </row>
    <row r="147" spans="1:35" ht="165" x14ac:dyDescent="0.25">
      <c r="A147" s="8" t="s">
        <v>600</v>
      </c>
      <c r="B147" s="6" t="s">
        <v>597</v>
      </c>
      <c r="C147" s="7">
        <v>46154</v>
      </c>
      <c r="D147" s="9" t="str">
        <f>HYPERLINK("https://www.epingalert.org/en/Search?viewData= G/TBT/N/GHA/65"," G/TBT/N/GHA/65")</f>
        <v xml:space="preserve"> G/TBT/N/GHA/65</v>
      </c>
      <c r="E147" s="8" t="s">
        <v>624</v>
      </c>
      <c r="F147" s="8" t="s">
        <v>625</v>
      </c>
      <c r="H147" s="8" t="s">
        <v>601</v>
      </c>
      <c r="I147" s="8" t="s">
        <v>626</v>
      </c>
      <c r="J147" s="8" t="s">
        <v>607</v>
      </c>
      <c r="K147" s="8" t="s">
        <v>41</v>
      </c>
      <c r="L147" s="8" t="s">
        <v>41</v>
      </c>
      <c r="M147" s="6"/>
      <c r="N147" s="7">
        <v>46214</v>
      </c>
      <c r="O147" s="7" t="s">
        <v>43</v>
      </c>
      <c r="P147" s="7" t="s">
        <v>358</v>
      </c>
      <c r="Q147" s="6" t="s">
        <v>44</v>
      </c>
      <c r="R147" s="8" t="s">
        <v>627</v>
      </c>
      <c r="S147" t="str">
        <f>HYPERLINK("https://docs.wto.org/imrd/directdoc.asp?DDFDocuments/t/G/TBTN26/GHA65.docx", "https://docs.wto.org/imrd/directdoc.asp?DDFDocuments/t/G/TBTN26/GHA65.docx")</f>
        <v>https://docs.wto.org/imrd/directdoc.asp?DDFDocuments/t/G/TBTN26/GHA65.docx</v>
      </c>
      <c r="T147" t="str">
        <f>HYPERLINK("https://docs.wto.org/imrd/directdoc.asp?DDFDocuments/u/G/TBTN26/GHA65.docx", "https://docs.wto.org/imrd/directdoc.asp?DDFDocuments/u/G/TBTN26/GHA65.docx")</f>
        <v>https://docs.wto.org/imrd/directdoc.asp?DDFDocuments/u/G/TBTN26/GHA65.docx</v>
      </c>
      <c r="U147" t="str">
        <f>HYPERLINK("https://docs.wto.org/imrd/directdoc.asp?DDFDocuments/v/G/TBTN26/GHA65.docx", "https://docs.wto.org/imrd/directdoc.asp?DDFDocuments/v/G/TBTN26/GHA65.docx")</f>
        <v>https://docs.wto.org/imrd/directdoc.asp?DDFDocuments/v/G/TBTN26/GHA65.docx</v>
      </c>
      <c r="V147" t="s">
        <v>47</v>
      </c>
      <c r="W147" t="s">
        <v>47</v>
      </c>
      <c r="X147" t="s">
        <v>46</v>
      </c>
      <c r="Y147" t="s">
        <v>47</v>
      </c>
      <c r="Z147" t="s">
        <v>47</v>
      </c>
      <c r="AA147" t="s">
        <v>47</v>
      </c>
      <c r="AB147" t="s">
        <v>47</v>
      </c>
      <c r="AC147" s="2" t="s">
        <v>41</v>
      </c>
      <c r="AD147" t="s">
        <v>41</v>
      </c>
      <c r="AE147" t="s">
        <v>41</v>
      </c>
      <c r="AF147" t="s">
        <v>41</v>
      </c>
      <c r="AG147" t="s">
        <v>41</v>
      </c>
      <c r="AH147" t="s">
        <v>41</v>
      </c>
      <c r="AI147" s="2" t="s">
        <v>41</v>
      </c>
    </row>
    <row r="148" spans="1:35" ht="105" x14ac:dyDescent="0.25">
      <c r="A148" s="8" t="s">
        <v>600</v>
      </c>
      <c r="B148" s="6" t="s">
        <v>597</v>
      </c>
      <c r="C148" s="7">
        <v>46154</v>
      </c>
      <c r="D148" s="9" t="str">
        <f>HYPERLINK("https://www.epingalert.org/en/Search?viewData= G/TBT/N/GHA/66"," G/TBT/N/GHA/66")</f>
        <v xml:space="preserve"> G/TBT/N/GHA/66</v>
      </c>
      <c r="E148" s="8" t="s">
        <v>628</v>
      </c>
      <c r="F148" s="8" t="s">
        <v>629</v>
      </c>
      <c r="H148" s="8" t="s">
        <v>601</v>
      </c>
      <c r="I148" s="8" t="s">
        <v>293</v>
      </c>
      <c r="J148" s="8" t="s">
        <v>263</v>
      </c>
      <c r="K148" s="8" t="s">
        <v>41</v>
      </c>
      <c r="L148" s="8" t="s">
        <v>221</v>
      </c>
      <c r="M148" s="6"/>
      <c r="N148" s="7">
        <v>46214</v>
      </c>
      <c r="O148" s="7" t="s">
        <v>43</v>
      </c>
      <c r="P148" s="7" t="s">
        <v>358</v>
      </c>
      <c r="Q148" s="6" t="s">
        <v>44</v>
      </c>
      <c r="R148" s="8" t="s">
        <v>630</v>
      </c>
      <c r="S148" t="str">
        <f>HYPERLINK("https://docs.wto.org/imrd/directdoc.asp?DDFDocuments/t/G/TBTN26/GHA66.docx", "https://docs.wto.org/imrd/directdoc.asp?DDFDocuments/t/G/TBTN26/GHA66.docx")</f>
        <v>https://docs.wto.org/imrd/directdoc.asp?DDFDocuments/t/G/TBTN26/GHA66.docx</v>
      </c>
      <c r="T148" t="str">
        <f>HYPERLINK("https://docs.wto.org/imrd/directdoc.asp?DDFDocuments/u/G/TBTN26/GHA66.docx", "https://docs.wto.org/imrd/directdoc.asp?DDFDocuments/u/G/TBTN26/GHA66.docx")</f>
        <v>https://docs.wto.org/imrd/directdoc.asp?DDFDocuments/u/G/TBTN26/GHA66.docx</v>
      </c>
      <c r="U148" t="str">
        <f>HYPERLINK("https://docs.wto.org/imrd/directdoc.asp?DDFDocuments/v/G/TBTN26/GHA66.docx", "https://docs.wto.org/imrd/directdoc.asp?DDFDocuments/v/G/TBTN26/GHA66.docx")</f>
        <v>https://docs.wto.org/imrd/directdoc.asp?DDFDocuments/v/G/TBTN26/GHA66.docx</v>
      </c>
      <c r="V148" t="s">
        <v>47</v>
      </c>
      <c r="W148" t="s">
        <v>47</v>
      </c>
      <c r="X148" t="s">
        <v>46</v>
      </c>
      <c r="Y148" t="s">
        <v>47</v>
      </c>
      <c r="Z148" t="s">
        <v>47</v>
      </c>
      <c r="AA148" t="s">
        <v>47</v>
      </c>
      <c r="AB148" t="s">
        <v>47</v>
      </c>
      <c r="AC148" s="2" t="s">
        <v>41</v>
      </c>
      <c r="AD148" t="s">
        <v>41</v>
      </c>
      <c r="AE148" t="s">
        <v>41</v>
      </c>
      <c r="AF148" t="s">
        <v>41</v>
      </c>
      <c r="AG148" t="s">
        <v>41</v>
      </c>
      <c r="AH148" t="s">
        <v>41</v>
      </c>
      <c r="AI148" s="2" t="s">
        <v>41</v>
      </c>
    </row>
    <row r="149" spans="1:35" ht="165" x14ac:dyDescent="0.25">
      <c r="A149" s="8" t="s">
        <v>633</v>
      </c>
      <c r="B149" s="6" t="s">
        <v>406</v>
      </c>
      <c r="C149" s="7">
        <v>46154</v>
      </c>
      <c r="D149" s="9" t="str">
        <f>HYPERLINK("https://www.epingalert.org/en/Search?viewData= G/TBT/N/THA/803"," G/TBT/N/THA/803")</f>
        <v xml:space="preserve"> G/TBT/N/THA/803</v>
      </c>
      <c r="E149" s="8" t="s">
        <v>631</v>
      </c>
      <c r="F149" s="8" t="s">
        <v>632</v>
      </c>
      <c r="H149" s="8" t="s">
        <v>41</v>
      </c>
      <c r="I149" s="8" t="s">
        <v>286</v>
      </c>
      <c r="J149" s="8" t="s">
        <v>304</v>
      </c>
      <c r="K149" s="8" t="s">
        <v>41</v>
      </c>
      <c r="L149" s="8" t="s">
        <v>41</v>
      </c>
      <c r="M149" s="6"/>
      <c r="N149" s="7">
        <v>46214</v>
      </c>
      <c r="O149" s="7" t="s">
        <v>43</v>
      </c>
      <c r="P149" s="7" t="s">
        <v>634</v>
      </c>
      <c r="Q149" s="6" t="s">
        <v>44</v>
      </c>
      <c r="R149" s="8" t="s">
        <v>635</v>
      </c>
      <c r="S149" t="str">
        <f>HYPERLINK("https://docs.wto.org/imrd/directdoc.asp?DDFDocuments/t/G/TBTN26/THA803.docx", "https://docs.wto.org/imrd/directdoc.asp?DDFDocuments/t/G/TBTN26/THA803.docx")</f>
        <v>https://docs.wto.org/imrd/directdoc.asp?DDFDocuments/t/G/TBTN26/THA803.docx</v>
      </c>
      <c r="T149" t="str">
        <f>HYPERLINK("https://docs.wto.org/imrd/directdoc.asp?DDFDocuments/u/G/TBTN26/THA803.docx", "https://docs.wto.org/imrd/directdoc.asp?DDFDocuments/u/G/TBTN26/THA803.docx")</f>
        <v>https://docs.wto.org/imrd/directdoc.asp?DDFDocuments/u/G/TBTN26/THA803.docx</v>
      </c>
      <c r="U149" t="str">
        <f>HYPERLINK("https://docs.wto.org/imrd/directdoc.asp?DDFDocuments/v/G/TBTN26/THA803.docx", "https://docs.wto.org/imrd/directdoc.asp?DDFDocuments/v/G/TBTN26/THA803.docx")</f>
        <v>https://docs.wto.org/imrd/directdoc.asp?DDFDocuments/v/G/TBTN26/THA803.docx</v>
      </c>
      <c r="V149" t="s">
        <v>46</v>
      </c>
      <c r="W149" t="s">
        <v>47</v>
      </c>
      <c r="X149" t="s">
        <v>47</v>
      </c>
      <c r="Y149" t="s">
        <v>47</v>
      </c>
      <c r="Z149" t="s">
        <v>47</v>
      </c>
      <c r="AA149" t="s">
        <v>47</v>
      </c>
      <c r="AB149" t="s">
        <v>47</v>
      </c>
      <c r="AC149" s="2" t="s">
        <v>636</v>
      </c>
      <c r="AD149" t="s">
        <v>41</v>
      </c>
      <c r="AE149" t="s">
        <v>41</v>
      </c>
      <c r="AF149" t="s">
        <v>41</v>
      </c>
      <c r="AG149" t="s">
        <v>41</v>
      </c>
      <c r="AH149" t="s">
        <v>41</v>
      </c>
      <c r="AI149" s="2" t="s">
        <v>41</v>
      </c>
    </row>
    <row r="150" spans="1:35" ht="90" x14ac:dyDescent="0.25">
      <c r="A150" s="8" t="s">
        <v>633</v>
      </c>
      <c r="B150" s="6" t="s">
        <v>406</v>
      </c>
      <c r="C150" s="7">
        <v>46154</v>
      </c>
      <c r="D150" s="9" t="str">
        <f>HYPERLINK("https://www.epingalert.org/en/Search?viewData= G/TBT/N/THA/804"," G/TBT/N/THA/804")</f>
        <v xml:space="preserve"> G/TBT/N/THA/804</v>
      </c>
      <c r="E150" s="8" t="s">
        <v>637</v>
      </c>
      <c r="F150" s="8" t="s">
        <v>638</v>
      </c>
      <c r="H150" s="8" t="s">
        <v>41</v>
      </c>
      <c r="I150" s="8" t="s">
        <v>286</v>
      </c>
      <c r="J150" s="8" t="s">
        <v>304</v>
      </c>
      <c r="K150" s="8" t="s">
        <v>41</v>
      </c>
      <c r="L150" s="8" t="s">
        <v>221</v>
      </c>
      <c r="M150" s="6"/>
      <c r="N150" s="7">
        <v>46214</v>
      </c>
      <c r="O150" s="7" t="s">
        <v>43</v>
      </c>
      <c r="P150" s="7" t="s">
        <v>639</v>
      </c>
      <c r="Q150" s="6" t="s">
        <v>44</v>
      </c>
      <c r="R150" s="8" t="s">
        <v>640</v>
      </c>
      <c r="S150" t="str">
        <f>HYPERLINK("https://docs.wto.org/imrd/directdoc.asp?DDFDocuments/t/G/TBTN26/THA804.docx", "https://docs.wto.org/imrd/directdoc.asp?DDFDocuments/t/G/TBTN26/THA804.docx")</f>
        <v>https://docs.wto.org/imrd/directdoc.asp?DDFDocuments/t/G/TBTN26/THA804.docx</v>
      </c>
      <c r="T150" t="str">
        <f>HYPERLINK("https://docs.wto.org/imrd/directdoc.asp?DDFDocuments/u/G/TBTN26/THA804.docx", "https://docs.wto.org/imrd/directdoc.asp?DDFDocuments/u/G/TBTN26/THA804.docx")</f>
        <v>https://docs.wto.org/imrd/directdoc.asp?DDFDocuments/u/G/TBTN26/THA804.docx</v>
      </c>
      <c r="U150" t="str">
        <f>HYPERLINK("https://docs.wto.org/imrd/directdoc.asp?DDFDocuments/v/G/TBTN26/THA804.docx", "https://docs.wto.org/imrd/directdoc.asp?DDFDocuments/v/G/TBTN26/THA804.docx")</f>
        <v>https://docs.wto.org/imrd/directdoc.asp?DDFDocuments/v/G/TBTN26/THA804.docx</v>
      </c>
      <c r="V150" t="s">
        <v>46</v>
      </c>
      <c r="W150" t="s">
        <v>47</v>
      </c>
      <c r="X150" t="s">
        <v>47</v>
      </c>
      <c r="Y150" t="s">
        <v>47</v>
      </c>
      <c r="Z150" t="s">
        <v>47</v>
      </c>
      <c r="AA150" t="s">
        <v>47</v>
      </c>
      <c r="AB150" t="s">
        <v>47</v>
      </c>
      <c r="AC150" s="2" t="s">
        <v>641</v>
      </c>
      <c r="AD150" t="s">
        <v>41</v>
      </c>
      <c r="AE150" t="s">
        <v>41</v>
      </c>
      <c r="AF150" t="s">
        <v>41</v>
      </c>
      <c r="AG150" t="s">
        <v>41</v>
      </c>
      <c r="AH150" t="s">
        <v>41</v>
      </c>
      <c r="AI150" s="2" t="s">
        <v>41</v>
      </c>
    </row>
    <row r="151" spans="1:35" ht="409.5" x14ac:dyDescent="0.25">
      <c r="A151" s="8" t="s">
        <v>645</v>
      </c>
      <c r="B151" s="6" t="s">
        <v>642</v>
      </c>
      <c r="C151" s="7">
        <v>46153</v>
      </c>
      <c r="D151" s="9" t="str">
        <f>HYPERLINK("https://www.epingalert.org/en/Search?viewData= G/TBT/N/DEU/21"," G/TBT/N/DEU/21")</f>
        <v xml:space="preserve"> G/TBT/N/DEU/21</v>
      </c>
      <c r="E151" s="8" t="s">
        <v>643</v>
      </c>
      <c r="F151" s="8" t="s">
        <v>644</v>
      </c>
      <c r="H151" s="8" t="s">
        <v>646</v>
      </c>
      <c r="I151" s="8" t="s">
        <v>39</v>
      </c>
      <c r="J151" s="8" t="s">
        <v>312</v>
      </c>
      <c r="K151" s="8" t="s">
        <v>647</v>
      </c>
      <c r="L151" s="8" t="s">
        <v>42</v>
      </c>
      <c r="M151" s="6"/>
      <c r="N151" s="7">
        <v>46237</v>
      </c>
      <c r="O151" s="7" t="s">
        <v>648</v>
      </c>
      <c r="P151" s="7">
        <v>46388</v>
      </c>
      <c r="Q151" s="6" t="s">
        <v>44</v>
      </c>
      <c r="R151" s="8" t="s">
        <v>649</v>
      </c>
      <c r="S151" t="str">
        <f>HYPERLINK("https://docs.wto.org/imrd/directdoc.asp?DDFDocuments/t/G/TBTN26/DEU21.docx", "https://docs.wto.org/imrd/directdoc.asp?DDFDocuments/t/G/TBTN26/DEU21.docx")</f>
        <v>https://docs.wto.org/imrd/directdoc.asp?DDFDocuments/t/G/TBTN26/DEU21.docx</v>
      </c>
      <c r="T151" t="str">
        <f>HYPERLINK("https://docs.wto.org/imrd/directdoc.asp?DDFDocuments/u/G/TBTN26/DEU21.docx", "https://docs.wto.org/imrd/directdoc.asp?DDFDocuments/u/G/TBTN26/DEU21.docx")</f>
        <v>https://docs.wto.org/imrd/directdoc.asp?DDFDocuments/u/G/TBTN26/DEU21.docx</v>
      </c>
      <c r="U151" t="str">
        <f>HYPERLINK("https://docs.wto.org/imrd/directdoc.asp?DDFDocuments/v/G/TBTN26/DEU21.docx", "https://docs.wto.org/imrd/directdoc.asp?DDFDocuments/v/G/TBTN26/DEU21.docx")</f>
        <v>https://docs.wto.org/imrd/directdoc.asp?DDFDocuments/v/G/TBTN26/DEU21.docx</v>
      </c>
      <c r="V151" t="s">
        <v>46</v>
      </c>
      <c r="W151" t="s">
        <v>47</v>
      </c>
      <c r="X151" t="s">
        <v>47</v>
      </c>
      <c r="Y151" t="s">
        <v>47</v>
      </c>
      <c r="Z151" t="s">
        <v>47</v>
      </c>
      <c r="AA151" t="s">
        <v>47</v>
      </c>
      <c r="AB151" t="s">
        <v>47</v>
      </c>
      <c r="AC151" s="2" t="s">
        <v>650</v>
      </c>
      <c r="AD151" t="s">
        <v>41</v>
      </c>
      <c r="AE151" t="s">
        <v>41</v>
      </c>
      <c r="AF151" t="s">
        <v>41</v>
      </c>
      <c r="AG151" t="s">
        <v>41</v>
      </c>
      <c r="AH151" t="s">
        <v>41</v>
      </c>
      <c r="AI151" s="2" t="s">
        <v>41</v>
      </c>
    </row>
    <row r="152" spans="1:35" ht="165" x14ac:dyDescent="0.25">
      <c r="A152" s="8" t="s">
        <v>653</v>
      </c>
      <c r="B152" s="6" t="s">
        <v>589</v>
      </c>
      <c r="C152" s="7">
        <v>46153</v>
      </c>
      <c r="D152" s="9" t="str">
        <f>HYPERLINK("https://www.epingalert.org/en/Search?viewData= G/TBT/N/GBR/121"," G/TBT/N/GBR/121")</f>
        <v xml:space="preserve"> G/TBT/N/GBR/121</v>
      </c>
      <c r="E152" s="8" t="s">
        <v>651</v>
      </c>
      <c r="F152" s="8" t="s">
        <v>652</v>
      </c>
      <c r="H152" s="8" t="s">
        <v>41</v>
      </c>
      <c r="I152" s="8" t="s">
        <v>220</v>
      </c>
      <c r="J152" s="8" t="s">
        <v>654</v>
      </c>
      <c r="K152" s="8" t="s">
        <v>655</v>
      </c>
      <c r="L152" s="8" t="s">
        <v>41</v>
      </c>
      <c r="M152" s="6"/>
      <c r="N152" s="7">
        <v>46213</v>
      </c>
      <c r="O152" s="7">
        <v>46234</v>
      </c>
      <c r="P152" s="7" t="s">
        <v>358</v>
      </c>
      <c r="Q152" s="6" t="s">
        <v>44</v>
      </c>
      <c r="R152" s="8" t="s">
        <v>656</v>
      </c>
      <c r="S152" t="str">
        <f>HYPERLINK("https://docs.wto.org/imrd/directdoc.asp?DDFDocuments/t/G/TBTN26/GBR121.docx", "https://docs.wto.org/imrd/directdoc.asp?DDFDocuments/t/G/TBTN26/GBR121.docx")</f>
        <v>https://docs.wto.org/imrd/directdoc.asp?DDFDocuments/t/G/TBTN26/GBR121.docx</v>
      </c>
      <c r="T152" t="str">
        <f>HYPERLINK("https://docs.wto.org/imrd/directdoc.asp?DDFDocuments/u/G/TBTN26/GBR121.docx", "https://docs.wto.org/imrd/directdoc.asp?DDFDocuments/u/G/TBTN26/GBR121.docx")</f>
        <v>https://docs.wto.org/imrd/directdoc.asp?DDFDocuments/u/G/TBTN26/GBR121.docx</v>
      </c>
      <c r="U152" t="str">
        <f>HYPERLINK("https://docs.wto.org/imrd/directdoc.asp?DDFDocuments/v/G/TBTN26/GBR121.docx", "https://docs.wto.org/imrd/directdoc.asp?DDFDocuments/v/G/TBTN26/GBR121.docx")</f>
        <v>https://docs.wto.org/imrd/directdoc.asp?DDFDocuments/v/G/TBTN26/GBR121.docx</v>
      </c>
      <c r="V152" t="s">
        <v>46</v>
      </c>
      <c r="W152" t="s">
        <v>47</v>
      </c>
      <c r="X152" t="s">
        <v>47</v>
      </c>
      <c r="Y152" t="s">
        <v>47</v>
      </c>
      <c r="Z152" t="s">
        <v>47</v>
      </c>
      <c r="AA152" t="s">
        <v>47</v>
      </c>
      <c r="AB152" t="s">
        <v>47</v>
      </c>
      <c r="AC152" s="2" t="s">
        <v>657</v>
      </c>
      <c r="AD152" t="s">
        <v>41</v>
      </c>
      <c r="AE152" t="s">
        <v>41</v>
      </c>
      <c r="AF152" t="s">
        <v>41</v>
      </c>
      <c r="AG152" t="s">
        <v>41</v>
      </c>
      <c r="AH152" t="s">
        <v>41</v>
      </c>
      <c r="AI152" s="2" t="s">
        <v>41</v>
      </c>
    </row>
    <row r="153" spans="1:35" ht="45" x14ac:dyDescent="0.25">
      <c r="A153" s="8" t="s">
        <v>660</v>
      </c>
      <c r="B153" s="6" t="s">
        <v>597</v>
      </c>
      <c r="C153" s="7">
        <v>46153</v>
      </c>
      <c r="D153" s="9" t="str">
        <f>HYPERLINK("https://www.epingalert.org/en/Search?viewData= G/TBT/N/GHA/55"," G/TBT/N/GHA/55")</f>
        <v xml:space="preserve"> G/TBT/N/GHA/55</v>
      </c>
      <c r="E153" s="8" t="s">
        <v>658</v>
      </c>
      <c r="F153" s="8" t="s">
        <v>659</v>
      </c>
      <c r="H153" s="8" t="s">
        <v>661</v>
      </c>
      <c r="I153" s="8" t="s">
        <v>662</v>
      </c>
      <c r="J153" s="8" t="s">
        <v>654</v>
      </c>
      <c r="K153" s="8" t="s">
        <v>41</v>
      </c>
      <c r="L153" s="8" t="s">
        <v>41</v>
      </c>
      <c r="M153" s="6"/>
      <c r="N153" s="7">
        <v>46213</v>
      </c>
      <c r="O153" s="7" t="s">
        <v>43</v>
      </c>
      <c r="P153" s="7" t="s">
        <v>358</v>
      </c>
      <c r="Q153" s="6" t="s">
        <v>44</v>
      </c>
      <c r="R153" s="8" t="s">
        <v>663</v>
      </c>
      <c r="S153" t="str">
        <f>HYPERLINK("https://docs.wto.org/imrd/directdoc.asp?DDFDocuments/t/G/TBTN26/GHA55.docx", "https://docs.wto.org/imrd/directdoc.asp?DDFDocuments/t/G/TBTN26/GHA55.docx")</f>
        <v>https://docs.wto.org/imrd/directdoc.asp?DDFDocuments/t/G/TBTN26/GHA55.docx</v>
      </c>
      <c r="T153" t="str">
        <f>HYPERLINK("https://docs.wto.org/imrd/directdoc.asp?DDFDocuments/u/G/TBTN26/GHA55.docx", "https://docs.wto.org/imrd/directdoc.asp?DDFDocuments/u/G/TBTN26/GHA55.docx")</f>
        <v>https://docs.wto.org/imrd/directdoc.asp?DDFDocuments/u/G/TBTN26/GHA55.docx</v>
      </c>
      <c r="U153" t="str">
        <f>HYPERLINK("https://docs.wto.org/imrd/directdoc.asp?DDFDocuments/v/G/TBTN26/GHA55.docx", "https://docs.wto.org/imrd/directdoc.asp?DDFDocuments/v/G/TBTN26/GHA55.docx")</f>
        <v>https://docs.wto.org/imrd/directdoc.asp?DDFDocuments/v/G/TBTN26/GHA55.docx</v>
      </c>
      <c r="V153" t="s">
        <v>47</v>
      </c>
      <c r="W153" t="s">
        <v>47</v>
      </c>
      <c r="X153" t="s">
        <v>46</v>
      </c>
      <c r="Y153" t="s">
        <v>47</v>
      </c>
      <c r="Z153" t="s">
        <v>47</v>
      </c>
      <c r="AA153" t="s">
        <v>47</v>
      </c>
      <c r="AB153" t="s">
        <v>47</v>
      </c>
      <c r="AC153" s="2" t="s">
        <v>41</v>
      </c>
      <c r="AD153" t="s">
        <v>41</v>
      </c>
      <c r="AE153" t="s">
        <v>41</v>
      </c>
      <c r="AF153" t="s">
        <v>41</v>
      </c>
      <c r="AG153" t="s">
        <v>41</v>
      </c>
      <c r="AH153" t="s">
        <v>41</v>
      </c>
      <c r="AI153" s="2" t="s">
        <v>41</v>
      </c>
    </row>
    <row r="154" spans="1:35" ht="135" x14ac:dyDescent="0.25">
      <c r="A154" s="8" t="s">
        <v>600</v>
      </c>
      <c r="B154" s="6" t="s">
        <v>597</v>
      </c>
      <c r="C154" s="7">
        <v>46153</v>
      </c>
      <c r="D154" s="9" t="str">
        <f>HYPERLINK("https://www.epingalert.org/en/Search?viewData= G/TBT/N/GHA/56"," G/TBT/N/GHA/56")</f>
        <v xml:space="preserve"> G/TBT/N/GHA/56</v>
      </c>
      <c r="E154" s="8" t="s">
        <v>664</v>
      </c>
      <c r="F154" s="8" t="s">
        <v>665</v>
      </c>
      <c r="H154" s="8" t="s">
        <v>601</v>
      </c>
      <c r="I154" s="8" t="s">
        <v>666</v>
      </c>
      <c r="J154" s="8" t="s">
        <v>667</v>
      </c>
      <c r="K154" s="8" t="s">
        <v>41</v>
      </c>
      <c r="L154" s="8" t="s">
        <v>41</v>
      </c>
      <c r="M154" s="6"/>
      <c r="N154" s="7">
        <v>46213</v>
      </c>
      <c r="O154" s="7" t="s">
        <v>43</v>
      </c>
      <c r="P154" s="7" t="s">
        <v>358</v>
      </c>
      <c r="Q154" s="6" t="s">
        <v>44</v>
      </c>
      <c r="R154" s="8" t="s">
        <v>668</v>
      </c>
      <c r="S154" t="str">
        <f>HYPERLINK("https://docs.wto.org/imrd/directdoc.asp?DDFDocuments/t/G/TBTN26/GHA56.docx", "https://docs.wto.org/imrd/directdoc.asp?DDFDocuments/t/G/TBTN26/GHA56.docx")</f>
        <v>https://docs.wto.org/imrd/directdoc.asp?DDFDocuments/t/G/TBTN26/GHA56.docx</v>
      </c>
      <c r="T154" t="str">
        <f>HYPERLINK("https://docs.wto.org/imrd/directdoc.asp?DDFDocuments/u/G/TBTN26/GHA56.docx", "https://docs.wto.org/imrd/directdoc.asp?DDFDocuments/u/G/TBTN26/GHA56.docx")</f>
        <v>https://docs.wto.org/imrd/directdoc.asp?DDFDocuments/u/G/TBTN26/GHA56.docx</v>
      </c>
      <c r="U154" t="str">
        <f>HYPERLINK("https://docs.wto.org/imrd/directdoc.asp?DDFDocuments/v/G/TBTN26/GHA56.docx", "https://docs.wto.org/imrd/directdoc.asp?DDFDocuments/v/G/TBTN26/GHA56.docx")</f>
        <v>https://docs.wto.org/imrd/directdoc.asp?DDFDocuments/v/G/TBTN26/GHA56.docx</v>
      </c>
      <c r="V154" t="s">
        <v>47</v>
      </c>
      <c r="W154" t="s">
        <v>47</v>
      </c>
      <c r="X154" t="s">
        <v>46</v>
      </c>
      <c r="Y154" t="s">
        <v>47</v>
      </c>
      <c r="Z154" t="s">
        <v>47</v>
      </c>
      <c r="AA154" t="s">
        <v>47</v>
      </c>
      <c r="AB154" t="s">
        <v>47</v>
      </c>
      <c r="AC154" s="2" t="s">
        <v>41</v>
      </c>
      <c r="AD154" t="s">
        <v>41</v>
      </c>
      <c r="AE154" t="s">
        <v>41</v>
      </c>
      <c r="AF154" t="s">
        <v>41</v>
      </c>
      <c r="AG154" t="s">
        <v>41</v>
      </c>
      <c r="AH154" t="s">
        <v>41</v>
      </c>
      <c r="AI154" s="2" t="s">
        <v>41</v>
      </c>
    </row>
    <row r="155" spans="1:35" ht="45" x14ac:dyDescent="0.25">
      <c r="A155" s="8" t="s">
        <v>671</v>
      </c>
      <c r="B155" s="6" t="s">
        <v>597</v>
      </c>
      <c r="C155" s="7">
        <v>46153</v>
      </c>
      <c r="D155" s="9" t="str">
        <f>HYPERLINK("https://www.epingalert.org/en/Search?viewData= G/TBT/N/GHA/57"," G/TBT/N/GHA/57")</f>
        <v xml:space="preserve"> G/TBT/N/GHA/57</v>
      </c>
      <c r="E155" s="8" t="s">
        <v>669</v>
      </c>
      <c r="F155" s="8" t="s">
        <v>670</v>
      </c>
      <c r="H155" s="8" t="s">
        <v>601</v>
      </c>
      <c r="I155" s="8" t="s">
        <v>672</v>
      </c>
      <c r="J155" s="8" t="s">
        <v>667</v>
      </c>
      <c r="K155" s="8" t="s">
        <v>41</v>
      </c>
      <c r="L155" s="8" t="s">
        <v>41</v>
      </c>
      <c r="M155" s="6"/>
      <c r="N155" s="7">
        <v>46213</v>
      </c>
      <c r="O155" s="7" t="s">
        <v>43</v>
      </c>
      <c r="P155" s="7" t="s">
        <v>358</v>
      </c>
      <c r="Q155" s="6" t="s">
        <v>44</v>
      </c>
      <c r="R155" s="8" t="s">
        <v>673</v>
      </c>
      <c r="S155" t="str">
        <f>HYPERLINK("https://docs.wto.org/imrd/directdoc.asp?DDFDocuments/t/G/TBTN26/GHA57.docx", "https://docs.wto.org/imrd/directdoc.asp?DDFDocuments/t/G/TBTN26/GHA57.docx")</f>
        <v>https://docs.wto.org/imrd/directdoc.asp?DDFDocuments/t/G/TBTN26/GHA57.docx</v>
      </c>
      <c r="T155" t="str">
        <f>HYPERLINK("https://docs.wto.org/imrd/directdoc.asp?DDFDocuments/u/G/TBTN26/GHA57.docx", "https://docs.wto.org/imrd/directdoc.asp?DDFDocuments/u/G/TBTN26/GHA57.docx")</f>
        <v>https://docs.wto.org/imrd/directdoc.asp?DDFDocuments/u/G/TBTN26/GHA57.docx</v>
      </c>
      <c r="U155" t="str">
        <f>HYPERLINK("https://docs.wto.org/imrd/directdoc.asp?DDFDocuments/v/G/TBTN26/GHA57.docx", "https://docs.wto.org/imrd/directdoc.asp?DDFDocuments/v/G/TBTN26/GHA57.docx")</f>
        <v>https://docs.wto.org/imrd/directdoc.asp?DDFDocuments/v/G/TBTN26/GHA57.docx</v>
      </c>
      <c r="V155" t="s">
        <v>47</v>
      </c>
      <c r="W155" t="s">
        <v>47</v>
      </c>
      <c r="X155" t="s">
        <v>46</v>
      </c>
      <c r="Y155" t="s">
        <v>47</v>
      </c>
      <c r="Z155" t="s">
        <v>47</v>
      </c>
      <c r="AA155" t="s">
        <v>47</v>
      </c>
      <c r="AB155" t="s">
        <v>47</v>
      </c>
      <c r="AC155" s="2" t="s">
        <v>41</v>
      </c>
      <c r="AD155" t="s">
        <v>41</v>
      </c>
      <c r="AE155" t="s">
        <v>41</v>
      </c>
      <c r="AF155" t="s">
        <v>41</v>
      </c>
      <c r="AG155" t="s">
        <v>41</v>
      </c>
      <c r="AH155" t="s">
        <v>41</v>
      </c>
      <c r="AI155" s="2" t="s">
        <v>41</v>
      </c>
    </row>
    <row r="156" spans="1:35" ht="45" x14ac:dyDescent="0.25">
      <c r="A156" s="8" t="s">
        <v>676</v>
      </c>
      <c r="B156" s="6" t="s">
        <v>597</v>
      </c>
      <c r="C156" s="7">
        <v>46153</v>
      </c>
      <c r="D156" s="9" t="str">
        <f>HYPERLINK("https://www.epingalert.org/en/Search?viewData= G/TBT/N/GHA/58"," G/TBT/N/GHA/58")</f>
        <v xml:space="preserve"> G/TBT/N/GHA/58</v>
      </c>
      <c r="E156" s="8" t="s">
        <v>674</v>
      </c>
      <c r="F156" s="8" t="s">
        <v>675</v>
      </c>
      <c r="H156" s="8" t="s">
        <v>661</v>
      </c>
      <c r="I156" s="8" t="s">
        <v>666</v>
      </c>
      <c r="J156" s="8" t="s">
        <v>677</v>
      </c>
      <c r="K156" s="8" t="s">
        <v>41</v>
      </c>
      <c r="L156" s="8" t="s">
        <v>41</v>
      </c>
      <c r="M156" s="6"/>
      <c r="N156" s="7">
        <v>46213</v>
      </c>
      <c r="O156" s="7" t="s">
        <v>43</v>
      </c>
      <c r="P156" s="7" t="s">
        <v>358</v>
      </c>
      <c r="Q156" s="6" t="s">
        <v>44</v>
      </c>
      <c r="R156" s="8" t="s">
        <v>678</v>
      </c>
      <c r="S156" t="str">
        <f>HYPERLINK("https://docs.wto.org/imrd/directdoc.asp?DDFDocuments/t/G/TBTN26/GHA58.docx", "https://docs.wto.org/imrd/directdoc.asp?DDFDocuments/t/G/TBTN26/GHA58.docx")</f>
        <v>https://docs.wto.org/imrd/directdoc.asp?DDFDocuments/t/G/TBTN26/GHA58.docx</v>
      </c>
      <c r="T156" t="str">
        <f>HYPERLINK("https://docs.wto.org/imrd/directdoc.asp?DDFDocuments/u/G/TBTN26/GHA58.docx", "https://docs.wto.org/imrd/directdoc.asp?DDFDocuments/u/G/TBTN26/GHA58.docx")</f>
        <v>https://docs.wto.org/imrd/directdoc.asp?DDFDocuments/u/G/TBTN26/GHA58.docx</v>
      </c>
      <c r="U156" t="str">
        <f>HYPERLINK("https://docs.wto.org/imrd/directdoc.asp?DDFDocuments/v/G/TBTN26/GHA58.docx", "https://docs.wto.org/imrd/directdoc.asp?DDFDocuments/v/G/TBTN26/GHA58.docx")</f>
        <v>https://docs.wto.org/imrd/directdoc.asp?DDFDocuments/v/G/TBTN26/GHA58.docx</v>
      </c>
      <c r="V156" t="s">
        <v>47</v>
      </c>
      <c r="W156" t="s">
        <v>47</v>
      </c>
      <c r="X156" t="s">
        <v>46</v>
      </c>
      <c r="Y156" t="s">
        <v>47</v>
      </c>
      <c r="Z156" t="s">
        <v>47</v>
      </c>
      <c r="AA156" t="s">
        <v>47</v>
      </c>
      <c r="AB156" t="s">
        <v>47</v>
      </c>
      <c r="AC156" s="2" t="s">
        <v>41</v>
      </c>
      <c r="AD156" t="s">
        <v>41</v>
      </c>
      <c r="AE156" t="s">
        <v>41</v>
      </c>
      <c r="AF156" t="s">
        <v>41</v>
      </c>
      <c r="AG156" t="s">
        <v>41</v>
      </c>
      <c r="AH156" t="s">
        <v>41</v>
      </c>
      <c r="AI156" s="2" t="s">
        <v>41</v>
      </c>
    </row>
    <row r="157" spans="1:35" ht="30" x14ac:dyDescent="0.25">
      <c r="A157" s="8" t="s">
        <v>681</v>
      </c>
      <c r="B157" s="6" t="s">
        <v>481</v>
      </c>
      <c r="C157" s="7">
        <v>46153</v>
      </c>
      <c r="D157" s="9" t="str">
        <f>HYPERLINK("https://www.epingalert.org/en/Search?viewData= G/TBT/N/IND/434"," G/TBT/N/IND/434")</f>
        <v xml:space="preserve"> G/TBT/N/IND/434</v>
      </c>
      <c r="E157" s="8" t="s">
        <v>679</v>
      </c>
      <c r="F157" s="8" t="s">
        <v>680</v>
      </c>
      <c r="H157" s="8" t="s">
        <v>41</v>
      </c>
      <c r="I157" s="8" t="s">
        <v>682</v>
      </c>
      <c r="J157" s="8" t="s">
        <v>294</v>
      </c>
      <c r="K157" s="8" t="s">
        <v>683</v>
      </c>
      <c r="L157" s="8" t="s">
        <v>41</v>
      </c>
      <c r="M157" s="6"/>
      <c r="N157" s="7">
        <v>46213</v>
      </c>
      <c r="O157" s="7" t="s">
        <v>43</v>
      </c>
      <c r="P157" s="7" t="s">
        <v>684</v>
      </c>
      <c r="Q157" s="6" t="s">
        <v>44</v>
      </c>
      <c r="R157" s="8" t="s">
        <v>685</v>
      </c>
      <c r="S157" t="str">
        <f>HYPERLINK("https://docs.wto.org/imrd/directdoc.asp?DDFDocuments/t/G/TBTN26/IND434.docx", "https://docs.wto.org/imrd/directdoc.asp?DDFDocuments/t/G/TBTN26/IND434.docx")</f>
        <v>https://docs.wto.org/imrd/directdoc.asp?DDFDocuments/t/G/TBTN26/IND434.docx</v>
      </c>
      <c r="T157" t="str">
        <f>HYPERLINK("https://docs.wto.org/imrd/directdoc.asp?DDFDocuments/u/G/TBTN26/IND434.docx", "https://docs.wto.org/imrd/directdoc.asp?DDFDocuments/u/G/TBTN26/IND434.docx")</f>
        <v>https://docs.wto.org/imrd/directdoc.asp?DDFDocuments/u/G/TBTN26/IND434.docx</v>
      </c>
      <c r="U157" t="str">
        <f>HYPERLINK("https://docs.wto.org/imrd/directdoc.asp?DDFDocuments/v/G/TBTN26/IND434.docx", "https://docs.wto.org/imrd/directdoc.asp?DDFDocuments/v/G/TBTN26/IND434.docx")</f>
        <v>https://docs.wto.org/imrd/directdoc.asp?DDFDocuments/v/G/TBTN26/IND434.docx</v>
      </c>
      <c r="V157" t="s">
        <v>47</v>
      </c>
      <c r="W157" t="s">
        <v>47</v>
      </c>
      <c r="X157" t="s">
        <v>46</v>
      </c>
      <c r="Y157" t="s">
        <v>47</v>
      </c>
      <c r="Z157" t="s">
        <v>47</v>
      </c>
      <c r="AA157" t="s">
        <v>47</v>
      </c>
      <c r="AB157" t="s">
        <v>47</v>
      </c>
      <c r="AC157" s="2" t="s">
        <v>686</v>
      </c>
      <c r="AD157" t="s">
        <v>41</v>
      </c>
      <c r="AE157" t="s">
        <v>41</v>
      </c>
      <c r="AF157" t="s">
        <v>41</v>
      </c>
      <c r="AG157" t="s">
        <v>41</v>
      </c>
      <c r="AH157" t="s">
        <v>41</v>
      </c>
      <c r="AI157" s="2" t="s">
        <v>41</v>
      </c>
    </row>
    <row r="158" spans="1:35" ht="90" x14ac:dyDescent="0.25">
      <c r="A158" s="8" t="s">
        <v>689</v>
      </c>
      <c r="B158" s="6" t="s">
        <v>488</v>
      </c>
      <c r="C158" s="7">
        <v>46153</v>
      </c>
      <c r="D158" s="9" t="str">
        <f>HYPERLINK("https://www.epingalert.org/en/Search?viewData= G/TBT/N/JAM/130"," G/TBT/N/JAM/130")</f>
        <v xml:space="preserve"> G/TBT/N/JAM/130</v>
      </c>
      <c r="E158" s="8" t="s">
        <v>687</v>
      </c>
      <c r="F158" s="8" t="s">
        <v>688</v>
      </c>
      <c r="H158" s="8" t="s">
        <v>41</v>
      </c>
      <c r="I158" s="8" t="s">
        <v>690</v>
      </c>
      <c r="J158" s="8" t="s">
        <v>494</v>
      </c>
      <c r="K158" s="8" t="s">
        <v>691</v>
      </c>
      <c r="L158" s="8" t="s">
        <v>42</v>
      </c>
      <c r="M158" s="6"/>
      <c r="N158" s="7">
        <v>46213</v>
      </c>
      <c r="O158" s="7">
        <v>46272</v>
      </c>
      <c r="P158" s="7">
        <v>46514</v>
      </c>
      <c r="Q158" s="6" t="s">
        <v>44</v>
      </c>
      <c r="R158" s="6"/>
      <c r="S158" t="str">
        <f>HYPERLINK("https://docs.wto.org/imrd/directdoc.asp?DDFDocuments/t/G/TBTN26/JAM130.docx", "https://docs.wto.org/imrd/directdoc.asp?DDFDocuments/t/G/TBTN26/JAM130.docx")</f>
        <v>https://docs.wto.org/imrd/directdoc.asp?DDFDocuments/t/G/TBTN26/JAM130.docx</v>
      </c>
      <c r="T158" t="str">
        <f>HYPERLINK("https://docs.wto.org/imrd/directdoc.asp?DDFDocuments/u/G/TBTN26/JAM130.docx", "https://docs.wto.org/imrd/directdoc.asp?DDFDocuments/u/G/TBTN26/JAM130.docx")</f>
        <v>https://docs.wto.org/imrd/directdoc.asp?DDFDocuments/u/G/TBTN26/JAM130.docx</v>
      </c>
      <c r="U158" t="str">
        <f>HYPERLINK("https://docs.wto.org/imrd/directdoc.asp?DDFDocuments/v/G/TBTN26/JAM130.docx", "https://docs.wto.org/imrd/directdoc.asp?DDFDocuments/v/G/TBTN26/JAM130.docx")</f>
        <v>https://docs.wto.org/imrd/directdoc.asp?DDFDocuments/v/G/TBTN26/JAM130.docx</v>
      </c>
      <c r="V158" t="s">
        <v>46</v>
      </c>
      <c r="W158" t="s">
        <v>47</v>
      </c>
      <c r="X158" t="s">
        <v>47</v>
      </c>
      <c r="Y158" t="s">
        <v>47</v>
      </c>
      <c r="Z158" t="s">
        <v>47</v>
      </c>
      <c r="AA158" t="s">
        <v>47</v>
      </c>
      <c r="AB158" t="s">
        <v>47</v>
      </c>
      <c r="AC158" s="2" t="s">
        <v>41</v>
      </c>
      <c r="AD158" t="s">
        <v>41</v>
      </c>
      <c r="AE158" t="s">
        <v>41</v>
      </c>
      <c r="AF158" t="s">
        <v>41</v>
      </c>
      <c r="AG158" t="s">
        <v>41</v>
      </c>
      <c r="AH158" t="s">
        <v>41</v>
      </c>
      <c r="AI158" s="2" t="s">
        <v>41</v>
      </c>
    </row>
    <row r="159" spans="1:35" ht="120" x14ac:dyDescent="0.25">
      <c r="A159" s="8" t="s">
        <v>694</v>
      </c>
      <c r="B159" s="6" t="s">
        <v>488</v>
      </c>
      <c r="C159" s="7">
        <v>46153</v>
      </c>
      <c r="D159" s="9" t="str">
        <f>HYPERLINK("https://www.epingalert.org/en/Search?viewData= G/TBT/N/JAM/131"," G/TBT/N/JAM/131")</f>
        <v xml:space="preserve"> G/TBT/N/JAM/131</v>
      </c>
      <c r="E159" s="8" t="s">
        <v>692</v>
      </c>
      <c r="F159" s="8" t="s">
        <v>693</v>
      </c>
      <c r="H159" s="8" t="s">
        <v>41</v>
      </c>
      <c r="I159" s="8" t="s">
        <v>690</v>
      </c>
      <c r="J159" s="8" t="s">
        <v>494</v>
      </c>
      <c r="K159" s="8" t="s">
        <v>695</v>
      </c>
      <c r="L159" s="8" t="s">
        <v>42</v>
      </c>
      <c r="M159" s="6"/>
      <c r="N159" s="7">
        <v>46212</v>
      </c>
      <c r="O159" s="7">
        <v>46272</v>
      </c>
      <c r="P159" s="7">
        <v>46514</v>
      </c>
      <c r="Q159" s="6" t="s">
        <v>44</v>
      </c>
      <c r="R159" s="6"/>
      <c r="S159" t="str">
        <f>HYPERLINK("https://docs.wto.org/imrd/directdoc.asp?DDFDocuments/t/G/TBTN26/JAM131.docx", "https://docs.wto.org/imrd/directdoc.asp?DDFDocuments/t/G/TBTN26/JAM131.docx")</f>
        <v>https://docs.wto.org/imrd/directdoc.asp?DDFDocuments/t/G/TBTN26/JAM131.docx</v>
      </c>
      <c r="T159" t="str">
        <f>HYPERLINK("https://docs.wto.org/imrd/directdoc.asp?DDFDocuments/u/G/TBTN26/JAM131.docx", "https://docs.wto.org/imrd/directdoc.asp?DDFDocuments/u/G/TBTN26/JAM131.docx")</f>
        <v>https://docs.wto.org/imrd/directdoc.asp?DDFDocuments/u/G/TBTN26/JAM131.docx</v>
      </c>
      <c r="U159" t="str">
        <f>HYPERLINK("https://docs.wto.org/imrd/directdoc.asp?DDFDocuments/v/G/TBTN26/JAM131.docx", "https://docs.wto.org/imrd/directdoc.asp?DDFDocuments/v/G/TBTN26/JAM131.docx")</f>
        <v>https://docs.wto.org/imrd/directdoc.asp?DDFDocuments/v/G/TBTN26/JAM131.docx</v>
      </c>
      <c r="V159" t="s">
        <v>46</v>
      </c>
      <c r="W159" t="s">
        <v>47</v>
      </c>
      <c r="X159" t="s">
        <v>47</v>
      </c>
      <c r="Y159" t="s">
        <v>47</v>
      </c>
      <c r="Z159" t="s">
        <v>47</v>
      </c>
      <c r="AA159" t="s">
        <v>47</v>
      </c>
      <c r="AB159" t="s">
        <v>47</v>
      </c>
      <c r="AC159" s="2" t="s">
        <v>41</v>
      </c>
      <c r="AD159" t="s">
        <v>41</v>
      </c>
      <c r="AE159" t="s">
        <v>41</v>
      </c>
      <c r="AF159" t="s">
        <v>41</v>
      </c>
      <c r="AG159" t="s">
        <v>41</v>
      </c>
      <c r="AH159" t="s">
        <v>41</v>
      </c>
      <c r="AI159" s="2" t="s">
        <v>41</v>
      </c>
    </row>
    <row r="160" spans="1:35" ht="120" x14ac:dyDescent="0.25">
      <c r="A160" s="8" t="s">
        <v>698</v>
      </c>
      <c r="B160" s="6" t="s">
        <v>488</v>
      </c>
      <c r="C160" s="7">
        <v>46153</v>
      </c>
      <c r="D160" s="9" t="str">
        <f>HYPERLINK("https://www.epingalert.org/en/Search?viewData= G/TBT/N/JAM/132"," G/TBT/N/JAM/132")</f>
        <v xml:space="preserve"> G/TBT/N/JAM/132</v>
      </c>
      <c r="E160" s="8" t="s">
        <v>696</v>
      </c>
      <c r="F160" s="8" t="s">
        <v>697</v>
      </c>
      <c r="H160" s="8" t="s">
        <v>699</v>
      </c>
      <c r="I160" s="8" t="s">
        <v>690</v>
      </c>
      <c r="J160" s="8" t="s">
        <v>494</v>
      </c>
      <c r="K160" s="8" t="s">
        <v>700</v>
      </c>
      <c r="L160" s="8" t="s">
        <v>42</v>
      </c>
      <c r="M160" s="6"/>
      <c r="N160" s="7">
        <v>46212</v>
      </c>
      <c r="O160" s="7">
        <v>46272</v>
      </c>
      <c r="P160" s="7">
        <v>46514</v>
      </c>
      <c r="Q160" s="6" t="s">
        <v>44</v>
      </c>
      <c r="R160" s="6"/>
      <c r="S160" t="str">
        <f>HYPERLINK("https://docs.wto.org/imrd/directdoc.asp?DDFDocuments/t/G/TBTN26/JAM132.docx", "https://docs.wto.org/imrd/directdoc.asp?DDFDocuments/t/G/TBTN26/JAM132.docx")</f>
        <v>https://docs.wto.org/imrd/directdoc.asp?DDFDocuments/t/G/TBTN26/JAM132.docx</v>
      </c>
      <c r="T160" t="str">
        <f>HYPERLINK("https://docs.wto.org/imrd/directdoc.asp?DDFDocuments/u/G/TBTN26/JAM132.docx", "https://docs.wto.org/imrd/directdoc.asp?DDFDocuments/u/G/TBTN26/JAM132.docx")</f>
        <v>https://docs.wto.org/imrd/directdoc.asp?DDFDocuments/u/G/TBTN26/JAM132.docx</v>
      </c>
      <c r="U160" t="str">
        <f>HYPERLINK("https://docs.wto.org/imrd/directdoc.asp?DDFDocuments/v/G/TBTN26/JAM132.docx", "https://docs.wto.org/imrd/directdoc.asp?DDFDocuments/v/G/TBTN26/JAM132.docx")</f>
        <v>https://docs.wto.org/imrd/directdoc.asp?DDFDocuments/v/G/TBTN26/JAM132.docx</v>
      </c>
      <c r="V160" t="s">
        <v>46</v>
      </c>
      <c r="W160" t="s">
        <v>47</v>
      </c>
      <c r="X160" t="s">
        <v>47</v>
      </c>
      <c r="Y160" t="s">
        <v>47</v>
      </c>
      <c r="Z160" t="s">
        <v>47</v>
      </c>
      <c r="AA160" t="s">
        <v>47</v>
      </c>
      <c r="AB160" t="s">
        <v>47</v>
      </c>
      <c r="AC160" s="2" t="s">
        <v>41</v>
      </c>
      <c r="AD160" t="s">
        <v>41</v>
      </c>
      <c r="AE160" t="s">
        <v>41</v>
      </c>
      <c r="AF160" t="s">
        <v>41</v>
      </c>
      <c r="AG160" t="s">
        <v>41</v>
      </c>
      <c r="AH160" t="s">
        <v>41</v>
      </c>
      <c r="AI160" s="2" t="s">
        <v>41</v>
      </c>
    </row>
    <row r="161" spans="1:35" ht="120" x14ac:dyDescent="0.25">
      <c r="A161" s="8" t="s">
        <v>703</v>
      </c>
      <c r="B161" s="6" t="s">
        <v>488</v>
      </c>
      <c r="C161" s="7">
        <v>46153</v>
      </c>
      <c r="D161" s="9" t="str">
        <f>HYPERLINK("https://www.epingalert.org/en/Search?viewData= G/TBT/N/JAM/133"," G/TBT/N/JAM/133")</f>
        <v xml:space="preserve"> G/TBT/N/JAM/133</v>
      </c>
      <c r="E161" s="8" t="s">
        <v>701</v>
      </c>
      <c r="F161" s="8" t="s">
        <v>702</v>
      </c>
      <c r="H161" s="8" t="s">
        <v>704</v>
      </c>
      <c r="I161" s="8" t="s">
        <v>690</v>
      </c>
      <c r="J161" s="8" t="s">
        <v>494</v>
      </c>
      <c r="K161" s="8" t="s">
        <v>705</v>
      </c>
      <c r="L161" s="8" t="s">
        <v>42</v>
      </c>
      <c r="M161" s="6"/>
      <c r="N161" s="7">
        <v>46212</v>
      </c>
      <c r="O161" s="7">
        <v>46272</v>
      </c>
      <c r="P161" s="7">
        <v>46514</v>
      </c>
      <c r="Q161" s="6" t="s">
        <v>44</v>
      </c>
      <c r="R161" s="6"/>
      <c r="S161" t="str">
        <f>HYPERLINK("https://docs.wto.org/imrd/directdoc.asp?DDFDocuments/t/G/TBTN26/JAM133.docx", "https://docs.wto.org/imrd/directdoc.asp?DDFDocuments/t/G/TBTN26/JAM133.docx")</f>
        <v>https://docs.wto.org/imrd/directdoc.asp?DDFDocuments/t/G/TBTN26/JAM133.docx</v>
      </c>
      <c r="T161" t="str">
        <f>HYPERLINK("https://docs.wto.org/imrd/directdoc.asp?DDFDocuments/u/G/TBTN26/JAM133.docx", "https://docs.wto.org/imrd/directdoc.asp?DDFDocuments/u/G/TBTN26/JAM133.docx")</f>
        <v>https://docs.wto.org/imrd/directdoc.asp?DDFDocuments/u/G/TBTN26/JAM133.docx</v>
      </c>
      <c r="U161" t="str">
        <f>HYPERLINK("https://docs.wto.org/imrd/directdoc.asp?DDFDocuments/v/G/TBTN26/JAM133.docx", "https://docs.wto.org/imrd/directdoc.asp?DDFDocuments/v/G/TBTN26/JAM133.docx")</f>
        <v>https://docs.wto.org/imrd/directdoc.asp?DDFDocuments/v/G/TBTN26/JAM133.docx</v>
      </c>
      <c r="V161" t="s">
        <v>46</v>
      </c>
      <c r="W161" t="s">
        <v>47</v>
      </c>
      <c r="X161" t="s">
        <v>47</v>
      </c>
      <c r="Y161" t="s">
        <v>47</v>
      </c>
      <c r="Z161" t="s">
        <v>47</v>
      </c>
      <c r="AA161" t="s">
        <v>47</v>
      </c>
      <c r="AB161" t="s">
        <v>47</v>
      </c>
      <c r="AC161" s="2" t="s">
        <v>41</v>
      </c>
      <c r="AD161" t="s">
        <v>41</v>
      </c>
      <c r="AE161" t="s">
        <v>41</v>
      </c>
      <c r="AF161" t="s">
        <v>41</v>
      </c>
      <c r="AG161" t="s">
        <v>41</v>
      </c>
      <c r="AH161" t="s">
        <v>41</v>
      </c>
      <c r="AI161" s="2" t="s">
        <v>41</v>
      </c>
    </row>
    <row r="162" spans="1:35" ht="75" x14ac:dyDescent="0.25">
      <c r="A162" s="8" t="s">
        <v>708</v>
      </c>
      <c r="B162" s="6" t="s">
        <v>488</v>
      </c>
      <c r="C162" s="7">
        <v>46153</v>
      </c>
      <c r="D162" s="9" t="str">
        <f>HYPERLINK("https://www.epingalert.org/en/Search?viewData= G/TBT/N/JAM/134"," G/TBT/N/JAM/134")</f>
        <v xml:space="preserve"> G/TBT/N/JAM/134</v>
      </c>
      <c r="E162" s="8" t="s">
        <v>706</v>
      </c>
      <c r="F162" s="8" t="s">
        <v>707</v>
      </c>
      <c r="H162" s="8" t="s">
        <v>709</v>
      </c>
      <c r="I162" s="8" t="s">
        <v>690</v>
      </c>
      <c r="J162" s="8" t="s">
        <v>494</v>
      </c>
      <c r="K162" s="8" t="s">
        <v>710</v>
      </c>
      <c r="L162" s="8" t="s">
        <v>42</v>
      </c>
      <c r="M162" s="6"/>
      <c r="N162" s="7">
        <v>46212</v>
      </c>
      <c r="O162" s="7">
        <v>46272</v>
      </c>
      <c r="P162" s="7">
        <v>46514</v>
      </c>
      <c r="Q162" s="6" t="s">
        <v>44</v>
      </c>
      <c r="R162" s="6"/>
      <c r="S162" t="str">
        <f>HYPERLINK("https://docs.wto.org/imrd/directdoc.asp?DDFDocuments/t/G/TBTN26/JAM134.docx", "https://docs.wto.org/imrd/directdoc.asp?DDFDocuments/t/G/TBTN26/JAM134.docx")</f>
        <v>https://docs.wto.org/imrd/directdoc.asp?DDFDocuments/t/G/TBTN26/JAM134.docx</v>
      </c>
      <c r="T162" t="str">
        <f>HYPERLINK("https://docs.wto.org/imrd/directdoc.asp?DDFDocuments/u/G/TBTN26/JAM134.docx", "https://docs.wto.org/imrd/directdoc.asp?DDFDocuments/u/G/TBTN26/JAM134.docx")</f>
        <v>https://docs.wto.org/imrd/directdoc.asp?DDFDocuments/u/G/TBTN26/JAM134.docx</v>
      </c>
      <c r="U162" t="str">
        <f>HYPERLINK("https://docs.wto.org/imrd/directdoc.asp?DDFDocuments/v/G/TBTN26/JAM134.docx", "https://docs.wto.org/imrd/directdoc.asp?DDFDocuments/v/G/TBTN26/JAM134.docx")</f>
        <v>https://docs.wto.org/imrd/directdoc.asp?DDFDocuments/v/G/TBTN26/JAM134.docx</v>
      </c>
      <c r="V162" t="s">
        <v>46</v>
      </c>
      <c r="W162" t="s">
        <v>47</v>
      </c>
      <c r="X162" t="s">
        <v>47</v>
      </c>
      <c r="Y162" t="s">
        <v>47</v>
      </c>
      <c r="Z162" t="s">
        <v>47</v>
      </c>
      <c r="AA162" t="s">
        <v>47</v>
      </c>
      <c r="AB162" t="s">
        <v>47</v>
      </c>
      <c r="AC162" s="2" t="s">
        <v>41</v>
      </c>
      <c r="AD162" t="s">
        <v>41</v>
      </c>
      <c r="AE162" t="s">
        <v>41</v>
      </c>
      <c r="AF162" t="s">
        <v>41</v>
      </c>
      <c r="AG162" t="s">
        <v>41</v>
      </c>
      <c r="AH162" t="s">
        <v>41</v>
      </c>
      <c r="AI162" s="2" t="s">
        <v>41</v>
      </c>
    </row>
    <row r="163" spans="1:35" ht="60" x14ac:dyDescent="0.25">
      <c r="A163" s="8" t="s">
        <v>713</v>
      </c>
      <c r="B163" s="6" t="s">
        <v>488</v>
      </c>
      <c r="C163" s="7">
        <v>46153</v>
      </c>
      <c r="D163" s="9" t="str">
        <f>HYPERLINK("https://www.epingalert.org/en/Search?viewData= G/TBT/N/JAM/135"," G/TBT/N/JAM/135")</f>
        <v xml:space="preserve"> G/TBT/N/JAM/135</v>
      </c>
      <c r="E163" s="8" t="s">
        <v>711</v>
      </c>
      <c r="F163" s="8" t="s">
        <v>712</v>
      </c>
      <c r="H163" s="8" t="s">
        <v>714</v>
      </c>
      <c r="I163" s="8" t="s">
        <v>690</v>
      </c>
      <c r="J163" s="8" t="s">
        <v>494</v>
      </c>
      <c r="K163" s="8" t="s">
        <v>715</v>
      </c>
      <c r="L163" s="8" t="s">
        <v>42</v>
      </c>
      <c r="M163" s="6"/>
      <c r="N163" s="7">
        <v>46212</v>
      </c>
      <c r="O163" s="7">
        <v>46272</v>
      </c>
      <c r="P163" s="7">
        <v>46514</v>
      </c>
      <c r="Q163" s="6" t="s">
        <v>44</v>
      </c>
      <c r="R163" s="6"/>
      <c r="S163" t="str">
        <f>HYPERLINK("https://docs.wto.org/imrd/directdoc.asp?DDFDocuments/t/G/TBTN26/JAM135.docx", "https://docs.wto.org/imrd/directdoc.asp?DDFDocuments/t/G/TBTN26/JAM135.docx")</f>
        <v>https://docs.wto.org/imrd/directdoc.asp?DDFDocuments/t/G/TBTN26/JAM135.docx</v>
      </c>
      <c r="T163" t="str">
        <f>HYPERLINK("https://docs.wto.org/imrd/directdoc.asp?DDFDocuments/u/G/TBTN26/JAM135.docx", "https://docs.wto.org/imrd/directdoc.asp?DDFDocuments/u/G/TBTN26/JAM135.docx")</f>
        <v>https://docs.wto.org/imrd/directdoc.asp?DDFDocuments/u/G/TBTN26/JAM135.docx</v>
      </c>
      <c r="U163" t="str">
        <f>HYPERLINK("https://docs.wto.org/imrd/directdoc.asp?DDFDocuments/v/G/TBTN26/JAM135.docx", "https://docs.wto.org/imrd/directdoc.asp?DDFDocuments/v/G/TBTN26/JAM135.docx")</f>
        <v>https://docs.wto.org/imrd/directdoc.asp?DDFDocuments/v/G/TBTN26/JAM135.docx</v>
      </c>
      <c r="V163" t="s">
        <v>46</v>
      </c>
      <c r="W163" t="s">
        <v>47</v>
      </c>
      <c r="X163" t="s">
        <v>47</v>
      </c>
      <c r="Y163" t="s">
        <v>47</v>
      </c>
      <c r="Z163" t="s">
        <v>47</v>
      </c>
      <c r="AA163" t="s">
        <v>47</v>
      </c>
      <c r="AB163" t="s">
        <v>47</v>
      </c>
      <c r="AC163" s="2" t="s">
        <v>41</v>
      </c>
      <c r="AD163" t="s">
        <v>41</v>
      </c>
      <c r="AE163" t="s">
        <v>41</v>
      </c>
      <c r="AF163" t="s">
        <v>41</v>
      </c>
      <c r="AG163" t="s">
        <v>41</v>
      </c>
      <c r="AH163" t="s">
        <v>41</v>
      </c>
      <c r="AI163" s="2" t="s">
        <v>41</v>
      </c>
    </row>
    <row r="164" spans="1:35" ht="120" x14ac:dyDescent="0.25">
      <c r="A164" s="8" t="s">
        <v>718</v>
      </c>
      <c r="B164" s="6" t="s">
        <v>488</v>
      </c>
      <c r="C164" s="7">
        <v>46153</v>
      </c>
      <c r="D164" s="9" t="str">
        <f>HYPERLINK("https://www.epingalert.org/en/Search?viewData= G/TBT/N/JAM/136"," G/TBT/N/JAM/136")</f>
        <v xml:space="preserve"> G/TBT/N/JAM/136</v>
      </c>
      <c r="E164" s="8" t="s">
        <v>716</v>
      </c>
      <c r="F164" s="8" t="s">
        <v>717</v>
      </c>
      <c r="H164" s="8" t="s">
        <v>719</v>
      </c>
      <c r="I164" s="8" t="s">
        <v>690</v>
      </c>
      <c r="J164" s="8" t="s">
        <v>494</v>
      </c>
      <c r="K164" s="8" t="s">
        <v>720</v>
      </c>
      <c r="L164" s="8" t="s">
        <v>42</v>
      </c>
      <c r="M164" s="6"/>
      <c r="N164" s="7">
        <v>46212</v>
      </c>
      <c r="O164" s="7">
        <v>46272</v>
      </c>
      <c r="P164" s="7">
        <v>46514</v>
      </c>
      <c r="Q164" s="6" t="s">
        <v>44</v>
      </c>
      <c r="R164" s="6"/>
      <c r="S164" t="str">
        <f>HYPERLINK("https://docs.wto.org/imrd/directdoc.asp?DDFDocuments/t/G/TBTN26/JAM136.docx", "https://docs.wto.org/imrd/directdoc.asp?DDFDocuments/t/G/TBTN26/JAM136.docx")</f>
        <v>https://docs.wto.org/imrd/directdoc.asp?DDFDocuments/t/G/TBTN26/JAM136.docx</v>
      </c>
      <c r="T164" t="str">
        <f>HYPERLINK("https://docs.wto.org/imrd/directdoc.asp?DDFDocuments/u/G/TBTN26/JAM136.docx", "https://docs.wto.org/imrd/directdoc.asp?DDFDocuments/u/G/TBTN26/JAM136.docx")</f>
        <v>https://docs.wto.org/imrd/directdoc.asp?DDFDocuments/u/G/TBTN26/JAM136.docx</v>
      </c>
      <c r="U164" t="str">
        <f>HYPERLINK("https://docs.wto.org/imrd/directdoc.asp?DDFDocuments/v/G/TBTN26/JAM136.docx", "https://docs.wto.org/imrd/directdoc.asp?DDFDocuments/v/G/TBTN26/JAM136.docx")</f>
        <v>https://docs.wto.org/imrd/directdoc.asp?DDFDocuments/v/G/TBTN26/JAM136.docx</v>
      </c>
      <c r="V164" t="s">
        <v>46</v>
      </c>
      <c r="W164" t="s">
        <v>47</v>
      </c>
      <c r="X164" t="s">
        <v>47</v>
      </c>
      <c r="Y164" t="s">
        <v>47</v>
      </c>
      <c r="Z164" t="s">
        <v>47</v>
      </c>
      <c r="AA164" t="s">
        <v>47</v>
      </c>
      <c r="AB164" t="s">
        <v>47</v>
      </c>
      <c r="AC164" s="2" t="s">
        <v>41</v>
      </c>
      <c r="AD164" t="s">
        <v>41</v>
      </c>
      <c r="AE164" t="s">
        <v>41</v>
      </c>
      <c r="AF164" t="s">
        <v>41</v>
      </c>
      <c r="AG164" t="s">
        <v>41</v>
      </c>
      <c r="AH164" t="s">
        <v>41</v>
      </c>
      <c r="AI164" s="2" t="s">
        <v>41</v>
      </c>
    </row>
    <row r="165" spans="1:35" ht="75" x14ac:dyDescent="0.25">
      <c r="A165" s="8" t="s">
        <v>723</v>
      </c>
      <c r="B165" s="6" t="s">
        <v>488</v>
      </c>
      <c r="C165" s="7">
        <v>46153</v>
      </c>
      <c r="D165" s="9" t="str">
        <f>HYPERLINK("https://www.epingalert.org/en/Search?viewData= G/TBT/N/JAM/137"," G/TBT/N/JAM/137")</f>
        <v xml:space="preserve"> G/TBT/N/JAM/137</v>
      </c>
      <c r="E165" s="8" t="s">
        <v>721</v>
      </c>
      <c r="F165" s="8" t="s">
        <v>722</v>
      </c>
      <c r="H165" s="8" t="s">
        <v>724</v>
      </c>
      <c r="I165" s="8" t="s">
        <v>690</v>
      </c>
      <c r="J165" s="8" t="s">
        <v>494</v>
      </c>
      <c r="K165" s="8" t="s">
        <v>710</v>
      </c>
      <c r="L165" s="8" t="s">
        <v>42</v>
      </c>
      <c r="M165" s="6"/>
      <c r="N165" s="7">
        <v>46212</v>
      </c>
      <c r="O165" s="7">
        <v>46272</v>
      </c>
      <c r="P165" s="7">
        <v>46514</v>
      </c>
      <c r="Q165" s="6" t="s">
        <v>44</v>
      </c>
      <c r="R165" s="6"/>
      <c r="S165" t="str">
        <f>HYPERLINK("https://docs.wto.org/imrd/directdoc.asp?DDFDocuments/t/G/TBTN26/JAM137.docx", "https://docs.wto.org/imrd/directdoc.asp?DDFDocuments/t/G/TBTN26/JAM137.docx")</f>
        <v>https://docs.wto.org/imrd/directdoc.asp?DDFDocuments/t/G/TBTN26/JAM137.docx</v>
      </c>
      <c r="T165" t="str">
        <f>HYPERLINK("https://docs.wto.org/imrd/directdoc.asp?DDFDocuments/u/G/TBTN26/JAM137.docx", "https://docs.wto.org/imrd/directdoc.asp?DDFDocuments/u/G/TBTN26/JAM137.docx")</f>
        <v>https://docs.wto.org/imrd/directdoc.asp?DDFDocuments/u/G/TBTN26/JAM137.docx</v>
      </c>
      <c r="U165" t="str">
        <f>HYPERLINK("https://docs.wto.org/imrd/directdoc.asp?DDFDocuments/v/G/TBTN26/JAM137.docx", "https://docs.wto.org/imrd/directdoc.asp?DDFDocuments/v/G/TBTN26/JAM137.docx")</f>
        <v>https://docs.wto.org/imrd/directdoc.asp?DDFDocuments/v/G/TBTN26/JAM137.docx</v>
      </c>
      <c r="V165" t="s">
        <v>46</v>
      </c>
      <c r="W165" t="s">
        <v>47</v>
      </c>
      <c r="X165" t="s">
        <v>47</v>
      </c>
      <c r="Y165" t="s">
        <v>47</v>
      </c>
      <c r="Z165" t="s">
        <v>47</v>
      </c>
      <c r="AA165" t="s">
        <v>47</v>
      </c>
      <c r="AB165" t="s">
        <v>47</v>
      </c>
      <c r="AC165" s="2" t="s">
        <v>41</v>
      </c>
      <c r="AD165" t="s">
        <v>41</v>
      </c>
      <c r="AE165" t="s">
        <v>41</v>
      </c>
      <c r="AF165" t="s">
        <v>41</v>
      </c>
      <c r="AG165" t="s">
        <v>41</v>
      </c>
      <c r="AH165" t="s">
        <v>41</v>
      </c>
      <c r="AI165" s="2" t="s">
        <v>41</v>
      </c>
    </row>
    <row r="166" spans="1:35" ht="360" x14ac:dyDescent="0.25">
      <c r="A166" s="8" t="s">
        <v>727</v>
      </c>
      <c r="B166" s="6" t="s">
        <v>75</v>
      </c>
      <c r="C166" s="7">
        <v>46153</v>
      </c>
      <c r="D166" s="9" t="str">
        <f>HYPERLINK("https://www.epingalert.org/en/Search?viewData= G/TBT/N/MEX/568"," G/TBT/N/MEX/568")</f>
        <v xml:space="preserve"> G/TBT/N/MEX/568</v>
      </c>
      <c r="E166" s="8" t="s">
        <v>725</v>
      </c>
      <c r="F166" s="8" t="s">
        <v>726</v>
      </c>
      <c r="H166" s="8" t="s">
        <v>41</v>
      </c>
      <c r="I166" s="8" t="s">
        <v>728</v>
      </c>
      <c r="J166" s="8" t="s">
        <v>304</v>
      </c>
      <c r="K166" s="8" t="s">
        <v>41</v>
      </c>
      <c r="L166" s="8" t="s">
        <v>41</v>
      </c>
      <c r="M166" s="6"/>
      <c r="N166" s="7">
        <v>46213</v>
      </c>
      <c r="O166" s="7" t="s">
        <v>43</v>
      </c>
      <c r="P166" s="7" t="s">
        <v>43</v>
      </c>
      <c r="Q166" s="6" t="s">
        <v>44</v>
      </c>
      <c r="R166" s="8" t="s">
        <v>729</v>
      </c>
      <c r="S166" t="str">
        <f>HYPERLINK("https://docs.wto.org/imrd/directdoc.asp?DDFDocuments/t/G/TBTN26/MEX568.docx", "https://docs.wto.org/imrd/directdoc.asp?DDFDocuments/t/G/TBTN26/MEX568.docx")</f>
        <v>https://docs.wto.org/imrd/directdoc.asp?DDFDocuments/t/G/TBTN26/MEX568.docx</v>
      </c>
      <c r="T166" t="str">
        <f>HYPERLINK("https://docs.wto.org/imrd/directdoc.asp?DDFDocuments/u/G/TBTN26/MEX568.docx", "https://docs.wto.org/imrd/directdoc.asp?DDFDocuments/u/G/TBTN26/MEX568.docx")</f>
        <v>https://docs.wto.org/imrd/directdoc.asp?DDFDocuments/u/G/TBTN26/MEX568.docx</v>
      </c>
      <c r="U166" t="str">
        <f>HYPERLINK("https://docs.wto.org/imrd/directdoc.asp?DDFDocuments/v/G/TBTN26/MEX568.docx", "https://docs.wto.org/imrd/directdoc.asp?DDFDocuments/v/G/TBTN26/MEX568.docx")</f>
        <v>https://docs.wto.org/imrd/directdoc.asp?DDFDocuments/v/G/TBTN26/MEX568.docx</v>
      </c>
      <c r="V166" t="s">
        <v>46</v>
      </c>
      <c r="W166" t="s">
        <v>47</v>
      </c>
      <c r="X166" t="s">
        <v>46</v>
      </c>
      <c r="Y166" t="s">
        <v>47</v>
      </c>
      <c r="Z166" t="s">
        <v>47</v>
      </c>
      <c r="AA166" t="s">
        <v>47</v>
      </c>
      <c r="AB166" t="s">
        <v>47</v>
      </c>
      <c r="AC166" s="2" t="s">
        <v>730</v>
      </c>
      <c r="AD166" t="s">
        <v>41</v>
      </c>
      <c r="AE166" t="s">
        <v>41</v>
      </c>
      <c r="AF166" t="s">
        <v>41</v>
      </c>
      <c r="AG166" t="s">
        <v>41</v>
      </c>
      <c r="AH166" t="s">
        <v>41</v>
      </c>
      <c r="AI166" s="2" t="s">
        <v>41</v>
      </c>
    </row>
    <row r="167" spans="1:35" ht="195" x14ac:dyDescent="0.25">
      <c r="A167" s="8" t="s">
        <v>633</v>
      </c>
      <c r="B167" s="6" t="s">
        <v>406</v>
      </c>
      <c r="C167" s="7">
        <v>46153</v>
      </c>
      <c r="D167" s="9" t="str">
        <f>HYPERLINK("https://www.epingalert.org/en/Search?viewData= G/TBT/N/THA/802"," G/TBT/N/THA/802")</f>
        <v xml:space="preserve"> G/TBT/N/THA/802</v>
      </c>
      <c r="E167" s="8" t="s">
        <v>731</v>
      </c>
      <c r="F167" s="8" t="s">
        <v>732</v>
      </c>
      <c r="H167" s="8" t="s">
        <v>41</v>
      </c>
      <c r="I167" s="8" t="s">
        <v>733</v>
      </c>
      <c r="J167" s="8" t="s">
        <v>294</v>
      </c>
      <c r="K167" s="8" t="s">
        <v>734</v>
      </c>
      <c r="L167" s="8" t="s">
        <v>41</v>
      </c>
      <c r="M167" s="6"/>
      <c r="N167" s="7">
        <v>46213</v>
      </c>
      <c r="O167" s="7" t="s">
        <v>43</v>
      </c>
      <c r="P167" s="7" t="s">
        <v>735</v>
      </c>
      <c r="Q167" s="6" t="s">
        <v>44</v>
      </c>
      <c r="R167" s="8" t="s">
        <v>736</v>
      </c>
      <c r="S167" t="str">
        <f>HYPERLINK("https://docs.wto.org/imrd/directdoc.asp?DDFDocuments/t/G/TBTN26/THA802.docx", "https://docs.wto.org/imrd/directdoc.asp?DDFDocuments/t/G/TBTN26/THA802.docx")</f>
        <v>https://docs.wto.org/imrd/directdoc.asp?DDFDocuments/t/G/TBTN26/THA802.docx</v>
      </c>
      <c r="T167" t="str">
        <f>HYPERLINK("https://docs.wto.org/imrd/directdoc.asp?DDFDocuments/u/G/TBTN26/THA802.docx", "https://docs.wto.org/imrd/directdoc.asp?DDFDocuments/u/G/TBTN26/THA802.docx")</f>
        <v>https://docs.wto.org/imrd/directdoc.asp?DDFDocuments/u/G/TBTN26/THA802.docx</v>
      </c>
      <c r="U167" t="str">
        <f>HYPERLINK("https://docs.wto.org/imrd/directdoc.asp?DDFDocuments/v/G/TBTN26/THA802.docx", "https://docs.wto.org/imrd/directdoc.asp?DDFDocuments/v/G/TBTN26/THA802.docx")</f>
        <v>https://docs.wto.org/imrd/directdoc.asp?DDFDocuments/v/G/TBTN26/THA802.docx</v>
      </c>
      <c r="V167" t="s">
        <v>46</v>
      </c>
      <c r="W167" t="s">
        <v>47</v>
      </c>
      <c r="X167" t="s">
        <v>47</v>
      </c>
      <c r="Y167" t="s">
        <v>47</v>
      </c>
      <c r="Z167" t="s">
        <v>47</v>
      </c>
      <c r="AA167" t="s">
        <v>47</v>
      </c>
      <c r="AB167" t="s">
        <v>47</v>
      </c>
      <c r="AC167" s="2" t="s">
        <v>737</v>
      </c>
      <c r="AD167" t="s">
        <v>41</v>
      </c>
      <c r="AE167" t="s">
        <v>41</v>
      </c>
      <c r="AF167" t="s">
        <v>41</v>
      </c>
      <c r="AG167" t="s">
        <v>41</v>
      </c>
      <c r="AH167" t="s">
        <v>41</v>
      </c>
      <c r="AI167" s="2" t="s">
        <v>41</v>
      </c>
    </row>
    <row r="168" spans="1:35" ht="135" x14ac:dyDescent="0.25">
      <c r="A168" s="8" t="s">
        <v>740</v>
      </c>
      <c r="B168" s="6" t="s">
        <v>88</v>
      </c>
      <c r="C168" s="7">
        <v>46153</v>
      </c>
      <c r="D168" s="9" t="str">
        <f>HYPERLINK("https://www.epingalert.org/en/Search?viewData= G/TBT/N/USA/2277"," G/TBT/N/USA/2277")</f>
        <v xml:space="preserve"> G/TBT/N/USA/2277</v>
      </c>
      <c r="E168" s="8" t="s">
        <v>738</v>
      </c>
      <c r="F168" s="8" t="s">
        <v>739</v>
      </c>
      <c r="H168" s="8" t="s">
        <v>741</v>
      </c>
      <c r="I168" s="8" t="s">
        <v>742</v>
      </c>
      <c r="J168" s="8" t="s">
        <v>743</v>
      </c>
      <c r="K168" s="8" t="s">
        <v>41</v>
      </c>
      <c r="L168" s="8" t="s">
        <v>41</v>
      </c>
      <c r="M168" s="6"/>
      <c r="N168" s="7">
        <v>46240</v>
      </c>
      <c r="O168" s="7" t="s">
        <v>43</v>
      </c>
      <c r="P168" s="7" t="s">
        <v>43</v>
      </c>
      <c r="Q168" s="6" t="s">
        <v>44</v>
      </c>
      <c r="R168" s="8" t="s">
        <v>744</v>
      </c>
      <c r="S168" t="str">
        <f>HYPERLINK("https://docs.wto.org/imrd/directdoc.asp?DDFDocuments/t/G/TBTN26/USA2277.docx", "https://docs.wto.org/imrd/directdoc.asp?DDFDocuments/t/G/TBTN26/USA2277.docx")</f>
        <v>https://docs.wto.org/imrd/directdoc.asp?DDFDocuments/t/G/TBTN26/USA2277.docx</v>
      </c>
      <c r="T168" t="str">
        <f>HYPERLINK("https://docs.wto.org/imrd/directdoc.asp?DDFDocuments/u/G/TBTN26/USA2277.docx", "https://docs.wto.org/imrd/directdoc.asp?DDFDocuments/u/G/TBTN26/USA2277.docx")</f>
        <v>https://docs.wto.org/imrd/directdoc.asp?DDFDocuments/u/G/TBTN26/USA2277.docx</v>
      </c>
      <c r="U168" t="str">
        <f>HYPERLINK("https://docs.wto.org/imrd/directdoc.asp?DDFDocuments/v/G/TBTN26/USA2277.docx", "https://docs.wto.org/imrd/directdoc.asp?DDFDocuments/v/G/TBTN26/USA2277.docx")</f>
        <v>https://docs.wto.org/imrd/directdoc.asp?DDFDocuments/v/G/TBTN26/USA2277.docx</v>
      </c>
      <c r="V168" t="s">
        <v>46</v>
      </c>
      <c r="W168" t="s">
        <v>47</v>
      </c>
      <c r="X168" t="s">
        <v>47</v>
      </c>
      <c r="Y168" t="s">
        <v>47</v>
      </c>
      <c r="Z168" t="s">
        <v>47</v>
      </c>
      <c r="AA168" t="s">
        <v>47</v>
      </c>
      <c r="AB168" t="s">
        <v>47</v>
      </c>
      <c r="AC168" s="2" t="s">
        <v>745</v>
      </c>
      <c r="AD168" t="s">
        <v>41</v>
      </c>
      <c r="AE168" t="s">
        <v>41</v>
      </c>
      <c r="AF168" t="s">
        <v>41</v>
      </c>
      <c r="AG168" t="s">
        <v>41</v>
      </c>
      <c r="AH168" t="s">
        <v>41</v>
      </c>
      <c r="AI168" s="2" t="s">
        <v>41</v>
      </c>
    </row>
    <row r="169" spans="1:35" ht="165" x14ac:dyDescent="0.25">
      <c r="A169" s="8" t="s">
        <v>748</v>
      </c>
      <c r="B169" s="6" t="s">
        <v>88</v>
      </c>
      <c r="C169" s="7">
        <v>46153</v>
      </c>
      <c r="D169" s="9" t="str">
        <f>HYPERLINK("https://www.epingalert.org/en/Search?viewData= G/TBT/N/USA/2278"," G/TBT/N/USA/2278")</f>
        <v xml:space="preserve"> G/TBT/N/USA/2278</v>
      </c>
      <c r="E169" s="8" t="s">
        <v>746</v>
      </c>
      <c r="F169" s="8" t="s">
        <v>747</v>
      </c>
      <c r="H169" s="8" t="s">
        <v>741</v>
      </c>
      <c r="I169" s="8" t="s">
        <v>742</v>
      </c>
      <c r="J169" s="8" t="s">
        <v>743</v>
      </c>
      <c r="K169" s="8" t="s">
        <v>41</v>
      </c>
      <c r="L169" s="8" t="s">
        <v>41</v>
      </c>
      <c r="M169" s="6"/>
      <c r="N169" s="7">
        <v>46240</v>
      </c>
      <c r="O169" s="7" t="s">
        <v>43</v>
      </c>
      <c r="P169" s="7" t="s">
        <v>43</v>
      </c>
      <c r="Q169" s="6" t="s">
        <v>44</v>
      </c>
      <c r="R169" s="8" t="s">
        <v>749</v>
      </c>
      <c r="S169" t="str">
        <f>HYPERLINK("https://docs.wto.org/imrd/directdoc.asp?DDFDocuments/t/G/TBTN26/USA2278.docx", "https://docs.wto.org/imrd/directdoc.asp?DDFDocuments/t/G/TBTN26/USA2278.docx")</f>
        <v>https://docs.wto.org/imrd/directdoc.asp?DDFDocuments/t/G/TBTN26/USA2278.docx</v>
      </c>
      <c r="T169" t="str">
        <f>HYPERLINK("https://docs.wto.org/imrd/directdoc.asp?DDFDocuments/u/G/TBTN26/USA2278.docx", "https://docs.wto.org/imrd/directdoc.asp?DDFDocuments/u/G/TBTN26/USA2278.docx")</f>
        <v>https://docs.wto.org/imrd/directdoc.asp?DDFDocuments/u/G/TBTN26/USA2278.docx</v>
      </c>
      <c r="U169" t="str">
        <f>HYPERLINK("https://docs.wto.org/imrd/directdoc.asp?DDFDocuments/v/G/TBTN26/USA2278.docx", "https://docs.wto.org/imrd/directdoc.asp?DDFDocuments/v/G/TBTN26/USA2278.docx")</f>
        <v>https://docs.wto.org/imrd/directdoc.asp?DDFDocuments/v/G/TBTN26/USA2278.docx</v>
      </c>
      <c r="V169" t="s">
        <v>46</v>
      </c>
      <c r="W169" t="s">
        <v>47</v>
      </c>
      <c r="X169" t="s">
        <v>47</v>
      </c>
      <c r="Y169" t="s">
        <v>47</v>
      </c>
      <c r="Z169" t="s">
        <v>47</v>
      </c>
      <c r="AA169" t="s">
        <v>47</v>
      </c>
      <c r="AB169" t="s">
        <v>47</v>
      </c>
      <c r="AC169" s="2" t="s">
        <v>750</v>
      </c>
      <c r="AD169" t="s">
        <v>41</v>
      </c>
      <c r="AE169" t="s">
        <v>41</v>
      </c>
      <c r="AF169" t="s">
        <v>41</v>
      </c>
      <c r="AG169" t="s">
        <v>41</v>
      </c>
      <c r="AH169" t="s">
        <v>41</v>
      </c>
      <c r="AI169" s="2" t="s">
        <v>41</v>
      </c>
    </row>
    <row r="170" spans="1:35" ht="135" x14ac:dyDescent="0.25">
      <c r="A170" s="8" t="s">
        <v>753</v>
      </c>
      <c r="B170" s="6" t="s">
        <v>96</v>
      </c>
      <c r="C170" s="7">
        <v>46153</v>
      </c>
      <c r="D170" s="9" t="str">
        <f>HYPERLINK("https://www.epingalert.org/en/Search?viewData= G/TBT/N/VNM/403"," G/TBT/N/VNM/403")</f>
        <v xml:space="preserve"> G/TBT/N/VNM/403</v>
      </c>
      <c r="E170" s="8" t="s">
        <v>751</v>
      </c>
      <c r="F170" s="8" t="s">
        <v>752</v>
      </c>
      <c r="H170" s="8" t="s">
        <v>41</v>
      </c>
      <c r="I170" s="8" t="s">
        <v>754</v>
      </c>
      <c r="J170" s="8" t="s">
        <v>135</v>
      </c>
      <c r="K170" s="8" t="s">
        <v>41</v>
      </c>
      <c r="L170" s="8" t="s">
        <v>41</v>
      </c>
      <c r="M170" s="6"/>
      <c r="N170" s="7">
        <v>46183</v>
      </c>
      <c r="O170" s="7" t="s">
        <v>448</v>
      </c>
      <c r="P170" s="7" t="s">
        <v>755</v>
      </c>
      <c r="Q170" s="6" t="s">
        <v>44</v>
      </c>
      <c r="R170" s="8" t="s">
        <v>756</v>
      </c>
      <c r="S170" t="str">
        <f>HYPERLINK("https://docs.wto.org/imrd/directdoc.asp?DDFDocuments/t/G/TBTN26/VNM403.docx", "https://docs.wto.org/imrd/directdoc.asp?DDFDocuments/t/G/TBTN26/VNM403.docx")</f>
        <v>https://docs.wto.org/imrd/directdoc.asp?DDFDocuments/t/G/TBTN26/VNM403.docx</v>
      </c>
      <c r="T170" t="str">
        <f>HYPERLINK("https://docs.wto.org/imrd/directdoc.asp?DDFDocuments/u/G/TBTN26/VNM403.docx", "https://docs.wto.org/imrd/directdoc.asp?DDFDocuments/u/G/TBTN26/VNM403.docx")</f>
        <v>https://docs.wto.org/imrd/directdoc.asp?DDFDocuments/u/G/TBTN26/VNM403.docx</v>
      </c>
      <c r="U170" t="str">
        <f>HYPERLINK("https://docs.wto.org/imrd/directdoc.asp?DDFDocuments/v/G/TBTN26/VNM403.docx", "https://docs.wto.org/imrd/directdoc.asp?DDFDocuments/v/G/TBTN26/VNM403.docx")</f>
        <v>https://docs.wto.org/imrd/directdoc.asp?DDFDocuments/v/G/TBTN26/VNM403.docx</v>
      </c>
      <c r="V170" t="s">
        <v>46</v>
      </c>
      <c r="W170" t="s">
        <v>47</v>
      </c>
      <c r="X170" t="s">
        <v>47</v>
      </c>
      <c r="Y170" t="s">
        <v>47</v>
      </c>
      <c r="Z170" t="s">
        <v>47</v>
      </c>
      <c r="AA170" t="s">
        <v>47</v>
      </c>
      <c r="AB170" t="s">
        <v>47</v>
      </c>
      <c r="AC170" s="2" t="s">
        <v>757</v>
      </c>
      <c r="AD170" t="s">
        <v>41</v>
      </c>
      <c r="AE170" t="s">
        <v>41</v>
      </c>
      <c r="AF170" t="s">
        <v>41</v>
      </c>
      <c r="AG170" t="s">
        <v>41</v>
      </c>
      <c r="AH170" t="s">
        <v>41</v>
      </c>
      <c r="AI170" s="2" t="s">
        <v>41</v>
      </c>
    </row>
    <row r="171" spans="1:35" ht="345" x14ac:dyDescent="0.25">
      <c r="A171" s="8" t="s">
        <v>760</v>
      </c>
      <c r="B171" s="6" t="s">
        <v>96</v>
      </c>
      <c r="C171" s="7">
        <v>46153</v>
      </c>
      <c r="D171" s="9" t="str">
        <f>HYPERLINK("https://www.epingalert.org/en/Search?viewData= G/TBT/N/VNM/404"," G/TBT/N/VNM/404")</f>
        <v xml:space="preserve"> G/TBT/N/VNM/404</v>
      </c>
      <c r="E171" s="8" t="s">
        <v>758</v>
      </c>
      <c r="F171" s="8" t="s">
        <v>759</v>
      </c>
      <c r="H171" s="8" t="s">
        <v>41</v>
      </c>
      <c r="I171" s="8" t="s">
        <v>761</v>
      </c>
      <c r="J171" s="8" t="s">
        <v>109</v>
      </c>
      <c r="K171" s="8" t="s">
        <v>762</v>
      </c>
      <c r="L171" s="8" t="s">
        <v>41</v>
      </c>
      <c r="M171" s="6"/>
      <c r="N171" s="7">
        <v>46183</v>
      </c>
      <c r="O171" s="7">
        <v>46188</v>
      </c>
      <c r="P171" s="7">
        <v>46204</v>
      </c>
      <c r="Q171" s="6" t="s">
        <v>44</v>
      </c>
      <c r="R171" s="8" t="s">
        <v>763</v>
      </c>
      <c r="S171" t="str">
        <f>HYPERLINK("https://docs.wto.org/imrd/directdoc.asp?DDFDocuments/t/G/TBTN26/VNM404.docx", "https://docs.wto.org/imrd/directdoc.asp?DDFDocuments/t/G/TBTN26/VNM404.docx")</f>
        <v>https://docs.wto.org/imrd/directdoc.asp?DDFDocuments/t/G/TBTN26/VNM404.docx</v>
      </c>
      <c r="T171" t="str">
        <f>HYPERLINK("https://docs.wto.org/imrd/directdoc.asp?DDFDocuments/u/G/TBTN26/VNM404.docx", "https://docs.wto.org/imrd/directdoc.asp?DDFDocuments/u/G/TBTN26/VNM404.docx")</f>
        <v>https://docs.wto.org/imrd/directdoc.asp?DDFDocuments/u/G/TBTN26/VNM404.docx</v>
      </c>
      <c r="U171" t="str">
        <f>HYPERLINK("https://docs.wto.org/imrd/directdoc.asp?DDFDocuments/v/G/TBTN26/VNM404.docx", "https://docs.wto.org/imrd/directdoc.asp?DDFDocuments/v/G/TBTN26/VNM404.docx")</f>
        <v>https://docs.wto.org/imrd/directdoc.asp?DDFDocuments/v/G/TBTN26/VNM404.docx</v>
      </c>
      <c r="V171" t="s">
        <v>46</v>
      </c>
      <c r="W171" t="s">
        <v>47</v>
      </c>
      <c r="X171" t="s">
        <v>46</v>
      </c>
      <c r="Y171" t="s">
        <v>47</v>
      </c>
      <c r="Z171" t="s">
        <v>47</v>
      </c>
      <c r="AA171" t="s">
        <v>47</v>
      </c>
      <c r="AB171" t="s">
        <v>47</v>
      </c>
      <c r="AC171" s="2" t="s">
        <v>764</v>
      </c>
      <c r="AD171" t="s">
        <v>41</v>
      </c>
      <c r="AE171" t="s">
        <v>41</v>
      </c>
      <c r="AF171" t="s">
        <v>41</v>
      </c>
      <c r="AG171" t="s">
        <v>41</v>
      </c>
      <c r="AH171" t="s">
        <v>41</v>
      </c>
      <c r="AI171" s="2" t="s">
        <v>41</v>
      </c>
    </row>
    <row r="172" spans="1:35" ht="165" x14ac:dyDescent="0.25">
      <c r="A172" s="8" t="s">
        <v>768</v>
      </c>
      <c r="B172" s="6" t="s">
        <v>765</v>
      </c>
      <c r="C172" s="7">
        <v>46153</v>
      </c>
      <c r="D172" s="9" t="str">
        <f>HYPERLINK("https://www.epingalert.org/en/Search?viewData= G/TBT/N/ZAF/273"," G/TBT/N/ZAF/273")</f>
        <v xml:space="preserve"> G/TBT/N/ZAF/273</v>
      </c>
      <c r="E172" s="8" t="s">
        <v>766</v>
      </c>
      <c r="F172" s="8" t="s">
        <v>767</v>
      </c>
      <c r="H172" s="8" t="s">
        <v>41</v>
      </c>
      <c r="I172" s="8" t="s">
        <v>769</v>
      </c>
      <c r="J172" s="8" t="s">
        <v>770</v>
      </c>
      <c r="K172" s="8" t="s">
        <v>771</v>
      </c>
      <c r="L172" s="8" t="s">
        <v>41</v>
      </c>
      <c r="M172" s="6"/>
      <c r="N172" s="7">
        <v>46213</v>
      </c>
      <c r="O172" s="7">
        <v>46286</v>
      </c>
      <c r="P172" s="7">
        <v>46286</v>
      </c>
      <c r="Q172" s="6" t="s">
        <v>44</v>
      </c>
      <c r="R172" s="8" t="s">
        <v>772</v>
      </c>
      <c r="S172" t="str">
        <f>HYPERLINK("https://docs.wto.org/imrd/directdoc.asp?DDFDocuments/t/G/TBTN26/ZAF273.docx", "https://docs.wto.org/imrd/directdoc.asp?DDFDocuments/t/G/TBTN26/ZAF273.docx")</f>
        <v>https://docs.wto.org/imrd/directdoc.asp?DDFDocuments/t/G/TBTN26/ZAF273.docx</v>
      </c>
      <c r="T172" t="str">
        <f>HYPERLINK("https://docs.wto.org/imrd/directdoc.asp?DDFDocuments/u/G/TBTN26/ZAF273.docx", "https://docs.wto.org/imrd/directdoc.asp?DDFDocuments/u/G/TBTN26/ZAF273.docx")</f>
        <v>https://docs.wto.org/imrd/directdoc.asp?DDFDocuments/u/G/TBTN26/ZAF273.docx</v>
      </c>
      <c r="U172" t="str">
        <f>HYPERLINK("https://docs.wto.org/imrd/directdoc.asp?DDFDocuments/v/G/TBTN26/ZAF273.docx", "https://docs.wto.org/imrd/directdoc.asp?DDFDocuments/v/G/TBTN26/ZAF273.docx")</f>
        <v>https://docs.wto.org/imrd/directdoc.asp?DDFDocuments/v/G/TBTN26/ZAF273.docx</v>
      </c>
      <c r="V172" t="s">
        <v>47</v>
      </c>
      <c r="W172" t="s">
        <v>47</v>
      </c>
      <c r="X172" t="s">
        <v>46</v>
      </c>
      <c r="Y172" t="s">
        <v>47</v>
      </c>
      <c r="Z172" t="s">
        <v>47</v>
      </c>
      <c r="AA172" t="s">
        <v>47</v>
      </c>
      <c r="AB172" t="s">
        <v>47</v>
      </c>
      <c r="AC172" s="2" t="s">
        <v>773</v>
      </c>
      <c r="AD172" t="s">
        <v>41</v>
      </c>
      <c r="AE172" t="s">
        <v>41</v>
      </c>
      <c r="AF172" t="s">
        <v>41</v>
      </c>
      <c r="AG172" t="s">
        <v>41</v>
      </c>
      <c r="AH172" t="s">
        <v>41</v>
      </c>
      <c r="AI172" s="2" t="s">
        <v>41</v>
      </c>
    </row>
    <row r="173" spans="1:35" ht="105" x14ac:dyDescent="0.25">
      <c r="A173" s="8" t="s">
        <v>776</v>
      </c>
      <c r="B173" s="6" t="s">
        <v>34</v>
      </c>
      <c r="C173" s="7">
        <v>46150</v>
      </c>
      <c r="D173" s="9" t="str">
        <f>HYPERLINK("https://www.epingalert.org/en/Search?viewData= G/TBT/N/BDI/757, G/TBT/N/KEN/2047, G/TBT/N/RWA/1413, G/TBT/N/TZA/1592, G/TBT/N/UGA/2361"," G/TBT/N/BDI/757, G/TBT/N/KEN/2047, G/TBT/N/RWA/1413, G/TBT/N/TZA/1592, G/TBT/N/UGA/2361")</f>
        <v xml:space="preserve"> G/TBT/N/BDI/757, G/TBT/N/KEN/2047, G/TBT/N/RWA/1413, G/TBT/N/TZA/1592, G/TBT/N/UGA/2361</v>
      </c>
      <c r="E173" s="8" t="s">
        <v>774</v>
      </c>
      <c r="F173" s="8" t="s">
        <v>775</v>
      </c>
      <c r="H173" s="8" t="s">
        <v>777</v>
      </c>
      <c r="I173" s="8" t="s">
        <v>778</v>
      </c>
      <c r="J173" s="8" t="s">
        <v>779</v>
      </c>
      <c r="K173" s="8" t="s">
        <v>41</v>
      </c>
      <c r="L173" s="8" t="s">
        <v>41</v>
      </c>
      <c r="M173" s="6"/>
      <c r="N173" s="7">
        <v>46210</v>
      </c>
      <c r="O173" s="7" t="s">
        <v>43</v>
      </c>
      <c r="P173" s="7" t="s">
        <v>43</v>
      </c>
      <c r="Q173" s="6" t="s">
        <v>44</v>
      </c>
      <c r="R173" s="8" t="s">
        <v>780</v>
      </c>
      <c r="S173" t="str">
        <f>HYPERLINK("https://docs.wto.org/imrd/directdoc.asp?DDFDocuments/t/G/TBTN26/BDI757.docx", "https://docs.wto.org/imrd/directdoc.asp?DDFDocuments/t/G/TBTN26/BDI757.docx")</f>
        <v>https://docs.wto.org/imrd/directdoc.asp?DDFDocuments/t/G/TBTN26/BDI757.docx</v>
      </c>
      <c r="T173" t="str">
        <f>HYPERLINK("https://docs.wto.org/imrd/directdoc.asp?DDFDocuments/u/G/TBTN26/BDI757.docx", "https://docs.wto.org/imrd/directdoc.asp?DDFDocuments/u/G/TBTN26/BDI757.docx")</f>
        <v>https://docs.wto.org/imrd/directdoc.asp?DDFDocuments/u/G/TBTN26/BDI757.docx</v>
      </c>
      <c r="U173" t="str">
        <f>HYPERLINK("https://docs.wto.org/imrd/directdoc.asp?DDFDocuments/v/G/TBTN26/BDI757.docx", "https://docs.wto.org/imrd/directdoc.asp?DDFDocuments/v/G/TBTN26/BDI757.docx")</f>
        <v>https://docs.wto.org/imrd/directdoc.asp?DDFDocuments/v/G/TBTN26/BDI757.docx</v>
      </c>
      <c r="V173" t="s">
        <v>46</v>
      </c>
      <c r="W173" t="s">
        <v>47</v>
      </c>
      <c r="X173" t="s">
        <v>46</v>
      </c>
      <c r="Y173" t="s">
        <v>47</v>
      </c>
      <c r="Z173" t="s">
        <v>47</v>
      </c>
      <c r="AA173" t="s">
        <v>47</v>
      </c>
      <c r="AB173" t="s">
        <v>47</v>
      </c>
      <c r="AC173" s="2" t="s">
        <v>781</v>
      </c>
      <c r="AD173" t="s">
        <v>41</v>
      </c>
      <c r="AE173" t="s">
        <v>41</v>
      </c>
      <c r="AF173" t="s">
        <v>41</v>
      </c>
      <c r="AG173" t="s">
        <v>41</v>
      </c>
      <c r="AH173" t="s">
        <v>41</v>
      </c>
      <c r="AI173" s="2" t="s">
        <v>41</v>
      </c>
    </row>
    <row r="174" spans="1:35" ht="105" x14ac:dyDescent="0.25">
      <c r="A174" s="8" t="s">
        <v>776</v>
      </c>
      <c r="B174" s="6" t="s">
        <v>49</v>
      </c>
      <c r="C174" s="7">
        <v>46150</v>
      </c>
      <c r="D174" s="9" t="str">
        <f>HYPERLINK("https://www.epingalert.org/en/Search?viewData= G/TBT/N/BDI/757, G/TBT/N/KEN/2047, G/TBT/N/RWA/1413, G/TBT/N/TZA/1592, G/TBT/N/UGA/2361"," G/TBT/N/BDI/757, G/TBT/N/KEN/2047, G/TBT/N/RWA/1413, G/TBT/N/TZA/1592, G/TBT/N/UGA/2361")</f>
        <v xml:space="preserve"> G/TBT/N/BDI/757, G/TBT/N/KEN/2047, G/TBT/N/RWA/1413, G/TBT/N/TZA/1592, G/TBT/N/UGA/2361</v>
      </c>
      <c r="E174" s="8" t="s">
        <v>774</v>
      </c>
      <c r="F174" s="8" t="s">
        <v>775</v>
      </c>
      <c r="H174" s="8" t="s">
        <v>777</v>
      </c>
      <c r="I174" s="8" t="s">
        <v>778</v>
      </c>
      <c r="J174" s="8" t="s">
        <v>779</v>
      </c>
      <c r="K174" s="8" t="s">
        <v>41</v>
      </c>
      <c r="L174" s="8" t="s">
        <v>41</v>
      </c>
      <c r="M174" s="6"/>
      <c r="N174" s="7">
        <v>46210</v>
      </c>
      <c r="O174" s="7" t="s">
        <v>43</v>
      </c>
      <c r="P174" s="7" t="s">
        <v>43</v>
      </c>
      <c r="Q174" s="6" t="s">
        <v>44</v>
      </c>
      <c r="R174" s="8" t="s">
        <v>780</v>
      </c>
      <c r="S174" t="str">
        <f>HYPERLINK("https://docs.wto.org/imrd/directdoc.asp?DDFDocuments/t/G/TBTN26/BDI757.docx", "https://docs.wto.org/imrd/directdoc.asp?DDFDocuments/t/G/TBTN26/BDI757.docx")</f>
        <v>https://docs.wto.org/imrd/directdoc.asp?DDFDocuments/t/G/TBTN26/BDI757.docx</v>
      </c>
      <c r="T174" t="str">
        <f>HYPERLINK("https://docs.wto.org/imrd/directdoc.asp?DDFDocuments/u/G/TBTN26/BDI757.docx", "https://docs.wto.org/imrd/directdoc.asp?DDFDocuments/u/G/TBTN26/BDI757.docx")</f>
        <v>https://docs.wto.org/imrd/directdoc.asp?DDFDocuments/u/G/TBTN26/BDI757.docx</v>
      </c>
      <c r="U174" t="str">
        <f>HYPERLINK("https://docs.wto.org/imrd/directdoc.asp?DDFDocuments/v/G/TBTN26/BDI757.docx", "https://docs.wto.org/imrd/directdoc.asp?DDFDocuments/v/G/TBTN26/BDI757.docx")</f>
        <v>https://docs.wto.org/imrd/directdoc.asp?DDFDocuments/v/G/TBTN26/BDI757.docx</v>
      </c>
      <c r="V174" t="s">
        <v>46</v>
      </c>
      <c r="W174" t="s">
        <v>47</v>
      </c>
      <c r="X174" t="s">
        <v>46</v>
      </c>
      <c r="Y174" t="s">
        <v>47</v>
      </c>
      <c r="Z174" t="s">
        <v>47</v>
      </c>
      <c r="AA174" t="s">
        <v>47</v>
      </c>
      <c r="AB174" t="s">
        <v>47</v>
      </c>
      <c r="AC174" s="2" t="s">
        <v>781</v>
      </c>
      <c r="AD174" t="s">
        <v>41</v>
      </c>
      <c r="AE174" t="s">
        <v>41</v>
      </c>
      <c r="AF174" t="s">
        <v>41</v>
      </c>
      <c r="AG174" t="s">
        <v>41</v>
      </c>
      <c r="AH174" t="s">
        <v>41</v>
      </c>
      <c r="AI174" s="2" t="s">
        <v>41</v>
      </c>
    </row>
    <row r="175" spans="1:35" ht="105" x14ac:dyDescent="0.25">
      <c r="A175" s="8" t="s">
        <v>776</v>
      </c>
      <c r="B175" s="6" t="s">
        <v>50</v>
      </c>
      <c r="C175" s="7">
        <v>46150</v>
      </c>
      <c r="D175" s="9" t="str">
        <f>HYPERLINK("https://www.epingalert.org/en/Search?viewData= G/TBT/N/BDI/757, G/TBT/N/KEN/2047, G/TBT/N/RWA/1413, G/TBT/N/TZA/1592, G/TBT/N/UGA/2361"," G/TBT/N/BDI/757, G/TBT/N/KEN/2047, G/TBT/N/RWA/1413, G/TBT/N/TZA/1592, G/TBT/N/UGA/2361")</f>
        <v xml:space="preserve"> G/TBT/N/BDI/757, G/TBT/N/KEN/2047, G/TBT/N/RWA/1413, G/TBT/N/TZA/1592, G/TBT/N/UGA/2361</v>
      </c>
      <c r="E175" s="8" t="s">
        <v>774</v>
      </c>
      <c r="F175" s="8" t="s">
        <v>775</v>
      </c>
      <c r="H175" s="8" t="s">
        <v>777</v>
      </c>
      <c r="I175" s="8" t="s">
        <v>778</v>
      </c>
      <c r="J175" s="8" t="s">
        <v>779</v>
      </c>
      <c r="K175" s="8" t="s">
        <v>41</v>
      </c>
      <c r="L175" s="8" t="s">
        <v>41</v>
      </c>
      <c r="M175" s="6"/>
      <c r="N175" s="7">
        <v>46210</v>
      </c>
      <c r="O175" s="7" t="s">
        <v>43</v>
      </c>
      <c r="P175" s="7" t="s">
        <v>43</v>
      </c>
      <c r="Q175" s="6" t="s">
        <v>44</v>
      </c>
      <c r="R175" s="8" t="s">
        <v>780</v>
      </c>
      <c r="S175" t="str">
        <f>HYPERLINK("https://docs.wto.org/imrd/directdoc.asp?DDFDocuments/t/G/TBTN26/BDI757.docx", "https://docs.wto.org/imrd/directdoc.asp?DDFDocuments/t/G/TBTN26/BDI757.docx")</f>
        <v>https://docs.wto.org/imrd/directdoc.asp?DDFDocuments/t/G/TBTN26/BDI757.docx</v>
      </c>
      <c r="T175" t="str">
        <f>HYPERLINK("https://docs.wto.org/imrd/directdoc.asp?DDFDocuments/u/G/TBTN26/BDI757.docx", "https://docs.wto.org/imrd/directdoc.asp?DDFDocuments/u/G/TBTN26/BDI757.docx")</f>
        <v>https://docs.wto.org/imrd/directdoc.asp?DDFDocuments/u/G/TBTN26/BDI757.docx</v>
      </c>
      <c r="U175" t="str">
        <f>HYPERLINK("https://docs.wto.org/imrd/directdoc.asp?DDFDocuments/v/G/TBTN26/BDI757.docx", "https://docs.wto.org/imrd/directdoc.asp?DDFDocuments/v/G/TBTN26/BDI757.docx")</f>
        <v>https://docs.wto.org/imrd/directdoc.asp?DDFDocuments/v/G/TBTN26/BDI757.docx</v>
      </c>
      <c r="V175" t="s">
        <v>46</v>
      </c>
      <c r="W175" t="s">
        <v>47</v>
      </c>
      <c r="X175" t="s">
        <v>46</v>
      </c>
      <c r="Y175" t="s">
        <v>47</v>
      </c>
      <c r="Z175" t="s">
        <v>47</v>
      </c>
      <c r="AA175" t="s">
        <v>47</v>
      </c>
      <c r="AB175" t="s">
        <v>47</v>
      </c>
      <c r="AC175" s="2" t="s">
        <v>781</v>
      </c>
      <c r="AD175" t="s">
        <v>41</v>
      </c>
      <c r="AE175" t="s">
        <v>41</v>
      </c>
      <c r="AF175" t="s">
        <v>41</v>
      </c>
      <c r="AG175" t="s">
        <v>41</v>
      </c>
      <c r="AH175" t="s">
        <v>41</v>
      </c>
      <c r="AI175" s="2" t="s">
        <v>41</v>
      </c>
    </row>
    <row r="176" spans="1:35" ht="105" x14ac:dyDescent="0.25">
      <c r="A176" s="8" t="s">
        <v>776</v>
      </c>
      <c r="B176" s="6" t="s">
        <v>51</v>
      </c>
      <c r="C176" s="7">
        <v>46150</v>
      </c>
      <c r="D176" s="9" t="str">
        <f>HYPERLINK("https://www.epingalert.org/en/Search?viewData= G/TBT/N/BDI/757, G/TBT/N/KEN/2047, G/TBT/N/RWA/1413, G/TBT/N/TZA/1592, G/TBT/N/UGA/2361"," G/TBT/N/BDI/757, G/TBT/N/KEN/2047, G/TBT/N/RWA/1413, G/TBT/N/TZA/1592, G/TBT/N/UGA/2361")</f>
        <v xml:space="preserve"> G/TBT/N/BDI/757, G/TBT/N/KEN/2047, G/TBT/N/RWA/1413, G/TBT/N/TZA/1592, G/TBT/N/UGA/2361</v>
      </c>
      <c r="E176" s="8" t="s">
        <v>774</v>
      </c>
      <c r="F176" s="8" t="s">
        <v>775</v>
      </c>
      <c r="H176" s="8" t="s">
        <v>777</v>
      </c>
      <c r="I176" s="8" t="s">
        <v>778</v>
      </c>
      <c r="J176" s="8" t="s">
        <v>779</v>
      </c>
      <c r="K176" s="8" t="s">
        <v>41</v>
      </c>
      <c r="L176" s="8" t="s">
        <v>41</v>
      </c>
      <c r="M176" s="6"/>
      <c r="N176" s="7">
        <v>46210</v>
      </c>
      <c r="O176" s="7" t="s">
        <v>43</v>
      </c>
      <c r="P176" s="7" t="s">
        <v>43</v>
      </c>
      <c r="Q176" s="6" t="s">
        <v>44</v>
      </c>
      <c r="R176" s="8" t="s">
        <v>780</v>
      </c>
      <c r="S176" t="str">
        <f>HYPERLINK("https://docs.wto.org/imrd/directdoc.asp?DDFDocuments/t/G/TBTN26/BDI757.docx", "https://docs.wto.org/imrd/directdoc.asp?DDFDocuments/t/G/TBTN26/BDI757.docx")</f>
        <v>https://docs.wto.org/imrd/directdoc.asp?DDFDocuments/t/G/TBTN26/BDI757.docx</v>
      </c>
      <c r="T176" t="str">
        <f>HYPERLINK("https://docs.wto.org/imrd/directdoc.asp?DDFDocuments/u/G/TBTN26/BDI757.docx", "https://docs.wto.org/imrd/directdoc.asp?DDFDocuments/u/G/TBTN26/BDI757.docx")</f>
        <v>https://docs.wto.org/imrd/directdoc.asp?DDFDocuments/u/G/TBTN26/BDI757.docx</v>
      </c>
      <c r="U176" t="str">
        <f>HYPERLINK("https://docs.wto.org/imrd/directdoc.asp?DDFDocuments/v/G/TBTN26/BDI757.docx", "https://docs.wto.org/imrd/directdoc.asp?DDFDocuments/v/G/TBTN26/BDI757.docx")</f>
        <v>https://docs.wto.org/imrd/directdoc.asp?DDFDocuments/v/G/TBTN26/BDI757.docx</v>
      </c>
      <c r="V176" t="s">
        <v>46</v>
      </c>
      <c r="W176" t="s">
        <v>47</v>
      </c>
      <c r="X176" t="s">
        <v>46</v>
      </c>
      <c r="Y176" t="s">
        <v>47</v>
      </c>
      <c r="Z176" t="s">
        <v>47</v>
      </c>
      <c r="AA176" t="s">
        <v>47</v>
      </c>
      <c r="AB176" t="s">
        <v>47</v>
      </c>
      <c r="AC176" s="2" t="s">
        <v>781</v>
      </c>
      <c r="AD176" t="s">
        <v>41</v>
      </c>
      <c r="AE176" t="s">
        <v>41</v>
      </c>
      <c r="AF176" t="s">
        <v>41</v>
      </c>
      <c r="AG176" t="s">
        <v>41</v>
      </c>
      <c r="AH176" t="s">
        <v>41</v>
      </c>
      <c r="AI176" s="2" t="s">
        <v>41</v>
      </c>
    </row>
    <row r="177" spans="1:35" ht="105" x14ac:dyDescent="0.25">
      <c r="A177" s="8" t="s">
        <v>776</v>
      </c>
      <c r="B177" s="6" t="s">
        <v>52</v>
      </c>
      <c r="C177" s="7">
        <v>46150</v>
      </c>
      <c r="D177" s="9" t="str">
        <f>HYPERLINK("https://www.epingalert.org/en/Search?viewData= G/TBT/N/BDI/757, G/TBT/N/KEN/2047, G/TBT/N/RWA/1413, G/TBT/N/TZA/1592, G/TBT/N/UGA/2361"," G/TBT/N/BDI/757, G/TBT/N/KEN/2047, G/TBT/N/RWA/1413, G/TBT/N/TZA/1592, G/TBT/N/UGA/2361")</f>
        <v xml:space="preserve"> G/TBT/N/BDI/757, G/TBT/N/KEN/2047, G/TBT/N/RWA/1413, G/TBT/N/TZA/1592, G/TBT/N/UGA/2361</v>
      </c>
      <c r="E177" s="8" t="s">
        <v>774</v>
      </c>
      <c r="F177" s="8" t="s">
        <v>775</v>
      </c>
      <c r="H177" s="8" t="s">
        <v>777</v>
      </c>
      <c r="I177" s="8" t="s">
        <v>778</v>
      </c>
      <c r="J177" s="8" t="s">
        <v>779</v>
      </c>
      <c r="K177" s="8" t="s">
        <v>41</v>
      </c>
      <c r="L177" s="8" t="s">
        <v>41</v>
      </c>
      <c r="M177" s="6"/>
      <c r="N177" s="7">
        <v>46210</v>
      </c>
      <c r="O177" s="7" t="s">
        <v>43</v>
      </c>
      <c r="P177" s="7" t="s">
        <v>43</v>
      </c>
      <c r="Q177" s="6" t="s">
        <v>44</v>
      </c>
      <c r="R177" s="8" t="s">
        <v>780</v>
      </c>
      <c r="S177" t="str">
        <f>HYPERLINK("https://docs.wto.org/imrd/directdoc.asp?DDFDocuments/t/G/TBTN26/BDI757.docx", "https://docs.wto.org/imrd/directdoc.asp?DDFDocuments/t/G/TBTN26/BDI757.docx")</f>
        <v>https://docs.wto.org/imrd/directdoc.asp?DDFDocuments/t/G/TBTN26/BDI757.docx</v>
      </c>
      <c r="T177" t="str">
        <f>HYPERLINK("https://docs.wto.org/imrd/directdoc.asp?DDFDocuments/u/G/TBTN26/BDI757.docx", "https://docs.wto.org/imrd/directdoc.asp?DDFDocuments/u/G/TBTN26/BDI757.docx")</f>
        <v>https://docs.wto.org/imrd/directdoc.asp?DDFDocuments/u/G/TBTN26/BDI757.docx</v>
      </c>
      <c r="U177" t="str">
        <f>HYPERLINK("https://docs.wto.org/imrd/directdoc.asp?DDFDocuments/v/G/TBTN26/BDI757.docx", "https://docs.wto.org/imrd/directdoc.asp?DDFDocuments/v/G/TBTN26/BDI757.docx")</f>
        <v>https://docs.wto.org/imrd/directdoc.asp?DDFDocuments/v/G/TBTN26/BDI757.docx</v>
      </c>
      <c r="V177" t="s">
        <v>46</v>
      </c>
      <c r="W177" t="s">
        <v>47</v>
      </c>
      <c r="X177" t="s">
        <v>46</v>
      </c>
      <c r="Y177" t="s">
        <v>47</v>
      </c>
      <c r="Z177" t="s">
        <v>47</v>
      </c>
      <c r="AA177" t="s">
        <v>47</v>
      </c>
      <c r="AB177" t="s">
        <v>47</v>
      </c>
      <c r="AC177" s="2" t="s">
        <v>781</v>
      </c>
      <c r="AD177" t="s">
        <v>41</v>
      </c>
      <c r="AE177" t="s">
        <v>41</v>
      </c>
      <c r="AF177" t="s">
        <v>41</v>
      </c>
      <c r="AG177" t="s">
        <v>41</v>
      </c>
      <c r="AH177" t="s">
        <v>41</v>
      </c>
      <c r="AI177" s="2" t="s">
        <v>41</v>
      </c>
    </row>
    <row r="178" spans="1:35" ht="135" x14ac:dyDescent="0.25">
      <c r="A178" s="8" t="s">
        <v>784</v>
      </c>
      <c r="B178" s="6" t="s">
        <v>34</v>
      </c>
      <c r="C178" s="7">
        <v>46150</v>
      </c>
      <c r="D178" s="9" t="str">
        <f>HYPERLINK("https://www.epingalert.org/en/Search?viewData= G/TBT/N/BDI/758, G/TBT/N/KEN/2048, G/TBT/N/RWA/1414, G/TBT/N/TZA/1593, G/TBT/N/UGA/2362"," G/TBT/N/BDI/758, G/TBT/N/KEN/2048, G/TBT/N/RWA/1414, G/TBT/N/TZA/1593, G/TBT/N/UGA/2362")</f>
        <v xml:space="preserve"> G/TBT/N/BDI/758, G/TBT/N/KEN/2048, G/TBT/N/RWA/1414, G/TBT/N/TZA/1593, G/TBT/N/UGA/2362</v>
      </c>
      <c r="E178" s="8" t="s">
        <v>782</v>
      </c>
      <c r="F178" s="8" t="s">
        <v>783</v>
      </c>
      <c r="H178" s="8" t="s">
        <v>785</v>
      </c>
      <c r="I178" s="8" t="s">
        <v>786</v>
      </c>
      <c r="J178" s="8" t="s">
        <v>787</v>
      </c>
      <c r="K178" s="8" t="s">
        <v>41</v>
      </c>
      <c r="L178" s="8" t="s">
        <v>42</v>
      </c>
      <c r="M178" s="6"/>
      <c r="N178" s="7">
        <v>46210</v>
      </c>
      <c r="O178" s="7" t="s">
        <v>43</v>
      </c>
      <c r="P178" s="7" t="s">
        <v>43</v>
      </c>
      <c r="Q178" s="6" t="s">
        <v>44</v>
      </c>
      <c r="R178" s="8" t="s">
        <v>788</v>
      </c>
      <c r="S178" t="str">
        <f>HYPERLINK("https://docs.wto.org/imrd/directdoc.asp?DDFDocuments/t/G/TBTN26/BDI758.docx", "https://docs.wto.org/imrd/directdoc.asp?DDFDocuments/t/G/TBTN26/BDI758.docx")</f>
        <v>https://docs.wto.org/imrd/directdoc.asp?DDFDocuments/t/G/TBTN26/BDI758.docx</v>
      </c>
      <c r="T178" t="str">
        <f>HYPERLINK("https://docs.wto.org/imrd/directdoc.asp?DDFDocuments/u/G/TBTN26/BDI758.docx", "https://docs.wto.org/imrd/directdoc.asp?DDFDocuments/u/G/TBTN26/BDI758.docx")</f>
        <v>https://docs.wto.org/imrd/directdoc.asp?DDFDocuments/u/G/TBTN26/BDI758.docx</v>
      </c>
      <c r="U178" t="str">
        <f>HYPERLINK("https://docs.wto.org/imrd/directdoc.asp?DDFDocuments/v/G/TBTN26/BDI758.docx", "https://docs.wto.org/imrd/directdoc.asp?DDFDocuments/v/G/TBTN26/BDI758.docx")</f>
        <v>https://docs.wto.org/imrd/directdoc.asp?DDFDocuments/v/G/TBTN26/BDI758.docx</v>
      </c>
      <c r="V178" t="s">
        <v>46</v>
      </c>
      <c r="W178" t="s">
        <v>47</v>
      </c>
      <c r="X178" t="s">
        <v>47</v>
      </c>
      <c r="Y178" t="s">
        <v>47</v>
      </c>
      <c r="Z178" t="s">
        <v>47</v>
      </c>
      <c r="AA178" t="s">
        <v>47</v>
      </c>
      <c r="AB178" t="s">
        <v>47</v>
      </c>
      <c r="AC178" s="2" t="s">
        <v>789</v>
      </c>
      <c r="AD178" t="s">
        <v>41</v>
      </c>
      <c r="AE178" t="s">
        <v>41</v>
      </c>
      <c r="AF178" t="s">
        <v>41</v>
      </c>
      <c r="AG178" t="s">
        <v>41</v>
      </c>
      <c r="AH178" t="s">
        <v>41</v>
      </c>
      <c r="AI178" s="2" t="s">
        <v>41</v>
      </c>
    </row>
    <row r="179" spans="1:35" ht="135" x14ac:dyDescent="0.25">
      <c r="A179" s="8" t="s">
        <v>784</v>
      </c>
      <c r="B179" s="6" t="s">
        <v>49</v>
      </c>
      <c r="C179" s="7">
        <v>46150</v>
      </c>
      <c r="D179" s="9" t="str">
        <f>HYPERLINK("https://www.epingalert.org/en/Search?viewData= G/TBT/N/BDI/758, G/TBT/N/KEN/2048, G/TBT/N/RWA/1414, G/TBT/N/TZA/1593, G/TBT/N/UGA/2362"," G/TBT/N/BDI/758, G/TBT/N/KEN/2048, G/TBT/N/RWA/1414, G/TBT/N/TZA/1593, G/TBT/N/UGA/2362")</f>
        <v xml:space="preserve"> G/TBT/N/BDI/758, G/TBT/N/KEN/2048, G/TBT/N/RWA/1414, G/TBT/N/TZA/1593, G/TBT/N/UGA/2362</v>
      </c>
      <c r="E179" s="8" t="s">
        <v>782</v>
      </c>
      <c r="F179" s="8" t="s">
        <v>783</v>
      </c>
      <c r="H179" s="8" t="s">
        <v>785</v>
      </c>
      <c r="I179" s="8" t="s">
        <v>786</v>
      </c>
      <c r="J179" s="8" t="s">
        <v>787</v>
      </c>
      <c r="K179" s="8" t="s">
        <v>41</v>
      </c>
      <c r="L179" s="8" t="s">
        <v>42</v>
      </c>
      <c r="M179" s="6"/>
      <c r="N179" s="7">
        <v>46210</v>
      </c>
      <c r="O179" s="7" t="s">
        <v>43</v>
      </c>
      <c r="P179" s="7" t="s">
        <v>43</v>
      </c>
      <c r="Q179" s="6" t="s">
        <v>44</v>
      </c>
      <c r="R179" s="8" t="s">
        <v>788</v>
      </c>
      <c r="S179" t="str">
        <f>HYPERLINK("https://docs.wto.org/imrd/directdoc.asp?DDFDocuments/t/G/TBTN26/BDI758.docx", "https://docs.wto.org/imrd/directdoc.asp?DDFDocuments/t/G/TBTN26/BDI758.docx")</f>
        <v>https://docs.wto.org/imrd/directdoc.asp?DDFDocuments/t/G/TBTN26/BDI758.docx</v>
      </c>
      <c r="T179" t="str">
        <f>HYPERLINK("https://docs.wto.org/imrd/directdoc.asp?DDFDocuments/u/G/TBTN26/BDI758.docx", "https://docs.wto.org/imrd/directdoc.asp?DDFDocuments/u/G/TBTN26/BDI758.docx")</f>
        <v>https://docs.wto.org/imrd/directdoc.asp?DDFDocuments/u/G/TBTN26/BDI758.docx</v>
      </c>
      <c r="U179" t="str">
        <f>HYPERLINK("https://docs.wto.org/imrd/directdoc.asp?DDFDocuments/v/G/TBTN26/BDI758.docx", "https://docs.wto.org/imrd/directdoc.asp?DDFDocuments/v/G/TBTN26/BDI758.docx")</f>
        <v>https://docs.wto.org/imrd/directdoc.asp?DDFDocuments/v/G/TBTN26/BDI758.docx</v>
      </c>
      <c r="V179" t="s">
        <v>46</v>
      </c>
      <c r="W179" t="s">
        <v>47</v>
      </c>
      <c r="X179" t="s">
        <v>47</v>
      </c>
      <c r="Y179" t="s">
        <v>47</v>
      </c>
      <c r="Z179" t="s">
        <v>47</v>
      </c>
      <c r="AA179" t="s">
        <v>47</v>
      </c>
      <c r="AB179" t="s">
        <v>47</v>
      </c>
      <c r="AC179" s="2" t="s">
        <v>789</v>
      </c>
      <c r="AD179" t="s">
        <v>41</v>
      </c>
      <c r="AE179" t="s">
        <v>41</v>
      </c>
      <c r="AF179" t="s">
        <v>41</v>
      </c>
      <c r="AG179" t="s">
        <v>41</v>
      </c>
      <c r="AH179" t="s">
        <v>41</v>
      </c>
      <c r="AI179" s="2" t="s">
        <v>41</v>
      </c>
    </row>
    <row r="180" spans="1:35" ht="135" x14ac:dyDescent="0.25">
      <c r="A180" s="8" t="s">
        <v>784</v>
      </c>
      <c r="B180" s="6" t="s">
        <v>50</v>
      </c>
      <c r="C180" s="7">
        <v>46150</v>
      </c>
      <c r="D180" s="9" t="str">
        <f>HYPERLINK("https://www.epingalert.org/en/Search?viewData= G/TBT/N/BDI/758, G/TBT/N/KEN/2048, G/TBT/N/RWA/1414, G/TBT/N/TZA/1593, G/TBT/N/UGA/2362"," G/TBT/N/BDI/758, G/TBT/N/KEN/2048, G/TBT/N/RWA/1414, G/TBT/N/TZA/1593, G/TBT/N/UGA/2362")</f>
        <v xml:space="preserve"> G/TBT/N/BDI/758, G/TBT/N/KEN/2048, G/TBT/N/RWA/1414, G/TBT/N/TZA/1593, G/TBT/N/UGA/2362</v>
      </c>
      <c r="E180" s="8" t="s">
        <v>782</v>
      </c>
      <c r="F180" s="8" t="s">
        <v>783</v>
      </c>
      <c r="H180" s="8" t="s">
        <v>785</v>
      </c>
      <c r="I180" s="8" t="s">
        <v>786</v>
      </c>
      <c r="J180" s="8" t="s">
        <v>787</v>
      </c>
      <c r="K180" s="8" t="s">
        <v>41</v>
      </c>
      <c r="L180" s="8" t="s">
        <v>42</v>
      </c>
      <c r="M180" s="6"/>
      <c r="N180" s="7">
        <v>46210</v>
      </c>
      <c r="O180" s="7" t="s">
        <v>43</v>
      </c>
      <c r="P180" s="7" t="s">
        <v>43</v>
      </c>
      <c r="Q180" s="6" t="s">
        <v>44</v>
      </c>
      <c r="R180" s="8" t="s">
        <v>788</v>
      </c>
      <c r="S180" t="str">
        <f>HYPERLINK("https://docs.wto.org/imrd/directdoc.asp?DDFDocuments/t/G/TBTN26/BDI758.docx", "https://docs.wto.org/imrd/directdoc.asp?DDFDocuments/t/G/TBTN26/BDI758.docx")</f>
        <v>https://docs.wto.org/imrd/directdoc.asp?DDFDocuments/t/G/TBTN26/BDI758.docx</v>
      </c>
      <c r="T180" t="str">
        <f>HYPERLINK("https://docs.wto.org/imrd/directdoc.asp?DDFDocuments/u/G/TBTN26/BDI758.docx", "https://docs.wto.org/imrd/directdoc.asp?DDFDocuments/u/G/TBTN26/BDI758.docx")</f>
        <v>https://docs.wto.org/imrd/directdoc.asp?DDFDocuments/u/G/TBTN26/BDI758.docx</v>
      </c>
      <c r="U180" t="str">
        <f>HYPERLINK("https://docs.wto.org/imrd/directdoc.asp?DDFDocuments/v/G/TBTN26/BDI758.docx", "https://docs.wto.org/imrd/directdoc.asp?DDFDocuments/v/G/TBTN26/BDI758.docx")</f>
        <v>https://docs.wto.org/imrd/directdoc.asp?DDFDocuments/v/G/TBTN26/BDI758.docx</v>
      </c>
      <c r="V180" t="s">
        <v>46</v>
      </c>
      <c r="W180" t="s">
        <v>47</v>
      </c>
      <c r="X180" t="s">
        <v>47</v>
      </c>
      <c r="Y180" t="s">
        <v>47</v>
      </c>
      <c r="Z180" t="s">
        <v>47</v>
      </c>
      <c r="AA180" t="s">
        <v>47</v>
      </c>
      <c r="AB180" t="s">
        <v>47</v>
      </c>
      <c r="AC180" s="2" t="s">
        <v>789</v>
      </c>
      <c r="AD180" t="s">
        <v>41</v>
      </c>
      <c r="AE180" t="s">
        <v>41</v>
      </c>
      <c r="AF180" t="s">
        <v>41</v>
      </c>
      <c r="AG180" t="s">
        <v>41</v>
      </c>
      <c r="AH180" t="s">
        <v>41</v>
      </c>
      <c r="AI180" s="2" t="s">
        <v>41</v>
      </c>
    </row>
    <row r="181" spans="1:35" ht="135" x14ac:dyDescent="0.25">
      <c r="A181" s="8" t="s">
        <v>784</v>
      </c>
      <c r="B181" s="6" t="s">
        <v>51</v>
      </c>
      <c r="C181" s="7">
        <v>46150</v>
      </c>
      <c r="D181" s="9" t="str">
        <f>HYPERLINK("https://www.epingalert.org/en/Search?viewData= G/TBT/N/BDI/758, G/TBT/N/KEN/2048, G/TBT/N/RWA/1414, G/TBT/N/TZA/1593, G/TBT/N/UGA/2362"," G/TBT/N/BDI/758, G/TBT/N/KEN/2048, G/TBT/N/RWA/1414, G/TBT/N/TZA/1593, G/TBT/N/UGA/2362")</f>
        <v xml:space="preserve"> G/TBT/N/BDI/758, G/TBT/N/KEN/2048, G/TBT/N/RWA/1414, G/TBT/N/TZA/1593, G/TBT/N/UGA/2362</v>
      </c>
      <c r="E181" s="8" t="s">
        <v>782</v>
      </c>
      <c r="F181" s="8" t="s">
        <v>783</v>
      </c>
      <c r="H181" s="8" t="s">
        <v>785</v>
      </c>
      <c r="I181" s="8" t="s">
        <v>786</v>
      </c>
      <c r="J181" s="8" t="s">
        <v>787</v>
      </c>
      <c r="K181" s="8" t="s">
        <v>41</v>
      </c>
      <c r="L181" s="8" t="s">
        <v>42</v>
      </c>
      <c r="M181" s="6"/>
      <c r="N181" s="7">
        <v>46210</v>
      </c>
      <c r="O181" s="7" t="s">
        <v>43</v>
      </c>
      <c r="P181" s="7" t="s">
        <v>43</v>
      </c>
      <c r="Q181" s="6" t="s">
        <v>44</v>
      </c>
      <c r="R181" s="8" t="s">
        <v>788</v>
      </c>
      <c r="S181" t="str">
        <f>HYPERLINK("https://docs.wto.org/imrd/directdoc.asp?DDFDocuments/t/G/TBTN26/BDI758.docx", "https://docs.wto.org/imrd/directdoc.asp?DDFDocuments/t/G/TBTN26/BDI758.docx")</f>
        <v>https://docs.wto.org/imrd/directdoc.asp?DDFDocuments/t/G/TBTN26/BDI758.docx</v>
      </c>
      <c r="T181" t="str">
        <f>HYPERLINK("https://docs.wto.org/imrd/directdoc.asp?DDFDocuments/u/G/TBTN26/BDI758.docx", "https://docs.wto.org/imrd/directdoc.asp?DDFDocuments/u/G/TBTN26/BDI758.docx")</f>
        <v>https://docs.wto.org/imrd/directdoc.asp?DDFDocuments/u/G/TBTN26/BDI758.docx</v>
      </c>
      <c r="U181" t="str">
        <f>HYPERLINK("https://docs.wto.org/imrd/directdoc.asp?DDFDocuments/v/G/TBTN26/BDI758.docx", "https://docs.wto.org/imrd/directdoc.asp?DDFDocuments/v/G/TBTN26/BDI758.docx")</f>
        <v>https://docs.wto.org/imrd/directdoc.asp?DDFDocuments/v/G/TBTN26/BDI758.docx</v>
      </c>
      <c r="V181" t="s">
        <v>46</v>
      </c>
      <c r="W181" t="s">
        <v>47</v>
      </c>
      <c r="X181" t="s">
        <v>47</v>
      </c>
      <c r="Y181" t="s">
        <v>47</v>
      </c>
      <c r="Z181" t="s">
        <v>47</v>
      </c>
      <c r="AA181" t="s">
        <v>47</v>
      </c>
      <c r="AB181" t="s">
        <v>47</v>
      </c>
      <c r="AC181" s="2" t="s">
        <v>789</v>
      </c>
      <c r="AD181" t="s">
        <v>41</v>
      </c>
      <c r="AE181" t="s">
        <v>41</v>
      </c>
      <c r="AF181" t="s">
        <v>41</v>
      </c>
      <c r="AG181" t="s">
        <v>41</v>
      </c>
      <c r="AH181" t="s">
        <v>41</v>
      </c>
      <c r="AI181" s="2" t="s">
        <v>41</v>
      </c>
    </row>
    <row r="182" spans="1:35" ht="135" x14ac:dyDescent="0.25">
      <c r="A182" s="8" t="s">
        <v>784</v>
      </c>
      <c r="B182" s="6" t="s">
        <v>52</v>
      </c>
      <c r="C182" s="7">
        <v>46150</v>
      </c>
      <c r="D182" s="9" t="str">
        <f>HYPERLINK("https://www.epingalert.org/en/Search?viewData= G/TBT/N/BDI/758, G/TBT/N/KEN/2048, G/TBT/N/RWA/1414, G/TBT/N/TZA/1593, G/TBT/N/UGA/2362"," G/TBT/N/BDI/758, G/TBT/N/KEN/2048, G/TBT/N/RWA/1414, G/TBT/N/TZA/1593, G/TBT/N/UGA/2362")</f>
        <v xml:space="preserve"> G/TBT/N/BDI/758, G/TBT/N/KEN/2048, G/TBT/N/RWA/1414, G/TBT/N/TZA/1593, G/TBT/N/UGA/2362</v>
      </c>
      <c r="E182" s="8" t="s">
        <v>782</v>
      </c>
      <c r="F182" s="8" t="s">
        <v>783</v>
      </c>
      <c r="H182" s="8" t="s">
        <v>785</v>
      </c>
      <c r="I182" s="8" t="s">
        <v>786</v>
      </c>
      <c r="J182" s="8" t="s">
        <v>787</v>
      </c>
      <c r="K182" s="8" t="s">
        <v>41</v>
      </c>
      <c r="L182" s="8" t="s">
        <v>42</v>
      </c>
      <c r="M182" s="6"/>
      <c r="N182" s="7">
        <v>46210</v>
      </c>
      <c r="O182" s="7" t="s">
        <v>43</v>
      </c>
      <c r="P182" s="7" t="s">
        <v>43</v>
      </c>
      <c r="Q182" s="6" t="s">
        <v>44</v>
      </c>
      <c r="R182" s="8" t="s">
        <v>788</v>
      </c>
      <c r="S182" t="str">
        <f>HYPERLINK("https://docs.wto.org/imrd/directdoc.asp?DDFDocuments/t/G/TBTN26/BDI758.docx", "https://docs.wto.org/imrd/directdoc.asp?DDFDocuments/t/G/TBTN26/BDI758.docx")</f>
        <v>https://docs.wto.org/imrd/directdoc.asp?DDFDocuments/t/G/TBTN26/BDI758.docx</v>
      </c>
      <c r="T182" t="str">
        <f>HYPERLINK("https://docs.wto.org/imrd/directdoc.asp?DDFDocuments/u/G/TBTN26/BDI758.docx", "https://docs.wto.org/imrd/directdoc.asp?DDFDocuments/u/G/TBTN26/BDI758.docx")</f>
        <v>https://docs.wto.org/imrd/directdoc.asp?DDFDocuments/u/G/TBTN26/BDI758.docx</v>
      </c>
      <c r="U182" t="str">
        <f>HYPERLINK("https://docs.wto.org/imrd/directdoc.asp?DDFDocuments/v/G/TBTN26/BDI758.docx", "https://docs.wto.org/imrd/directdoc.asp?DDFDocuments/v/G/TBTN26/BDI758.docx")</f>
        <v>https://docs.wto.org/imrd/directdoc.asp?DDFDocuments/v/G/TBTN26/BDI758.docx</v>
      </c>
      <c r="V182" t="s">
        <v>46</v>
      </c>
      <c r="W182" t="s">
        <v>47</v>
      </c>
      <c r="X182" t="s">
        <v>47</v>
      </c>
      <c r="Y182" t="s">
        <v>47</v>
      </c>
      <c r="Z182" t="s">
        <v>47</v>
      </c>
      <c r="AA182" t="s">
        <v>47</v>
      </c>
      <c r="AB182" t="s">
        <v>47</v>
      </c>
      <c r="AC182" s="2" t="s">
        <v>789</v>
      </c>
      <c r="AD182" t="s">
        <v>41</v>
      </c>
      <c r="AE182" t="s">
        <v>41</v>
      </c>
      <c r="AF182" t="s">
        <v>41</v>
      </c>
      <c r="AG182" t="s">
        <v>41</v>
      </c>
      <c r="AH182" t="s">
        <v>41</v>
      </c>
      <c r="AI182" s="2" t="s">
        <v>41</v>
      </c>
    </row>
    <row r="183" spans="1:35" ht="105" x14ac:dyDescent="0.25">
      <c r="A183" s="8" t="s">
        <v>792</v>
      </c>
      <c r="B183" s="6" t="s">
        <v>299</v>
      </c>
      <c r="C183" s="7">
        <v>46150</v>
      </c>
      <c r="D183" s="9" t="str">
        <f>HYPERLINK("https://www.epingalert.org/en/Search?viewData= G/TBT/N/CHL/791"," G/TBT/N/CHL/791")</f>
        <v xml:space="preserve"> G/TBT/N/CHL/791</v>
      </c>
      <c r="E183" s="8" t="s">
        <v>790</v>
      </c>
      <c r="F183" s="8" t="s">
        <v>791</v>
      </c>
      <c r="H183" s="8" t="s">
        <v>41</v>
      </c>
      <c r="I183" s="8" t="s">
        <v>793</v>
      </c>
      <c r="J183" s="8" t="s">
        <v>304</v>
      </c>
      <c r="K183" s="8" t="s">
        <v>41</v>
      </c>
      <c r="L183" s="8" t="s">
        <v>41</v>
      </c>
      <c r="M183" s="6"/>
      <c r="N183" s="7">
        <v>46210</v>
      </c>
      <c r="O183" s="7" t="s">
        <v>305</v>
      </c>
      <c r="P183" s="7" t="s">
        <v>305</v>
      </c>
      <c r="Q183" s="6" t="s">
        <v>44</v>
      </c>
      <c r="R183" s="8" t="s">
        <v>794</v>
      </c>
      <c r="S183" t="str">
        <f>HYPERLINK("https://docs.wto.org/imrd/directdoc.asp?DDFDocuments/t/G/TBTN26/CHL791.docx", "https://docs.wto.org/imrd/directdoc.asp?DDFDocuments/t/G/TBTN26/CHL791.docx")</f>
        <v>https://docs.wto.org/imrd/directdoc.asp?DDFDocuments/t/G/TBTN26/CHL791.docx</v>
      </c>
      <c r="T183" t="str">
        <f>HYPERLINK("https://docs.wto.org/imrd/directdoc.asp?DDFDocuments/u/G/TBTN26/CHL791.docx", "https://docs.wto.org/imrd/directdoc.asp?DDFDocuments/u/G/TBTN26/CHL791.docx")</f>
        <v>https://docs.wto.org/imrd/directdoc.asp?DDFDocuments/u/G/TBTN26/CHL791.docx</v>
      </c>
      <c r="U183" t="str">
        <f>HYPERLINK("https://docs.wto.org/imrd/directdoc.asp?DDFDocuments/v/G/TBTN26/CHL791.docx", "https://docs.wto.org/imrd/directdoc.asp?DDFDocuments/v/G/TBTN26/CHL791.docx")</f>
        <v>https://docs.wto.org/imrd/directdoc.asp?DDFDocuments/v/G/TBTN26/CHL791.docx</v>
      </c>
      <c r="V183" t="s">
        <v>47</v>
      </c>
      <c r="W183" t="s">
        <v>47</v>
      </c>
      <c r="X183" t="s">
        <v>46</v>
      </c>
      <c r="Y183" t="s">
        <v>47</v>
      </c>
      <c r="Z183" t="s">
        <v>47</v>
      </c>
      <c r="AA183" t="s">
        <v>47</v>
      </c>
      <c r="AB183" t="s">
        <v>47</v>
      </c>
      <c r="AC183" s="2" t="s">
        <v>795</v>
      </c>
      <c r="AD183" t="s">
        <v>41</v>
      </c>
      <c r="AE183" t="s">
        <v>41</v>
      </c>
      <c r="AF183" t="s">
        <v>41</v>
      </c>
      <c r="AG183" t="s">
        <v>41</v>
      </c>
      <c r="AH183" t="s">
        <v>41</v>
      </c>
      <c r="AI183" s="2" t="s">
        <v>41</v>
      </c>
    </row>
    <row r="184" spans="1:35" ht="105" x14ac:dyDescent="0.25">
      <c r="A184" s="8" t="s">
        <v>798</v>
      </c>
      <c r="B184" s="6" t="s">
        <v>299</v>
      </c>
      <c r="C184" s="7">
        <v>46150</v>
      </c>
      <c r="D184" s="9" t="str">
        <f>HYPERLINK("https://www.epingalert.org/en/Search?viewData= G/TBT/N/CHL/792"," G/TBT/N/CHL/792")</f>
        <v xml:space="preserve"> G/TBT/N/CHL/792</v>
      </c>
      <c r="E184" s="8" t="s">
        <v>796</v>
      </c>
      <c r="F184" s="8" t="s">
        <v>797</v>
      </c>
      <c r="H184" s="8" t="s">
        <v>41</v>
      </c>
      <c r="I184" s="8" t="s">
        <v>799</v>
      </c>
      <c r="J184" s="8" t="s">
        <v>304</v>
      </c>
      <c r="K184" s="8" t="s">
        <v>41</v>
      </c>
      <c r="L184" s="8" t="s">
        <v>221</v>
      </c>
      <c r="M184" s="6"/>
      <c r="N184" s="7">
        <v>46210</v>
      </c>
      <c r="O184" s="7" t="s">
        <v>800</v>
      </c>
      <c r="P184" s="7" t="s">
        <v>801</v>
      </c>
      <c r="Q184" s="6" t="s">
        <v>44</v>
      </c>
      <c r="R184" s="8" t="s">
        <v>802</v>
      </c>
      <c r="S184" t="str">
        <f>HYPERLINK("https://docs.wto.org/imrd/directdoc.asp?DDFDocuments/t/G/TBTN26/CHL792.docx", "https://docs.wto.org/imrd/directdoc.asp?DDFDocuments/t/G/TBTN26/CHL792.docx")</f>
        <v>https://docs.wto.org/imrd/directdoc.asp?DDFDocuments/t/G/TBTN26/CHL792.docx</v>
      </c>
      <c r="T184" t="str">
        <f>HYPERLINK("https://docs.wto.org/imrd/directdoc.asp?DDFDocuments/u/G/TBTN26/CHL792.docx", "https://docs.wto.org/imrd/directdoc.asp?DDFDocuments/u/G/TBTN26/CHL792.docx")</f>
        <v>https://docs.wto.org/imrd/directdoc.asp?DDFDocuments/u/G/TBTN26/CHL792.docx</v>
      </c>
      <c r="U184" t="str">
        <f>HYPERLINK("https://docs.wto.org/imrd/directdoc.asp?DDFDocuments/v/G/TBTN26/CHL792.docx", "https://docs.wto.org/imrd/directdoc.asp?DDFDocuments/v/G/TBTN26/CHL792.docx")</f>
        <v>https://docs.wto.org/imrd/directdoc.asp?DDFDocuments/v/G/TBTN26/CHL792.docx</v>
      </c>
      <c r="V184" t="s">
        <v>46</v>
      </c>
      <c r="W184" t="s">
        <v>47</v>
      </c>
      <c r="X184" t="s">
        <v>47</v>
      </c>
      <c r="Y184" t="s">
        <v>47</v>
      </c>
      <c r="Z184" t="s">
        <v>47</v>
      </c>
      <c r="AA184" t="s">
        <v>47</v>
      </c>
      <c r="AB184" t="s">
        <v>47</v>
      </c>
      <c r="AC184" s="2" t="s">
        <v>803</v>
      </c>
      <c r="AD184" t="s">
        <v>41</v>
      </c>
      <c r="AE184" t="s">
        <v>41</v>
      </c>
      <c r="AF184" t="s">
        <v>41</v>
      </c>
      <c r="AG184" t="s">
        <v>41</v>
      </c>
      <c r="AH184" t="s">
        <v>41</v>
      </c>
      <c r="AI184" s="2" t="s">
        <v>41</v>
      </c>
    </row>
    <row r="185" spans="1:35" ht="120" x14ac:dyDescent="0.25">
      <c r="A185" s="8" t="s">
        <v>806</v>
      </c>
      <c r="B185" s="6" t="s">
        <v>113</v>
      </c>
      <c r="C185" s="7">
        <v>46150</v>
      </c>
      <c r="D185" s="9" t="str">
        <f>HYPERLINK("https://www.epingalert.org/en/Search?viewData= G/TBT/N/EU/1205"," G/TBT/N/EU/1205")</f>
        <v xml:space="preserve"> G/TBT/N/EU/1205</v>
      </c>
      <c r="E185" s="8" t="s">
        <v>804</v>
      </c>
      <c r="F185" s="8" t="s">
        <v>805</v>
      </c>
      <c r="H185" s="8" t="s">
        <v>41</v>
      </c>
      <c r="I185" s="8" t="s">
        <v>807</v>
      </c>
      <c r="J185" s="8" t="s">
        <v>109</v>
      </c>
      <c r="K185" s="8" t="s">
        <v>41</v>
      </c>
      <c r="L185" s="8" t="s">
        <v>41</v>
      </c>
      <c r="M185" s="6"/>
      <c r="N185" s="7">
        <v>46210</v>
      </c>
      <c r="O185" s="7" t="s">
        <v>808</v>
      </c>
      <c r="P185" s="7" t="s">
        <v>809</v>
      </c>
      <c r="Q185" s="6" t="s">
        <v>44</v>
      </c>
      <c r="R185" s="8" t="s">
        <v>810</v>
      </c>
      <c r="S185" t="str">
        <f>HYPERLINK("https://docs.wto.org/imrd/directdoc.asp?DDFDocuments/t/G/TBTN26/EU1205.docx", "https://docs.wto.org/imrd/directdoc.asp?DDFDocuments/t/G/TBTN26/EU1205.docx")</f>
        <v>https://docs.wto.org/imrd/directdoc.asp?DDFDocuments/t/G/TBTN26/EU1205.docx</v>
      </c>
      <c r="T185" t="str">
        <f>HYPERLINK("https://docs.wto.org/imrd/directdoc.asp?DDFDocuments/u/G/TBTN26/EU1205.docx", "https://docs.wto.org/imrd/directdoc.asp?DDFDocuments/u/G/TBTN26/EU1205.docx")</f>
        <v>https://docs.wto.org/imrd/directdoc.asp?DDFDocuments/u/G/TBTN26/EU1205.docx</v>
      </c>
      <c r="U185" t="str">
        <f>HYPERLINK("https://docs.wto.org/imrd/directdoc.asp?DDFDocuments/v/G/TBTN26/EU1205.docx", "https://docs.wto.org/imrd/directdoc.asp?DDFDocuments/v/G/TBTN26/EU1205.docx")</f>
        <v>https://docs.wto.org/imrd/directdoc.asp?DDFDocuments/v/G/TBTN26/EU1205.docx</v>
      </c>
      <c r="V185" t="s">
        <v>46</v>
      </c>
      <c r="W185" t="s">
        <v>47</v>
      </c>
      <c r="X185" t="s">
        <v>46</v>
      </c>
      <c r="Y185" t="s">
        <v>47</v>
      </c>
      <c r="Z185" t="s">
        <v>47</v>
      </c>
      <c r="AA185" t="s">
        <v>47</v>
      </c>
      <c r="AB185" t="s">
        <v>47</v>
      </c>
      <c r="AC185" s="2" t="s">
        <v>811</v>
      </c>
      <c r="AD185" t="s">
        <v>41</v>
      </c>
      <c r="AE185" t="s">
        <v>41</v>
      </c>
      <c r="AF185" t="s">
        <v>41</v>
      </c>
      <c r="AG185" t="s">
        <v>41</v>
      </c>
      <c r="AH185" t="s">
        <v>41</v>
      </c>
      <c r="AI185" s="2" t="s">
        <v>41</v>
      </c>
    </row>
    <row r="186" spans="1:35" ht="150" x14ac:dyDescent="0.25">
      <c r="A186" s="8" t="s">
        <v>814</v>
      </c>
      <c r="B186" s="6" t="s">
        <v>113</v>
      </c>
      <c r="C186" s="7">
        <v>46150</v>
      </c>
      <c r="D186" s="9" t="str">
        <f>HYPERLINK("https://www.epingalert.org/en/Search?viewData= G/TBT/N/EU/1206"," G/TBT/N/EU/1206")</f>
        <v xml:space="preserve"> G/TBT/N/EU/1206</v>
      </c>
      <c r="E186" s="8" t="s">
        <v>812</v>
      </c>
      <c r="F186" s="8" t="s">
        <v>813</v>
      </c>
      <c r="H186" s="8" t="s">
        <v>41</v>
      </c>
      <c r="I186" s="8" t="s">
        <v>815</v>
      </c>
      <c r="J186" s="8" t="s">
        <v>304</v>
      </c>
      <c r="K186" s="8" t="s">
        <v>816</v>
      </c>
      <c r="L186" s="8" t="s">
        <v>221</v>
      </c>
      <c r="M186" s="6"/>
      <c r="N186" s="7">
        <v>46210</v>
      </c>
      <c r="O186" s="7" t="s">
        <v>817</v>
      </c>
      <c r="P186" s="7" t="s">
        <v>818</v>
      </c>
      <c r="Q186" s="6" t="s">
        <v>44</v>
      </c>
      <c r="R186" s="8" t="s">
        <v>819</v>
      </c>
      <c r="S186" t="str">
        <f>HYPERLINK("https://docs.wto.org/imrd/directdoc.asp?DDFDocuments/t/G/TBTN26/EU1206.docx", "https://docs.wto.org/imrd/directdoc.asp?DDFDocuments/t/G/TBTN26/EU1206.docx")</f>
        <v>https://docs.wto.org/imrd/directdoc.asp?DDFDocuments/t/G/TBTN26/EU1206.docx</v>
      </c>
      <c r="T186" t="str">
        <f>HYPERLINK("https://docs.wto.org/imrd/directdoc.asp?DDFDocuments/u/G/TBTN26/EU1206.docx", "https://docs.wto.org/imrd/directdoc.asp?DDFDocuments/u/G/TBTN26/EU1206.docx")</f>
        <v>https://docs.wto.org/imrd/directdoc.asp?DDFDocuments/u/G/TBTN26/EU1206.docx</v>
      </c>
      <c r="U186" t="str">
        <f>HYPERLINK("https://docs.wto.org/imrd/directdoc.asp?DDFDocuments/v/G/TBTN26/EU1206.docx", "https://docs.wto.org/imrd/directdoc.asp?DDFDocuments/v/G/TBTN26/EU1206.docx")</f>
        <v>https://docs.wto.org/imrd/directdoc.asp?DDFDocuments/v/G/TBTN26/EU1206.docx</v>
      </c>
      <c r="V186" t="s">
        <v>46</v>
      </c>
      <c r="W186" t="s">
        <v>47</v>
      </c>
      <c r="X186" t="s">
        <v>46</v>
      </c>
      <c r="Y186" t="s">
        <v>47</v>
      </c>
      <c r="Z186" t="s">
        <v>47</v>
      </c>
      <c r="AA186" t="s">
        <v>47</v>
      </c>
      <c r="AB186" t="s">
        <v>47</v>
      </c>
      <c r="AC186" s="2" t="s">
        <v>820</v>
      </c>
      <c r="AD186" t="s">
        <v>41</v>
      </c>
      <c r="AE186" t="s">
        <v>41</v>
      </c>
      <c r="AF186" t="s">
        <v>41</v>
      </c>
      <c r="AG186" t="s">
        <v>41</v>
      </c>
      <c r="AH186" t="s">
        <v>41</v>
      </c>
      <c r="AI186" s="2" t="s">
        <v>41</v>
      </c>
    </row>
    <row r="187" spans="1:35" ht="240" x14ac:dyDescent="0.25">
      <c r="A187" s="8" t="s">
        <v>823</v>
      </c>
      <c r="B187" s="6" t="s">
        <v>589</v>
      </c>
      <c r="C187" s="7">
        <v>46150</v>
      </c>
      <c r="D187" s="9" t="str">
        <f>HYPERLINK("https://www.epingalert.org/en/Search?viewData= G/TBT/N/GBR/120"," G/TBT/N/GBR/120")</f>
        <v xml:space="preserve"> G/TBT/N/GBR/120</v>
      </c>
      <c r="E187" s="8" t="s">
        <v>821</v>
      </c>
      <c r="F187" s="8" t="s">
        <v>822</v>
      </c>
      <c r="H187" s="8" t="s">
        <v>824</v>
      </c>
      <c r="I187" s="8" t="s">
        <v>825</v>
      </c>
      <c r="J187" s="8" t="s">
        <v>304</v>
      </c>
      <c r="K187" s="8" t="s">
        <v>826</v>
      </c>
      <c r="L187" s="8" t="s">
        <v>41</v>
      </c>
      <c r="M187" s="6"/>
      <c r="N187" s="7">
        <v>46210</v>
      </c>
      <c r="O187" s="7" t="s">
        <v>827</v>
      </c>
      <c r="P187" s="7" t="s">
        <v>828</v>
      </c>
      <c r="Q187" s="6" t="s">
        <v>44</v>
      </c>
      <c r="R187" s="8" t="s">
        <v>829</v>
      </c>
      <c r="S187" t="str">
        <f>HYPERLINK("https://docs.wto.org/imrd/directdoc.asp?DDFDocuments/t/G/TBTN26/GBR120.docx", "https://docs.wto.org/imrd/directdoc.asp?DDFDocuments/t/G/TBTN26/GBR120.docx")</f>
        <v>https://docs.wto.org/imrd/directdoc.asp?DDFDocuments/t/G/TBTN26/GBR120.docx</v>
      </c>
      <c r="T187" t="str">
        <f>HYPERLINK("https://docs.wto.org/imrd/directdoc.asp?DDFDocuments/u/G/TBTN26/GBR120.docx", "https://docs.wto.org/imrd/directdoc.asp?DDFDocuments/u/G/TBTN26/GBR120.docx")</f>
        <v>https://docs.wto.org/imrd/directdoc.asp?DDFDocuments/u/G/TBTN26/GBR120.docx</v>
      </c>
      <c r="U187" t="str">
        <f>HYPERLINK("https://docs.wto.org/imrd/directdoc.asp?DDFDocuments/v/G/TBTN26/GBR120.docx", "https://docs.wto.org/imrd/directdoc.asp?DDFDocuments/v/G/TBTN26/GBR120.docx")</f>
        <v>https://docs.wto.org/imrd/directdoc.asp?DDFDocuments/v/G/TBTN26/GBR120.docx</v>
      </c>
      <c r="V187" t="s">
        <v>46</v>
      </c>
      <c r="W187" t="s">
        <v>47</v>
      </c>
      <c r="X187" t="s">
        <v>47</v>
      </c>
      <c r="Y187" t="s">
        <v>47</v>
      </c>
      <c r="Z187" t="s">
        <v>47</v>
      </c>
      <c r="AA187" t="s">
        <v>47</v>
      </c>
      <c r="AB187" t="s">
        <v>47</v>
      </c>
      <c r="AC187" s="2" t="s">
        <v>830</v>
      </c>
      <c r="AD187" t="s">
        <v>41</v>
      </c>
      <c r="AE187" t="s">
        <v>41</v>
      </c>
      <c r="AF187" t="s">
        <v>41</v>
      </c>
      <c r="AG187" t="s">
        <v>41</v>
      </c>
      <c r="AH187" t="s">
        <v>41</v>
      </c>
      <c r="AI187" s="2" t="s">
        <v>41</v>
      </c>
    </row>
    <row r="188" spans="1:35" ht="165" x14ac:dyDescent="0.25">
      <c r="A188" s="8" t="s">
        <v>833</v>
      </c>
      <c r="B188" s="6" t="s">
        <v>88</v>
      </c>
      <c r="C188" s="7">
        <v>46150</v>
      </c>
      <c r="D188" s="9" t="str">
        <f>HYPERLINK("https://www.epingalert.org/en/Search?viewData= G/TBT/N/USA/2275"," G/TBT/N/USA/2275")</f>
        <v xml:space="preserve"> G/TBT/N/USA/2275</v>
      </c>
      <c r="E188" s="8" t="s">
        <v>831</v>
      </c>
      <c r="F188" s="8" t="s">
        <v>832</v>
      </c>
      <c r="H188" s="8" t="s">
        <v>834</v>
      </c>
      <c r="I188" s="8" t="s">
        <v>835</v>
      </c>
      <c r="J188" s="8" t="s">
        <v>836</v>
      </c>
      <c r="K188" s="8" t="s">
        <v>41</v>
      </c>
      <c r="L188" s="8" t="s">
        <v>41</v>
      </c>
      <c r="M188" s="6"/>
      <c r="N188" s="7">
        <v>46209</v>
      </c>
      <c r="O188" s="7" t="s">
        <v>43</v>
      </c>
      <c r="P188" s="7" t="s">
        <v>43</v>
      </c>
      <c r="Q188" s="6" t="s">
        <v>44</v>
      </c>
      <c r="R188" s="8" t="s">
        <v>837</v>
      </c>
      <c r="S188" t="str">
        <f>HYPERLINK("https://docs.wto.org/imrd/directdoc.asp?DDFDocuments/t/G/TBTN26/USA2275.docx", "https://docs.wto.org/imrd/directdoc.asp?DDFDocuments/t/G/TBTN26/USA2275.docx")</f>
        <v>https://docs.wto.org/imrd/directdoc.asp?DDFDocuments/t/G/TBTN26/USA2275.docx</v>
      </c>
      <c r="T188" t="str">
        <f>HYPERLINK("https://docs.wto.org/imrd/directdoc.asp?DDFDocuments/u/G/TBTN26/USA2275.docx", "https://docs.wto.org/imrd/directdoc.asp?DDFDocuments/u/G/TBTN26/USA2275.docx")</f>
        <v>https://docs.wto.org/imrd/directdoc.asp?DDFDocuments/u/G/TBTN26/USA2275.docx</v>
      </c>
      <c r="U188" t="str">
        <f>HYPERLINK("https://docs.wto.org/imrd/directdoc.asp?DDFDocuments/v/G/TBTN26/USA2275.docx", "https://docs.wto.org/imrd/directdoc.asp?DDFDocuments/v/G/TBTN26/USA2275.docx")</f>
        <v>https://docs.wto.org/imrd/directdoc.asp?DDFDocuments/v/G/TBTN26/USA2275.docx</v>
      </c>
      <c r="V188" t="s">
        <v>47</v>
      </c>
      <c r="W188" t="s">
        <v>47</v>
      </c>
      <c r="X188" t="s">
        <v>47</v>
      </c>
      <c r="Y188" t="s">
        <v>47</v>
      </c>
      <c r="Z188" t="s">
        <v>47</v>
      </c>
      <c r="AA188" t="s">
        <v>47</v>
      </c>
      <c r="AB188" t="s">
        <v>46</v>
      </c>
      <c r="AC188" s="2" t="s">
        <v>838</v>
      </c>
      <c r="AD188" t="s">
        <v>41</v>
      </c>
      <c r="AE188" t="s">
        <v>41</v>
      </c>
      <c r="AF188" t="s">
        <v>41</v>
      </c>
      <c r="AG188" t="s">
        <v>41</v>
      </c>
      <c r="AH188" t="s">
        <v>41</v>
      </c>
      <c r="AI188" s="2" t="s">
        <v>41</v>
      </c>
    </row>
    <row r="189" spans="1:35" ht="135" x14ac:dyDescent="0.25">
      <c r="A189" s="8" t="s">
        <v>841</v>
      </c>
      <c r="B189" s="6" t="s">
        <v>88</v>
      </c>
      <c r="C189" s="7">
        <v>46150</v>
      </c>
      <c r="D189" s="9" t="str">
        <f>HYPERLINK("https://www.epingalert.org/en/Search?viewData= G/TBT/N/USA/2276"," G/TBT/N/USA/2276")</f>
        <v xml:space="preserve"> G/TBT/N/USA/2276</v>
      </c>
      <c r="E189" s="8" t="s">
        <v>839</v>
      </c>
      <c r="F189" s="8" t="s">
        <v>840</v>
      </c>
      <c r="H189" s="8" t="s">
        <v>41</v>
      </c>
      <c r="I189" s="8" t="s">
        <v>842</v>
      </c>
      <c r="J189" s="8" t="s">
        <v>843</v>
      </c>
      <c r="K189" s="8" t="s">
        <v>41</v>
      </c>
      <c r="L189" s="8" t="s">
        <v>496</v>
      </c>
      <c r="M189" s="6"/>
      <c r="N189" s="7">
        <v>46209</v>
      </c>
      <c r="O189" s="7" t="s">
        <v>43</v>
      </c>
      <c r="P189" s="7" t="s">
        <v>43</v>
      </c>
      <c r="Q189" s="6" t="s">
        <v>44</v>
      </c>
      <c r="R189" s="8" t="s">
        <v>844</v>
      </c>
      <c r="S189" t="str">
        <f>HYPERLINK("https://docs.wto.org/imrd/directdoc.asp?DDFDocuments/t/G/TBTN26/USA2276.docx", "https://docs.wto.org/imrd/directdoc.asp?DDFDocuments/t/G/TBTN26/USA2276.docx")</f>
        <v>https://docs.wto.org/imrd/directdoc.asp?DDFDocuments/t/G/TBTN26/USA2276.docx</v>
      </c>
      <c r="T189" t="str">
        <f>HYPERLINK("https://docs.wto.org/imrd/directdoc.asp?DDFDocuments/u/G/TBTN26/USA2276.docx", "https://docs.wto.org/imrd/directdoc.asp?DDFDocuments/u/G/TBTN26/USA2276.docx")</f>
        <v>https://docs.wto.org/imrd/directdoc.asp?DDFDocuments/u/G/TBTN26/USA2276.docx</v>
      </c>
      <c r="U189" t="str">
        <f>HYPERLINK("https://docs.wto.org/imrd/directdoc.asp?DDFDocuments/v/G/TBTN26/USA2276.docx", "https://docs.wto.org/imrd/directdoc.asp?DDFDocuments/v/G/TBTN26/USA2276.docx")</f>
        <v>https://docs.wto.org/imrd/directdoc.asp?DDFDocuments/v/G/TBTN26/USA2276.docx</v>
      </c>
      <c r="V189" t="s">
        <v>47</v>
      </c>
      <c r="W189" t="s">
        <v>47</v>
      </c>
      <c r="X189" t="s">
        <v>47</v>
      </c>
      <c r="Y189" t="s">
        <v>47</v>
      </c>
      <c r="Z189" t="s">
        <v>47</v>
      </c>
      <c r="AA189" t="s">
        <v>47</v>
      </c>
      <c r="AB189" t="s">
        <v>46</v>
      </c>
      <c r="AC189" s="2" t="s">
        <v>845</v>
      </c>
      <c r="AD189" t="s">
        <v>41</v>
      </c>
      <c r="AE189" t="s">
        <v>41</v>
      </c>
      <c r="AF189" t="s">
        <v>41</v>
      </c>
      <c r="AG189" t="s">
        <v>41</v>
      </c>
      <c r="AH189" t="s">
        <v>41</v>
      </c>
      <c r="AI189" s="2" t="s">
        <v>41</v>
      </c>
    </row>
    <row r="190" spans="1:35" ht="240" x14ac:dyDescent="0.25">
      <c r="A190" s="8" t="s">
        <v>848</v>
      </c>
      <c r="B190" s="6" t="s">
        <v>34</v>
      </c>
      <c r="C190" s="7">
        <v>46149</v>
      </c>
      <c r="D190" s="9" t="str">
        <f>HYPERLINK("https://www.epingalert.org/en/Search?viewData= G/TBT/N/BDI/755, G/TBT/N/KEN/2045, G/TBT/N/RWA/1410, G/TBT/N/TZA/1590, G/TBT/N/UGA/2359"," G/TBT/N/BDI/755, G/TBT/N/KEN/2045, G/TBT/N/RWA/1410, G/TBT/N/TZA/1590, G/TBT/N/UGA/2359")</f>
        <v xml:space="preserve"> G/TBT/N/BDI/755, G/TBT/N/KEN/2045, G/TBT/N/RWA/1410, G/TBT/N/TZA/1590, G/TBT/N/UGA/2359</v>
      </c>
      <c r="E190" s="8" t="s">
        <v>846</v>
      </c>
      <c r="F190" s="8" t="s">
        <v>847</v>
      </c>
      <c r="H190" s="8" t="s">
        <v>849</v>
      </c>
      <c r="I190" s="8" t="s">
        <v>850</v>
      </c>
      <c r="J190" s="8" t="s">
        <v>851</v>
      </c>
      <c r="K190" s="8" t="s">
        <v>41</v>
      </c>
      <c r="L190" s="8" t="s">
        <v>41</v>
      </c>
      <c r="M190" s="6"/>
      <c r="N190" s="7">
        <v>46209</v>
      </c>
      <c r="O190" s="7" t="s">
        <v>43</v>
      </c>
      <c r="P190" s="7" t="s">
        <v>43</v>
      </c>
      <c r="Q190" s="6" t="s">
        <v>44</v>
      </c>
      <c r="R190" s="8" t="s">
        <v>852</v>
      </c>
      <c r="S190" t="str">
        <f>HYPERLINK("https://docs.wto.org/imrd/directdoc.asp?DDFDocuments/t/G/TBTN26/BDI755.docx", "https://docs.wto.org/imrd/directdoc.asp?DDFDocuments/t/G/TBTN26/BDI755.docx")</f>
        <v>https://docs.wto.org/imrd/directdoc.asp?DDFDocuments/t/G/TBTN26/BDI755.docx</v>
      </c>
      <c r="T190" t="str">
        <f>HYPERLINK("https://docs.wto.org/imrd/directdoc.asp?DDFDocuments/u/G/TBTN26/BDI755.docx", "https://docs.wto.org/imrd/directdoc.asp?DDFDocuments/u/G/TBTN26/BDI755.docx")</f>
        <v>https://docs.wto.org/imrd/directdoc.asp?DDFDocuments/u/G/TBTN26/BDI755.docx</v>
      </c>
      <c r="U190" t="str">
        <f>HYPERLINK("https://docs.wto.org/imrd/directdoc.asp?DDFDocuments/v/G/TBTN26/BDI755.docx", "https://docs.wto.org/imrd/directdoc.asp?DDFDocuments/v/G/TBTN26/BDI755.docx")</f>
        <v>https://docs.wto.org/imrd/directdoc.asp?DDFDocuments/v/G/TBTN26/BDI755.docx</v>
      </c>
      <c r="V190" t="s">
        <v>46</v>
      </c>
      <c r="W190" t="s">
        <v>47</v>
      </c>
      <c r="X190" t="s">
        <v>46</v>
      </c>
      <c r="Y190" t="s">
        <v>47</v>
      </c>
      <c r="Z190" t="s">
        <v>47</v>
      </c>
      <c r="AA190" t="s">
        <v>47</v>
      </c>
      <c r="AB190" t="s">
        <v>47</v>
      </c>
      <c r="AC190" s="2" t="s">
        <v>853</v>
      </c>
      <c r="AD190" t="s">
        <v>41</v>
      </c>
      <c r="AE190" t="s">
        <v>41</v>
      </c>
      <c r="AF190" t="s">
        <v>41</v>
      </c>
      <c r="AG190" t="s">
        <v>41</v>
      </c>
      <c r="AH190" t="s">
        <v>41</v>
      </c>
      <c r="AI190" s="2" t="s">
        <v>41</v>
      </c>
    </row>
    <row r="191" spans="1:35" ht="240" x14ac:dyDescent="0.25">
      <c r="A191" s="8" t="s">
        <v>848</v>
      </c>
      <c r="B191" s="6" t="s">
        <v>49</v>
      </c>
      <c r="C191" s="7">
        <v>46149</v>
      </c>
      <c r="D191" s="9" t="str">
        <f>HYPERLINK("https://www.epingalert.org/en/Search?viewData= G/TBT/N/BDI/755, G/TBT/N/KEN/2045, G/TBT/N/RWA/1410, G/TBT/N/TZA/1590, G/TBT/N/UGA/2359"," G/TBT/N/BDI/755, G/TBT/N/KEN/2045, G/TBT/N/RWA/1410, G/TBT/N/TZA/1590, G/TBT/N/UGA/2359")</f>
        <v xml:space="preserve"> G/TBT/N/BDI/755, G/TBT/N/KEN/2045, G/TBT/N/RWA/1410, G/TBT/N/TZA/1590, G/TBT/N/UGA/2359</v>
      </c>
      <c r="E191" s="8" t="s">
        <v>846</v>
      </c>
      <c r="F191" s="8" t="s">
        <v>847</v>
      </c>
      <c r="H191" s="8" t="s">
        <v>849</v>
      </c>
      <c r="I191" s="8" t="s">
        <v>850</v>
      </c>
      <c r="J191" s="8" t="s">
        <v>851</v>
      </c>
      <c r="K191" s="8" t="s">
        <v>41</v>
      </c>
      <c r="L191" s="8" t="s">
        <v>41</v>
      </c>
      <c r="M191" s="6"/>
      <c r="N191" s="7">
        <v>46209</v>
      </c>
      <c r="O191" s="7" t="s">
        <v>43</v>
      </c>
      <c r="P191" s="7" t="s">
        <v>43</v>
      </c>
      <c r="Q191" s="6" t="s">
        <v>44</v>
      </c>
      <c r="R191" s="8" t="s">
        <v>852</v>
      </c>
      <c r="S191" t="str">
        <f>HYPERLINK("https://docs.wto.org/imrd/directdoc.asp?DDFDocuments/t/G/TBTN26/BDI755.docx", "https://docs.wto.org/imrd/directdoc.asp?DDFDocuments/t/G/TBTN26/BDI755.docx")</f>
        <v>https://docs.wto.org/imrd/directdoc.asp?DDFDocuments/t/G/TBTN26/BDI755.docx</v>
      </c>
      <c r="T191" t="str">
        <f>HYPERLINK("https://docs.wto.org/imrd/directdoc.asp?DDFDocuments/u/G/TBTN26/BDI755.docx", "https://docs.wto.org/imrd/directdoc.asp?DDFDocuments/u/G/TBTN26/BDI755.docx")</f>
        <v>https://docs.wto.org/imrd/directdoc.asp?DDFDocuments/u/G/TBTN26/BDI755.docx</v>
      </c>
      <c r="U191" t="str">
        <f>HYPERLINK("https://docs.wto.org/imrd/directdoc.asp?DDFDocuments/v/G/TBTN26/BDI755.docx", "https://docs.wto.org/imrd/directdoc.asp?DDFDocuments/v/G/TBTN26/BDI755.docx")</f>
        <v>https://docs.wto.org/imrd/directdoc.asp?DDFDocuments/v/G/TBTN26/BDI755.docx</v>
      </c>
      <c r="V191" t="s">
        <v>46</v>
      </c>
      <c r="W191" t="s">
        <v>47</v>
      </c>
      <c r="X191" t="s">
        <v>46</v>
      </c>
      <c r="Y191" t="s">
        <v>47</v>
      </c>
      <c r="Z191" t="s">
        <v>47</v>
      </c>
      <c r="AA191" t="s">
        <v>47</v>
      </c>
      <c r="AB191" t="s">
        <v>47</v>
      </c>
      <c r="AC191" s="2" t="s">
        <v>853</v>
      </c>
      <c r="AD191" t="s">
        <v>41</v>
      </c>
      <c r="AE191" t="s">
        <v>41</v>
      </c>
      <c r="AF191" t="s">
        <v>41</v>
      </c>
      <c r="AG191" t="s">
        <v>41</v>
      </c>
      <c r="AH191" t="s">
        <v>41</v>
      </c>
      <c r="AI191" s="2" t="s">
        <v>41</v>
      </c>
    </row>
    <row r="192" spans="1:35" ht="240" x14ac:dyDescent="0.25">
      <c r="A192" s="8" t="s">
        <v>848</v>
      </c>
      <c r="B192" s="6" t="s">
        <v>50</v>
      </c>
      <c r="C192" s="7">
        <v>46149</v>
      </c>
      <c r="D192" s="9" t="str">
        <f>HYPERLINK("https://www.epingalert.org/en/Search?viewData= G/TBT/N/BDI/755, G/TBT/N/KEN/2045, G/TBT/N/RWA/1410, G/TBT/N/TZA/1590, G/TBT/N/UGA/2359"," G/TBT/N/BDI/755, G/TBT/N/KEN/2045, G/TBT/N/RWA/1410, G/TBT/N/TZA/1590, G/TBT/N/UGA/2359")</f>
        <v xml:space="preserve"> G/TBT/N/BDI/755, G/TBT/N/KEN/2045, G/TBT/N/RWA/1410, G/TBT/N/TZA/1590, G/TBT/N/UGA/2359</v>
      </c>
      <c r="E192" s="8" t="s">
        <v>846</v>
      </c>
      <c r="F192" s="8" t="s">
        <v>847</v>
      </c>
      <c r="H192" s="8" t="s">
        <v>849</v>
      </c>
      <c r="I192" s="8" t="s">
        <v>850</v>
      </c>
      <c r="J192" s="8" t="s">
        <v>851</v>
      </c>
      <c r="K192" s="8" t="s">
        <v>41</v>
      </c>
      <c r="L192" s="8" t="s">
        <v>41</v>
      </c>
      <c r="M192" s="6"/>
      <c r="N192" s="7">
        <v>46209</v>
      </c>
      <c r="O192" s="7" t="s">
        <v>43</v>
      </c>
      <c r="P192" s="7" t="s">
        <v>43</v>
      </c>
      <c r="Q192" s="6" t="s">
        <v>44</v>
      </c>
      <c r="R192" s="8" t="s">
        <v>852</v>
      </c>
      <c r="S192" t="str">
        <f>HYPERLINK("https://docs.wto.org/imrd/directdoc.asp?DDFDocuments/t/G/TBTN26/BDI755.docx", "https://docs.wto.org/imrd/directdoc.asp?DDFDocuments/t/G/TBTN26/BDI755.docx")</f>
        <v>https://docs.wto.org/imrd/directdoc.asp?DDFDocuments/t/G/TBTN26/BDI755.docx</v>
      </c>
      <c r="T192" t="str">
        <f>HYPERLINK("https://docs.wto.org/imrd/directdoc.asp?DDFDocuments/u/G/TBTN26/BDI755.docx", "https://docs.wto.org/imrd/directdoc.asp?DDFDocuments/u/G/TBTN26/BDI755.docx")</f>
        <v>https://docs.wto.org/imrd/directdoc.asp?DDFDocuments/u/G/TBTN26/BDI755.docx</v>
      </c>
      <c r="U192" t="str">
        <f>HYPERLINK("https://docs.wto.org/imrd/directdoc.asp?DDFDocuments/v/G/TBTN26/BDI755.docx", "https://docs.wto.org/imrd/directdoc.asp?DDFDocuments/v/G/TBTN26/BDI755.docx")</f>
        <v>https://docs.wto.org/imrd/directdoc.asp?DDFDocuments/v/G/TBTN26/BDI755.docx</v>
      </c>
      <c r="V192" t="s">
        <v>46</v>
      </c>
      <c r="W192" t="s">
        <v>47</v>
      </c>
      <c r="X192" t="s">
        <v>46</v>
      </c>
      <c r="Y192" t="s">
        <v>47</v>
      </c>
      <c r="Z192" t="s">
        <v>47</v>
      </c>
      <c r="AA192" t="s">
        <v>47</v>
      </c>
      <c r="AB192" t="s">
        <v>47</v>
      </c>
      <c r="AC192" s="2" t="s">
        <v>853</v>
      </c>
      <c r="AD192" t="s">
        <v>41</v>
      </c>
      <c r="AE192" t="s">
        <v>41</v>
      </c>
      <c r="AF192" t="s">
        <v>41</v>
      </c>
      <c r="AG192" t="s">
        <v>41</v>
      </c>
      <c r="AH192" t="s">
        <v>41</v>
      </c>
      <c r="AI192" s="2" t="s">
        <v>41</v>
      </c>
    </row>
    <row r="193" spans="1:35" ht="240" x14ac:dyDescent="0.25">
      <c r="A193" s="8" t="s">
        <v>848</v>
      </c>
      <c r="B193" s="6" t="s">
        <v>51</v>
      </c>
      <c r="C193" s="7">
        <v>46149</v>
      </c>
      <c r="D193" s="9" t="str">
        <f>HYPERLINK("https://www.epingalert.org/en/Search?viewData= G/TBT/N/BDI/755, G/TBT/N/KEN/2045, G/TBT/N/RWA/1410, G/TBT/N/TZA/1590, G/TBT/N/UGA/2359"," G/TBT/N/BDI/755, G/TBT/N/KEN/2045, G/TBT/N/RWA/1410, G/TBT/N/TZA/1590, G/TBT/N/UGA/2359")</f>
        <v xml:space="preserve"> G/TBT/N/BDI/755, G/TBT/N/KEN/2045, G/TBT/N/RWA/1410, G/TBT/N/TZA/1590, G/TBT/N/UGA/2359</v>
      </c>
      <c r="E193" s="8" t="s">
        <v>846</v>
      </c>
      <c r="F193" s="8" t="s">
        <v>847</v>
      </c>
      <c r="H193" s="8" t="s">
        <v>849</v>
      </c>
      <c r="I193" s="8" t="s">
        <v>850</v>
      </c>
      <c r="J193" s="8" t="s">
        <v>851</v>
      </c>
      <c r="K193" s="8" t="s">
        <v>41</v>
      </c>
      <c r="L193" s="8" t="s">
        <v>41</v>
      </c>
      <c r="M193" s="6"/>
      <c r="N193" s="7">
        <v>46209</v>
      </c>
      <c r="O193" s="7" t="s">
        <v>43</v>
      </c>
      <c r="P193" s="7" t="s">
        <v>43</v>
      </c>
      <c r="Q193" s="6" t="s">
        <v>44</v>
      </c>
      <c r="R193" s="8" t="s">
        <v>852</v>
      </c>
      <c r="S193" t="str">
        <f>HYPERLINK("https://docs.wto.org/imrd/directdoc.asp?DDFDocuments/t/G/TBTN26/BDI755.docx", "https://docs.wto.org/imrd/directdoc.asp?DDFDocuments/t/G/TBTN26/BDI755.docx")</f>
        <v>https://docs.wto.org/imrd/directdoc.asp?DDFDocuments/t/G/TBTN26/BDI755.docx</v>
      </c>
      <c r="T193" t="str">
        <f>HYPERLINK("https://docs.wto.org/imrd/directdoc.asp?DDFDocuments/u/G/TBTN26/BDI755.docx", "https://docs.wto.org/imrd/directdoc.asp?DDFDocuments/u/G/TBTN26/BDI755.docx")</f>
        <v>https://docs.wto.org/imrd/directdoc.asp?DDFDocuments/u/G/TBTN26/BDI755.docx</v>
      </c>
      <c r="U193" t="str">
        <f>HYPERLINK("https://docs.wto.org/imrd/directdoc.asp?DDFDocuments/v/G/TBTN26/BDI755.docx", "https://docs.wto.org/imrd/directdoc.asp?DDFDocuments/v/G/TBTN26/BDI755.docx")</f>
        <v>https://docs.wto.org/imrd/directdoc.asp?DDFDocuments/v/G/TBTN26/BDI755.docx</v>
      </c>
      <c r="V193" t="s">
        <v>46</v>
      </c>
      <c r="W193" t="s">
        <v>47</v>
      </c>
      <c r="X193" t="s">
        <v>46</v>
      </c>
      <c r="Y193" t="s">
        <v>47</v>
      </c>
      <c r="Z193" t="s">
        <v>47</v>
      </c>
      <c r="AA193" t="s">
        <v>47</v>
      </c>
      <c r="AB193" t="s">
        <v>47</v>
      </c>
      <c r="AC193" s="2" t="s">
        <v>853</v>
      </c>
      <c r="AD193" t="s">
        <v>41</v>
      </c>
      <c r="AE193" t="s">
        <v>41</v>
      </c>
      <c r="AF193" t="s">
        <v>41</v>
      </c>
      <c r="AG193" t="s">
        <v>41</v>
      </c>
      <c r="AH193" t="s">
        <v>41</v>
      </c>
      <c r="AI193" s="2" t="s">
        <v>41</v>
      </c>
    </row>
    <row r="194" spans="1:35" ht="240" x14ac:dyDescent="0.25">
      <c r="A194" s="8" t="s">
        <v>848</v>
      </c>
      <c r="B194" s="6" t="s">
        <v>52</v>
      </c>
      <c r="C194" s="7">
        <v>46149</v>
      </c>
      <c r="D194" s="9" t="str">
        <f>HYPERLINK("https://www.epingalert.org/en/Search?viewData= G/TBT/N/BDI/755, G/TBT/N/KEN/2045, G/TBT/N/RWA/1410, G/TBT/N/TZA/1590, G/TBT/N/UGA/2359"," G/TBT/N/BDI/755, G/TBT/N/KEN/2045, G/TBT/N/RWA/1410, G/TBT/N/TZA/1590, G/TBT/N/UGA/2359")</f>
        <v xml:space="preserve"> G/TBT/N/BDI/755, G/TBT/N/KEN/2045, G/TBT/N/RWA/1410, G/TBT/N/TZA/1590, G/TBT/N/UGA/2359</v>
      </c>
      <c r="E194" s="8" t="s">
        <v>846</v>
      </c>
      <c r="F194" s="8" t="s">
        <v>847</v>
      </c>
      <c r="H194" s="8" t="s">
        <v>849</v>
      </c>
      <c r="I194" s="8" t="s">
        <v>850</v>
      </c>
      <c r="J194" s="8" t="s">
        <v>851</v>
      </c>
      <c r="K194" s="8" t="s">
        <v>41</v>
      </c>
      <c r="L194" s="8" t="s">
        <v>41</v>
      </c>
      <c r="M194" s="6"/>
      <c r="N194" s="7">
        <v>46209</v>
      </c>
      <c r="O194" s="7" t="s">
        <v>43</v>
      </c>
      <c r="P194" s="7" t="s">
        <v>43</v>
      </c>
      <c r="Q194" s="6" t="s">
        <v>44</v>
      </c>
      <c r="R194" s="8" t="s">
        <v>852</v>
      </c>
      <c r="S194" t="str">
        <f>HYPERLINK("https://docs.wto.org/imrd/directdoc.asp?DDFDocuments/t/G/TBTN26/BDI755.docx", "https://docs.wto.org/imrd/directdoc.asp?DDFDocuments/t/G/TBTN26/BDI755.docx")</f>
        <v>https://docs.wto.org/imrd/directdoc.asp?DDFDocuments/t/G/TBTN26/BDI755.docx</v>
      </c>
      <c r="T194" t="str">
        <f>HYPERLINK("https://docs.wto.org/imrd/directdoc.asp?DDFDocuments/u/G/TBTN26/BDI755.docx", "https://docs.wto.org/imrd/directdoc.asp?DDFDocuments/u/G/TBTN26/BDI755.docx")</f>
        <v>https://docs.wto.org/imrd/directdoc.asp?DDFDocuments/u/G/TBTN26/BDI755.docx</v>
      </c>
      <c r="U194" t="str">
        <f>HYPERLINK("https://docs.wto.org/imrd/directdoc.asp?DDFDocuments/v/G/TBTN26/BDI755.docx", "https://docs.wto.org/imrd/directdoc.asp?DDFDocuments/v/G/TBTN26/BDI755.docx")</f>
        <v>https://docs.wto.org/imrd/directdoc.asp?DDFDocuments/v/G/TBTN26/BDI755.docx</v>
      </c>
      <c r="V194" t="s">
        <v>46</v>
      </c>
      <c r="W194" t="s">
        <v>47</v>
      </c>
      <c r="X194" t="s">
        <v>46</v>
      </c>
      <c r="Y194" t="s">
        <v>47</v>
      </c>
      <c r="Z194" t="s">
        <v>47</v>
      </c>
      <c r="AA194" t="s">
        <v>47</v>
      </c>
      <c r="AB194" t="s">
        <v>47</v>
      </c>
      <c r="AC194" s="2" t="s">
        <v>853</v>
      </c>
      <c r="AD194" t="s">
        <v>41</v>
      </c>
      <c r="AE194" t="s">
        <v>41</v>
      </c>
      <c r="AF194" t="s">
        <v>41</v>
      </c>
      <c r="AG194" t="s">
        <v>41</v>
      </c>
      <c r="AH194" t="s">
        <v>41</v>
      </c>
      <c r="AI194" s="2" t="s">
        <v>41</v>
      </c>
    </row>
    <row r="195" spans="1:35" ht="105" x14ac:dyDescent="0.25">
      <c r="A195" s="8" t="s">
        <v>856</v>
      </c>
      <c r="B195" s="6" t="s">
        <v>34</v>
      </c>
      <c r="C195" s="7">
        <v>46149</v>
      </c>
      <c r="D195" s="9" t="str">
        <f>HYPERLINK("https://www.epingalert.org/en/Search?viewData= G/TBT/N/BDI/756, G/TBT/N/KEN/2046, G/TBT/N/RWA/1412, G/TBT/N/TZA/1591, G/TBT/N/UGA/2360"," G/TBT/N/BDI/756, G/TBT/N/KEN/2046, G/TBT/N/RWA/1412, G/TBT/N/TZA/1591, G/TBT/N/UGA/2360")</f>
        <v xml:space="preserve"> G/TBT/N/BDI/756, G/TBT/N/KEN/2046, G/TBT/N/RWA/1412, G/TBT/N/TZA/1591, G/TBT/N/UGA/2360</v>
      </c>
      <c r="E195" s="8" t="s">
        <v>854</v>
      </c>
      <c r="F195" s="8" t="s">
        <v>855</v>
      </c>
      <c r="H195" s="8" t="s">
        <v>857</v>
      </c>
      <c r="I195" s="8" t="s">
        <v>858</v>
      </c>
      <c r="J195" s="8" t="s">
        <v>779</v>
      </c>
      <c r="K195" s="8" t="s">
        <v>41</v>
      </c>
      <c r="L195" s="8" t="s">
        <v>41</v>
      </c>
      <c r="M195" s="6"/>
      <c r="N195" s="7">
        <v>46209</v>
      </c>
      <c r="O195" s="7" t="s">
        <v>43</v>
      </c>
      <c r="P195" s="7" t="s">
        <v>43</v>
      </c>
      <c r="Q195" s="6" t="s">
        <v>44</v>
      </c>
      <c r="R195" s="8" t="s">
        <v>859</v>
      </c>
      <c r="S195" t="str">
        <f>HYPERLINK("https://docs.wto.org/imrd/directdoc.asp?DDFDocuments/t/G/TBTN26/BDI756.docx", "https://docs.wto.org/imrd/directdoc.asp?DDFDocuments/t/G/TBTN26/BDI756.docx")</f>
        <v>https://docs.wto.org/imrd/directdoc.asp?DDFDocuments/t/G/TBTN26/BDI756.docx</v>
      </c>
      <c r="T195" t="str">
        <f>HYPERLINK("https://docs.wto.org/imrd/directdoc.asp?DDFDocuments/u/G/TBTN26/BDI756.docx", "https://docs.wto.org/imrd/directdoc.asp?DDFDocuments/u/G/TBTN26/BDI756.docx")</f>
        <v>https://docs.wto.org/imrd/directdoc.asp?DDFDocuments/u/G/TBTN26/BDI756.docx</v>
      </c>
      <c r="U195" t="str">
        <f>HYPERLINK("https://docs.wto.org/imrd/directdoc.asp?DDFDocuments/v/G/TBTN26/BDI756.docx", "https://docs.wto.org/imrd/directdoc.asp?DDFDocuments/v/G/TBTN26/BDI756.docx")</f>
        <v>https://docs.wto.org/imrd/directdoc.asp?DDFDocuments/v/G/TBTN26/BDI756.docx</v>
      </c>
      <c r="V195" t="s">
        <v>46</v>
      </c>
      <c r="W195" t="s">
        <v>47</v>
      </c>
      <c r="X195" t="s">
        <v>46</v>
      </c>
      <c r="Y195" t="s">
        <v>47</v>
      </c>
      <c r="Z195" t="s">
        <v>47</v>
      </c>
      <c r="AA195" t="s">
        <v>47</v>
      </c>
      <c r="AB195" t="s">
        <v>47</v>
      </c>
      <c r="AC195" s="2" t="s">
        <v>860</v>
      </c>
      <c r="AD195" t="s">
        <v>41</v>
      </c>
      <c r="AE195" t="s">
        <v>41</v>
      </c>
      <c r="AF195" t="s">
        <v>41</v>
      </c>
      <c r="AG195" t="s">
        <v>41</v>
      </c>
      <c r="AH195" t="s">
        <v>41</v>
      </c>
      <c r="AI195" s="2" t="s">
        <v>41</v>
      </c>
    </row>
    <row r="196" spans="1:35" ht="105" x14ac:dyDescent="0.25">
      <c r="A196" s="8" t="s">
        <v>856</v>
      </c>
      <c r="B196" s="6" t="s">
        <v>49</v>
      </c>
      <c r="C196" s="7">
        <v>46149</v>
      </c>
      <c r="D196" s="9" t="str">
        <f>HYPERLINK("https://www.epingalert.org/en/Search?viewData= G/TBT/N/BDI/756, G/TBT/N/KEN/2046, G/TBT/N/RWA/1412, G/TBT/N/TZA/1591, G/TBT/N/UGA/2360"," G/TBT/N/BDI/756, G/TBT/N/KEN/2046, G/TBT/N/RWA/1412, G/TBT/N/TZA/1591, G/TBT/N/UGA/2360")</f>
        <v xml:space="preserve"> G/TBT/N/BDI/756, G/TBT/N/KEN/2046, G/TBT/N/RWA/1412, G/TBT/N/TZA/1591, G/TBT/N/UGA/2360</v>
      </c>
      <c r="E196" s="8" t="s">
        <v>854</v>
      </c>
      <c r="F196" s="8" t="s">
        <v>855</v>
      </c>
      <c r="H196" s="8" t="s">
        <v>857</v>
      </c>
      <c r="I196" s="8" t="s">
        <v>858</v>
      </c>
      <c r="J196" s="8" t="s">
        <v>779</v>
      </c>
      <c r="K196" s="8" t="s">
        <v>41</v>
      </c>
      <c r="L196" s="8" t="s">
        <v>41</v>
      </c>
      <c r="M196" s="6"/>
      <c r="N196" s="7">
        <v>46209</v>
      </c>
      <c r="O196" s="7" t="s">
        <v>43</v>
      </c>
      <c r="P196" s="7" t="s">
        <v>43</v>
      </c>
      <c r="Q196" s="6" t="s">
        <v>44</v>
      </c>
      <c r="R196" s="8" t="s">
        <v>859</v>
      </c>
      <c r="S196" t="str">
        <f>HYPERLINK("https://docs.wto.org/imrd/directdoc.asp?DDFDocuments/t/G/TBTN26/BDI756.docx", "https://docs.wto.org/imrd/directdoc.asp?DDFDocuments/t/G/TBTN26/BDI756.docx")</f>
        <v>https://docs.wto.org/imrd/directdoc.asp?DDFDocuments/t/G/TBTN26/BDI756.docx</v>
      </c>
      <c r="T196" t="str">
        <f>HYPERLINK("https://docs.wto.org/imrd/directdoc.asp?DDFDocuments/u/G/TBTN26/BDI756.docx", "https://docs.wto.org/imrd/directdoc.asp?DDFDocuments/u/G/TBTN26/BDI756.docx")</f>
        <v>https://docs.wto.org/imrd/directdoc.asp?DDFDocuments/u/G/TBTN26/BDI756.docx</v>
      </c>
      <c r="U196" t="str">
        <f>HYPERLINK("https://docs.wto.org/imrd/directdoc.asp?DDFDocuments/v/G/TBTN26/BDI756.docx", "https://docs.wto.org/imrd/directdoc.asp?DDFDocuments/v/G/TBTN26/BDI756.docx")</f>
        <v>https://docs.wto.org/imrd/directdoc.asp?DDFDocuments/v/G/TBTN26/BDI756.docx</v>
      </c>
      <c r="V196" t="s">
        <v>46</v>
      </c>
      <c r="W196" t="s">
        <v>47</v>
      </c>
      <c r="X196" t="s">
        <v>46</v>
      </c>
      <c r="Y196" t="s">
        <v>47</v>
      </c>
      <c r="Z196" t="s">
        <v>47</v>
      </c>
      <c r="AA196" t="s">
        <v>47</v>
      </c>
      <c r="AB196" t="s">
        <v>47</v>
      </c>
      <c r="AC196" s="2" t="s">
        <v>860</v>
      </c>
      <c r="AD196" t="s">
        <v>41</v>
      </c>
      <c r="AE196" t="s">
        <v>41</v>
      </c>
      <c r="AF196" t="s">
        <v>41</v>
      </c>
      <c r="AG196" t="s">
        <v>41</v>
      </c>
      <c r="AH196" t="s">
        <v>41</v>
      </c>
      <c r="AI196" s="2" t="s">
        <v>41</v>
      </c>
    </row>
    <row r="197" spans="1:35" ht="105" x14ac:dyDescent="0.25">
      <c r="A197" s="8" t="s">
        <v>856</v>
      </c>
      <c r="B197" s="6" t="s">
        <v>50</v>
      </c>
      <c r="C197" s="7">
        <v>46149</v>
      </c>
      <c r="D197" s="9" t="str">
        <f>HYPERLINK("https://www.epingalert.org/en/Search?viewData= G/TBT/N/BDI/756, G/TBT/N/KEN/2046, G/TBT/N/RWA/1412, G/TBT/N/TZA/1591, G/TBT/N/UGA/2360"," G/TBT/N/BDI/756, G/TBT/N/KEN/2046, G/TBT/N/RWA/1412, G/TBT/N/TZA/1591, G/TBT/N/UGA/2360")</f>
        <v xml:space="preserve"> G/TBT/N/BDI/756, G/TBT/N/KEN/2046, G/TBT/N/RWA/1412, G/TBT/N/TZA/1591, G/TBT/N/UGA/2360</v>
      </c>
      <c r="E197" s="8" t="s">
        <v>854</v>
      </c>
      <c r="F197" s="8" t="s">
        <v>855</v>
      </c>
      <c r="H197" s="8" t="s">
        <v>857</v>
      </c>
      <c r="I197" s="8" t="s">
        <v>858</v>
      </c>
      <c r="J197" s="8" t="s">
        <v>779</v>
      </c>
      <c r="K197" s="8" t="s">
        <v>41</v>
      </c>
      <c r="L197" s="8" t="s">
        <v>41</v>
      </c>
      <c r="M197" s="6"/>
      <c r="N197" s="7">
        <v>46209</v>
      </c>
      <c r="O197" s="7" t="s">
        <v>43</v>
      </c>
      <c r="P197" s="7" t="s">
        <v>43</v>
      </c>
      <c r="Q197" s="6" t="s">
        <v>44</v>
      </c>
      <c r="R197" s="8" t="s">
        <v>859</v>
      </c>
      <c r="S197" t="str">
        <f>HYPERLINK("https://docs.wto.org/imrd/directdoc.asp?DDFDocuments/t/G/TBTN26/BDI756.docx", "https://docs.wto.org/imrd/directdoc.asp?DDFDocuments/t/G/TBTN26/BDI756.docx")</f>
        <v>https://docs.wto.org/imrd/directdoc.asp?DDFDocuments/t/G/TBTN26/BDI756.docx</v>
      </c>
      <c r="T197" t="str">
        <f>HYPERLINK("https://docs.wto.org/imrd/directdoc.asp?DDFDocuments/u/G/TBTN26/BDI756.docx", "https://docs.wto.org/imrd/directdoc.asp?DDFDocuments/u/G/TBTN26/BDI756.docx")</f>
        <v>https://docs.wto.org/imrd/directdoc.asp?DDFDocuments/u/G/TBTN26/BDI756.docx</v>
      </c>
      <c r="U197" t="str">
        <f>HYPERLINK("https://docs.wto.org/imrd/directdoc.asp?DDFDocuments/v/G/TBTN26/BDI756.docx", "https://docs.wto.org/imrd/directdoc.asp?DDFDocuments/v/G/TBTN26/BDI756.docx")</f>
        <v>https://docs.wto.org/imrd/directdoc.asp?DDFDocuments/v/G/TBTN26/BDI756.docx</v>
      </c>
      <c r="V197" t="s">
        <v>46</v>
      </c>
      <c r="W197" t="s">
        <v>47</v>
      </c>
      <c r="X197" t="s">
        <v>46</v>
      </c>
      <c r="Y197" t="s">
        <v>47</v>
      </c>
      <c r="Z197" t="s">
        <v>47</v>
      </c>
      <c r="AA197" t="s">
        <v>47</v>
      </c>
      <c r="AB197" t="s">
        <v>47</v>
      </c>
      <c r="AC197" s="2" t="s">
        <v>860</v>
      </c>
      <c r="AD197" t="s">
        <v>41</v>
      </c>
      <c r="AE197" t="s">
        <v>41</v>
      </c>
      <c r="AF197" t="s">
        <v>41</v>
      </c>
      <c r="AG197" t="s">
        <v>41</v>
      </c>
      <c r="AH197" t="s">
        <v>41</v>
      </c>
      <c r="AI197" s="2" t="s">
        <v>41</v>
      </c>
    </row>
    <row r="198" spans="1:35" ht="105" x14ac:dyDescent="0.25">
      <c r="A198" s="8" t="s">
        <v>856</v>
      </c>
      <c r="B198" s="6" t="s">
        <v>51</v>
      </c>
      <c r="C198" s="7">
        <v>46149</v>
      </c>
      <c r="D198" s="9" t="str">
        <f>HYPERLINK("https://www.epingalert.org/en/Search?viewData= G/TBT/N/BDI/756, G/TBT/N/KEN/2046, G/TBT/N/RWA/1412, G/TBT/N/TZA/1591, G/TBT/N/UGA/2360"," G/TBT/N/BDI/756, G/TBT/N/KEN/2046, G/TBT/N/RWA/1412, G/TBT/N/TZA/1591, G/TBT/N/UGA/2360")</f>
        <v xml:space="preserve"> G/TBT/N/BDI/756, G/TBT/N/KEN/2046, G/TBT/N/RWA/1412, G/TBT/N/TZA/1591, G/TBT/N/UGA/2360</v>
      </c>
      <c r="E198" s="8" t="s">
        <v>854</v>
      </c>
      <c r="F198" s="8" t="s">
        <v>855</v>
      </c>
      <c r="H198" s="8" t="s">
        <v>857</v>
      </c>
      <c r="I198" s="8" t="s">
        <v>858</v>
      </c>
      <c r="J198" s="8" t="s">
        <v>779</v>
      </c>
      <c r="K198" s="8" t="s">
        <v>41</v>
      </c>
      <c r="L198" s="8" t="s">
        <v>41</v>
      </c>
      <c r="M198" s="6"/>
      <c r="N198" s="7">
        <v>46209</v>
      </c>
      <c r="O198" s="7" t="s">
        <v>43</v>
      </c>
      <c r="P198" s="7" t="s">
        <v>43</v>
      </c>
      <c r="Q198" s="6" t="s">
        <v>44</v>
      </c>
      <c r="R198" s="8" t="s">
        <v>859</v>
      </c>
      <c r="S198" t="str">
        <f>HYPERLINK("https://docs.wto.org/imrd/directdoc.asp?DDFDocuments/t/G/TBTN26/BDI756.docx", "https://docs.wto.org/imrd/directdoc.asp?DDFDocuments/t/G/TBTN26/BDI756.docx")</f>
        <v>https://docs.wto.org/imrd/directdoc.asp?DDFDocuments/t/G/TBTN26/BDI756.docx</v>
      </c>
      <c r="T198" t="str">
        <f>HYPERLINK("https://docs.wto.org/imrd/directdoc.asp?DDFDocuments/u/G/TBTN26/BDI756.docx", "https://docs.wto.org/imrd/directdoc.asp?DDFDocuments/u/G/TBTN26/BDI756.docx")</f>
        <v>https://docs.wto.org/imrd/directdoc.asp?DDFDocuments/u/G/TBTN26/BDI756.docx</v>
      </c>
      <c r="U198" t="str">
        <f>HYPERLINK("https://docs.wto.org/imrd/directdoc.asp?DDFDocuments/v/G/TBTN26/BDI756.docx", "https://docs.wto.org/imrd/directdoc.asp?DDFDocuments/v/G/TBTN26/BDI756.docx")</f>
        <v>https://docs.wto.org/imrd/directdoc.asp?DDFDocuments/v/G/TBTN26/BDI756.docx</v>
      </c>
      <c r="V198" t="s">
        <v>46</v>
      </c>
      <c r="W198" t="s">
        <v>47</v>
      </c>
      <c r="X198" t="s">
        <v>46</v>
      </c>
      <c r="Y198" t="s">
        <v>47</v>
      </c>
      <c r="Z198" t="s">
        <v>47</v>
      </c>
      <c r="AA198" t="s">
        <v>47</v>
      </c>
      <c r="AB198" t="s">
        <v>47</v>
      </c>
      <c r="AC198" s="2" t="s">
        <v>860</v>
      </c>
      <c r="AD198" t="s">
        <v>41</v>
      </c>
      <c r="AE198" t="s">
        <v>41</v>
      </c>
      <c r="AF198" t="s">
        <v>41</v>
      </c>
      <c r="AG198" t="s">
        <v>41</v>
      </c>
      <c r="AH198" t="s">
        <v>41</v>
      </c>
      <c r="AI198" s="2" t="s">
        <v>41</v>
      </c>
    </row>
    <row r="199" spans="1:35" ht="105" x14ac:dyDescent="0.25">
      <c r="A199" s="8" t="s">
        <v>856</v>
      </c>
      <c r="B199" s="6" t="s">
        <v>52</v>
      </c>
      <c r="C199" s="7">
        <v>46149</v>
      </c>
      <c r="D199" s="9" t="str">
        <f>HYPERLINK("https://www.epingalert.org/en/Search?viewData= G/TBT/N/BDI/756, G/TBT/N/KEN/2046, G/TBT/N/RWA/1412, G/TBT/N/TZA/1591, G/TBT/N/UGA/2360"," G/TBT/N/BDI/756, G/TBT/N/KEN/2046, G/TBT/N/RWA/1412, G/TBT/N/TZA/1591, G/TBT/N/UGA/2360")</f>
        <v xml:space="preserve"> G/TBT/N/BDI/756, G/TBT/N/KEN/2046, G/TBT/N/RWA/1412, G/TBT/N/TZA/1591, G/TBT/N/UGA/2360</v>
      </c>
      <c r="E199" s="8" t="s">
        <v>854</v>
      </c>
      <c r="F199" s="8" t="s">
        <v>855</v>
      </c>
      <c r="H199" s="8" t="s">
        <v>857</v>
      </c>
      <c r="I199" s="8" t="s">
        <v>858</v>
      </c>
      <c r="J199" s="8" t="s">
        <v>779</v>
      </c>
      <c r="K199" s="8" t="s">
        <v>41</v>
      </c>
      <c r="L199" s="8" t="s">
        <v>41</v>
      </c>
      <c r="M199" s="6"/>
      <c r="N199" s="7">
        <v>46209</v>
      </c>
      <c r="O199" s="7" t="s">
        <v>43</v>
      </c>
      <c r="P199" s="7" t="s">
        <v>43</v>
      </c>
      <c r="Q199" s="6" t="s">
        <v>44</v>
      </c>
      <c r="R199" s="8" t="s">
        <v>859</v>
      </c>
      <c r="S199" t="str">
        <f>HYPERLINK("https://docs.wto.org/imrd/directdoc.asp?DDFDocuments/t/G/TBTN26/BDI756.docx", "https://docs.wto.org/imrd/directdoc.asp?DDFDocuments/t/G/TBTN26/BDI756.docx")</f>
        <v>https://docs.wto.org/imrd/directdoc.asp?DDFDocuments/t/G/TBTN26/BDI756.docx</v>
      </c>
      <c r="T199" t="str">
        <f>HYPERLINK("https://docs.wto.org/imrd/directdoc.asp?DDFDocuments/u/G/TBTN26/BDI756.docx", "https://docs.wto.org/imrd/directdoc.asp?DDFDocuments/u/G/TBTN26/BDI756.docx")</f>
        <v>https://docs.wto.org/imrd/directdoc.asp?DDFDocuments/u/G/TBTN26/BDI756.docx</v>
      </c>
      <c r="U199" t="str">
        <f>HYPERLINK("https://docs.wto.org/imrd/directdoc.asp?DDFDocuments/v/G/TBTN26/BDI756.docx", "https://docs.wto.org/imrd/directdoc.asp?DDFDocuments/v/G/TBTN26/BDI756.docx")</f>
        <v>https://docs.wto.org/imrd/directdoc.asp?DDFDocuments/v/G/TBTN26/BDI756.docx</v>
      </c>
      <c r="V199" t="s">
        <v>46</v>
      </c>
      <c r="W199" t="s">
        <v>47</v>
      </c>
      <c r="X199" t="s">
        <v>46</v>
      </c>
      <c r="Y199" t="s">
        <v>47</v>
      </c>
      <c r="Z199" t="s">
        <v>47</v>
      </c>
      <c r="AA199" t="s">
        <v>47</v>
      </c>
      <c r="AB199" t="s">
        <v>47</v>
      </c>
      <c r="AC199" s="2" t="s">
        <v>860</v>
      </c>
      <c r="AD199" t="s">
        <v>41</v>
      </c>
      <c r="AE199" t="s">
        <v>41</v>
      </c>
      <c r="AF199" t="s">
        <v>41</v>
      </c>
      <c r="AG199" t="s">
        <v>41</v>
      </c>
      <c r="AH199" t="s">
        <v>41</v>
      </c>
      <c r="AI199" s="2" t="s">
        <v>41</v>
      </c>
    </row>
    <row r="200" spans="1:35" ht="300" x14ac:dyDescent="0.25">
      <c r="A200" s="8" t="s">
        <v>863</v>
      </c>
      <c r="B200" s="6" t="s">
        <v>50</v>
      </c>
      <c r="C200" s="7">
        <v>46149</v>
      </c>
      <c r="D200" s="9" t="str">
        <f>HYPERLINK("https://www.epingalert.org/en/Search?viewData= G/TBT/N/RWA/1411"," G/TBT/N/RWA/1411")</f>
        <v xml:space="preserve"> G/TBT/N/RWA/1411</v>
      </c>
      <c r="E200" s="8" t="s">
        <v>861</v>
      </c>
      <c r="F200" s="8" t="s">
        <v>862</v>
      </c>
      <c r="H200" s="8" t="s">
        <v>41</v>
      </c>
      <c r="I200" s="8" t="s">
        <v>864</v>
      </c>
      <c r="J200" s="8" t="s">
        <v>404</v>
      </c>
      <c r="K200" s="8" t="s">
        <v>41</v>
      </c>
      <c r="L200" s="8" t="s">
        <v>42</v>
      </c>
      <c r="M200" s="6"/>
      <c r="N200" s="7">
        <v>46209</v>
      </c>
      <c r="O200" s="7" t="s">
        <v>43</v>
      </c>
      <c r="P200" s="7" t="s">
        <v>358</v>
      </c>
      <c r="Q200" s="6" t="s">
        <v>44</v>
      </c>
      <c r="R200" s="8" t="s">
        <v>865</v>
      </c>
      <c r="S200" t="str">
        <f>HYPERLINK("https://docs.wto.org/imrd/directdoc.asp?DDFDocuments/t/G/TBTN26/RWA1411.docx", "https://docs.wto.org/imrd/directdoc.asp?DDFDocuments/t/G/TBTN26/RWA1411.docx")</f>
        <v>https://docs.wto.org/imrd/directdoc.asp?DDFDocuments/t/G/TBTN26/RWA1411.docx</v>
      </c>
      <c r="T200" t="str">
        <f>HYPERLINK("https://docs.wto.org/imrd/directdoc.asp?DDFDocuments/u/G/TBTN26/RWA1411.docx", "https://docs.wto.org/imrd/directdoc.asp?DDFDocuments/u/G/TBTN26/RWA1411.docx")</f>
        <v>https://docs.wto.org/imrd/directdoc.asp?DDFDocuments/u/G/TBTN26/RWA1411.docx</v>
      </c>
      <c r="U200" t="str">
        <f>HYPERLINK("https://docs.wto.org/imrd/directdoc.asp?DDFDocuments/v/G/TBTN26/RWA1411.docx", "https://docs.wto.org/imrd/directdoc.asp?DDFDocuments/v/G/TBTN26/RWA1411.docx")</f>
        <v>https://docs.wto.org/imrd/directdoc.asp?DDFDocuments/v/G/TBTN26/RWA1411.docx</v>
      </c>
      <c r="V200" t="s">
        <v>46</v>
      </c>
      <c r="W200" t="s">
        <v>47</v>
      </c>
      <c r="X200" t="s">
        <v>47</v>
      </c>
      <c r="Y200" t="s">
        <v>47</v>
      </c>
      <c r="Z200" t="s">
        <v>47</v>
      </c>
      <c r="AA200" t="s">
        <v>47</v>
      </c>
      <c r="AB200" t="s">
        <v>47</v>
      </c>
      <c r="AC200" s="2" t="s">
        <v>866</v>
      </c>
      <c r="AD200" t="s">
        <v>41</v>
      </c>
      <c r="AE200" t="s">
        <v>41</v>
      </c>
      <c r="AF200" t="s">
        <v>41</v>
      </c>
      <c r="AG200" t="s">
        <v>41</v>
      </c>
      <c r="AH200" t="s">
        <v>41</v>
      </c>
      <c r="AI200" s="2" t="s">
        <v>41</v>
      </c>
    </row>
    <row r="201" spans="1:35" ht="90" x14ac:dyDescent="0.25">
      <c r="A201" s="8" t="s">
        <v>870</v>
      </c>
      <c r="B201" s="6" t="s">
        <v>867</v>
      </c>
      <c r="C201" s="7">
        <v>46149</v>
      </c>
      <c r="D201" s="9" t="str">
        <f>HYPERLINK("https://www.epingalert.org/en/Search?viewData= G/TBT/N/TPKM/596"," G/TBT/N/TPKM/596")</f>
        <v xml:space="preserve"> G/TBT/N/TPKM/596</v>
      </c>
      <c r="E201" s="8" t="s">
        <v>868</v>
      </c>
      <c r="F201" s="8" t="s">
        <v>869</v>
      </c>
      <c r="H201" s="8" t="s">
        <v>871</v>
      </c>
      <c r="I201" s="8" t="s">
        <v>872</v>
      </c>
      <c r="J201" s="8" t="s">
        <v>304</v>
      </c>
      <c r="K201" s="8" t="s">
        <v>41</v>
      </c>
      <c r="L201" s="8" t="s">
        <v>41</v>
      </c>
      <c r="M201" s="6"/>
      <c r="N201" s="7">
        <v>46209</v>
      </c>
      <c r="O201" s="7" t="s">
        <v>43</v>
      </c>
      <c r="P201" s="7">
        <v>46447</v>
      </c>
      <c r="Q201" s="6" t="s">
        <v>44</v>
      </c>
      <c r="R201" s="8" t="s">
        <v>873</v>
      </c>
      <c r="S201" t="str">
        <f>HYPERLINK("https://docs.wto.org/imrd/directdoc.asp?DDFDocuments/t/G/TBTN26/TPKM596.docx", "https://docs.wto.org/imrd/directdoc.asp?DDFDocuments/t/G/TBTN26/TPKM596.docx")</f>
        <v>https://docs.wto.org/imrd/directdoc.asp?DDFDocuments/t/G/TBTN26/TPKM596.docx</v>
      </c>
      <c r="T201" t="str">
        <f>HYPERLINK("https://docs.wto.org/imrd/directdoc.asp?DDFDocuments/u/G/TBTN26/TPKM596.docx", "https://docs.wto.org/imrd/directdoc.asp?DDFDocuments/u/G/TBTN26/TPKM596.docx")</f>
        <v>https://docs.wto.org/imrd/directdoc.asp?DDFDocuments/u/G/TBTN26/TPKM596.docx</v>
      </c>
      <c r="U201" t="str">
        <f>HYPERLINK("https://docs.wto.org/imrd/directdoc.asp?DDFDocuments/v/G/TBTN26/TPKM596.docx", "https://docs.wto.org/imrd/directdoc.asp?DDFDocuments/v/G/TBTN26/TPKM596.docx")</f>
        <v>https://docs.wto.org/imrd/directdoc.asp?DDFDocuments/v/G/TBTN26/TPKM596.docx</v>
      </c>
      <c r="V201" t="s">
        <v>46</v>
      </c>
      <c r="W201" t="s">
        <v>47</v>
      </c>
      <c r="X201" t="s">
        <v>46</v>
      </c>
      <c r="Y201" t="s">
        <v>47</v>
      </c>
      <c r="Z201" t="s">
        <v>47</v>
      </c>
      <c r="AA201" t="s">
        <v>47</v>
      </c>
      <c r="AB201" t="s">
        <v>47</v>
      </c>
      <c r="AC201" s="2" t="s">
        <v>874</v>
      </c>
      <c r="AD201" t="s">
        <v>41</v>
      </c>
      <c r="AE201" t="s">
        <v>41</v>
      </c>
      <c r="AF201" t="s">
        <v>41</v>
      </c>
      <c r="AG201" t="s">
        <v>41</v>
      </c>
      <c r="AH201" t="s">
        <v>41</v>
      </c>
      <c r="AI201" s="2" t="s">
        <v>41</v>
      </c>
    </row>
    <row r="202" spans="1:35" ht="165" x14ac:dyDescent="0.25">
      <c r="A202" s="8" t="s">
        <v>877</v>
      </c>
      <c r="B202" s="6" t="s">
        <v>88</v>
      </c>
      <c r="C202" s="7">
        <v>46149</v>
      </c>
      <c r="D202" s="9" t="str">
        <f>HYPERLINK("https://www.epingalert.org/en/Search?viewData= G/TBT/N/USA/2274"," G/TBT/N/USA/2274")</f>
        <v xml:space="preserve"> G/TBT/N/USA/2274</v>
      </c>
      <c r="E202" s="8" t="s">
        <v>875</v>
      </c>
      <c r="F202" s="8" t="s">
        <v>876</v>
      </c>
      <c r="H202" s="8" t="s">
        <v>741</v>
      </c>
      <c r="I202" s="8" t="s">
        <v>742</v>
      </c>
      <c r="J202" s="8" t="s">
        <v>743</v>
      </c>
      <c r="K202" s="8" t="s">
        <v>41</v>
      </c>
      <c r="L202" s="8" t="s">
        <v>41</v>
      </c>
      <c r="M202" s="6"/>
      <c r="N202" s="7">
        <v>46238</v>
      </c>
      <c r="O202" s="7" t="s">
        <v>43</v>
      </c>
      <c r="P202" s="7" t="s">
        <v>43</v>
      </c>
      <c r="Q202" s="6" t="s">
        <v>44</v>
      </c>
      <c r="R202" s="8" t="s">
        <v>878</v>
      </c>
      <c r="S202" t="str">
        <f>HYPERLINK("https://docs.wto.org/imrd/directdoc.asp?DDFDocuments/t/G/TBTN26/USA2274.docx", "https://docs.wto.org/imrd/directdoc.asp?DDFDocuments/t/G/TBTN26/USA2274.docx")</f>
        <v>https://docs.wto.org/imrd/directdoc.asp?DDFDocuments/t/G/TBTN26/USA2274.docx</v>
      </c>
      <c r="T202" t="str">
        <f>HYPERLINK("https://docs.wto.org/imrd/directdoc.asp?DDFDocuments/u/G/TBTN26/USA2274.docx", "https://docs.wto.org/imrd/directdoc.asp?DDFDocuments/u/G/TBTN26/USA2274.docx")</f>
        <v>https://docs.wto.org/imrd/directdoc.asp?DDFDocuments/u/G/TBTN26/USA2274.docx</v>
      </c>
      <c r="U202" t="str">
        <f>HYPERLINK("https://docs.wto.org/imrd/directdoc.asp?DDFDocuments/v/G/TBTN26/USA2274.docx", "https://docs.wto.org/imrd/directdoc.asp?DDFDocuments/v/G/TBTN26/USA2274.docx")</f>
        <v>https://docs.wto.org/imrd/directdoc.asp?DDFDocuments/v/G/TBTN26/USA2274.docx</v>
      </c>
      <c r="V202" t="s">
        <v>46</v>
      </c>
      <c r="W202" t="s">
        <v>47</v>
      </c>
      <c r="X202" t="s">
        <v>47</v>
      </c>
      <c r="Y202" t="s">
        <v>47</v>
      </c>
      <c r="Z202" t="s">
        <v>47</v>
      </c>
      <c r="AA202" t="s">
        <v>47</v>
      </c>
      <c r="AB202" t="s">
        <v>47</v>
      </c>
      <c r="AC202" s="2" t="s">
        <v>879</v>
      </c>
      <c r="AD202" t="s">
        <v>41</v>
      </c>
      <c r="AE202" t="s">
        <v>41</v>
      </c>
      <c r="AF202" t="s">
        <v>41</v>
      </c>
      <c r="AG202" t="s">
        <v>41</v>
      </c>
      <c r="AH202" t="s">
        <v>41</v>
      </c>
      <c r="AI202" s="2" t="s">
        <v>41</v>
      </c>
    </row>
    <row r="203" spans="1:35" ht="105" x14ac:dyDescent="0.25">
      <c r="A203" s="8" t="s">
        <v>882</v>
      </c>
      <c r="B203" s="6" t="s">
        <v>34</v>
      </c>
      <c r="C203" s="7">
        <v>46148</v>
      </c>
      <c r="D203" s="9" t="str">
        <f>HYPERLINK("https://www.epingalert.org/en/Search?viewData= G/TBT/N/BDI/754, G/TBT/N/KEN/2044, G/TBT/N/RWA/1409, G/TBT/N/TZA/1589, G/TBT/N/UGA/2358"," G/TBT/N/BDI/754, G/TBT/N/KEN/2044, G/TBT/N/RWA/1409, G/TBT/N/TZA/1589, G/TBT/N/UGA/2358")</f>
        <v xml:space="preserve"> G/TBT/N/BDI/754, G/TBT/N/KEN/2044, G/TBT/N/RWA/1409, G/TBT/N/TZA/1589, G/TBT/N/UGA/2358</v>
      </c>
      <c r="E203" s="8" t="s">
        <v>880</v>
      </c>
      <c r="F203" s="8" t="s">
        <v>881</v>
      </c>
      <c r="H203" s="8" t="s">
        <v>883</v>
      </c>
      <c r="I203" s="8" t="s">
        <v>778</v>
      </c>
      <c r="J203" s="8" t="s">
        <v>779</v>
      </c>
      <c r="K203" s="8" t="s">
        <v>41</v>
      </c>
      <c r="L203" s="8" t="s">
        <v>41</v>
      </c>
      <c r="M203" s="6"/>
      <c r="N203" s="7">
        <v>46208</v>
      </c>
      <c r="O203" s="7" t="s">
        <v>43</v>
      </c>
      <c r="P203" s="7" t="s">
        <v>43</v>
      </c>
      <c r="Q203" s="6" t="s">
        <v>44</v>
      </c>
      <c r="R203" s="8" t="s">
        <v>884</v>
      </c>
      <c r="S203" t="str">
        <f>HYPERLINK("https://docs.wto.org/imrd/directdoc.asp?DDFDocuments/t/G/TBTN26/BDI754.docx", "https://docs.wto.org/imrd/directdoc.asp?DDFDocuments/t/G/TBTN26/BDI754.docx")</f>
        <v>https://docs.wto.org/imrd/directdoc.asp?DDFDocuments/t/G/TBTN26/BDI754.docx</v>
      </c>
      <c r="T203" t="str">
        <f>HYPERLINK("https://docs.wto.org/imrd/directdoc.asp?DDFDocuments/u/G/TBTN26/BDI754.docx", "https://docs.wto.org/imrd/directdoc.asp?DDFDocuments/u/G/TBTN26/BDI754.docx")</f>
        <v>https://docs.wto.org/imrd/directdoc.asp?DDFDocuments/u/G/TBTN26/BDI754.docx</v>
      </c>
      <c r="U203" t="str">
        <f>HYPERLINK("https://docs.wto.org/imrd/directdoc.asp?DDFDocuments/v/G/TBTN26/BDI754.docx", "https://docs.wto.org/imrd/directdoc.asp?DDFDocuments/v/G/TBTN26/BDI754.docx")</f>
        <v>https://docs.wto.org/imrd/directdoc.asp?DDFDocuments/v/G/TBTN26/BDI754.docx</v>
      </c>
      <c r="V203" t="s">
        <v>46</v>
      </c>
      <c r="W203" t="s">
        <v>47</v>
      </c>
      <c r="X203" t="s">
        <v>46</v>
      </c>
      <c r="Y203" t="s">
        <v>47</v>
      </c>
      <c r="Z203" t="s">
        <v>47</v>
      </c>
      <c r="AA203" t="s">
        <v>47</v>
      </c>
      <c r="AB203" t="s">
        <v>47</v>
      </c>
      <c r="AC203" s="2" t="s">
        <v>885</v>
      </c>
      <c r="AD203" t="s">
        <v>41</v>
      </c>
      <c r="AE203" t="s">
        <v>41</v>
      </c>
      <c r="AF203" t="s">
        <v>41</v>
      </c>
      <c r="AG203" t="s">
        <v>41</v>
      </c>
      <c r="AH203" t="s">
        <v>41</v>
      </c>
      <c r="AI203" s="2" t="s">
        <v>41</v>
      </c>
    </row>
    <row r="204" spans="1:35" ht="105" x14ac:dyDescent="0.25">
      <c r="A204" s="8" t="s">
        <v>882</v>
      </c>
      <c r="B204" s="6" t="s">
        <v>49</v>
      </c>
      <c r="C204" s="7">
        <v>46148</v>
      </c>
      <c r="D204" s="9" t="str">
        <f>HYPERLINK("https://www.epingalert.org/en/Search?viewData= G/TBT/N/BDI/754, G/TBT/N/KEN/2044, G/TBT/N/RWA/1409, G/TBT/N/TZA/1589, G/TBT/N/UGA/2358"," G/TBT/N/BDI/754, G/TBT/N/KEN/2044, G/TBT/N/RWA/1409, G/TBT/N/TZA/1589, G/TBT/N/UGA/2358")</f>
        <v xml:space="preserve"> G/TBT/N/BDI/754, G/TBT/N/KEN/2044, G/TBT/N/RWA/1409, G/TBT/N/TZA/1589, G/TBT/N/UGA/2358</v>
      </c>
      <c r="E204" s="8" t="s">
        <v>880</v>
      </c>
      <c r="F204" s="8" t="s">
        <v>881</v>
      </c>
      <c r="H204" s="8" t="s">
        <v>883</v>
      </c>
      <c r="I204" s="8" t="s">
        <v>778</v>
      </c>
      <c r="J204" s="8" t="s">
        <v>779</v>
      </c>
      <c r="K204" s="8" t="s">
        <v>41</v>
      </c>
      <c r="L204" s="8" t="s">
        <v>41</v>
      </c>
      <c r="M204" s="6"/>
      <c r="N204" s="7">
        <v>46208</v>
      </c>
      <c r="O204" s="7" t="s">
        <v>43</v>
      </c>
      <c r="P204" s="7" t="s">
        <v>43</v>
      </c>
      <c r="Q204" s="6" t="s">
        <v>44</v>
      </c>
      <c r="R204" s="8" t="s">
        <v>884</v>
      </c>
      <c r="S204" t="str">
        <f>HYPERLINK("https://docs.wto.org/imrd/directdoc.asp?DDFDocuments/t/G/TBTN26/BDI754.docx", "https://docs.wto.org/imrd/directdoc.asp?DDFDocuments/t/G/TBTN26/BDI754.docx")</f>
        <v>https://docs.wto.org/imrd/directdoc.asp?DDFDocuments/t/G/TBTN26/BDI754.docx</v>
      </c>
      <c r="T204" t="str">
        <f>HYPERLINK("https://docs.wto.org/imrd/directdoc.asp?DDFDocuments/u/G/TBTN26/BDI754.docx", "https://docs.wto.org/imrd/directdoc.asp?DDFDocuments/u/G/TBTN26/BDI754.docx")</f>
        <v>https://docs.wto.org/imrd/directdoc.asp?DDFDocuments/u/G/TBTN26/BDI754.docx</v>
      </c>
      <c r="U204" t="str">
        <f>HYPERLINK("https://docs.wto.org/imrd/directdoc.asp?DDFDocuments/v/G/TBTN26/BDI754.docx", "https://docs.wto.org/imrd/directdoc.asp?DDFDocuments/v/G/TBTN26/BDI754.docx")</f>
        <v>https://docs.wto.org/imrd/directdoc.asp?DDFDocuments/v/G/TBTN26/BDI754.docx</v>
      </c>
      <c r="V204" t="s">
        <v>46</v>
      </c>
      <c r="W204" t="s">
        <v>47</v>
      </c>
      <c r="X204" t="s">
        <v>46</v>
      </c>
      <c r="Y204" t="s">
        <v>47</v>
      </c>
      <c r="Z204" t="s">
        <v>47</v>
      </c>
      <c r="AA204" t="s">
        <v>47</v>
      </c>
      <c r="AB204" t="s">
        <v>47</v>
      </c>
      <c r="AC204" s="2" t="s">
        <v>885</v>
      </c>
      <c r="AD204" t="s">
        <v>41</v>
      </c>
      <c r="AE204" t="s">
        <v>41</v>
      </c>
      <c r="AF204" t="s">
        <v>41</v>
      </c>
      <c r="AG204" t="s">
        <v>41</v>
      </c>
      <c r="AH204" t="s">
        <v>41</v>
      </c>
      <c r="AI204" s="2" t="s">
        <v>41</v>
      </c>
    </row>
    <row r="205" spans="1:35" ht="105" x14ac:dyDescent="0.25">
      <c r="A205" s="8" t="s">
        <v>882</v>
      </c>
      <c r="B205" s="6" t="s">
        <v>50</v>
      </c>
      <c r="C205" s="7">
        <v>46148</v>
      </c>
      <c r="D205" s="9" t="str">
        <f>HYPERLINK("https://www.epingalert.org/en/Search?viewData= G/TBT/N/BDI/754, G/TBT/N/KEN/2044, G/TBT/N/RWA/1409, G/TBT/N/TZA/1589, G/TBT/N/UGA/2358"," G/TBT/N/BDI/754, G/TBT/N/KEN/2044, G/TBT/N/RWA/1409, G/TBT/N/TZA/1589, G/TBT/N/UGA/2358")</f>
        <v xml:space="preserve"> G/TBT/N/BDI/754, G/TBT/N/KEN/2044, G/TBT/N/RWA/1409, G/TBT/N/TZA/1589, G/TBT/N/UGA/2358</v>
      </c>
      <c r="E205" s="8" t="s">
        <v>880</v>
      </c>
      <c r="F205" s="8" t="s">
        <v>881</v>
      </c>
      <c r="H205" s="8" t="s">
        <v>883</v>
      </c>
      <c r="I205" s="8" t="s">
        <v>778</v>
      </c>
      <c r="J205" s="8" t="s">
        <v>779</v>
      </c>
      <c r="K205" s="8" t="s">
        <v>41</v>
      </c>
      <c r="L205" s="8" t="s">
        <v>41</v>
      </c>
      <c r="M205" s="6"/>
      <c r="N205" s="7">
        <v>46208</v>
      </c>
      <c r="O205" s="7" t="s">
        <v>43</v>
      </c>
      <c r="P205" s="7" t="s">
        <v>43</v>
      </c>
      <c r="Q205" s="6" t="s">
        <v>44</v>
      </c>
      <c r="R205" s="8" t="s">
        <v>884</v>
      </c>
      <c r="S205" t="str">
        <f>HYPERLINK("https://docs.wto.org/imrd/directdoc.asp?DDFDocuments/t/G/TBTN26/BDI754.docx", "https://docs.wto.org/imrd/directdoc.asp?DDFDocuments/t/G/TBTN26/BDI754.docx")</f>
        <v>https://docs.wto.org/imrd/directdoc.asp?DDFDocuments/t/G/TBTN26/BDI754.docx</v>
      </c>
      <c r="T205" t="str">
        <f>HYPERLINK("https://docs.wto.org/imrd/directdoc.asp?DDFDocuments/u/G/TBTN26/BDI754.docx", "https://docs.wto.org/imrd/directdoc.asp?DDFDocuments/u/G/TBTN26/BDI754.docx")</f>
        <v>https://docs.wto.org/imrd/directdoc.asp?DDFDocuments/u/G/TBTN26/BDI754.docx</v>
      </c>
      <c r="U205" t="str">
        <f>HYPERLINK("https://docs.wto.org/imrd/directdoc.asp?DDFDocuments/v/G/TBTN26/BDI754.docx", "https://docs.wto.org/imrd/directdoc.asp?DDFDocuments/v/G/TBTN26/BDI754.docx")</f>
        <v>https://docs.wto.org/imrd/directdoc.asp?DDFDocuments/v/G/TBTN26/BDI754.docx</v>
      </c>
      <c r="V205" t="s">
        <v>46</v>
      </c>
      <c r="W205" t="s">
        <v>47</v>
      </c>
      <c r="X205" t="s">
        <v>46</v>
      </c>
      <c r="Y205" t="s">
        <v>47</v>
      </c>
      <c r="Z205" t="s">
        <v>47</v>
      </c>
      <c r="AA205" t="s">
        <v>47</v>
      </c>
      <c r="AB205" t="s">
        <v>47</v>
      </c>
      <c r="AC205" s="2" t="s">
        <v>885</v>
      </c>
      <c r="AD205" t="s">
        <v>41</v>
      </c>
      <c r="AE205" t="s">
        <v>41</v>
      </c>
      <c r="AF205" t="s">
        <v>41</v>
      </c>
      <c r="AG205" t="s">
        <v>41</v>
      </c>
      <c r="AH205" t="s">
        <v>41</v>
      </c>
      <c r="AI205" s="2" t="s">
        <v>41</v>
      </c>
    </row>
    <row r="206" spans="1:35" ht="105" x14ac:dyDescent="0.25">
      <c r="A206" s="8" t="s">
        <v>882</v>
      </c>
      <c r="B206" s="6" t="s">
        <v>51</v>
      </c>
      <c r="C206" s="7">
        <v>46148</v>
      </c>
      <c r="D206" s="9" t="str">
        <f>HYPERLINK("https://www.epingalert.org/en/Search?viewData= G/TBT/N/BDI/754, G/TBT/N/KEN/2044, G/TBT/N/RWA/1409, G/TBT/N/TZA/1589, G/TBT/N/UGA/2358"," G/TBT/N/BDI/754, G/TBT/N/KEN/2044, G/TBT/N/RWA/1409, G/TBT/N/TZA/1589, G/TBT/N/UGA/2358")</f>
        <v xml:space="preserve"> G/TBT/N/BDI/754, G/TBT/N/KEN/2044, G/TBT/N/RWA/1409, G/TBT/N/TZA/1589, G/TBT/N/UGA/2358</v>
      </c>
      <c r="E206" s="8" t="s">
        <v>880</v>
      </c>
      <c r="F206" s="8" t="s">
        <v>881</v>
      </c>
      <c r="H206" s="8" t="s">
        <v>883</v>
      </c>
      <c r="I206" s="8" t="s">
        <v>778</v>
      </c>
      <c r="J206" s="8" t="s">
        <v>779</v>
      </c>
      <c r="K206" s="8" t="s">
        <v>41</v>
      </c>
      <c r="L206" s="8" t="s">
        <v>41</v>
      </c>
      <c r="M206" s="6"/>
      <c r="N206" s="7">
        <v>46208</v>
      </c>
      <c r="O206" s="7" t="s">
        <v>43</v>
      </c>
      <c r="P206" s="7" t="s">
        <v>43</v>
      </c>
      <c r="Q206" s="6" t="s">
        <v>44</v>
      </c>
      <c r="R206" s="8" t="s">
        <v>884</v>
      </c>
      <c r="S206" t="str">
        <f>HYPERLINK("https://docs.wto.org/imrd/directdoc.asp?DDFDocuments/t/G/TBTN26/BDI754.docx", "https://docs.wto.org/imrd/directdoc.asp?DDFDocuments/t/G/TBTN26/BDI754.docx")</f>
        <v>https://docs.wto.org/imrd/directdoc.asp?DDFDocuments/t/G/TBTN26/BDI754.docx</v>
      </c>
      <c r="T206" t="str">
        <f>HYPERLINK("https://docs.wto.org/imrd/directdoc.asp?DDFDocuments/u/G/TBTN26/BDI754.docx", "https://docs.wto.org/imrd/directdoc.asp?DDFDocuments/u/G/TBTN26/BDI754.docx")</f>
        <v>https://docs.wto.org/imrd/directdoc.asp?DDFDocuments/u/G/TBTN26/BDI754.docx</v>
      </c>
      <c r="U206" t="str">
        <f>HYPERLINK("https://docs.wto.org/imrd/directdoc.asp?DDFDocuments/v/G/TBTN26/BDI754.docx", "https://docs.wto.org/imrd/directdoc.asp?DDFDocuments/v/G/TBTN26/BDI754.docx")</f>
        <v>https://docs.wto.org/imrd/directdoc.asp?DDFDocuments/v/G/TBTN26/BDI754.docx</v>
      </c>
      <c r="V206" t="s">
        <v>46</v>
      </c>
      <c r="W206" t="s">
        <v>47</v>
      </c>
      <c r="X206" t="s">
        <v>46</v>
      </c>
      <c r="Y206" t="s">
        <v>47</v>
      </c>
      <c r="Z206" t="s">
        <v>47</v>
      </c>
      <c r="AA206" t="s">
        <v>47</v>
      </c>
      <c r="AB206" t="s">
        <v>47</v>
      </c>
      <c r="AC206" s="2" t="s">
        <v>885</v>
      </c>
      <c r="AD206" t="s">
        <v>41</v>
      </c>
      <c r="AE206" t="s">
        <v>41</v>
      </c>
      <c r="AF206" t="s">
        <v>41</v>
      </c>
      <c r="AG206" t="s">
        <v>41</v>
      </c>
      <c r="AH206" t="s">
        <v>41</v>
      </c>
      <c r="AI206" s="2" t="s">
        <v>41</v>
      </c>
    </row>
    <row r="207" spans="1:35" ht="105" x14ac:dyDescent="0.25">
      <c r="A207" s="8" t="s">
        <v>882</v>
      </c>
      <c r="B207" s="6" t="s">
        <v>52</v>
      </c>
      <c r="C207" s="7">
        <v>46148</v>
      </c>
      <c r="D207" s="9" t="str">
        <f>HYPERLINK("https://www.epingalert.org/en/Search?viewData= G/TBT/N/BDI/754, G/TBT/N/KEN/2044, G/TBT/N/RWA/1409, G/TBT/N/TZA/1589, G/TBT/N/UGA/2358"," G/TBT/N/BDI/754, G/TBT/N/KEN/2044, G/TBT/N/RWA/1409, G/TBT/N/TZA/1589, G/TBT/N/UGA/2358")</f>
        <v xml:space="preserve"> G/TBT/N/BDI/754, G/TBT/N/KEN/2044, G/TBT/N/RWA/1409, G/TBT/N/TZA/1589, G/TBT/N/UGA/2358</v>
      </c>
      <c r="E207" s="8" t="s">
        <v>880</v>
      </c>
      <c r="F207" s="8" t="s">
        <v>881</v>
      </c>
      <c r="H207" s="8" t="s">
        <v>883</v>
      </c>
      <c r="I207" s="8" t="s">
        <v>778</v>
      </c>
      <c r="J207" s="8" t="s">
        <v>779</v>
      </c>
      <c r="K207" s="8" t="s">
        <v>41</v>
      </c>
      <c r="L207" s="8" t="s">
        <v>41</v>
      </c>
      <c r="M207" s="6"/>
      <c r="N207" s="7">
        <v>46208</v>
      </c>
      <c r="O207" s="7" t="s">
        <v>43</v>
      </c>
      <c r="P207" s="7" t="s">
        <v>43</v>
      </c>
      <c r="Q207" s="6" t="s">
        <v>44</v>
      </c>
      <c r="R207" s="8" t="s">
        <v>884</v>
      </c>
      <c r="S207" t="str">
        <f>HYPERLINK("https://docs.wto.org/imrd/directdoc.asp?DDFDocuments/t/G/TBTN26/BDI754.docx", "https://docs.wto.org/imrd/directdoc.asp?DDFDocuments/t/G/TBTN26/BDI754.docx")</f>
        <v>https://docs.wto.org/imrd/directdoc.asp?DDFDocuments/t/G/TBTN26/BDI754.docx</v>
      </c>
      <c r="T207" t="str">
        <f>HYPERLINK("https://docs.wto.org/imrd/directdoc.asp?DDFDocuments/u/G/TBTN26/BDI754.docx", "https://docs.wto.org/imrd/directdoc.asp?DDFDocuments/u/G/TBTN26/BDI754.docx")</f>
        <v>https://docs.wto.org/imrd/directdoc.asp?DDFDocuments/u/G/TBTN26/BDI754.docx</v>
      </c>
      <c r="U207" t="str">
        <f>HYPERLINK("https://docs.wto.org/imrd/directdoc.asp?DDFDocuments/v/G/TBTN26/BDI754.docx", "https://docs.wto.org/imrd/directdoc.asp?DDFDocuments/v/G/TBTN26/BDI754.docx")</f>
        <v>https://docs.wto.org/imrd/directdoc.asp?DDFDocuments/v/G/TBTN26/BDI754.docx</v>
      </c>
      <c r="V207" t="s">
        <v>46</v>
      </c>
      <c r="W207" t="s">
        <v>47</v>
      </c>
      <c r="X207" t="s">
        <v>46</v>
      </c>
      <c r="Y207" t="s">
        <v>47</v>
      </c>
      <c r="Z207" t="s">
        <v>47</v>
      </c>
      <c r="AA207" t="s">
        <v>47</v>
      </c>
      <c r="AB207" t="s">
        <v>47</v>
      </c>
      <c r="AC207" s="2" t="s">
        <v>885</v>
      </c>
      <c r="AD207" t="s">
        <v>41</v>
      </c>
      <c r="AE207" t="s">
        <v>41</v>
      </c>
      <c r="AF207" t="s">
        <v>41</v>
      </c>
      <c r="AG207" t="s">
        <v>41</v>
      </c>
      <c r="AH207" t="s">
        <v>41</v>
      </c>
      <c r="AI207" s="2" t="s">
        <v>41</v>
      </c>
    </row>
    <row r="208" spans="1:35" ht="75" x14ac:dyDescent="0.25">
      <c r="A208" s="8" t="s">
        <v>889</v>
      </c>
      <c r="B208" s="6" t="s">
        <v>886</v>
      </c>
      <c r="C208" s="7">
        <v>46148</v>
      </c>
      <c r="D208" s="9" t="str">
        <f>HYPERLINK("https://www.epingalert.org/en/Search?viewData= G/TBT/N/TUR/235"," G/TBT/N/TUR/235")</f>
        <v xml:space="preserve"> G/TBT/N/TUR/235</v>
      </c>
      <c r="E208" s="8" t="s">
        <v>887</v>
      </c>
      <c r="F208" s="8" t="s">
        <v>888</v>
      </c>
      <c r="H208" s="8" t="s">
        <v>41</v>
      </c>
      <c r="I208" s="8" t="s">
        <v>890</v>
      </c>
      <c r="J208" s="8" t="s">
        <v>304</v>
      </c>
      <c r="K208" s="8" t="s">
        <v>41</v>
      </c>
      <c r="L208" s="8" t="s">
        <v>221</v>
      </c>
      <c r="M208" s="6"/>
      <c r="N208" s="7">
        <v>46208</v>
      </c>
      <c r="O208" s="7">
        <v>46183</v>
      </c>
      <c r="P208" s="7">
        <v>46213</v>
      </c>
      <c r="Q208" s="6" t="s">
        <v>44</v>
      </c>
      <c r="R208" s="8" t="s">
        <v>891</v>
      </c>
      <c r="S208" t="str">
        <f>HYPERLINK("https://docs.wto.org/imrd/directdoc.asp?DDFDocuments/t/G/TBTN26/TUR235.docx", "https://docs.wto.org/imrd/directdoc.asp?DDFDocuments/t/G/TBTN26/TUR235.docx")</f>
        <v>https://docs.wto.org/imrd/directdoc.asp?DDFDocuments/t/G/TBTN26/TUR235.docx</v>
      </c>
      <c r="T208" t="str">
        <f>HYPERLINK("https://docs.wto.org/imrd/directdoc.asp?DDFDocuments/u/G/TBTN26/TUR235.docx", "https://docs.wto.org/imrd/directdoc.asp?DDFDocuments/u/G/TBTN26/TUR235.docx")</f>
        <v>https://docs.wto.org/imrd/directdoc.asp?DDFDocuments/u/G/TBTN26/TUR235.docx</v>
      </c>
      <c r="U208" t="str">
        <f>HYPERLINK("https://docs.wto.org/imrd/directdoc.asp?DDFDocuments/v/G/TBTN26/TUR235.docx", "https://docs.wto.org/imrd/directdoc.asp?DDFDocuments/v/G/TBTN26/TUR235.docx")</f>
        <v>https://docs.wto.org/imrd/directdoc.asp?DDFDocuments/v/G/TBTN26/TUR235.docx</v>
      </c>
      <c r="V208" t="s">
        <v>46</v>
      </c>
      <c r="W208" t="s">
        <v>47</v>
      </c>
      <c r="X208" t="s">
        <v>47</v>
      </c>
      <c r="Y208" t="s">
        <v>47</v>
      </c>
      <c r="Z208" t="s">
        <v>47</v>
      </c>
      <c r="AA208" t="s">
        <v>47</v>
      </c>
      <c r="AB208" t="s">
        <v>47</v>
      </c>
      <c r="AC208" s="2" t="s">
        <v>892</v>
      </c>
      <c r="AD208" t="s">
        <v>41</v>
      </c>
      <c r="AE208" t="s">
        <v>41</v>
      </c>
      <c r="AF208" t="s">
        <v>41</v>
      </c>
      <c r="AG208" t="s">
        <v>41</v>
      </c>
      <c r="AH208" t="s">
        <v>41</v>
      </c>
      <c r="AI208" s="2" t="s">
        <v>41</v>
      </c>
    </row>
    <row r="209" spans="1:35" ht="210" x14ac:dyDescent="0.25">
      <c r="A209" s="8" t="s">
        <v>896</v>
      </c>
      <c r="B209" s="6" t="s">
        <v>893</v>
      </c>
      <c r="C209" s="7">
        <v>46148</v>
      </c>
      <c r="D209" s="9" t="str">
        <f>HYPERLINK("https://www.epingalert.org/en/Search?viewData= G/TBT/N/UKR/383"," G/TBT/N/UKR/383")</f>
        <v xml:space="preserve"> G/TBT/N/UKR/383</v>
      </c>
      <c r="E209" s="8" t="s">
        <v>894</v>
      </c>
      <c r="F209" s="8" t="s">
        <v>895</v>
      </c>
      <c r="H209" s="8" t="s">
        <v>41</v>
      </c>
      <c r="I209" s="8" t="s">
        <v>897</v>
      </c>
      <c r="J209" s="8" t="s">
        <v>898</v>
      </c>
      <c r="K209" s="8" t="s">
        <v>41</v>
      </c>
      <c r="L209" s="8" t="s">
        <v>41</v>
      </c>
      <c r="M209" s="6"/>
      <c r="N209" s="7">
        <v>46208</v>
      </c>
      <c r="O209" s="7" t="s">
        <v>899</v>
      </c>
      <c r="P209" s="7" t="s">
        <v>900</v>
      </c>
      <c r="Q209" s="6" t="s">
        <v>44</v>
      </c>
      <c r="R209" s="8" t="s">
        <v>901</v>
      </c>
      <c r="S209" t="str">
        <f>HYPERLINK("https://docs.wto.org/imrd/directdoc.asp?DDFDocuments/t/G/TBTN26/UKR383.docx", "https://docs.wto.org/imrd/directdoc.asp?DDFDocuments/t/G/TBTN26/UKR383.docx")</f>
        <v>https://docs.wto.org/imrd/directdoc.asp?DDFDocuments/t/G/TBTN26/UKR383.docx</v>
      </c>
      <c r="T209" t="str">
        <f>HYPERLINK("https://docs.wto.org/imrd/directdoc.asp?DDFDocuments/u/G/TBTN26/UKR383.docx", "https://docs.wto.org/imrd/directdoc.asp?DDFDocuments/u/G/TBTN26/UKR383.docx")</f>
        <v>https://docs.wto.org/imrd/directdoc.asp?DDFDocuments/u/G/TBTN26/UKR383.docx</v>
      </c>
      <c r="U209" t="str">
        <f>HYPERLINK("https://docs.wto.org/imrd/directdoc.asp?DDFDocuments/v/G/TBTN26/UKR383.docx", "https://docs.wto.org/imrd/directdoc.asp?DDFDocuments/v/G/TBTN26/UKR383.docx")</f>
        <v>https://docs.wto.org/imrd/directdoc.asp?DDFDocuments/v/G/TBTN26/UKR383.docx</v>
      </c>
      <c r="V209" t="s">
        <v>46</v>
      </c>
      <c r="W209" t="s">
        <v>47</v>
      </c>
      <c r="X209" t="s">
        <v>46</v>
      </c>
      <c r="Y209" t="s">
        <v>47</v>
      </c>
      <c r="Z209" t="s">
        <v>47</v>
      </c>
      <c r="AA209" t="s">
        <v>47</v>
      </c>
      <c r="AB209" t="s">
        <v>47</v>
      </c>
      <c r="AC209" s="2" t="s">
        <v>902</v>
      </c>
      <c r="AD209" t="s">
        <v>41</v>
      </c>
      <c r="AE209" t="s">
        <v>41</v>
      </c>
      <c r="AF209" t="s">
        <v>41</v>
      </c>
      <c r="AG209" t="s">
        <v>41</v>
      </c>
      <c r="AH209" t="s">
        <v>41</v>
      </c>
      <c r="AI209" s="2" t="s">
        <v>41</v>
      </c>
    </row>
    <row r="210" spans="1:35" ht="330" x14ac:dyDescent="0.25">
      <c r="A210" s="8" t="s">
        <v>905</v>
      </c>
      <c r="B210" s="6" t="s">
        <v>96</v>
      </c>
      <c r="C210" s="7">
        <v>46148</v>
      </c>
      <c r="D210" s="9" t="str">
        <f>HYPERLINK("https://www.epingalert.org/en/Search?viewData= G/TBT/N/VNM/402"," G/TBT/N/VNM/402")</f>
        <v xml:space="preserve"> G/TBT/N/VNM/402</v>
      </c>
      <c r="E210" s="8" t="s">
        <v>903</v>
      </c>
      <c r="F210" s="8" t="s">
        <v>904</v>
      </c>
      <c r="H210" s="8" t="s">
        <v>906</v>
      </c>
      <c r="I210" s="8" t="s">
        <v>907</v>
      </c>
      <c r="J210" s="8" t="s">
        <v>836</v>
      </c>
      <c r="K210" s="8" t="s">
        <v>41</v>
      </c>
      <c r="L210" s="8" t="s">
        <v>41</v>
      </c>
      <c r="M210" s="6"/>
      <c r="N210" s="7">
        <v>46178</v>
      </c>
      <c r="O210" s="7" t="s">
        <v>448</v>
      </c>
      <c r="P210" s="7" t="s">
        <v>121</v>
      </c>
      <c r="Q210" s="6" t="s">
        <v>44</v>
      </c>
      <c r="R210" s="8" t="s">
        <v>908</v>
      </c>
      <c r="S210" t="str">
        <f>HYPERLINK("https://docs.wto.org/imrd/directdoc.asp?DDFDocuments/t/G/TBTN26/VNM402.docx", "https://docs.wto.org/imrd/directdoc.asp?DDFDocuments/t/G/TBTN26/VNM402.docx")</f>
        <v>https://docs.wto.org/imrd/directdoc.asp?DDFDocuments/t/G/TBTN26/VNM402.docx</v>
      </c>
      <c r="T210" t="str">
        <f>HYPERLINK("https://docs.wto.org/imrd/directdoc.asp?DDFDocuments/u/G/TBTN26/VNM402.docx", "https://docs.wto.org/imrd/directdoc.asp?DDFDocuments/u/G/TBTN26/VNM402.docx")</f>
        <v>https://docs.wto.org/imrd/directdoc.asp?DDFDocuments/u/G/TBTN26/VNM402.docx</v>
      </c>
      <c r="U210" t="str">
        <f>HYPERLINK("https://docs.wto.org/imrd/directdoc.asp?DDFDocuments/v/G/TBTN26/VNM402.docx", "https://docs.wto.org/imrd/directdoc.asp?DDFDocuments/v/G/TBTN26/VNM402.docx")</f>
        <v>https://docs.wto.org/imrd/directdoc.asp?DDFDocuments/v/G/TBTN26/VNM402.docx</v>
      </c>
      <c r="V210" t="s">
        <v>46</v>
      </c>
      <c r="W210" t="s">
        <v>47</v>
      </c>
      <c r="X210" t="s">
        <v>47</v>
      </c>
      <c r="Y210" t="s">
        <v>47</v>
      </c>
      <c r="Z210" t="s">
        <v>47</v>
      </c>
      <c r="AA210" t="s">
        <v>47</v>
      </c>
      <c r="AB210" t="s">
        <v>47</v>
      </c>
      <c r="AC210" s="2" t="s">
        <v>909</v>
      </c>
      <c r="AD210" t="s">
        <v>41</v>
      </c>
      <c r="AE210" t="s">
        <v>41</v>
      </c>
      <c r="AF210" t="s">
        <v>41</v>
      </c>
      <c r="AG210" t="s">
        <v>41</v>
      </c>
      <c r="AH210" t="s">
        <v>41</v>
      </c>
      <c r="AI210" s="2" t="s">
        <v>41</v>
      </c>
    </row>
    <row r="211" spans="1:35" ht="30" x14ac:dyDescent="0.25">
      <c r="A211" s="8" t="s">
        <v>912</v>
      </c>
      <c r="B211" s="6" t="s">
        <v>765</v>
      </c>
      <c r="C211" s="7">
        <v>46148</v>
      </c>
      <c r="D211" s="9" t="str">
        <f>HYPERLINK("https://www.epingalert.org/en/Search?viewData= G/TBT/N/ZAF/272"," G/TBT/N/ZAF/272")</f>
        <v xml:space="preserve"> G/TBT/N/ZAF/272</v>
      </c>
      <c r="E211" s="8" t="s">
        <v>910</v>
      </c>
      <c r="F211" s="8" t="s">
        <v>911</v>
      </c>
      <c r="H211" s="8" t="s">
        <v>41</v>
      </c>
      <c r="I211" s="8" t="s">
        <v>913</v>
      </c>
      <c r="J211" s="8" t="s">
        <v>80</v>
      </c>
      <c r="K211" s="8" t="s">
        <v>914</v>
      </c>
      <c r="L211" s="8" t="s">
        <v>41</v>
      </c>
      <c r="M211" s="6"/>
      <c r="N211" s="7">
        <v>46208</v>
      </c>
      <c r="O211" s="7" t="s">
        <v>43</v>
      </c>
      <c r="P211" s="7" t="s">
        <v>43</v>
      </c>
      <c r="Q211" s="6" t="s">
        <v>44</v>
      </c>
      <c r="R211" s="8" t="s">
        <v>915</v>
      </c>
      <c r="S211" t="str">
        <f>HYPERLINK("https://docs.wto.org/imrd/directdoc.asp?DDFDocuments/t/G/TBTN26/ZAF272.docx", "https://docs.wto.org/imrd/directdoc.asp?DDFDocuments/t/G/TBTN26/ZAF272.docx")</f>
        <v>https://docs.wto.org/imrd/directdoc.asp?DDFDocuments/t/G/TBTN26/ZAF272.docx</v>
      </c>
      <c r="T211" t="str">
        <f>HYPERLINK("https://docs.wto.org/imrd/directdoc.asp?DDFDocuments/u/G/TBTN26/ZAF272.docx", "https://docs.wto.org/imrd/directdoc.asp?DDFDocuments/u/G/TBTN26/ZAF272.docx")</f>
        <v>https://docs.wto.org/imrd/directdoc.asp?DDFDocuments/u/G/TBTN26/ZAF272.docx</v>
      </c>
      <c r="U211" t="str">
        <f>HYPERLINK("https://docs.wto.org/imrd/directdoc.asp?DDFDocuments/v/G/TBTN26/ZAF272.docx", "https://docs.wto.org/imrd/directdoc.asp?DDFDocuments/v/G/TBTN26/ZAF272.docx")</f>
        <v>https://docs.wto.org/imrd/directdoc.asp?DDFDocuments/v/G/TBTN26/ZAF272.docx</v>
      </c>
      <c r="V211" t="s">
        <v>46</v>
      </c>
      <c r="W211" t="s">
        <v>47</v>
      </c>
      <c r="X211" t="s">
        <v>47</v>
      </c>
      <c r="Y211" t="s">
        <v>47</v>
      </c>
      <c r="Z211" t="s">
        <v>47</v>
      </c>
      <c r="AA211" t="s">
        <v>47</v>
      </c>
      <c r="AB211" t="s">
        <v>47</v>
      </c>
      <c r="AC211" s="2" t="s">
        <v>916</v>
      </c>
      <c r="AD211" t="s">
        <v>41</v>
      </c>
      <c r="AE211" t="s">
        <v>41</v>
      </c>
      <c r="AF211" t="s">
        <v>41</v>
      </c>
      <c r="AG211" t="s">
        <v>41</v>
      </c>
      <c r="AH211" t="s">
        <v>41</v>
      </c>
      <c r="AI211" s="2" t="s">
        <v>41</v>
      </c>
    </row>
    <row r="212" spans="1:35" ht="105" x14ac:dyDescent="0.25">
      <c r="A212" s="8" t="s">
        <v>919</v>
      </c>
      <c r="B212" s="6" t="s">
        <v>459</v>
      </c>
      <c r="C212" s="7">
        <v>46147</v>
      </c>
      <c r="D212" s="9" t="str">
        <f>HYPERLINK("https://www.epingalert.org/en/Search?viewData= G/TBT/N/EGY/579"," G/TBT/N/EGY/579")</f>
        <v xml:space="preserve"> G/TBT/N/EGY/579</v>
      </c>
      <c r="E212" s="8" t="s">
        <v>917</v>
      </c>
      <c r="F212" s="8" t="s">
        <v>918</v>
      </c>
      <c r="H212" s="8" t="s">
        <v>41</v>
      </c>
      <c r="I212" s="8" t="s">
        <v>920</v>
      </c>
      <c r="J212" s="8" t="s">
        <v>921</v>
      </c>
      <c r="K212" s="8" t="s">
        <v>464</v>
      </c>
      <c r="L212" s="8" t="s">
        <v>41</v>
      </c>
      <c r="M212" s="6"/>
      <c r="N212" s="7">
        <v>46207</v>
      </c>
      <c r="O212" s="7" t="s">
        <v>43</v>
      </c>
      <c r="P212" s="7" t="s">
        <v>43</v>
      </c>
      <c r="Q212" s="6" t="s">
        <v>44</v>
      </c>
      <c r="R212" s="6"/>
      <c r="S212" t="str">
        <f>HYPERLINK("https://docs.wto.org/imrd/directdoc.asp?DDFDocuments/t/G/TBTN26/EGY579.docx", "https://docs.wto.org/imrd/directdoc.asp?DDFDocuments/t/G/TBTN26/EGY579.docx")</f>
        <v>https://docs.wto.org/imrd/directdoc.asp?DDFDocuments/t/G/TBTN26/EGY579.docx</v>
      </c>
      <c r="T212" t="str">
        <f>HYPERLINK("https://docs.wto.org/imrd/directdoc.asp?DDFDocuments/u/G/TBTN26/EGY579.docx", "https://docs.wto.org/imrd/directdoc.asp?DDFDocuments/u/G/TBTN26/EGY579.docx")</f>
        <v>https://docs.wto.org/imrd/directdoc.asp?DDFDocuments/u/G/TBTN26/EGY579.docx</v>
      </c>
      <c r="U212" t="str">
        <f>HYPERLINK("https://docs.wto.org/imrd/directdoc.asp?DDFDocuments/v/G/TBTN26/EGY579.docx", "https://docs.wto.org/imrd/directdoc.asp?DDFDocuments/v/G/TBTN26/EGY579.docx")</f>
        <v>https://docs.wto.org/imrd/directdoc.asp?DDFDocuments/v/G/TBTN26/EGY579.docx</v>
      </c>
      <c r="V212" t="s">
        <v>46</v>
      </c>
      <c r="W212" t="s">
        <v>47</v>
      </c>
      <c r="X212" t="s">
        <v>47</v>
      </c>
      <c r="Y212" t="s">
        <v>47</v>
      </c>
      <c r="Z212" t="s">
        <v>47</v>
      </c>
      <c r="AA212" t="s">
        <v>47</v>
      </c>
      <c r="AB212" t="s">
        <v>47</v>
      </c>
      <c r="AC212" s="2" t="s">
        <v>922</v>
      </c>
      <c r="AD212" t="s">
        <v>41</v>
      </c>
      <c r="AE212" t="s">
        <v>41</v>
      </c>
      <c r="AF212" t="s">
        <v>41</v>
      </c>
      <c r="AG212" t="s">
        <v>41</v>
      </c>
      <c r="AH212" t="s">
        <v>41</v>
      </c>
      <c r="AI212" s="2" t="s">
        <v>41</v>
      </c>
    </row>
    <row r="213" spans="1:35" ht="105" x14ac:dyDescent="0.25">
      <c r="A213" s="8" t="s">
        <v>919</v>
      </c>
      <c r="B213" s="6" t="s">
        <v>459</v>
      </c>
      <c r="C213" s="7">
        <v>46147</v>
      </c>
      <c r="D213" s="9" t="str">
        <f>HYPERLINK("https://www.epingalert.org/en/Search?viewData= G/TBT/N/EGY/580"," G/TBT/N/EGY/580")</f>
        <v xml:space="preserve"> G/TBT/N/EGY/580</v>
      </c>
      <c r="E213" s="8" t="s">
        <v>923</v>
      </c>
      <c r="F213" s="8" t="s">
        <v>924</v>
      </c>
      <c r="H213" s="8" t="s">
        <v>41</v>
      </c>
      <c r="I213" s="8" t="s">
        <v>920</v>
      </c>
      <c r="J213" s="8" t="s">
        <v>165</v>
      </c>
      <c r="K213" s="8" t="s">
        <v>464</v>
      </c>
      <c r="L213" s="8" t="s">
        <v>41</v>
      </c>
      <c r="M213" s="6"/>
      <c r="N213" s="7">
        <v>46207</v>
      </c>
      <c r="O213" s="7" t="s">
        <v>43</v>
      </c>
      <c r="P213" s="7" t="s">
        <v>43</v>
      </c>
      <c r="Q213" s="6" t="s">
        <v>44</v>
      </c>
      <c r="R213" s="6"/>
      <c r="S213" t="str">
        <f>HYPERLINK("https://docs.wto.org/imrd/directdoc.asp?DDFDocuments/t/G/TBTN26/EGY580.docx", "https://docs.wto.org/imrd/directdoc.asp?DDFDocuments/t/G/TBTN26/EGY580.docx")</f>
        <v>https://docs.wto.org/imrd/directdoc.asp?DDFDocuments/t/G/TBTN26/EGY580.docx</v>
      </c>
      <c r="T213" t="str">
        <f>HYPERLINK("https://docs.wto.org/imrd/directdoc.asp?DDFDocuments/u/G/TBTN26/EGY580.docx", "https://docs.wto.org/imrd/directdoc.asp?DDFDocuments/u/G/TBTN26/EGY580.docx")</f>
        <v>https://docs.wto.org/imrd/directdoc.asp?DDFDocuments/u/G/TBTN26/EGY580.docx</v>
      </c>
      <c r="U213" t="str">
        <f>HYPERLINK("https://docs.wto.org/imrd/directdoc.asp?DDFDocuments/v/G/TBTN26/EGY580.docx", "https://docs.wto.org/imrd/directdoc.asp?DDFDocuments/v/G/TBTN26/EGY580.docx")</f>
        <v>https://docs.wto.org/imrd/directdoc.asp?DDFDocuments/v/G/TBTN26/EGY580.docx</v>
      </c>
      <c r="V213" t="s">
        <v>46</v>
      </c>
      <c r="W213" t="s">
        <v>47</v>
      </c>
      <c r="X213" t="s">
        <v>47</v>
      </c>
      <c r="Y213" t="s">
        <v>47</v>
      </c>
      <c r="Z213" t="s">
        <v>47</v>
      </c>
      <c r="AA213" t="s">
        <v>47</v>
      </c>
      <c r="AB213" t="s">
        <v>47</v>
      </c>
      <c r="AC213" s="2" t="s">
        <v>925</v>
      </c>
      <c r="AD213" t="s">
        <v>41</v>
      </c>
      <c r="AE213" t="s">
        <v>41</v>
      </c>
      <c r="AF213" t="s">
        <v>41</v>
      </c>
      <c r="AG213" t="s">
        <v>41</v>
      </c>
      <c r="AH213" t="s">
        <v>41</v>
      </c>
      <c r="AI213" s="2" t="s">
        <v>41</v>
      </c>
    </row>
    <row r="214" spans="1:35" ht="90" x14ac:dyDescent="0.25">
      <c r="A214" s="8" t="s">
        <v>919</v>
      </c>
      <c r="B214" s="6" t="s">
        <v>459</v>
      </c>
      <c r="C214" s="7">
        <v>46147</v>
      </c>
      <c r="D214" s="9" t="str">
        <f>HYPERLINK("https://www.epingalert.org/en/Search?viewData= G/TBT/N/EGY/581"," G/TBT/N/EGY/581")</f>
        <v xml:space="preserve"> G/TBT/N/EGY/581</v>
      </c>
      <c r="E214" s="8" t="s">
        <v>926</v>
      </c>
      <c r="F214" s="8" t="s">
        <v>927</v>
      </c>
      <c r="H214" s="8" t="s">
        <v>41</v>
      </c>
      <c r="I214" s="8" t="s">
        <v>920</v>
      </c>
      <c r="J214" s="8" t="s">
        <v>165</v>
      </c>
      <c r="K214" s="8" t="s">
        <v>464</v>
      </c>
      <c r="L214" s="8" t="s">
        <v>41</v>
      </c>
      <c r="M214" s="6"/>
      <c r="N214" s="7">
        <v>46207</v>
      </c>
      <c r="O214" s="7" t="s">
        <v>43</v>
      </c>
      <c r="P214" s="7" t="s">
        <v>43</v>
      </c>
      <c r="Q214" s="6" t="s">
        <v>44</v>
      </c>
      <c r="R214" s="6"/>
      <c r="S214" t="str">
        <f>HYPERLINK("https://docs.wto.org/imrd/directdoc.asp?DDFDocuments/t/G/TBTN26/EGY581.docx", "https://docs.wto.org/imrd/directdoc.asp?DDFDocuments/t/G/TBTN26/EGY581.docx")</f>
        <v>https://docs.wto.org/imrd/directdoc.asp?DDFDocuments/t/G/TBTN26/EGY581.docx</v>
      </c>
      <c r="T214" t="str">
        <f>HYPERLINK("https://docs.wto.org/imrd/directdoc.asp?DDFDocuments/u/G/TBTN26/EGY581.docx", "https://docs.wto.org/imrd/directdoc.asp?DDFDocuments/u/G/TBTN26/EGY581.docx")</f>
        <v>https://docs.wto.org/imrd/directdoc.asp?DDFDocuments/u/G/TBTN26/EGY581.docx</v>
      </c>
      <c r="U214" t="str">
        <f>HYPERLINK("https://docs.wto.org/imrd/directdoc.asp?DDFDocuments/v/G/TBTN26/EGY581.docx", "https://docs.wto.org/imrd/directdoc.asp?DDFDocuments/v/G/TBTN26/EGY581.docx")</f>
        <v>https://docs.wto.org/imrd/directdoc.asp?DDFDocuments/v/G/TBTN26/EGY581.docx</v>
      </c>
      <c r="V214" t="s">
        <v>46</v>
      </c>
      <c r="W214" t="s">
        <v>47</v>
      </c>
      <c r="X214" t="s">
        <v>47</v>
      </c>
      <c r="Y214" t="s">
        <v>47</v>
      </c>
      <c r="Z214" t="s">
        <v>47</v>
      </c>
      <c r="AA214" t="s">
        <v>47</v>
      </c>
      <c r="AB214" t="s">
        <v>47</v>
      </c>
      <c r="AC214" s="2" t="s">
        <v>928</v>
      </c>
      <c r="AD214" t="s">
        <v>41</v>
      </c>
      <c r="AE214" t="s">
        <v>41</v>
      </c>
      <c r="AF214" t="s">
        <v>41</v>
      </c>
      <c r="AG214" t="s">
        <v>41</v>
      </c>
      <c r="AH214" t="s">
        <v>41</v>
      </c>
      <c r="AI214" s="2" t="s">
        <v>41</v>
      </c>
    </row>
    <row r="215" spans="1:35" ht="409.5" x14ac:dyDescent="0.25">
      <c r="A215" s="8" t="s">
        <v>931</v>
      </c>
      <c r="B215" s="6" t="s">
        <v>893</v>
      </c>
      <c r="C215" s="7">
        <v>46147</v>
      </c>
      <c r="D215" s="9" t="str">
        <f>HYPERLINK("https://www.epingalert.org/en/Search?viewData= G/TBT/N/UKR/382"," G/TBT/N/UKR/382")</f>
        <v xml:space="preserve"> G/TBT/N/UKR/382</v>
      </c>
      <c r="E215" s="8" t="s">
        <v>929</v>
      </c>
      <c r="F215" s="8" t="s">
        <v>930</v>
      </c>
      <c r="H215" s="8" t="s">
        <v>41</v>
      </c>
      <c r="I215" s="8" t="s">
        <v>293</v>
      </c>
      <c r="J215" s="8" t="s">
        <v>932</v>
      </c>
      <c r="K215" s="8" t="s">
        <v>41</v>
      </c>
      <c r="L215" s="8" t="s">
        <v>41</v>
      </c>
      <c r="M215" s="6"/>
      <c r="N215" s="7">
        <v>46192</v>
      </c>
      <c r="O215" s="7" t="s">
        <v>43</v>
      </c>
      <c r="P215" s="7">
        <v>46388</v>
      </c>
      <c r="Q215" s="6" t="s">
        <v>44</v>
      </c>
      <c r="R215" s="8" t="s">
        <v>933</v>
      </c>
      <c r="S215" t="str">
        <f>HYPERLINK("https://docs.wto.org/imrd/directdoc.asp?DDFDocuments/t/G/TBTN26/UKR382.docx", "https://docs.wto.org/imrd/directdoc.asp?DDFDocuments/t/G/TBTN26/UKR382.docx")</f>
        <v>https://docs.wto.org/imrd/directdoc.asp?DDFDocuments/t/G/TBTN26/UKR382.docx</v>
      </c>
      <c r="T215" t="str">
        <f>HYPERLINK("https://docs.wto.org/imrd/directdoc.asp?DDFDocuments/u/G/TBTN26/UKR382.docx", "https://docs.wto.org/imrd/directdoc.asp?DDFDocuments/u/G/TBTN26/UKR382.docx")</f>
        <v>https://docs.wto.org/imrd/directdoc.asp?DDFDocuments/u/G/TBTN26/UKR382.docx</v>
      </c>
      <c r="U215" t="str">
        <f>HYPERLINK("https://docs.wto.org/imrd/directdoc.asp?DDFDocuments/v/G/TBTN26/UKR382.docx", "https://docs.wto.org/imrd/directdoc.asp?DDFDocuments/v/G/TBTN26/UKR382.docx")</f>
        <v>https://docs.wto.org/imrd/directdoc.asp?DDFDocuments/v/G/TBTN26/UKR382.docx</v>
      </c>
      <c r="V215" t="s">
        <v>46</v>
      </c>
      <c r="W215" t="s">
        <v>47</v>
      </c>
      <c r="X215" t="s">
        <v>46</v>
      </c>
      <c r="Y215" t="s">
        <v>47</v>
      </c>
      <c r="Z215" t="s">
        <v>47</v>
      </c>
      <c r="AA215" t="s">
        <v>47</v>
      </c>
      <c r="AB215" t="s">
        <v>47</v>
      </c>
      <c r="AC215" s="2" t="s">
        <v>934</v>
      </c>
      <c r="AD215" t="s">
        <v>41</v>
      </c>
      <c r="AE215" t="s">
        <v>41</v>
      </c>
      <c r="AF215" t="s">
        <v>41</v>
      </c>
      <c r="AG215" t="s">
        <v>41</v>
      </c>
      <c r="AH215" t="s">
        <v>41</v>
      </c>
      <c r="AI215" s="2" t="s">
        <v>41</v>
      </c>
    </row>
    <row r="216" spans="1:35" ht="105" x14ac:dyDescent="0.25">
      <c r="A216" s="8" t="s">
        <v>937</v>
      </c>
      <c r="B216" s="6" t="s">
        <v>75</v>
      </c>
      <c r="C216" s="7">
        <v>46146</v>
      </c>
      <c r="D216" s="9" t="str">
        <f>HYPERLINK("https://www.epingalert.org/en/Search?viewData= G/TBT/N/MEX/566"," G/TBT/N/MEX/566")</f>
        <v xml:space="preserve"> G/TBT/N/MEX/566</v>
      </c>
      <c r="E216" s="8" t="s">
        <v>935</v>
      </c>
      <c r="F216" s="8" t="s">
        <v>936</v>
      </c>
      <c r="H216" s="8" t="s">
        <v>41</v>
      </c>
      <c r="I216" s="8" t="s">
        <v>938</v>
      </c>
      <c r="J216" s="8" t="s">
        <v>80</v>
      </c>
      <c r="K216" s="8" t="s">
        <v>41</v>
      </c>
      <c r="L216" s="8" t="s">
        <v>41</v>
      </c>
      <c r="M216" s="6"/>
      <c r="N216" s="7">
        <v>46206</v>
      </c>
      <c r="O216" s="7" t="s">
        <v>43</v>
      </c>
      <c r="P216" s="7" t="s">
        <v>43</v>
      </c>
      <c r="Q216" s="6" t="s">
        <v>44</v>
      </c>
      <c r="R216" s="8" t="s">
        <v>939</v>
      </c>
      <c r="S216" t="str">
        <f>HYPERLINK("https://docs.wto.org/imrd/directdoc.asp?DDFDocuments/t/G/TBTN26/MEX566.docx", "https://docs.wto.org/imrd/directdoc.asp?DDFDocuments/t/G/TBTN26/MEX566.docx")</f>
        <v>https://docs.wto.org/imrd/directdoc.asp?DDFDocuments/t/G/TBTN26/MEX566.docx</v>
      </c>
      <c r="T216" t="str">
        <f>HYPERLINK("https://docs.wto.org/imrd/directdoc.asp?DDFDocuments/u/G/TBTN26/MEX566.docx", "https://docs.wto.org/imrd/directdoc.asp?DDFDocuments/u/G/TBTN26/MEX566.docx")</f>
        <v>https://docs.wto.org/imrd/directdoc.asp?DDFDocuments/u/G/TBTN26/MEX566.docx</v>
      </c>
      <c r="U216" t="str">
        <f>HYPERLINK("https://docs.wto.org/imrd/directdoc.asp?DDFDocuments/v/G/TBTN26/MEX566.docx", "https://docs.wto.org/imrd/directdoc.asp?DDFDocuments/v/G/TBTN26/MEX566.docx")</f>
        <v>https://docs.wto.org/imrd/directdoc.asp?DDFDocuments/v/G/TBTN26/MEX566.docx</v>
      </c>
      <c r="V216" t="s">
        <v>46</v>
      </c>
      <c r="W216" t="s">
        <v>47</v>
      </c>
      <c r="X216" t="s">
        <v>46</v>
      </c>
      <c r="Y216" t="s">
        <v>47</v>
      </c>
      <c r="Z216" t="s">
        <v>47</v>
      </c>
      <c r="AA216" t="s">
        <v>47</v>
      </c>
      <c r="AB216" t="s">
        <v>47</v>
      </c>
      <c r="AC216" s="2" t="s">
        <v>940</v>
      </c>
      <c r="AD216" t="s">
        <v>41</v>
      </c>
      <c r="AE216" t="s">
        <v>41</v>
      </c>
      <c r="AF216" t="s">
        <v>41</v>
      </c>
      <c r="AG216" t="s">
        <v>41</v>
      </c>
      <c r="AH216" t="s">
        <v>41</v>
      </c>
      <c r="AI216" s="2" t="s">
        <v>41</v>
      </c>
    </row>
    <row r="217" spans="1:35" ht="60" x14ac:dyDescent="0.25">
      <c r="A217" s="8" t="s">
        <v>943</v>
      </c>
      <c r="B217" s="6" t="s">
        <v>75</v>
      </c>
      <c r="C217" s="7">
        <v>46146</v>
      </c>
      <c r="D217" s="9" t="str">
        <f>HYPERLINK("https://www.epingalert.org/en/Search?viewData= G/TBT/N/MEX/567"," G/TBT/N/MEX/567")</f>
        <v xml:space="preserve"> G/TBT/N/MEX/567</v>
      </c>
      <c r="E217" s="8" t="s">
        <v>941</v>
      </c>
      <c r="F217" s="8" t="s">
        <v>942</v>
      </c>
      <c r="H217" s="8" t="s">
        <v>41</v>
      </c>
      <c r="I217" s="8" t="s">
        <v>944</v>
      </c>
      <c r="J217" s="8" t="s">
        <v>80</v>
      </c>
      <c r="K217" s="8" t="s">
        <v>41</v>
      </c>
      <c r="L217" s="8" t="s">
        <v>41</v>
      </c>
      <c r="M217" s="6"/>
      <c r="N217" s="7">
        <v>46206</v>
      </c>
      <c r="O217" s="7" t="s">
        <v>43</v>
      </c>
      <c r="P217" s="7" t="s">
        <v>43</v>
      </c>
      <c r="Q217" s="6" t="s">
        <v>44</v>
      </c>
      <c r="R217" s="8" t="s">
        <v>945</v>
      </c>
      <c r="S217" t="str">
        <f>HYPERLINK("https://docs.wto.org/imrd/directdoc.asp?DDFDocuments/t/G/TBTN26/MEX567.docx", "https://docs.wto.org/imrd/directdoc.asp?DDFDocuments/t/G/TBTN26/MEX567.docx")</f>
        <v>https://docs.wto.org/imrd/directdoc.asp?DDFDocuments/t/G/TBTN26/MEX567.docx</v>
      </c>
      <c r="T217" t="str">
        <f>HYPERLINK("https://docs.wto.org/imrd/directdoc.asp?DDFDocuments/u/G/TBTN26/MEX567.docx", "https://docs.wto.org/imrd/directdoc.asp?DDFDocuments/u/G/TBTN26/MEX567.docx")</f>
        <v>https://docs.wto.org/imrd/directdoc.asp?DDFDocuments/u/G/TBTN26/MEX567.docx</v>
      </c>
      <c r="U217" t="str">
        <f>HYPERLINK("https://docs.wto.org/imrd/directdoc.asp?DDFDocuments/v/G/TBTN26/MEX567.docx", "https://docs.wto.org/imrd/directdoc.asp?DDFDocuments/v/G/TBTN26/MEX567.docx")</f>
        <v>https://docs.wto.org/imrd/directdoc.asp?DDFDocuments/v/G/TBTN26/MEX567.docx</v>
      </c>
      <c r="V217" t="s">
        <v>46</v>
      </c>
      <c r="W217" t="s">
        <v>47</v>
      </c>
      <c r="X217" t="s">
        <v>46</v>
      </c>
      <c r="Y217" t="s">
        <v>47</v>
      </c>
      <c r="Z217" t="s">
        <v>47</v>
      </c>
      <c r="AA217" t="s">
        <v>47</v>
      </c>
      <c r="AB217" t="s">
        <v>47</v>
      </c>
      <c r="AC217" s="2" t="s">
        <v>305</v>
      </c>
      <c r="AD217" t="s">
        <v>41</v>
      </c>
      <c r="AE217" t="s">
        <v>41</v>
      </c>
      <c r="AF217" t="s">
        <v>41</v>
      </c>
      <c r="AG217" t="s">
        <v>41</v>
      </c>
      <c r="AH217" t="s">
        <v>41</v>
      </c>
      <c r="AI217" s="2" t="s">
        <v>41</v>
      </c>
    </row>
    <row r="218" spans="1:35" ht="405" x14ac:dyDescent="0.25">
      <c r="A218" s="8" t="s">
        <v>949</v>
      </c>
      <c r="B218" s="6" t="s">
        <v>946</v>
      </c>
      <c r="C218" s="7">
        <v>46146</v>
      </c>
      <c r="D218" s="9" t="str">
        <f>HYPERLINK("https://www.epingalert.org/en/Search?viewData= G/TBT/N/PER/177"," G/TBT/N/PER/177")</f>
        <v xml:space="preserve"> G/TBT/N/PER/177</v>
      </c>
      <c r="E218" s="8" t="s">
        <v>947</v>
      </c>
      <c r="F218" s="8" t="s">
        <v>948</v>
      </c>
      <c r="H218" s="8" t="s">
        <v>950</v>
      </c>
      <c r="I218" s="8" t="s">
        <v>951</v>
      </c>
      <c r="J218" s="8" t="s">
        <v>494</v>
      </c>
      <c r="K218" s="8" t="s">
        <v>41</v>
      </c>
      <c r="L218" s="8" t="s">
        <v>221</v>
      </c>
      <c r="M218" s="6"/>
      <c r="N218" s="7">
        <v>46206</v>
      </c>
      <c r="O218" s="7" t="s">
        <v>43</v>
      </c>
      <c r="P218" s="7" t="s">
        <v>952</v>
      </c>
      <c r="Q218" s="6" t="s">
        <v>44</v>
      </c>
      <c r="R218" s="8" t="s">
        <v>953</v>
      </c>
      <c r="S218" t="str">
        <f>HYPERLINK("https://docs.wto.org/imrd/directdoc.asp?DDFDocuments/t/G/TBTN26/PER177.docx", "https://docs.wto.org/imrd/directdoc.asp?DDFDocuments/t/G/TBTN26/PER177.docx")</f>
        <v>https://docs.wto.org/imrd/directdoc.asp?DDFDocuments/t/G/TBTN26/PER177.docx</v>
      </c>
      <c r="T218" t="str">
        <f>HYPERLINK("https://docs.wto.org/imrd/directdoc.asp?DDFDocuments/u/G/TBTN26/PER177.docx", "https://docs.wto.org/imrd/directdoc.asp?DDFDocuments/u/G/TBTN26/PER177.docx")</f>
        <v>https://docs.wto.org/imrd/directdoc.asp?DDFDocuments/u/G/TBTN26/PER177.docx</v>
      </c>
      <c r="U218" t="str">
        <f>HYPERLINK("https://docs.wto.org/imrd/directdoc.asp?DDFDocuments/v/G/TBTN26/PER177.docx", "https://docs.wto.org/imrd/directdoc.asp?DDFDocuments/v/G/TBTN26/PER177.docx")</f>
        <v>https://docs.wto.org/imrd/directdoc.asp?DDFDocuments/v/G/TBTN26/PER177.docx</v>
      </c>
      <c r="V218" t="s">
        <v>46</v>
      </c>
      <c r="W218" t="s">
        <v>47</v>
      </c>
      <c r="X218" t="s">
        <v>47</v>
      </c>
      <c r="Y218" t="s">
        <v>47</v>
      </c>
      <c r="Z218" t="s">
        <v>47</v>
      </c>
      <c r="AA218" t="s">
        <v>47</v>
      </c>
      <c r="AB218" t="s">
        <v>47</v>
      </c>
      <c r="AC218" s="2" t="s">
        <v>954</v>
      </c>
      <c r="AD218" t="s">
        <v>41</v>
      </c>
      <c r="AE218" t="s">
        <v>41</v>
      </c>
      <c r="AF218" t="s">
        <v>41</v>
      </c>
      <c r="AG218" t="s">
        <v>41</v>
      </c>
      <c r="AH218" t="s">
        <v>41</v>
      </c>
      <c r="AI218" s="2" t="s">
        <v>41</v>
      </c>
    </row>
    <row r="219" spans="1:35" ht="409.5" x14ac:dyDescent="0.25">
      <c r="A219" s="8" t="s">
        <v>957</v>
      </c>
      <c r="B219" s="6" t="s">
        <v>946</v>
      </c>
      <c r="C219" s="7">
        <v>46146</v>
      </c>
      <c r="D219" s="9" t="str">
        <f>HYPERLINK("https://www.epingalert.org/en/Search?viewData= G/TBT/N/PER/178"," G/TBT/N/PER/178")</f>
        <v xml:space="preserve"> G/TBT/N/PER/178</v>
      </c>
      <c r="E219" s="8" t="s">
        <v>955</v>
      </c>
      <c r="F219" s="8" t="s">
        <v>956</v>
      </c>
      <c r="H219" s="8" t="s">
        <v>958</v>
      </c>
      <c r="I219" s="8" t="s">
        <v>959</v>
      </c>
      <c r="J219" s="8" t="s">
        <v>304</v>
      </c>
      <c r="K219" s="8" t="s">
        <v>41</v>
      </c>
      <c r="L219" s="8" t="s">
        <v>42</v>
      </c>
      <c r="M219" s="6"/>
      <c r="N219" s="7">
        <v>46206</v>
      </c>
      <c r="O219" s="7" t="s">
        <v>43</v>
      </c>
      <c r="P219" s="7" t="s">
        <v>952</v>
      </c>
      <c r="Q219" s="6" t="s">
        <v>44</v>
      </c>
      <c r="R219" s="8" t="s">
        <v>960</v>
      </c>
      <c r="S219" t="str">
        <f>HYPERLINK("https://docs.wto.org/imrd/directdoc.asp?DDFDocuments/t/G/TBTN26/PER178.docx", "https://docs.wto.org/imrd/directdoc.asp?DDFDocuments/t/G/TBTN26/PER178.docx")</f>
        <v>https://docs.wto.org/imrd/directdoc.asp?DDFDocuments/t/G/TBTN26/PER178.docx</v>
      </c>
      <c r="T219" t="str">
        <f>HYPERLINK("https://docs.wto.org/imrd/directdoc.asp?DDFDocuments/u/G/TBTN26/PER178.docx", "https://docs.wto.org/imrd/directdoc.asp?DDFDocuments/u/G/TBTN26/PER178.docx")</f>
        <v>https://docs.wto.org/imrd/directdoc.asp?DDFDocuments/u/G/TBTN26/PER178.docx</v>
      </c>
      <c r="U219" t="str">
        <f>HYPERLINK("https://docs.wto.org/imrd/directdoc.asp?DDFDocuments/v/G/TBTN26/PER178.docx", "https://docs.wto.org/imrd/directdoc.asp?DDFDocuments/v/G/TBTN26/PER178.docx")</f>
        <v>https://docs.wto.org/imrd/directdoc.asp?DDFDocuments/v/G/TBTN26/PER178.docx</v>
      </c>
      <c r="V219" t="s">
        <v>46</v>
      </c>
      <c r="W219" t="s">
        <v>47</v>
      </c>
      <c r="X219" t="s">
        <v>47</v>
      </c>
      <c r="Y219" t="s">
        <v>47</v>
      </c>
      <c r="Z219" t="s">
        <v>47</v>
      </c>
      <c r="AA219" t="s">
        <v>47</v>
      </c>
      <c r="AB219" t="s">
        <v>47</v>
      </c>
      <c r="AC219" s="2" t="s">
        <v>961</v>
      </c>
      <c r="AD219" t="s">
        <v>41</v>
      </c>
      <c r="AE219" t="s">
        <v>41</v>
      </c>
      <c r="AF219" t="s">
        <v>41</v>
      </c>
      <c r="AG219" t="s">
        <v>41</v>
      </c>
      <c r="AH219" t="s">
        <v>41</v>
      </c>
      <c r="AI219" s="2" t="s">
        <v>41</v>
      </c>
    </row>
    <row r="220" spans="1:35" ht="90" x14ac:dyDescent="0.25">
      <c r="A220" s="8" t="s">
        <v>964</v>
      </c>
      <c r="B220" s="6" t="s">
        <v>50</v>
      </c>
      <c r="C220" s="7">
        <v>46143</v>
      </c>
      <c r="D220" s="9" t="str">
        <f>HYPERLINK("https://www.epingalert.org/en/Search?viewData= G/TBT/N/RWA/1404"," G/TBT/N/RWA/1404")</f>
        <v xml:space="preserve"> G/TBT/N/RWA/1404</v>
      </c>
      <c r="E220" s="8" t="s">
        <v>962</v>
      </c>
      <c r="F220" s="8" t="s">
        <v>963</v>
      </c>
      <c r="H220" s="8" t="s">
        <v>41</v>
      </c>
      <c r="I220" s="8" t="s">
        <v>100</v>
      </c>
      <c r="J220" s="8" t="s">
        <v>404</v>
      </c>
      <c r="K220" s="8" t="s">
        <v>41</v>
      </c>
      <c r="L220" s="8" t="s">
        <v>221</v>
      </c>
      <c r="M220" s="6"/>
      <c r="N220" s="7">
        <v>46203</v>
      </c>
      <c r="O220" s="7" t="s">
        <v>43</v>
      </c>
      <c r="P220" s="7" t="s">
        <v>358</v>
      </c>
      <c r="Q220" s="6" t="s">
        <v>44</v>
      </c>
      <c r="R220" s="8" t="s">
        <v>965</v>
      </c>
      <c r="S220" t="str">
        <f>HYPERLINK("https://docs.wto.org/imrd/directdoc.asp?DDFDocuments/t/G/TBTN26/RWA1404.docx", "https://docs.wto.org/imrd/directdoc.asp?DDFDocuments/t/G/TBTN26/RWA1404.docx")</f>
        <v>https://docs.wto.org/imrd/directdoc.asp?DDFDocuments/t/G/TBTN26/RWA1404.docx</v>
      </c>
      <c r="T220" t="str">
        <f>HYPERLINK("https://docs.wto.org/imrd/directdoc.asp?DDFDocuments/u/G/TBTN26/RWA1404.docx", "https://docs.wto.org/imrd/directdoc.asp?DDFDocuments/u/G/TBTN26/RWA1404.docx")</f>
        <v>https://docs.wto.org/imrd/directdoc.asp?DDFDocuments/u/G/TBTN26/RWA1404.docx</v>
      </c>
      <c r="U220" t="str">
        <f>HYPERLINK("https://docs.wto.org/imrd/directdoc.asp?DDFDocuments/v/G/TBTN26/RWA1404.docx", "https://docs.wto.org/imrd/directdoc.asp?DDFDocuments/v/G/TBTN26/RWA1404.docx")</f>
        <v>https://docs.wto.org/imrd/directdoc.asp?DDFDocuments/v/G/TBTN26/RWA1404.docx</v>
      </c>
      <c r="V220" t="s">
        <v>46</v>
      </c>
      <c r="W220" t="s">
        <v>47</v>
      </c>
      <c r="X220" t="s">
        <v>47</v>
      </c>
      <c r="Y220" t="s">
        <v>47</v>
      </c>
      <c r="Z220" t="s">
        <v>47</v>
      </c>
      <c r="AA220" t="s">
        <v>47</v>
      </c>
      <c r="AB220" t="s">
        <v>47</v>
      </c>
      <c r="AC220" s="2" t="s">
        <v>966</v>
      </c>
      <c r="AD220" t="s">
        <v>41</v>
      </c>
      <c r="AE220" t="s">
        <v>41</v>
      </c>
      <c r="AF220" t="s">
        <v>41</v>
      </c>
      <c r="AG220" t="s">
        <v>41</v>
      </c>
      <c r="AH220" t="s">
        <v>41</v>
      </c>
      <c r="AI220" s="2" t="s">
        <v>41</v>
      </c>
    </row>
    <row r="221" spans="1:35" ht="90" x14ac:dyDescent="0.25">
      <c r="A221" s="8" t="s">
        <v>969</v>
      </c>
      <c r="B221" s="6" t="s">
        <v>50</v>
      </c>
      <c r="C221" s="7">
        <v>46143</v>
      </c>
      <c r="D221" s="9" t="str">
        <f>HYPERLINK("https://www.epingalert.org/en/Search?viewData= G/TBT/N/RWA/1405"," G/TBT/N/RWA/1405")</f>
        <v xml:space="preserve"> G/TBT/N/RWA/1405</v>
      </c>
      <c r="E221" s="8" t="s">
        <v>967</v>
      </c>
      <c r="F221" s="8" t="s">
        <v>968</v>
      </c>
      <c r="H221" s="8" t="s">
        <v>41</v>
      </c>
      <c r="I221" s="8" t="s">
        <v>311</v>
      </c>
      <c r="J221" s="8" t="s">
        <v>404</v>
      </c>
      <c r="K221" s="8" t="s">
        <v>41</v>
      </c>
      <c r="L221" s="8" t="s">
        <v>42</v>
      </c>
      <c r="M221" s="6"/>
      <c r="N221" s="7">
        <v>46203</v>
      </c>
      <c r="O221" s="7" t="s">
        <v>43</v>
      </c>
      <c r="P221" s="7" t="s">
        <v>358</v>
      </c>
      <c r="Q221" s="6" t="s">
        <v>44</v>
      </c>
      <c r="R221" s="8" t="s">
        <v>970</v>
      </c>
      <c r="S221" t="str">
        <f>HYPERLINK("https://docs.wto.org/imrd/directdoc.asp?DDFDocuments/t/G/TBTN26/RWA1405.docx", "https://docs.wto.org/imrd/directdoc.asp?DDFDocuments/t/G/TBTN26/RWA1405.docx")</f>
        <v>https://docs.wto.org/imrd/directdoc.asp?DDFDocuments/t/G/TBTN26/RWA1405.docx</v>
      </c>
      <c r="T221" t="str">
        <f>HYPERLINK("https://docs.wto.org/imrd/directdoc.asp?DDFDocuments/u/G/TBTN26/RWA1405.docx", "https://docs.wto.org/imrd/directdoc.asp?DDFDocuments/u/G/TBTN26/RWA1405.docx")</f>
        <v>https://docs.wto.org/imrd/directdoc.asp?DDFDocuments/u/G/TBTN26/RWA1405.docx</v>
      </c>
      <c r="U221" t="str">
        <f>HYPERLINK("https://docs.wto.org/imrd/directdoc.asp?DDFDocuments/v/G/TBTN26/RWA1405.docx", "https://docs.wto.org/imrd/directdoc.asp?DDFDocuments/v/G/TBTN26/RWA1405.docx")</f>
        <v>https://docs.wto.org/imrd/directdoc.asp?DDFDocuments/v/G/TBTN26/RWA1405.docx</v>
      </c>
      <c r="V221" t="s">
        <v>46</v>
      </c>
      <c r="W221" t="s">
        <v>47</v>
      </c>
      <c r="X221" t="s">
        <v>47</v>
      </c>
      <c r="Y221" t="s">
        <v>47</v>
      </c>
      <c r="Z221" t="s">
        <v>47</v>
      </c>
      <c r="AA221" t="s">
        <v>47</v>
      </c>
      <c r="AB221" t="s">
        <v>47</v>
      </c>
      <c r="AC221" s="2" t="s">
        <v>971</v>
      </c>
      <c r="AD221" t="s">
        <v>41</v>
      </c>
      <c r="AE221" t="s">
        <v>41</v>
      </c>
      <c r="AF221" t="s">
        <v>41</v>
      </c>
      <c r="AG221" t="s">
        <v>41</v>
      </c>
      <c r="AH221" t="s">
        <v>41</v>
      </c>
      <c r="AI221" s="2" t="s">
        <v>41</v>
      </c>
    </row>
    <row r="222" spans="1:35" ht="90" x14ac:dyDescent="0.25">
      <c r="A222" s="8" t="s">
        <v>964</v>
      </c>
      <c r="B222" s="6" t="s">
        <v>50</v>
      </c>
      <c r="C222" s="7">
        <v>46143</v>
      </c>
      <c r="D222" s="9" t="str">
        <f>HYPERLINK("https://www.epingalert.org/en/Search?viewData= G/TBT/N/RWA/1406"," G/TBT/N/RWA/1406")</f>
        <v xml:space="preserve"> G/TBT/N/RWA/1406</v>
      </c>
      <c r="E222" s="8" t="s">
        <v>972</v>
      </c>
      <c r="F222" s="8" t="s">
        <v>973</v>
      </c>
      <c r="H222" s="8" t="s">
        <v>41</v>
      </c>
      <c r="I222" s="8" t="s">
        <v>100</v>
      </c>
      <c r="J222" s="8" t="s">
        <v>404</v>
      </c>
      <c r="K222" s="8" t="s">
        <v>41</v>
      </c>
      <c r="L222" s="8" t="s">
        <v>41</v>
      </c>
      <c r="M222" s="6"/>
      <c r="N222" s="7">
        <v>46203</v>
      </c>
      <c r="O222" s="7" t="s">
        <v>43</v>
      </c>
      <c r="P222" s="7" t="s">
        <v>358</v>
      </c>
      <c r="Q222" s="6" t="s">
        <v>44</v>
      </c>
      <c r="R222" s="8" t="s">
        <v>974</v>
      </c>
      <c r="S222" t="str">
        <f>HYPERLINK("https://docs.wto.org/imrd/directdoc.asp?DDFDocuments/t/G/TBTN26/RWA1406.docx", "https://docs.wto.org/imrd/directdoc.asp?DDFDocuments/t/G/TBTN26/RWA1406.docx")</f>
        <v>https://docs.wto.org/imrd/directdoc.asp?DDFDocuments/t/G/TBTN26/RWA1406.docx</v>
      </c>
      <c r="T222" t="str">
        <f>HYPERLINK("https://docs.wto.org/imrd/directdoc.asp?DDFDocuments/u/G/TBTN26/RWA1406.docx", "https://docs.wto.org/imrd/directdoc.asp?DDFDocuments/u/G/TBTN26/RWA1406.docx")</f>
        <v>https://docs.wto.org/imrd/directdoc.asp?DDFDocuments/u/G/TBTN26/RWA1406.docx</v>
      </c>
      <c r="U222" t="str">
        <f>HYPERLINK("https://docs.wto.org/imrd/directdoc.asp?DDFDocuments/v/G/TBTN26/RWA1406.docx", "https://docs.wto.org/imrd/directdoc.asp?DDFDocuments/v/G/TBTN26/RWA1406.docx")</f>
        <v>https://docs.wto.org/imrd/directdoc.asp?DDFDocuments/v/G/TBTN26/RWA1406.docx</v>
      </c>
      <c r="V222" t="s">
        <v>46</v>
      </c>
      <c r="W222" t="s">
        <v>47</v>
      </c>
      <c r="X222" t="s">
        <v>47</v>
      </c>
      <c r="Y222" t="s">
        <v>47</v>
      </c>
      <c r="Z222" t="s">
        <v>47</v>
      </c>
      <c r="AA222" t="s">
        <v>47</v>
      </c>
      <c r="AB222" t="s">
        <v>47</v>
      </c>
      <c r="AC222" s="2" t="s">
        <v>975</v>
      </c>
      <c r="AD222" t="s">
        <v>41</v>
      </c>
      <c r="AE222" t="s">
        <v>41</v>
      </c>
      <c r="AF222" t="s">
        <v>41</v>
      </c>
      <c r="AG222" t="s">
        <v>41</v>
      </c>
      <c r="AH222" t="s">
        <v>41</v>
      </c>
      <c r="AI222" s="2" t="s">
        <v>41</v>
      </c>
    </row>
    <row r="223" spans="1:35" ht="330" x14ac:dyDescent="0.25">
      <c r="A223" s="8" t="s">
        <v>969</v>
      </c>
      <c r="B223" s="6" t="s">
        <v>50</v>
      </c>
      <c r="C223" s="7">
        <v>46143</v>
      </c>
      <c r="D223" s="9" t="str">
        <f>HYPERLINK("https://www.epingalert.org/en/Search?viewData= G/TBT/N/RWA/1407"," G/TBT/N/RWA/1407")</f>
        <v xml:space="preserve"> G/TBT/N/RWA/1407</v>
      </c>
      <c r="E223" s="8" t="s">
        <v>976</v>
      </c>
      <c r="F223" s="8" t="s">
        <v>977</v>
      </c>
      <c r="H223" s="8" t="s">
        <v>41</v>
      </c>
      <c r="I223" s="8" t="s">
        <v>311</v>
      </c>
      <c r="J223" s="8" t="s">
        <v>404</v>
      </c>
      <c r="K223" s="8" t="s">
        <v>41</v>
      </c>
      <c r="L223" s="8" t="s">
        <v>42</v>
      </c>
      <c r="M223" s="6"/>
      <c r="N223" s="7">
        <v>46203</v>
      </c>
      <c r="O223" s="7" t="s">
        <v>43</v>
      </c>
      <c r="P223" s="7" t="s">
        <v>358</v>
      </c>
      <c r="Q223" s="6" t="s">
        <v>44</v>
      </c>
      <c r="R223" s="8" t="s">
        <v>978</v>
      </c>
      <c r="S223" t="str">
        <f>HYPERLINK("https://docs.wto.org/imrd/directdoc.asp?DDFDocuments/t/G/TBTN26/RWA1407.docx", "https://docs.wto.org/imrd/directdoc.asp?DDFDocuments/t/G/TBTN26/RWA1407.docx")</f>
        <v>https://docs.wto.org/imrd/directdoc.asp?DDFDocuments/t/G/TBTN26/RWA1407.docx</v>
      </c>
      <c r="T223" t="str">
        <f>HYPERLINK("https://docs.wto.org/imrd/directdoc.asp?DDFDocuments/u/G/TBTN26/RWA1407.docx", "https://docs.wto.org/imrd/directdoc.asp?DDFDocuments/u/G/TBTN26/RWA1407.docx")</f>
        <v>https://docs.wto.org/imrd/directdoc.asp?DDFDocuments/u/G/TBTN26/RWA1407.docx</v>
      </c>
      <c r="U223" t="str">
        <f>HYPERLINK("https://docs.wto.org/imrd/directdoc.asp?DDFDocuments/v/G/TBTN26/RWA1407.docx", "https://docs.wto.org/imrd/directdoc.asp?DDFDocuments/v/G/TBTN26/RWA1407.docx")</f>
        <v>https://docs.wto.org/imrd/directdoc.asp?DDFDocuments/v/G/TBTN26/RWA1407.docx</v>
      </c>
      <c r="V223" t="s">
        <v>46</v>
      </c>
      <c r="W223" t="s">
        <v>47</v>
      </c>
      <c r="X223" t="s">
        <v>47</v>
      </c>
      <c r="Y223" t="s">
        <v>47</v>
      </c>
      <c r="Z223" t="s">
        <v>47</v>
      </c>
      <c r="AA223" t="s">
        <v>47</v>
      </c>
      <c r="AB223" t="s">
        <v>47</v>
      </c>
      <c r="AC223" s="2" t="s">
        <v>979</v>
      </c>
      <c r="AD223" t="s">
        <v>41</v>
      </c>
      <c r="AE223" t="s">
        <v>41</v>
      </c>
      <c r="AF223" t="s">
        <v>41</v>
      </c>
      <c r="AG223" t="s">
        <v>41</v>
      </c>
      <c r="AH223" t="s">
        <v>41</v>
      </c>
      <c r="AI223" s="2" t="s">
        <v>41</v>
      </c>
    </row>
    <row r="224" spans="1:35" ht="330" x14ac:dyDescent="0.25">
      <c r="A224" s="8" t="s">
        <v>969</v>
      </c>
      <c r="B224" s="6" t="s">
        <v>50</v>
      </c>
      <c r="C224" s="7">
        <v>46143</v>
      </c>
      <c r="D224" s="9" t="str">
        <f>HYPERLINK("https://www.epingalert.org/en/Search?viewData= G/TBT/N/RWA/1408"," G/TBT/N/RWA/1408")</f>
        <v xml:space="preserve"> G/TBT/N/RWA/1408</v>
      </c>
      <c r="E224" s="8" t="s">
        <v>980</v>
      </c>
      <c r="F224" s="8" t="s">
        <v>981</v>
      </c>
      <c r="H224" s="8" t="s">
        <v>41</v>
      </c>
      <c r="I224" s="8" t="s">
        <v>311</v>
      </c>
      <c r="J224" s="8" t="s">
        <v>404</v>
      </c>
      <c r="K224" s="8" t="s">
        <v>41</v>
      </c>
      <c r="L224" s="8" t="s">
        <v>42</v>
      </c>
      <c r="M224" s="6"/>
      <c r="N224" s="7">
        <v>46203</v>
      </c>
      <c r="O224" s="7" t="s">
        <v>43</v>
      </c>
      <c r="P224" s="7" t="s">
        <v>358</v>
      </c>
      <c r="Q224" s="6" t="s">
        <v>44</v>
      </c>
      <c r="R224" s="8" t="s">
        <v>982</v>
      </c>
      <c r="S224" t="str">
        <f>HYPERLINK("https://docs.wto.org/imrd/directdoc.asp?DDFDocuments/t/G/TBTN26/RWA1408.docx", "https://docs.wto.org/imrd/directdoc.asp?DDFDocuments/t/G/TBTN26/RWA1408.docx")</f>
        <v>https://docs.wto.org/imrd/directdoc.asp?DDFDocuments/t/G/TBTN26/RWA1408.docx</v>
      </c>
      <c r="T224" t="str">
        <f>HYPERLINK("https://docs.wto.org/imrd/directdoc.asp?DDFDocuments/u/G/TBTN26/RWA1408.docx", "https://docs.wto.org/imrd/directdoc.asp?DDFDocuments/u/G/TBTN26/RWA1408.docx")</f>
        <v>https://docs.wto.org/imrd/directdoc.asp?DDFDocuments/u/G/TBTN26/RWA1408.docx</v>
      </c>
      <c r="U224" t="str">
        <f>HYPERLINK("https://docs.wto.org/imrd/directdoc.asp?DDFDocuments/v/G/TBTN26/RWA1408.docx", "https://docs.wto.org/imrd/directdoc.asp?DDFDocuments/v/G/TBTN26/RWA1408.docx")</f>
        <v>https://docs.wto.org/imrd/directdoc.asp?DDFDocuments/v/G/TBTN26/RWA1408.docx</v>
      </c>
      <c r="V224" t="s">
        <v>46</v>
      </c>
      <c r="W224" t="s">
        <v>47</v>
      </c>
      <c r="X224" t="s">
        <v>47</v>
      </c>
      <c r="Y224" t="s">
        <v>47</v>
      </c>
      <c r="Z224" t="s">
        <v>47</v>
      </c>
      <c r="AA224" t="s">
        <v>47</v>
      </c>
      <c r="AB224" t="s">
        <v>47</v>
      </c>
      <c r="AC224" s="2" t="s">
        <v>979</v>
      </c>
      <c r="AD224" t="s">
        <v>41</v>
      </c>
      <c r="AE224" t="s">
        <v>41</v>
      </c>
      <c r="AF224" t="s">
        <v>41</v>
      </c>
      <c r="AG224" t="s">
        <v>41</v>
      </c>
      <c r="AH224" t="s">
        <v>41</v>
      </c>
      <c r="AI224" s="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2026-06-11T07:56:58Z</dcterms:created>
  <dcterms:modified xsi:type="dcterms:W3CDTF">2026-06-11T07:56:58Z</dcterms:modified>
</cp:coreProperties>
</file>