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2\"/>
    </mc:Choice>
  </mc:AlternateContent>
  <xr:revisionPtr revIDLastSave="0" documentId="13_ncr:1_{F1A6B8F0-22BD-4A2E-A7CD-427542D0B0C1}" xr6:coauthVersionLast="47" xr6:coauthVersionMax="47" xr10:uidLastSave="{00000000-0000-0000-0000-000000000000}"/>
  <bookViews>
    <workbookView xWindow="-120" yWindow="-120" windowWidth="29040" windowHeight="1584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3" i="1" l="1"/>
  <c r="P173" i="1"/>
  <c r="O173" i="1"/>
  <c r="C173" i="1"/>
  <c r="Q138" i="1"/>
  <c r="P138" i="1"/>
  <c r="O138" i="1"/>
  <c r="C138" i="1"/>
  <c r="Q187" i="1"/>
  <c r="P187" i="1"/>
  <c r="O187" i="1"/>
  <c r="C187" i="1"/>
  <c r="Q172" i="1"/>
  <c r="P172" i="1"/>
  <c r="O172" i="1"/>
  <c r="C172" i="1"/>
  <c r="Q33" i="1"/>
  <c r="P33" i="1"/>
  <c r="O33" i="1"/>
  <c r="C33" i="1"/>
  <c r="Q188" i="1"/>
  <c r="P188" i="1"/>
  <c r="O188" i="1"/>
  <c r="C188" i="1"/>
  <c r="Q150" i="1"/>
  <c r="P150" i="1"/>
  <c r="O150" i="1"/>
  <c r="C150" i="1"/>
  <c r="Q54" i="1"/>
  <c r="P54" i="1"/>
  <c r="O54" i="1"/>
  <c r="C54" i="1"/>
  <c r="Q31" i="1"/>
  <c r="P31" i="1"/>
  <c r="O31" i="1"/>
  <c r="C31" i="1"/>
  <c r="Q110" i="1"/>
  <c r="P110" i="1"/>
  <c r="O110" i="1"/>
  <c r="C110" i="1"/>
  <c r="Q109" i="1"/>
  <c r="P109" i="1"/>
  <c r="O109" i="1"/>
  <c r="C109" i="1"/>
  <c r="Q108" i="1"/>
  <c r="P108" i="1"/>
  <c r="O108" i="1"/>
  <c r="C108" i="1"/>
  <c r="Q107" i="1"/>
  <c r="P107" i="1"/>
  <c r="O107" i="1"/>
  <c r="C107" i="1"/>
  <c r="Q106" i="1"/>
  <c r="P106" i="1"/>
  <c r="O106" i="1"/>
  <c r="C106" i="1"/>
  <c r="Q105" i="1"/>
  <c r="P105" i="1"/>
  <c r="O105" i="1"/>
  <c r="C105" i="1"/>
  <c r="Q104" i="1"/>
  <c r="P104" i="1"/>
  <c r="O104" i="1"/>
  <c r="C104" i="1"/>
  <c r="Q103" i="1"/>
  <c r="P103" i="1"/>
  <c r="O103" i="1"/>
  <c r="C103" i="1"/>
  <c r="Q102" i="1"/>
  <c r="P102" i="1"/>
  <c r="O102" i="1"/>
  <c r="C102" i="1"/>
  <c r="Q101" i="1"/>
  <c r="P101" i="1"/>
  <c r="O101" i="1"/>
  <c r="C101" i="1"/>
  <c r="Q100" i="1"/>
  <c r="P100" i="1"/>
  <c r="O100" i="1"/>
  <c r="C100" i="1"/>
  <c r="Q99" i="1"/>
  <c r="P99" i="1"/>
  <c r="O99" i="1"/>
  <c r="C99" i="1"/>
  <c r="Q98" i="1"/>
  <c r="P98" i="1"/>
  <c r="O98" i="1"/>
  <c r="C98" i="1"/>
  <c r="Q97" i="1"/>
  <c r="P97" i="1"/>
  <c r="O97" i="1"/>
  <c r="C97" i="1"/>
  <c r="Q35" i="1"/>
  <c r="P35" i="1"/>
  <c r="O35" i="1"/>
  <c r="C35" i="1"/>
  <c r="Q96" i="1"/>
  <c r="P96" i="1"/>
  <c r="O96" i="1"/>
  <c r="C96" i="1"/>
  <c r="Q95" i="1"/>
  <c r="P95" i="1"/>
  <c r="O95" i="1"/>
  <c r="C95" i="1"/>
  <c r="Q94" i="1"/>
  <c r="P94" i="1"/>
  <c r="O94" i="1"/>
  <c r="C94" i="1"/>
  <c r="Q93" i="1"/>
  <c r="P93" i="1"/>
  <c r="O93" i="1"/>
  <c r="C93" i="1"/>
  <c r="Q37" i="1"/>
  <c r="P37" i="1"/>
  <c r="O37" i="1"/>
  <c r="C37" i="1"/>
  <c r="Q92" i="1"/>
  <c r="P92" i="1"/>
  <c r="O92" i="1"/>
  <c r="C92" i="1"/>
  <c r="Q91" i="1"/>
  <c r="P91" i="1"/>
  <c r="O91" i="1"/>
  <c r="C91" i="1"/>
  <c r="Q90" i="1"/>
  <c r="P90" i="1"/>
  <c r="O90" i="1"/>
  <c r="C90" i="1"/>
  <c r="Q89" i="1"/>
  <c r="P89" i="1"/>
  <c r="O89" i="1"/>
  <c r="C89" i="1"/>
  <c r="Q88" i="1"/>
  <c r="P88" i="1"/>
  <c r="O88" i="1"/>
  <c r="C88" i="1"/>
  <c r="Q87" i="1"/>
  <c r="P87" i="1"/>
  <c r="O87" i="1"/>
  <c r="C87" i="1"/>
  <c r="Q86" i="1"/>
  <c r="P86" i="1"/>
  <c r="O86" i="1"/>
  <c r="C86" i="1"/>
  <c r="Q85" i="1"/>
  <c r="P85" i="1"/>
  <c r="O85" i="1"/>
  <c r="C85" i="1"/>
  <c r="Q84" i="1"/>
  <c r="P84" i="1"/>
  <c r="O84" i="1"/>
  <c r="C84" i="1"/>
  <c r="Q83" i="1"/>
  <c r="P83" i="1"/>
  <c r="O83" i="1"/>
  <c r="C83" i="1"/>
  <c r="Q82" i="1"/>
  <c r="P82" i="1"/>
  <c r="O82" i="1"/>
  <c r="C82" i="1"/>
  <c r="Q81" i="1"/>
  <c r="P81" i="1"/>
  <c r="O81" i="1"/>
  <c r="C81" i="1"/>
  <c r="Q151" i="1"/>
  <c r="P151" i="1"/>
  <c r="O151" i="1"/>
  <c r="C151" i="1"/>
  <c r="Q169" i="1"/>
  <c r="P169" i="1"/>
  <c r="O169" i="1"/>
  <c r="C169" i="1"/>
  <c r="Q115" i="1"/>
  <c r="P115" i="1"/>
  <c r="O115" i="1"/>
  <c r="C115" i="1"/>
  <c r="Q176" i="1"/>
  <c r="P176" i="1"/>
  <c r="O176" i="1"/>
  <c r="C176" i="1"/>
  <c r="P137" i="1"/>
  <c r="O137" i="1"/>
  <c r="C137" i="1"/>
  <c r="Q139" i="1"/>
  <c r="P139" i="1"/>
  <c r="O139" i="1"/>
  <c r="C139" i="1"/>
  <c r="Q78" i="1"/>
  <c r="P78" i="1"/>
  <c r="O78" i="1"/>
  <c r="C78" i="1"/>
  <c r="Q17" i="1"/>
  <c r="P17" i="1"/>
  <c r="O17" i="1"/>
  <c r="C17" i="1"/>
  <c r="Q195" i="1"/>
  <c r="P195" i="1"/>
  <c r="O195" i="1"/>
  <c r="C195" i="1"/>
  <c r="Q36" i="1"/>
  <c r="P36" i="1"/>
  <c r="O36" i="1"/>
  <c r="C36" i="1"/>
  <c r="Q180" i="1"/>
  <c r="O180" i="1"/>
  <c r="C180" i="1"/>
  <c r="Q174" i="1"/>
  <c r="P174" i="1"/>
  <c r="O174" i="1"/>
  <c r="C174" i="1"/>
  <c r="Q122" i="1"/>
  <c r="P122" i="1"/>
  <c r="O122" i="1"/>
  <c r="C122" i="1"/>
  <c r="Q167" i="1"/>
  <c r="O167" i="1"/>
  <c r="C167" i="1"/>
  <c r="Q121" i="1"/>
  <c r="P121" i="1"/>
  <c r="O121" i="1"/>
  <c r="C121" i="1"/>
  <c r="Q120" i="1"/>
  <c r="P120" i="1"/>
  <c r="O120" i="1"/>
  <c r="C120" i="1"/>
  <c r="Q64" i="1"/>
  <c r="P64" i="1"/>
  <c r="O64" i="1"/>
  <c r="C64" i="1"/>
  <c r="Q63" i="1"/>
  <c r="P63" i="1"/>
  <c r="O63" i="1"/>
  <c r="C63" i="1"/>
  <c r="Q62" i="1"/>
  <c r="P62" i="1"/>
  <c r="O62" i="1"/>
  <c r="C62" i="1"/>
  <c r="Q11" i="1"/>
  <c r="P11" i="1"/>
  <c r="O11" i="1"/>
  <c r="C11" i="1"/>
  <c r="Q61" i="1"/>
  <c r="P61" i="1"/>
  <c r="O61" i="1"/>
  <c r="C61" i="1"/>
  <c r="Q60" i="1"/>
  <c r="P60" i="1"/>
  <c r="O60" i="1"/>
  <c r="C60" i="1"/>
  <c r="Q59" i="1"/>
  <c r="P59" i="1"/>
  <c r="O59" i="1"/>
  <c r="C59" i="1"/>
  <c r="Q171" i="1"/>
  <c r="P171" i="1"/>
  <c r="O171" i="1"/>
  <c r="C171" i="1"/>
  <c r="Q15" i="1"/>
  <c r="P15" i="1"/>
  <c r="O15" i="1"/>
  <c r="C15" i="1"/>
  <c r="Q58" i="1"/>
  <c r="P58" i="1"/>
  <c r="O58" i="1"/>
  <c r="C58" i="1"/>
  <c r="Q119" i="1"/>
  <c r="P119" i="1"/>
  <c r="O119" i="1"/>
  <c r="C119" i="1"/>
  <c r="Q57" i="1"/>
  <c r="P57" i="1"/>
  <c r="O57" i="1"/>
  <c r="C57" i="1"/>
  <c r="Q14" i="1"/>
  <c r="P14" i="1"/>
  <c r="O14" i="1"/>
  <c r="C14" i="1"/>
  <c r="Q13" i="1"/>
  <c r="P13" i="1"/>
  <c r="O13" i="1"/>
  <c r="C13" i="1"/>
  <c r="Q12" i="1"/>
  <c r="P12" i="1"/>
  <c r="O12" i="1"/>
  <c r="C12" i="1"/>
  <c r="Q118" i="1"/>
  <c r="P118" i="1"/>
  <c r="O118" i="1"/>
  <c r="C118" i="1"/>
  <c r="Q56" i="1"/>
  <c r="P56" i="1"/>
  <c r="O56" i="1"/>
  <c r="C56" i="1"/>
  <c r="Q117" i="1"/>
  <c r="P117" i="1"/>
  <c r="O117" i="1"/>
  <c r="C117" i="1"/>
  <c r="Q77" i="1"/>
  <c r="P77" i="1"/>
  <c r="O77" i="1"/>
  <c r="C77" i="1"/>
  <c r="Q76" i="1"/>
  <c r="P76" i="1"/>
  <c r="O76" i="1"/>
  <c r="C76" i="1"/>
  <c r="Q32" i="1"/>
  <c r="P32" i="1"/>
  <c r="O32" i="1"/>
  <c r="C32" i="1"/>
  <c r="Q168" i="1"/>
  <c r="P168" i="1"/>
  <c r="O168" i="1"/>
  <c r="C168" i="1"/>
  <c r="Q193" i="1"/>
  <c r="P193" i="1"/>
  <c r="O193" i="1"/>
  <c r="C193" i="1"/>
  <c r="Q10" i="1"/>
  <c r="P10" i="1"/>
  <c r="O10" i="1"/>
  <c r="C10" i="1"/>
  <c r="Q149" i="1"/>
  <c r="P149" i="1"/>
  <c r="O149" i="1"/>
  <c r="C149" i="1"/>
  <c r="Q166" i="1"/>
  <c r="P166" i="1"/>
  <c r="O166" i="1"/>
  <c r="C166" i="1"/>
  <c r="Q147" i="1"/>
  <c r="P147" i="1"/>
  <c r="O147" i="1"/>
  <c r="C147" i="1"/>
  <c r="Q9" i="1"/>
  <c r="P9" i="1"/>
  <c r="O9" i="1"/>
  <c r="C9" i="1"/>
  <c r="Q8" i="1"/>
  <c r="P8" i="1"/>
  <c r="O8" i="1"/>
  <c r="C8" i="1"/>
  <c r="Q3" i="1"/>
  <c r="P3" i="1"/>
  <c r="O3" i="1"/>
  <c r="C3" i="1"/>
  <c r="Q181" i="1"/>
  <c r="P181" i="1"/>
  <c r="O181" i="1"/>
  <c r="C181" i="1"/>
  <c r="Q30" i="1"/>
  <c r="P30" i="1"/>
  <c r="O30" i="1"/>
  <c r="C30" i="1"/>
  <c r="Q189" i="1"/>
  <c r="P189" i="1"/>
  <c r="O189" i="1"/>
  <c r="C189" i="1"/>
  <c r="Q192" i="1"/>
  <c r="P192" i="1"/>
  <c r="O192" i="1"/>
  <c r="C192" i="1"/>
  <c r="Q178" i="1"/>
  <c r="P178" i="1"/>
  <c r="O178" i="1"/>
  <c r="C178" i="1"/>
  <c r="Q111" i="1"/>
  <c r="P111" i="1"/>
  <c r="O111" i="1"/>
  <c r="C111" i="1"/>
  <c r="Q19" i="1"/>
  <c r="P19" i="1"/>
  <c r="O19" i="1"/>
  <c r="C19" i="1"/>
  <c r="Q145" i="1"/>
  <c r="P145" i="1"/>
  <c r="O145" i="1"/>
  <c r="C145" i="1"/>
  <c r="Q170" i="1"/>
  <c r="P170" i="1"/>
  <c r="O170" i="1"/>
  <c r="C170" i="1"/>
  <c r="Q191" i="1"/>
  <c r="P191" i="1"/>
  <c r="O191" i="1"/>
  <c r="C191" i="1"/>
  <c r="Q194" i="1"/>
  <c r="P194" i="1"/>
  <c r="O194" i="1"/>
  <c r="C194" i="1"/>
  <c r="Q80" i="1"/>
  <c r="P80" i="1"/>
  <c r="O80" i="1"/>
  <c r="C80" i="1"/>
  <c r="Q113" i="1"/>
  <c r="P113" i="1"/>
  <c r="O113" i="1"/>
  <c r="C113" i="1"/>
  <c r="Q186" i="1"/>
  <c r="P186" i="1"/>
  <c r="O186" i="1"/>
  <c r="C186" i="1"/>
  <c r="Q185" i="1"/>
  <c r="P185" i="1"/>
  <c r="O185" i="1"/>
  <c r="C185" i="1"/>
  <c r="Q136" i="1"/>
  <c r="P136" i="1"/>
  <c r="O136" i="1"/>
  <c r="C136" i="1"/>
  <c r="Q164" i="1"/>
  <c r="P164" i="1"/>
  <c r="O164" i="1"/>
  <c r="C164" i="1"/>
  <c r="Q75" i="1"/>
  <c r="P75" i="1"/>
  <c r="O75" i="1"/>
  <c r="C75" i="1"/>
  <c r="Q2" i="1"/>
  <c r="P2" i="1"/>
  <c r="O2" i="1"/>
  <c r="C2" i="1"/>
  <c r="Q132" i="1"/>
  <c r="P132" i="1"/>
  <c r="O132" i="1"/>
  <c r="C132" i="1"/>
  <c r="Q148" i="1"/>
  <c r="P148" i="1"/>
  <c r="O148" i="1"/>
  <c r="C148" i="1"/>
  <c r="Q74" i="1"/>
  <c r="P74" i="1"/>
  <c r="O74" i="1"/>
  <c r="C74" i="1"/>
  <c r="Q135" i="1"/>
  <c r="P135" i="1"/>
  <c r="O135" i="1"/>
  <c r="C135" i="1"/>
  <c r="Q123" i="1"/>
  <c r="P123" i="1"/>
  <c r="O123" i="1"/>
  <c r="C123" i="1"/>
  <c r="Q184" i="1"/>
  <c r="P184" i="1"/>
  <c r="O184" i="1"/>
  <c r="C184" i="1"/>
  <c r="Q69" i="1"/>
  <c r="P69" i="1"/>
  <c r="O69" i="1"/>
  <c r="C69" i="1"/>
  <c r="Q68" i="1"/>
  <c r="P68" i="1"/>
  <c r="O68" i="1"/>
  <c r="C68" i="1"/>
  <c r="Q134" i="1"/>
  <c r="P134" i="1"/>
  <c r="O134" i="1"/>
  <c r="C134" i="1"/>
  <c r="Q28" i="1"/>
  <c r="P28" i="1"/>
  <c r="O28" i="1"/>
  <c r="C28" i="1"/>
  <c r="Q124" i="1"/>
  <c r="P124" i="1"/>
  <c r="O124" i="1"/>
  <c r="C124" i="1"/>
  <c r="Q165" i="1"/>
  <c r="P165" i="1"/>
  <c r="O165" i="1"/>
  <c r="C165" i="1"/>
  <c r="Q20" i="1"/>
  <c r="P20" i="1"/>
  <c r="O20" i="1"/>
  <c r="C20" i="1"/>
  <c r="Q73" i="1"/>
  <c r="P73" i="1"/>
  <c r="O73" i="1"/>
  <c r="C73" i="1"/>
  <c r="Q72" i="1"/>
  <c r="P72" i="1"/>
  <c r="O72" i="1"/>
  <c r="C72" i="1"/>
  <c r="Q183" i="1"/>
  <c r="P183" i="1"/>
  <c r="O183" i="1"/>
  <c r="C183" i="1"/>
  <c r="Q21" i="1"/>
  <c r="P21" i="1"/>
  <c r="O21" i="1"/>
  <c r="C21" i="1"/>
  <c r="Q27" i="1"/>
  <c r="P27" i="1"/>
  <c r="O27" i="1"/>
  <c r="C27" i="1"/>
  <c r="Q71" i="1"/>
  <c r="P71" i="1"/>
  <c r="O71" i="1"/>
  <c r="C71" i="1"/>
  <c r="Q182" i="1"/>
  <c r="P182" i="1"/>
  <c r="O182" i="1"/>
  <c r="C182" i="1"/>
  <c r="Q141" i="1"/>
  <c r="P141" i="1"/>
  <c r="O141" i="1"/>
  <c r="C141" i="1"/>
  <c r="Q131" i="1"/>
  <c r="P131" i="1"/>
  <c r="O131" i="1"/>
  <c r="C131" i="1"/>
  <c r="Q112" i="1"/>
  <c r="P112" i="1"/>
  <c r="O112" i="1"/>
  <c r="C112" i="1"/>
  <c r="Q179" i="1"/>
  <c r="P179" i="1"/>
  <c r="O179" i="1"/>
  <c r="C179" i="1"/>
  <c r="Q133" i="1"/>
  <c r="P133" i="1"/>
  <c r="O133" i="1"/>
  <c r="C133" i="1"/>
  <c r="Q67" i="1"/>
  <c r="P67" i="1"/>
  <c r="O67" i="1"/>
  <c r="C67" i="1"/>
  <c r="Q70" i="1"/>
  <c r="P70" i="1"/>
  <c r="O70" i="1"/>
  <c r="C70" i="1"/>
  <c r="Q66" i="1"/>
  <c r="P66" i="1"/>
  <c r="O66" i="1"/>
  <c r="C66" i="1"/>
  <c r="Q65" i="1"/>
  <c r="P65" i="1"/>
  <c r="O65" i="1"/>
  <c r="C65" i="1"/>
  <c r="Q16" i="1"/>
  <c r="P16" i="1"/>
  <c r="O16" i="1"/>
  <c r="C16" i="1"/>
  <c r="Q142" i="1"/>
  <c r="P142" i="1"/>
  <c r="O142" i="1"/>
  <c r="C142" i="1"/>
  <c r="Q26" i="1"/>
  <c r="P26" i="1"/>
  <c r="O26" i="1"/>
  <c r="C26" i="1"/>
  <c r="Q25" i="1"/>
  <c r="P25" i="1"/>
  <c r="O25" i="1"/>
  <c r="C25" i="1"/>
  <c r="P143" i="1"/>
  <c r="O143" i="1"/>
  <c r="C143" i="1"/>
  <c r="Q24" i="1"/>
  <c r="P24" i="1"/>
  <c r="O24" i="1"/>
  <c r="C24" i="1"/>
  <c r="Q23" i="1"/>
  <c r="P23" i="1"/>
  <c r="O23" i="1"/>
  <c r="C23" i="1"/>
  <c r="Q22" i="1"/>
  <c r="P22" i="1"/>
  <c r="O22" i="1"/>
  <c r="C22" i="1"/>
  <c r="P129" i="1"/>
  <c r="O129" i="1"/>
  <c r="C129" i="1"/>
  <c r="P128" i="1"/>
  <c r="O128" i="1"/>
  <c r="C128" i="1"/>
  <c r="P127" i="1"/>
  <c r="O127" i="1"/>
  <c r="C127" i="1"/>
  <c r="P126" i="1"/>
  <c r="O126" i="1"/>
  <c r="C126" i="1"/>
  <c r="P163" i="1"/>
  <c r="O163" i="1"/>
  <c r="C163" i="1"/>
  <c r="P125" i="1"/>
  <c r="O125" i="1"/>
  <c r="C125" i="1"/>
  <c r="P146" i="1"/>
  <c r="O146" i="1"/>
  <c r="C146" i="1"/>
  <c r="O162" i="1"/>
  <c r="C162" i="1"/>
  <c r="P140" i="1"/>
  <c r="O140" i="1"/>
  <c r="C140" i="1"/>
  <c r="P114" i="1"/>
  <c r="O114" i="1"/>
  <c r="C114" i="1"/>
  <c r="P4" i="1"/>
  <c r="O4" i="1"/>
  <c r="C4" i="1"/>
  <c r="P144" i="1"/>
  <c r="O144" i="1"/>
  <c r="C144" i="1"/>
  <c r="O53" i="1"/>
  <c r="C53" i="1"/>
  <c r="O52" i="1"/>
  <c r="C52" i="1"/>
  <c r="O51" i="1"/>
  <c r="C51" i="1"/>
  <c r="O50" i="1"/>
  <c r="C50" i="1"/>
  <c r="O190" i="1"/>
  <c r="C190" i="1"/>
  <c r="O49" i="1"/>
  <c r="C49" i="1"/>
  <c r="O48" i="1"/>
  <c r="C48" i="1"/>
  <c r="O47" i="1"/>
  <c r="C47" i="1"/>
  <c r="O46" i="1"/>
  <c r="C46" i="1"/>
  <c r="O45" i="1"/>
  <c r="C45" i="1"/>
  <c r="O44" i="1"/>
  <c r="C44" i="1"/>
  <c r="O161" i="1"/>
  <c r="C161" i="1"/>
  <c r="O160" i="1"/>
  <c r="C160" i="1"/>
  <c r="P79" i="1"/>
  <c r="C79" i="1"/>
  <c r="O159" i="1"/>
  <c r="C159" i="1"/>
  <c r="Q38" i="1"/>
  <c r="C38" i="1"/>
  <c r="O158" i="1"/>
  <c r="C158" i="1"/>
  <c r="O43" i="1"/>
  <c r="C43" i="1"/>
  <c r="O42" i="1"/>
  <c r="C42" i="1"/>
  <c r="O41" i="1"/>
  <c r="C41" i="1"/>
  <c r="O5" i="1"/>
  <c r="C5" i="1"/>
  <c r="O157" i="1"/>
  <c r="C157" i="1"/>
  <c r="O156" i="1"/>
  <c r="C156" i="1"/>
  <c r="O155" i="1"/>
  <c r="C155" i="1"/>
  <c r="O40" i="1"/>
  <c r="C40" i="1"/>
  <c r="O154" i="1"/>
  <c r="C154" i="1"/>
  <c r="O153" i="1"/>
  <c r="C153" i="1"/>
  <c r="O39" i="1"/>
  <c r="C39" i="1"/>
  <c r="O152" i="1"/>
  <c r="C152" i="1"/>
  <c r="O55" i="1"/>
  <c r="C55" i="1"/>
  <c r="O34" i="1"/>
  <c r="C34" i="1"/>
  <c r="O130" i="1"/>
  <c r="C130" i="1"/>
  <c r="O177" i="1"/>
  <c r="C177" i="1"/>
  <c r="O116" i="1"/>
  <c r="C116" i="1"/>
  <c r="O7" i="1"/>
  <c r="C7" i="1"/>
  <c r="O175" i="1"/>
  <c r="C175" i="1"/>
  <c r="O29" i="1"/>
  <c r="C29" i="1"/>
  <c r="O18" i="1"/>
  <c r="C18" i="1"/>
  <c r="O6" i="1"/>
  <c r="C6" i="1"/>
</calcChain>
</file>

<file path=xl/sharedStrings.xml><?xml version="1.0" encoding="utf-8"?>
<sst xmlns="http://schemas.openxmlformats.org/spreadsheetml/2006/main" count="2151" uniqueCount="724">
  <si>
    <t>Notifying Member</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</si>
  <si>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</si>
  <si>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</si>
  <si>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</si>
  <si>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</si>
  <si>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</si>
  <si>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</si>
  <si>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</si>
  <si>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</si>
  <si>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</si>
  <si>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</si>
  <si>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</si>
  <si>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</si>
  <si>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</si>
  <si>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</si>
  <si>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</si>
  <si>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Tanzania</t>
  </si>
  <si>
    <t>AFDC 14 (1684), Ricotta Cheese – Specification</t>
  </si>
  <si>
    <t>This Tanzania standard specifies requirements, sampling and test methods, for Ricotta cheese intended for direct human consumption or for further processing.</t>
  </si>
  <si>
    <t>- Other cheese (HS code(s): 040690); Cheese (ICS code(s): 67.100.30)</t>
  </si>
  <si>
    <t>040690 - Cheese (excl. fresh cheese, incl. whey cheese, curd, processed cheese, blue-veined cheese and other cheese containing veins produced by "Penicillium roqueforti", and grated or powdered cheese)</t>
  </si>
  <si>
    <t>67.100.30 - Cheese</t>
  </si>
  <si>
    <t>Consumer information, labelling (TBT); Protection of human health or safety (TBT); Quality requirements (TBT); Reducing trade barriers and facilitating trade (TBT)</t>
  </si>
  <si>
    <t>Food standards</t>
  </si>
  <si>
    <t>Regular notification</t>
  </si>
  <si>
    <r>
      <rPr>
        <sz val="11"/>
        <rFont val="Calibri"/>
      </rPr>
      <t>https://members.wto.org/crnattachments/2022/TBT/TZA/22_8216_00_e.pdf</t>
    </r>
  </si>
  <si>
    <t>European Union</t>
  </si>
  <si>
    <t>Draft Commission Implementing Regulation approving Alkyl (C12-16) dimethylbenzyl ammonium chloride (ADBAC/BKC (C12-C16)) as an active substance for use in biocidal products of product-type 1 in accordance with Regulation (EU) No 528/2012 of the European Parliament and of the Council.</t>
  </si>
  <si>
    <t>This draft Commission Implementing Regulation approves Alkyl (C12-16) dimethylbenzyl ammonium chloride (ADBAC/BKC (C12-C16)) as an active substance for use in biocidal products of product-type 1 </t>
  </si>
  <si>
    <t>Biocidal products</t>
  </si>
  <si>
    <t/>
  </si>
  <si>
    <t>Protection of the environment (TBT); Protection of human health or safety (TBT)</t>
  </si>
  <si>
    <r>
      <rPr>
        <sz val="11"/>
        <rFont val="Calibri"/>
      </rPr>
      <t>https://members.wto.org/crnattachments/2022/TBT/EEC/22_8207_00_e.pdf
https://members.wto.org/crnattachments/2022/TBT/EEC/22_8207_01_e.pdf</t>
    </r>
  </si>
  <si>
    <t>United States of America</t>
  </si>
  <si>
    <t>Repeal of Portable Luminaires Rulemaking</t>
  </si>
  <si>
    <t>Notice of Proposed Action (NOPA) - The purpose is to completely remove the portable luminaires appliance type from the Appliance Efficiency Regulations as the existing performance standards have become redundant. The original energy saving goals of the performance standards are now accomplished though more recent regulations regarding other lighting products ("state-regulated LED and small diameter directional lamps" and "general service lamps"). The lighting market has transformed in such a way that all lighting products installed in portable luminaires being sold or offered for sale in California are energy efficient even without the portable luminaires regulations in place.</t>
  </si>
  <si>
    <t>Portable luminaires; </t>
  </si>
  <si>
    <t>29.140 - Lamps and related equipment</t>
  </si>
  <si>
    <t>Cost saving and productivity enhancement (TBT)</t>
  </si>
  <si>
    <r>
      <rPr>
        <sz val="11"/>
        <rFont val="Calibri"/>
      </rPr>
      <t>https://members.wto.org/crnattachments/2022/TBT/USA/22_8212_00_e.pdf
https://members.wto.org/crnattachments/2022/TBT/USA/22_8212_01_e.pdf
https://members.wto.org/crnattachments/2022/TBT/USA/22_8212_02_e.pdf
https://members.wto.org/crnattachments/2022/TBT/USA/22_8212_03_e.pdf</t>
    </r>
  </si>
  <si>
    <t>Proposal for a Regulation of the European Parliament and of the Council on horizontal cybersecurity requirements for products with digital elements and amending Regulation (EU) 2019/1020 (COM(2022) 454 final)</t>
  </si>
  <si>
    <t>Legislative proposal published by the European Commission on 15 September 2022, setting out a Cyber Resilience Act (CRA) aimed at setting horizontal cybersecurity requirements for products with digital elements.The measures proposed are based on the New Legislative Framework for EU product legislation, and would apply to different economic operators operating on the EU internal market, including manufacturers, importers and distributors of products with digital elements. The rules would apply equally to EU and non-EU economic operators for the products with digital elements intended to be placed on the EU market. The draft rules lay down: rules for the placing on the market of products with digital elements to ensure their cybersecurity; essential requirements for the design, development and production of products with digital elements, and obligations for economic operators in relation to these products; essential requirements for the vulnerability handling processes put in place by manufacturers to ensure the cybersecurity of products with digital elements during the whole life cycle, and obligations for economic operators in relation to these processes. Manufacturers will also have to report actively exploited vulnerabilities and cybersecurity incidents.rules related to conformity assessment and applicable procedures to verify the essential requirements (based either on self-assessment or third-party assessment depending on the criticality of products) as well as a list of "critical products" which require a stricter conformity assessment procedure. The proposal distinguishes between critical products of class I and class II, reflecting the level of cybersecurity risk related to these products. rules on market surveillance and enforcement. Where compliance of the product with the applicable requirements has been demonstrated (through conformity assessment), manufacturers shall draw up an EU declaration of conformity and will be able to affix the CE marking. The CE marking will indicate the conformity of products with digital elements so that those products can move freely within the EU internal market.In order facilitate conformity with the essential requirements for manufacturers of products with digital elements, the adoption of the Cyber Resilience Act may lead to standardisation, i.e. the development of "harmonised standards" as per Article 3(34) and Article 18 of the proposal. Such standardisation work will be developed in accordance with the EU Regulation on Standardisation (Regulation (EU) 1025/2012) (see Recital 38 and Article 3 (34) of the proposal) and will take into account existing European and international standards. Therefore, in the preparation process that could lead to the development of "harmonized standards" that would support the implementation of the CRA, the European Commission will support studies carrying out mapping and gap analysis of existing cybersecurity standards for products with digital elements.  Bilateral (inter-governmental) Mutual Recognition Agreements (MRAs) for conformity assessment and marking of regulated products can also be considered in the CRA context (see Recital 67 of the proposal). </t>
  </si>
  <si>
    <t>Products with digital elements (i.e. software, including standalone software, and hardware and its remote data processing, including hardware and software components) whose intended or reasonably foreseeable use includes a direct or indirect logical or physical data connection to a device or network.</t>
  </si>
  <si>
    <t>Not specified  (TBT)</t>
  </si>
  <si>
    <r>
      <rPr>
        <sz val="11"/>
        <rFont val="Calibri"/>
      </rPr>
      <t>https://members.wto.org/crnattachments/2022/TBT/EEC/22_8139_00_e.pdf
https://members.wto.org/crnattachments/2022/TBT/EEC/22_8139_01_e.pdf</t>
    </r>
  </si>
  <si>
    <t>AFDC 14 (1683), Caciotta cheese – Specification</t>
  </si>
  <si>
    <t>This Tanzania standard specifies requirements, sampling and test methods for Caciotta cheese intended for direct human consumption or for further processing.</t>
  </si>
  <si>
    <r>
      <rPr>
        <sz val="11"/>
        <rFont val="Calibri"/>
      </rPr>
      <t>https://members.wto.org/crnattachments/2022/TBT/TZA/22_8077_00_e.pdf</t>
    </r>
  </si>
  <si>
    <t>AFDC 14 (1682) DTZS, Blend of skimmed milk and vegetable fat in powdered form — Specification </t>
  </si>
  <si>
    <t>This Tanzania Standard specifies requirements, sampling and methods of test for blend of skimmed milk and vegetable fat in powdered form intended for direct human consumption or further processing.</t>
  </si>
  <si>
    <t>In powder, granules or other solid forms, of a fat content, by weight, not exceeding 1.5 % (HS code(s): 040210); Other milk products (ICS code(s): 67.100.99)</t>
  </si>
  <si>
    <t>040210 - Milk and cream in solid forms, of a fat content by weight of &lt;= 1,5%</t>
  </si>
  <si>
    <t>67.100.99 - Other milk products</t>
  </si>
  <si>
    <r>
      <rPr>
        <sz val="11"/>
        <rFont val="Calibri"/>
      </rPr>
      <t>https://members.wto.org/crnattachments/2022/TBT/TZA/22_8076_00_e.pdf</t>
    </r>
  </si>
  <si>
    <t>Japan</t>
  </si>
  <si>
    <t>Partial Amendment of Ordinance for Enforcement of the Radio Act etc._x000D_
(2 pages, in English)</t>
  </si>
  <si>
    <t>Amendment the regulations for Convenience Radio.</t>
  </si>
  <si>
    <t>Convenience Radio</t>
  </si>
  <si>
    <t>Other (TBT)</t>
  </si>
  <si>
    <r>
      <rPr>
        <sz val="11"/>
        <rFont val="Calibri"/>
      </rPr>
      <t>https://members.wto.org/crnattachments/2022/TBT/JPN/22_8071_00_e.pdf</t>
    </r>
  </si>
  <si>
    <t>AFDC 14 (705),Milk-based desserts and ice mixes – Specification</t>
  </si>
  <si>
    <t>This Tanzania standard specifies requirements, methods of sampling and test for milk-based desserts and ice mixes intended for human consumption</t>
  </si>
  <si>
    <t>Ice cream and other edible ice, whether or not containing cocoa. (HS code(s): 2105)</t>
  </si>
  <si>
    <t>2105 - Ice cream and other edible ice, whether or not containing cocoa</t>
  </si>
  <si>
    <r>
      <rPr>
        <sz val="11"/>
        <rFont val="Calibri"/>
      </rPr>
      <t>https://members.wto.org/crnattachments/2022/TBT/TZA/22_8078_00_e.pdf</t>
    </r>
  </si>
  <si>
    <t>Overview of Amendment of the Enforcement Order of Industrial Safety and Health Law. </t>
  </si>
  <si>
    <t>The Enforcement Order of Industrial Safety and Health Law is to be amended as follows; 1) To add G-PAPR to the list of machines which shall not be transferred, leased or installed without undergoing type examination, and 2) To establish the Construction Standard of G-PAPR by reference to Japan Industrial Standards. The Construction Standard will classify G-PAPR according to the shape of the mask, the air capacity and the substances of toxic gases to be purified by the canister or cartridge, and will prescribe additional requirements of structure and strength, test methods of the performance and items to be indicated.</t>
  </si>
  <si>
    <t>Powered Air-Purifying Respirator (G-PAPR) for halogen gases, organic gases and other toxic gases specified by ordinance of Ministry of Health Labour and Welfare (HS 9020.00) </t>
  </si>
  <si>
    <t>902000 - Breathing appliances and gas masks (excl. protective masks having neither mechanical parts nor replaceable filters, and artificial respiration or other therapeutic respiration apparatus)</t>
  </si>
  <si>
    <t>Protection of human health or safety (TBT)</t>
  </si>
  <si>
    <t>Human health</t>
  </si>
  <si>
    <r>
      <rPr>
        <sz val="11"/>
        <rFont val="Calibri"/>
      </rPr>
      <t>https://members.wto.org/crnattachments/2022/TBT/JPN/22_8089_00_e.pdf</t>
    </r>
  </si>
  <si>
    <t>Ukraine</t>
  </si>
  <si>
    <t>Draft Order of the Ministry of Health of Ukraine “On approval of the Criteria for release of the N-nitrosamines and N- nitrosatable substances from elastomer or rubber teats and soothers”</t>
  </si>
  <si>
    <t>The draft Order provides for the approval of the Criteria for the release of N-nitrosamines and N- nitrosatable substances from elastomer or rubber teats and soothers and prohibits, as of January 1, 2024, the sale and use of elastomer or rubber teats and soothers that do not meet the safety requirements set forth in Section II of the Criteria.The Criteria set requirements for certain safety indicators for rubber and elastomeric teats and soothers and apply to the release of N-nitrosamines and substances that can be converted to N-nitrosamines from teats and soothers made of elastomer or rubber.The draft Order harmonizes the provisions of Commission Directive 93/11/EEC of 15 March 1993 concerning the release of the N-nitrosamines and N- nitrosatable substances from elastomer or rubber teats and soothers in order to ensure a high level of protection for the children's health.</t>
  </si>
  <si>
    <t>Release of the N-nitrosamines and N- nitrosatable substances from elastomer or rubber teats and soothers</t>
  </si>
  <si>
    <t>Protection of human health or safety (TBT); Quality requirements (TBT)</t>
  </si>
  <si>
    <r>
      <rPr>
        <sz val="11"/>
        <rFont val="Calibri"/>
      </rPr>
      <t>https://members.wto.org/crnattachments/2022/TBT/UKR/22_8063_01_x.pdf
https://members.wto.org/crnattachments/2022/TBT/UKR/22_8063_00_x.pdf
https://beta.moz.gov.ua/uploads/ckeditor/%D0%93%D1%80%D0%BE%D0%BC%D0%B0%D0%B4%D1%81%D1%8C%D0%BA%D0%B5%20%D0%BE%D0%B1%D0%B3%D0%BE%D0%B2%D0%BE%D1%80%D0%B5%D0%BD%D0%BD%D1%8F/2022/08/18/%D0%9D%D0%B0%D0%BA%D0%B0%D0%B7.pdf</t>
    </r>
  </si>
  <si>
    <t>Uganda</t>
  </si>
  <si>
    <t>DEAS 1115-2:2022, Mattresses — Specification – Part 2: Spring mattress,First Edition</t>
  </si>
  <si>
    <t>This Draft East African Standard specifies requirements, sampling and test methods for spring mattress for the general usage. This standard does not cover orthopaedic and reconstituted mattresses.</t>
  </si>
  <si>
    <t>- Mattresses : (HS code(s): 94042)</t>
  </si>
  <si>
    <t>94042 - - Mattresses :</t>
  </si>
  <si>
    <t>Consumer information, labelling (TBT); Quality requirements (TBT); Reducing trade barriers and facilitating trade (TBT)</t>
  </si>
  <si>
    <r>
      <rPr>
        <sz val="11"/>
        <rFont val="Calibri"/>
      </rPr>
      <t>https://members.wto.org/crnattachments/2022/TBT/TZA/22_8021_00_e.pdf</t>
    </r>
  </si>
  <si>
    <t>Kenya</t>
  </si>
  <si>
    <t>DEAS 1113: 2022 Footwear – Sports Shoes — Specification</t>
  </si>
  <si>
    <t>This Draft East African Standard specifies requirements, sampling, and test methods for sports shoes. This standard applies to sport shoes used for light physical training, casual use and other non-professional activities.</t>
  </si>
  <si>
    <t>Footwear (ICS code(s): 61.060)</t>
  </si>
  <si>
    <t>61.060 - Footwear</t>
  </si>
  <si>
    <t>Reducing trade barriers and facilitating trade (TBT); Quality requirements (TBT); Prevention of deceptive practices and consumer protection (TBT); Consumer information, labelling (TBT); Cost saving and productivity enhancement (TBT); Harmonization (TBT)</t>
  </si>
  <si>
    <r>
      <rPr>
        <sz val="11"/>
        <rFont val="Calibri"/>
      </rPr>
      <t>https://members.wto.org/crnattachments/2022/TBT/KEN/22_8026_00_e.pdf
Kenya Bureau of Standards
WTO/TBT National Enquiry Point
P.O. Box: 54974-00200
 Nairobi
 Kenya
Telephone: + (254) 020 605490
 605506/6948258
Fax: + (254) 020 609660/609665
E-mail: info@kebs.org; Website: http://www.kebs.org</t>
    </r>
  </si>
  <si>
    <t>Burundi</t>
  </si>
  <si>
    <t>DEAS 1115-1:2022, Mattresses — Specification – Part 1: Flexible Polyurethane foams, First Edition</t>
  </si>
  <si>
    <t>This Draft East African Standard specifies requirements, sampling and test methods for flexible polyurethane foams mattresses. This standard does not cover orthopaedic and reconstituted mattresses.</t>
  </si>
  <si>
    <t>- Mattresses : (HS code(s): 94042); Furniture (ICS code(s): 97.140)</t>
  </si>
  <si>
    <t>97.140 - Furniture</t>
  </si>
  <si>
    <t>Reducing trade barriers and facilitating trade (TBT); Quality requirements (TBT); Consumer information, labelling (TBT)</t>
  </si>
  <si>
    <r>
      <rPr>
        <sz val="11"/>
        <rFont val="Calibri"/>
      </rPr>
      <t>https://members.wto.org/crnattachments/2022/TBT/TZA/22_8016_00_e.pdf</t>
    </r>
  </si>
  <si>
    <t>Harmonization (TBT); Cost saving and productivity enhancement (TBT); Consumer information, labelling (TBT); Prevention of deceptive practices and consumer protection (TBT); Quality requirements (TBT); Reducing trade barriers and facilitating trade (TBT)</t>
  </si>
  <si>
    <t>Rwanda</t>
  </si>
  <si>
    <t>Kuwait, the State of</t>
  </si>
  <si>
    <t>“Electrical Clothes Washing Machines - Energy and Water performance requirements and labeling”</t>
  </si>
  <si>
    <t>This Kuwait Technical Regulation is concerned with performance and energy labeling requirements for electric clothes washing machines with a capacity up to 25 kg.</t>
  </si>
  <si>
    <t>All products fall under scope of " Electrical Clothes Washing Machines - Energy and Water performance requirements and labeling " (ICS 97.060) Laundry Appliances.</t>
  </si>
  <si>
    <t>97.060 - Laundry appliances</t>
  </si>
  <si>
    <t>Other (TBT); Protection of the environment (TBT)</t>
  </si>
  <si>
    <t>Labelling</t>
  </si>
  <si>
    <t>Chile</t>
  </si>
  <si>
    <t>Aprueba texto coordinado y sistematizado de las Resoluciones que establecen requisitos fitosanitarios de ingreso para semillas forrajeras o césped, actualiza requisitos y tratamientos, y deroga Resolución N° 1.011 de 2004 y Resolución N° 909 de 2004.</t>
  </si>
  <si>
    <t>La propuesta de medida tiene por objetivo actualizar los requisitos fitosanitarios para la exportación a Chile de semillas de especies de forrajeras o césped, destacando, lo cual se encuentra en consulta internacional a través de la notificación  G/SPS/N/CHL/737 bajo el Comité MSF de la OMC. Adicionalmente, esta medida incluye aspectos relacionados a materiales de embalaje, calidad y requisitos sobre materiales modificados genéticamente, en sus resuelvos 6, 7, 9 y 10, los cuales se someten a consulta del Comité OTC de la OMC.Para mayor detalle revisar el documento adjunto a esta notificación.</t>
  </si>
  <si>
    <t>Semillas forrajeras o césped</t>
  </si>
  <si>
    <t>Quality requirements (TBT)</t>
  </si>
  <si>
    <r>
      <rPr>
        <sz val="11"/>
        <rFont val="Calibri"/>
      </rPr>
      <t>https://members.wto.org/crnattachments/2022/TBT/CHL/22_8061_00_s.pdf
https://www.sag.gob.cl/sites/default/files/Res_semillas_cesped_y_forrajeras_CP_y_OMC_0.PDF</t>
    </r>
  </si>
  <si>
    <t>Sel de qualité alimentaire fortifié— Spécifications</t>
  </si>
  <si>
    <t>Le présent projet final de norme burundaise spécifie les exigences, les méthodes d'échantillonnage et d'analyse pour le sel de qualité alimentaire fortifié (sel non concassé, sel concassé et sel de table) destiné à la consommation humaine, ou à d'autres usages dans l'industrie alimentaire. Ce projet final de norme ne concerne pas d’autres sels utilisés à des fins de l’industrie non alimentaire. </t>
  </si>
  <si>
    <t>Additifs alimentaires (Code(s) de l'ICS: 67.220.20)</t>
  </si>
  <si>
    <t>67.220.20 - Food additives</t>
  </si>
  <si>
    <t>Quality requirements (TBT); Consumer information, labelling (TBT); Protection of human health or safety (TBT)</t>
  </si>
  <si>
    <r>
      <rPr>
        <sz val="11"/>
        <rFont val="Calibri"/>
      </rPr>
      <t>https://members.wto.org/crnattachments/2022/TBT/BDI/22_8060_00_f.pdf</t>
    </r>
  </si>
  <si>
    <t>DEAS 1112: 2022 Bathroom Slippers — Specification</t>
  </si>
  <si>
    <t>This Draft East African Standard specifies the requirements, sampling and test methods for bathroom slippers with sole made of Ethylene Vinyl Acetate (EVA) and other combinations of which EVA is the most dominant.</t>
  </si>
  <si>
    <t>Harmonization (TBT); Quality requirements (TBT); Prevention of deceptive practices and consumer protection (TBT); Consumer information, labelling (TBT); Reducing trade barriers and facilitating trade (TBT)</t>
  </si>
  <si>
    <r>
      <rPr>
        <sz val="11"/>
        <rFont val="Calibri"/>
      </rPr>
      <t xml:space="preserve">https://members.wto.org/crnattachments/2022/TBT/KEN/22_8001_00_e.pdf
Kenya Bureau of Standards
WTO/TBT National Enquiry Point
P.O. Box: 54974-00200
 Nairobi
 Kenya
Telephone: + (254) 020 605490
 605506/6948258
Fax: + (254) 020 609660/609665
E-mail: info@kebs.org; Website: http://www.kebs.org
</t>
    </r>
  </si>
  <si>
    <t>Reducing trade barriers and facilitating trade (TBT); Consumer information, labelling (TBT); Prevention of deceptive practices and consumer protection (TBT); Quality requirements (TBT); Harmonization (TBT)</t>
  </si>
  <si>
    <t>DEAS 1111: 2022 Footwear – Canvas shoes — Specification</t>
  </si>
  <si>
    <t>This Draft East African Standard specifies requirements, sampling and test methods for canvas shoes.</t>
  </si>
  <si>
    <t>Cost saving and productivity enhancement (TBT); Reducing trade barriers and facilitating trade (TBT); Consumer information, labelling (TBT); Prevention of deceptive practices and consumer protection (TBT); Quality requirements (TBT); Harmonization (TBT)</t>
  </si>
  <si>
    <r>
      <rPr>
        <sz val="11"/>
        <rFont val="Calibri"/>
      </rPr>
      <t xml:space="preserve">https://members.wto.org/crnattachments/2022/TBT/KEN/22_7996_00_e.pdf
Kenya Bureau of Standards
WTO/TBT National Enquiry Point
P.O. Box: 54974-00200
 Nairobi
 Kenya
Telephone: + (254) 020 605490
 605506/6948258
Fax: + (254) 020 609660/609665
E-mail: info@kebs.org; Website: http://www.kebs.org
https://members.wto.org/crnattachments/2022/TBT/KEN/22_7204_00_e.pdf
</t>
    </r>
  </si>
  <si>
    <t>Korea, Republic of</t>
  </si>
  <si>
    <t>Draft amendment of Technical regulations for ISM equipment</t>
  </si>
  <si>
    <t>This regulation is to specify technical specifications of wireless power transmission equipment in the band 79-90kHz.</t>
  </si>
  <si>
    <t>Wireless power transmission equipment</t>
  </si>
  <si>
    <r>
      <rPr>
        <sz val="11"/>
        <rFont val="Calibri"/>
      </rPr>
      <t>https://members.wto.org/crnattachments/2022/TBT/KOR/22_7989_00_x.pdf</t>
    </r>
  </si>
  <si>
    <t>Harmonization (TBT); Quality requirements (TBT); Prevention of deceptive practices and consumer protection (TBT); Consumer information, labelling (TBT); Reducing trade barriers and facilitating trade (TBT); Cost saving and productivity enhancement (TBT)</t>
  </si>
  <si>
    <t>Draft Order of the Ministry of Energy of Ukraine "On Approval of the Technical Regulation for Energy Labelling of Household Refrigerating Appliances"</t>
  </si>
  <si>
    <t>The draft Order of the Ministry of Energy of Ukraine "On Approval of the Technical Regulation on Energy Labelling of Refrigerating Appliances"  is  developed in order to regulate the requirements for energy labelling of refrigerating appliances in accordance with the updated EU legislation, as well as to provide consumers with information on the level of efficiency of energy consumption by refrigerating appliances and additional information that will enable consumers to choose the most energy efficient products.The draft Order corresponds to Commission Delegated Regulation (EU) 2019/2016 of 11 March 2019 supplementing Regulation (EU) 2017/1369 of the European Parliament and of the Council with regard to energy labelling of refrigerating appliances and repealing Commission Delegated Regulation (EU) No 1060/2010. It is established that refrigeration appliances placed on the market before the entry into force of this Order, which do not meet all or some of the requirements Technical regulation for energy labelling of refrigeration appliances, approved by this Order, may be placed on the market within one year from the date of entry into force of this Order.As of today,  in Ukraine operates the Technical Regulation for energy labelling of household electric refrigerators, approved by the Resolution of the Cabinet of Ministers of Ukraine of August 7, 2013 No. 702. After this Order enters into force, the Technical Regulation for energy labelling of household electric refrigerators, approved by the Resolution of the Cabinet of Ministers of Ukraine of August 7, 2013 No. 702, will be canceled. </t>
  </si>
  <si>
    <t>Household refrigerating appliances</t>
  </si>
  <si>
    <t>Consumer information, labelling (TBT); Prevention of deceptive practices and consumer protection (TBT); Protection of human health or safety (TBT); Quality requirements (TBT); Harmonization (TBT); Cost saving and productivity enhancement (TBT)</t>
  </si>
  <si>
    <r>
      <rPr>
        <sz val="11"/>
        <rFont val="Calibri"/>
      </rPr>
      <t>https://members.wto.org/crnattachments/2022/TBT/UKR/22_7967_00_x.pdf
https://members.wto.org/crnattachments/2022/TBT/UKR/22_7967_01_x.pdf
https://members.wto.org/crnattachments/2022/TBT/UKR/22_7967_02_x.pdf
https://members.wto.org/crnattachments/2022/TBT/UKR/22_7967_03_x.pdf
https://members.wto.org/crnattachments/2022/TBT/UKR/22_7967_04_x.pdf
https://members.wto.org/crnattachments/2022/TBT/UKR/22_7967_05_x.pdf
https://members.wto.org/crnattachments/2022/TBT/UKR/22_7967_06_x.pdf
https://members.wto.org/crnattachments/2022/TBT/UKR/22_7967_07_x.pdf
https://members.wto.org/crnattachments/2022/TBT/UKR/22_7967_08_x.pdf
https://members.wto.org/crnattachments/2022/TBT/UKR/22_7967_09_x.pdf
https://members.wto.org/crnattachments/2022/TBT/UKR/22_7967_10_x.pdf
https://saee.gov.ua/uk/activity/rehulyatorna-diyalnist</t>
    </r>
  </si>
  <si>
    <t>Singapore</t>
  </si>
  <si>
    <t>Resource Sustainability (Amendment) Bill</t>
  </si>
  <si>
    <t>The Ministry of Sustainability and the Environment and the National Environment Agency will be introducing a beverage container return scheme (otherwise commonly known as a Deposit Refund Scheme, Container Deposit Scheme or Bottle Bill) for Singapore. Under the scheme, a small deposit will be applied to certain beverage containers when consumers buy a pre-packaged beverage. Consumers can then claim a deposit refund by returning their empty beverage container to a designated return point. The beverage producers (i.e., importers, manufacturers) will pay for and/or run the scheme for the collection and recycling of the returned empty beverage containers. To help consumers identify containers covered under the Scheme, beverage containers must be labelled with a deposit mark. Otherwise, refunds could be wrongly claimed on beverage containers where a deposit was not paid in the first place, such as those bought overseas. The deposit mark will also facilitate the return of containers at manual return point locations.</t>
  </si>
  <si>
    <t>All pre-packaged beverages in plastic bottles and metal cans that are 150ml (inclusive) – 3000ml (inclusive)S/NHS DescriptionHS Code 1Milk and cream, not concentrated nor containing added sugar or other sweetening matter04.012Fruit or nut juices (including grape must and coconut water) and vegetable juices, unfermented and not containing added spirit, whether or not containing added sugar or other sweetening matter.20.093Beverages, spirits and vinegar22</t>
  </si>
  <si>
    <t>0401 - Milk and cream, not concentrated nor containing added sugar or other sweetening matter; 2009 - Fruit juices, incl. grape must, and vegetable juices, unfermented, not containing added spirit, whether or not containing added sugar or other sweetening matter; 22 - BEVERAGES, SPIRITS AND VINEGAR</t>
  </si>
  <si>
    <t>Protection of the environment (TBT)</t>
  </si>
  <si>
    <t>Draft Resolution of the Cabinet of Ministers of Ukraine "On Approval of the Technical Regulation on Ecodesign Requirements for Household Washing Machines and Household Washer-Dryers"  </t>
  </si>
  <si>
    <t>The draft Resolution of the Cabinet of Ministers of Ukraine "On Approval of the Technical Regulation on Ecodesign Requirements for Household Washing Machines and Household Washer-Dryers"  is developed in order to ensure the implementation of ecodesign requirements in accordance with the updated EU legislation.The Technical Regulation  corresponds to Commission Regulation (EU) No 2019/2023 of 1 October 2019 laying down ecodesign requirements for household washing machines and household washer-dryers pursuant to Directive 2009/125/EC of the European Parliament and of the Council, amending Commission Regulation (EC) No 1275/2008 and repealing Commission Regulation (EU) No 1015/2010. As of today, in Ukraine operates the Technical regulation on ecodesign requirements for household washing machines, approved by the Resolution of the Cabinet of Ministers of Ukraine of August 14, 2019 No. 738 that was developed pursuant to Commission Regulation (EU) No 1015/2010. After this Resolution enters into force, the Technical regulation on ecodesign requirements for household washing machines, approved by the Resolution of the Cabinet of Ministers of Ukraine of August 14, 2019 No. 738, will be canceled.</t>
  </si>
  <si>
    <t>Household washing machines, household washer-dryers</t>
  </si>
  <si>
    <t>Consumer information, labelling (TBT); Protection of human health or safety (TBT); Protection of the environment (TBT); Quality requirements (TBT); Harmonization (TBT)</t>
  </si>
  <si>
    <r>
      <rPr>
        <sz val="11"/>
        <rFont val="Calibri"/>
      </rPr>
      <t>https://members.wto.org/crnattachments/2022/TBT/UKR/22_7968_00_x.pdf
https://members.wto.org/crnattachments/2022/TBT/UKR/22_7968_01_x.pdf
https://members.wto.org/crnattachments/2022/TBT/UKR/22_7968_02_x.pdf
https://members.wto.org/crnattachments/2022/TBT/UKR/22_7968_03_x.pdf
https://members.wto.org/crnattachments/2022/TBT/UKR/22_7968_04_x.pdf
https://members.wto.org/crnattachments/2022/TBT/UKR/22_7968_05_x.pdf
https://members.wto.org/crnattachments/2022/TBT/UKR/22_7968_06_x.pdf
https://members.wto.org/crnattachments/2022/TBT/UKR/22_7968_07_x.pdf
https://members.wto.org/crnattachments/2022/TBT/UKR/22_7968_08_x.pdf
https://members.wto.org/crnattachments/2022/TBT/UKR/22_7968_09_x.pdf
https://members.wto.org/crnattachments/2022/TBT/UKR/22_7968_10_x.pdf
https://saee.gov.ua/uk/activity/rehulyatorna-diyalnist</t>
    </r>
  </si>
  <si>
    <t>Canada</t>
  </si>
  <si>
    <t>Vessel Construction and Equipment Regulations, (97 pages, available in English &amp; French)</t>
  </si>
  <si>
    <t>Transport Canada is proposing to update and consolidate requirements for the construction and equipment of new vessels 24 metres or more in length (excluding fishing vessels and pleasure craft as these vessels are governed by separate sets of regulations under the Canada Shipping Act, 2001 (CSA 2001)) into the new Vessel Construction and Equipment Regulations (the proposed Regulations). The proposed Regulations would also consolidate crew accommodation construction requirements for Canadian vessels that are required to be registered under Part 2 of the CSA 2001. The proposed Regulations would simplify the regulatory framework, while ensuring Canadian requirements for these vessels are clear and consistent with international requirements, modern standards, and industry best practices.</t>
  </si>
  <si>
    <t>Construction and equipment of large vessels (ICS Code 47.020; 47.040); (HS Code 8900; 8901)</t>
  </si>
  <si>
    <t>89 - SHIPS, BOATS AND FLOATING STRUCTURES; 8901 - Cruise ships, excursion boats, ferry-boats, cargo ships, barges and similar vessels for the transport of persons or goods</t>
  </si>
  <si>
    <t>47.020 - Shipbuilding and marine structures in general; 47.040 - Seagoing vessels</t>
  </si>
  <si>
    <r>
      <rPr>
        <sz val="11"/>
        <rFont val="Calibri"/>
      </rPr>
      <t xml:space="preserve">
</t>
    </r>
  </si>
  <si>
    <t>DEAS 1115-2:2022, Mattresses — Specification – Part 2: Spring mattress, First Edition</t>
  </si>
  <si>
    <t>This Draft East African Standard specifies requirements, sampling and test methods for spring mattress for the general usage. This standard does not cover orthopaedic and reconstituted mattresses</t>
  </si>
  <si>
    <r>
      <rPr>
        <sz val="11"/>
        <rFont val="Calibri"/>
      </rPr>
      <t>https://members.wto.org/crnattachments/2022/TBT/TZA/22_7951_00_e.pdf</t>
    </r>
  </si>
  <si>
    <t>Draft Resolution of the Cabinet of Ministers of Ukraine "On approval of the Technical Regulation on type approval and market surveillance of agricultural and forestry vehicles"</t>
  </si>
  <si>
    <t>In order to approximate Ukrainian legislation to the legislation of the European Union in terms of conformity assessment of agricultural and forestry vehicles, legalization of their authorization to the market, commissioning and safety of its use Ukraine, it is necessary to implement progressive approaches to type approval and market surveillance of agricultural and forestry vehicles, tested by the European community, with further development of harmonized requirements for braking system, functional safety and vehicle design, as well as development of harmonized administrative requirements for type approval and market surveillance of agricultural and forestry vehicles and requirements for environmental protection and operation of agricultural and forestry vehicles. The Technical Regulation on type approval and market surveillance of agricultural and forestry vehicles (hereinafter - the Technical Regulation) is developed in compliance with Regulation (EU) No 167/2013 of the European Parliament and of the Council of 05 February 2013 on the approval and market surveillance of agricultural and forestry vehicles.It is established that the placing on the market and/or putting into operation of agricultural and forestry vehicles that have passed the procedure for conformity assessment with the the Technical Regulation on type-approval  of  agricultural  or  forestry  tractors,  their  trailers  and  interchangeable towed machinery, together with their systems, components and separate technical units, approved by the Resolution of the Cabinet of Ministers of Ukraine No. 1367 of December 28, 2011 (notified as G/TBT/N/UKR/62 ) and the Technical Regulation on certain parts and characteristics of wheeled agricultural or forestry tractors, approved by the Resolution of the Cabinet of Ministers of Ukraine No. 1368 of December 28, 2011 (notified as G/TBT/N/UKR/63) , may not be prohibited or restricted for reasons of non-compliance with the Technical Regulation approved by this Resolution.From the date of entry into force of this Resolution, a transitional period of twenty-four months will be established. During this time the Technical Regulation approved by the current Resolution, and the Technical Regulation on type-approval  of  agricultural  or  forestry  tractors,  their  trailers  and  interchangeable towed machinery, together with their systems, components and separate technical units, approved by the Resolution of the Cabinet of Ministers of Ukraine No. 1367 of December 28, 2011 and the Technical Regulation on certain parts and characteristics of wheeled agricultural or forestry tractors, approved by the Resolution of the Cabinet of Ministers of Ukraine No. 1368 of December 28, 2011 will simultaneously remain in force. The application of the Technical Regulation approved by this Resolution is voluntary during the transitional period.</t>
  </si>
  <si>
    <t>Agricultural and forestry vehicles</t>
  </si>
  <si>
    <t>Consumer information, labelling (TBT); Quality requirements (TBT); Harmonization (TBT); Reducing trade barriers and facilitating trade (TBT)</t>
  </si>
  <si>
    <r>
      <rPr>
        <sz val="11"/>
        <rFont val="Calibri"/>
      </rPr>
      <t>https://members.wto.org/crnattachments/2022/TBT/UKR/22_7955_00_x.pdf
https://members.wto.org/crnattachments/2022/TBT/UKR/22_7955_01_x.pdf
https://minagro.gov.ua/npa/pro-zatverdzhennya-tehnichnogo-reglamentu-zatverdzhennya-tipu-ta-naglyadu-za-rinkom-silskogospodarskih-i-lisogospodarskih-transportnih-zasobiv</t>
    </r>
  </si>
  <si>
    <t>DEAS 1114:2022, Insecticidal aerosol — Specification, First Edition</t>
  </si>
  <si>
    <t>This Draft East African Standard specifies requirements, sampling and test methods for Insecticidal aerosol.</t>
  </si>
  <si>
    <t>- - Insecticides (HS code(s): 380891); Insecticides (ICS code(s): 65.100.10)</t>
  </si>
  <si>
    <t>380891 - Insecticides, put up in forms or packings for retail sale or as preparations or articles (excl. goods of subheadings 3808.52 to 3808.69)</t>
  </si>
  <si>
    <t>65.100.10 - Insecticides</t>
  </si>
  <si>
    <r>
      <rPr>
        <sz val="11"/>
        <rFont val="Calibri"/>
      </rPr>
      <t>https://members.wto.org/crnattachments/2022/TBT/TZA/22_7945_00_e.pdf</t>
    </r>
  </si>
  <si>
    <t>,DEAS 1115-1:2022, Mattresses — Specification – Part 1: Flexible Polyurethane foams,First Edition</t>
  </si>
  <si>
    <t>This Draft East African Standard specifies requirements, sampling and test methods for flexible polyurethane foams mattresses. This standard does not cover orthopaedic and reconstituted mattresses</t>
  </si>
  <si>
    <r>
      <rPr>
        <sz val="11"/>
        <rFont val="Calibri"/>
      </rPr>
      <t>https://members.wto.org/crnattachments/2022/TBT/TZA/22_7950_00_e.pdf</t>
    </r>
  </si>
  <si>
    <t>DRS 512: 2022, Clay roofing tiles and ridges — Specification</t>
  </si>
  <si>
    <t>This Draft Rwanda Standard specifies requirements, sampling and test methods for roofing tiles and ridges intended for use as roof covering where durability and appearance are required to provide a weather-resistant surface of specified design.</t>
  </si>
  <si>
    <t>Building blocks and bricks (HS code(s): 6810); Terracotta building products (ICS code(s): 91.100.25)</t>
  </si>
  <si>
    <t>681011 - Building blocks and bricks of cement, concrete or artificial stone, whether or not reinforced</t>
  </si>
  <si>
    <t>91.100.25 - Terracotta building products</t>
  </si>
  <si>
    <t>Consumer information, labelling (TBT); Prevention of deceptive practices and consumer protection (TBT); Protection of human health or safety (TBT); Protection of the environment (TBT); Quality requirements (TBT); Reducing trade barriers and facilitating trade (TBT)</t>
  </si>
  <si>
    <r>
      <rPr>
        <sz val="11"/>
        <rFont val="Calibri"/>
      </rPr>
      <t>https://members.wto.org/crnattachments/2022/TBT/RWA/22_7856_00_e.pdf
https://www.rsb.gov.rw/standards/draft-standards-for-public-review</t>
    </r>
  </si>
  <si>
    <t>DRS 514-1: 2022, Compressed earth blocks — Part 1: Definitions, classification and specifications</t>
  </si>
  <si>
    <t xml:space="preserve">This Draft Rwanda Standard applies to compressed earth blocks (CEBs) used for the construction of buildings for residential, public and related purposes. It gives the definitions of different types of CEBs and their classification. It also provides the requirements and test methods and the conformity criteria of the CEBs depending on their intended uses._x000D_
The standard does not apply to CEBs and CEMBs used for flooring or tiling, nor to CEBs or CEMBs designed to be assembled dry, interlocking, using glue-mortar, or used in reinforced masonry._x000D_
The standard is not applicable in areas subject to earthquakes, floods or cyclones to an extent that requires the application of appropriate rules in order to avoid major damage._x000D_
</t>
  </si>
  <si>
    <t>Building blocks and bricks (HS code(s): 681011); Construction materials in general (ICS code(s): 91.100.01)</t>
  </si>
  <si>
    <t>91.100.01 - Construction materials in general</t>
  </si>
  <si>
    <t>National security requirements (TBT); Consumer information, labelling (TBT); Prevention of deceptive practices and consumer protection (TBT); Protection of human health or safety (TBT); Quality requirements (TBT); Reducing trade barriers and facilitating trade (TBT); Cost saving and productivity enhancement (TBT)</t>
  </si>
  <si>
    <r>
      <rPr>
        <sz val="11"/>
        <rFont val="Calibri"/>
      </rPr>
      <t>https://members.wto.org/crnattachments/2022/TBT/RWA/22_7859_00_e.pdf
https://www.rsb.gov.rw/standards/draft-standards-for-public-review</t>
    </r>
  </si>
  <si>
    <t>DRS 514-2: 2022, Compressed earth blocks — Part 2: Earth mortars</t>
  </si>
  <si>
    <t>This Draft Rwanda Standard defines earth mortars (EMs), classifies them according to their appearance, their conditions of use, and specifies categories into which they fall as well as their designations.</t>
  </si>
  <si>
    <r>
      <rPr>
        <sz val="11"/>
        <rFont val="Calibri"/>
      </rPr>
      <t>https://members.wto.org/crnattachments/2022/TBT/RWA/22_7855_00_e.pdf
https://www.rsb.gov.rw/standards/draft-standards-for-public-review</t>
    </r>
  </si>
  <si>
    <t>Germany</t>
  </si>
  <si>
    <t>Act on the labelling of foodstuffs with the husbandry of the animals from which the food was obtained (Animal Husbandry Labelling Act - TierHaltKennzG); </t>
  </si>
  <si>
    <t>The draft law regulates the introduction of labelling of fresh, unprocessed pork meat that is sold in Germany. Animal husbandry labelling is mandatory for fresh (unprocessed) pork meat that has been fully manufactured in Germany. Foreign products can voluntarily take part in labelling. In addition to the requirements of the different types of husbandry, specifications for labelling as well as notification and recording obligations of the food business are stipulated.</t>
  </si>
  <si>
    <t>Meat of swine, fresh, chilled or frozen. (HS code(s): 0203)Notification Number 2022/0693/D - C00A</t>
  </si>
  <si>
    <t>0203 - Meat of swine, fresh, chilled or frozen</t>
  </si>
  <si>
    <t>Consumer information, labelling (TBT)</t>
  </si>
  <si>
    <t>DRS 510: 2022, Stabilized soil blocks — Specification</t>
  </si>
  <si>
    <t>This Draft Rwanda Standard specifies requirements, sampling and test methods for stabilized soil blocks using cement and/or lime, and fibre for use in general construction.</t>
  </si>
  <si>
    <t>Consumer information, labelling (TBT); Prevention of deceptive practices and consumer protection (TBT); Protection of human health or safety (TBT); Quality requirements (TBT); Harmonization (TBT)</t>
  </si>
  <si>
    <r>
      <rPr>
        <sz val="11"/>
        <rFont val="Calibri"/>
      </rPr>
      <t>https://members.wto.org/crnattachments/2022/TBT/RWA/22_7858_00_e.pdf
https://www.rsb.gov.rw/standards/draft-standards-for-public-review/public-review-notice-from-21-10-22-to-21-11-22</t>
    </r>
  </si>
  <si>
    <t>DRS 511: 2022, Clay flooring tiles — Specification</t>
  </si>
  <si>
    <t xml:space="preserve">This Draft Rwanda Standard specifies requirements, sampling and test methods for flooring tiles._x000D_
</t>
  </si>
  <si>
    <t>Building blocks and bricks (HS code(s): 681011); CONSTRUCTION MATERIALS AND BUILDING (ICS code(s): 91)</t>
  </si>
  <si>
    <t>91 - CONSTRUCTION MATERIALS AND BUILDING</t>
  </si>
  <si>
    <r>
      <rPr>
        <sz val="11"/>
        <rFont val="Calibri"/>
      </rPr>
      <t>https://members.wto.org/crnattachments/2022/TBT/RWA/22_7857_00_e.pdf
https://www.rsb.gov.rw/standards/draft-standards-for-public-review</t>
    </r>
  </si>
  <si>
    <t>Thailand</t>
  </si>
  <si>
    <t>Draft MOPH Notification, B.E, entitled "Re: Criteria and method for posting a notice or informing the purchaser about rules of prohibition to sell kratom leaves or food containing kratom leaves as raw materials or ingredients to legally protected persons" </t>
  </si>
  <si>
    <t>The Ministry of Public Health (MOPH) is proposing to revise the MOPH Notification concerning " Re: Criteria and method for posting a notice or informing the purchaser about rules of prohibition to sell kratom leaves or food containing kratom leaves as raw materials or ingredients to legally protected persons " as follows:1. Clause 3 A seller of Kratom leaves or food containing kratom leaves as raw materials or ingredients shall have a duty to post a notice or to give information at the selling place about rules of prohibition to sell to the person under the first paragraph of Section 24 as the following:(a) to be posted at a conspicuous location, with appropriately size to the selling place.(b)  Declaration of the post with statement of “Do not sell Kratom leaves or food containing Kratom leaves as raw materials or ingredients to; (1) A person under eighteen years old; (2) A pregnant woman; (3) A lactating womanwhich evidence shall be checked before purchase”2. Clause 4 A seller of kratom leaves or food containing kratom leaves as raw materials or ingredients to be sold via electronic commerce or internet marketing shall display or inform a purchaser about rules of prohibition to sell to the person under the first paragraph Section 24 in the first phrase shall follow, mutatis mutandis as stated in Clause 33. Clause 5 In case of sale of kratom leaves or food containing kratom leaves as raw materials or ingredients by methods or manners other than Clause 3 and Clause 4, a seller shall have a duty to inform a purchaser in by verbal or writing manners that the seller does not sell kratom leaves or food containing kratom leaves as raw materials or ingredients to a person under 18 years old, a pregnant woman and a lactating woman.4. This notification shall come into force as from the day following the date of its publication in the Thai Royal Gazette.</t>
  </si>
  <si>
    <t>Kratom leaves or food containing kratom leaves as raw materials or ingredients</t>
  </si>
  <si>
    <r>
      <rPr>
        <sz val="11"/>
        <rFont val="Calibri"/>
      </rPr>
      <t>https://members.wto.org/crnattachments/2022/TBT/THA/22_7801_00_x.pdf</t>
    </r>
  </si>
  <si>
    <t>Egypt</t>
  </si>
  <si>
    <t>Draft of Egyptian standard "Varnishes used for electrical insulation - Part 2: Methods of test" </t>
  </si>
  <si>
    <t>This draft of Egyptian standard Specifies methods of test to be used for testing varnishes used for electrical insulation. This includes methods of test to be applied before and others to be applied after drying and/or curing of the varnish.Worth mentioning is that this draft standard is technically identical with IEC 60464-2:2014      </t>
  </si>
  <si>
    <t>Other standards related to electricity and magnetism (ICS code(s): 17.220.99); Insulating materials in general (ICS code(s): 29.035.01)</t>
  </si>
  <si>
    <t>17.220.99 - Other standards related to electricity and magnetism; 29.035.01 - Insulating materials in general</t>
  </si>
  <si>
    <t>Other (TBT); Protection of the environment (TBT); Protection of human health or safety (TBT); Quality requirements (TBT)</t>
  </si>
  <si>
    <t>DEAS 1107:2022, Code of practice for the production, handling and processing of dried fruits and Vegetables, First Edition</t>
  </si>
  <si>
    <t>This code of practice applies to fruits and vegetables that have been dried by natural or artificial means or a combination of both. This code does not apply to fruits and vegetables commonly known as "dehydrated fruits and vegetables" with moisture content not exceeding 5 %.</t>
  </si>
  <si>
    <t>Fruit, dried, other than that of headings 08.01 to 08.06; mixtures of nuts or dried fruits of this Chapter. (HS code(s): 0813); Fruits. Vegetables (ICS code(s): 67.080)</t>
  </si>
  <si>
    <t>0813 - Dried apricots, prunes, apples, peaches, pears, papaws "papayas", tamarinds and other edible fruits, and mixtures of edible and dried fruits or of edible nuts (excl. nuts, bananas, dates, figs, pineapples, avocados, guavas, mangoes, mangosteens, citrus fruit and grapes, unmixed)</t>
  </si>
  <si>
    <t>67.080 - Fruits. Vegetables</t>
  </si>
  <si>
    <t>Harmonization (TBT); Quality requirements (TBT)</t>
  </si>
  <si>
    <r>
      <rPr>
        <sz val="11"/>
        <rFont val="Calibri"/>
      </rPr>
      <t>https://members.wto.org/crnattachments/2022/TBT/TZA/22_7886_00_e.pdf</t>
    </r>
  </si>
  <si>
    <t>Quality requirements (TBT); Harmonization (TBT)</t>
  </si>
  <si>
    <t>DEAS 1110:2022, Fruits and vegetable chutney — Specification, First Edition</t>
  </si>
  <si>
    <t>This draft East African Standard specifies the requirements, sampling and test methods for fruit and/or vegetable chutney intended for human consumption.</t>
  </si>
  <si>
    <t>- Other (HS code(s): 200190); Fruits. Vegetables (ICS code(s): 67.080)</t>
  </si>
  <si>
    <t>200190 - Vegetables, fruit, nuts and other edible parts of plants, prepared or preserved by vinegar or acetic acid (excl. cucumbers and gherkins)</t>
  </si>
  <si>
    <t>Reducing trade barriers and facilitating trade (TBT); Quality requirements (TBT); Protection of human health or safety (TBT); Consumer information, labelling (TBT)</t>
  </si>
  <si>
    <r>
      <rPr>
        <sz val="11"/>
        <rFont val="Calibri"/>
      </rPr>
      <t>https://members.wto.org/crnattachments/2022/TBT/TZA/22_7901_00_e.pdf</t>
    </r>
  </si>
  <si>
    <t>DEAS 1108:2022, Fruits chips and crisps — Specification, First Edition</t>
  </si>
  <si>
    <t>This East African Standard specifies the requirements, sampling and test methods for fruit chips and crisps prepared by either deep frying or baking offered for direct consumption or for further processing. It does not apply to dried fruits or crisps which have been produced by drying processes for which other standards apply.</t>
  </si>
  <si>
    <t>- Potatoes (HS code(s): 200520); Fruits. Vegetables (ICS code(s): 67.080)</t>
  </si>
  <si>
    <t>200520 - Potatoes, prepared or preserved otherwise than by vinegar or acetic acid (excl. frozen)</t>
  </si>
  <si>
    <r>
      <rPr>
        <sz val="11"/>
        <rFont val="Calibri"/>
      </rPr>
      <t>https://members.wto.org/crnattachments/2022/TBT/TZA/22_7891_00_e.pdf</t>
    </r>
  </si>
  <si>
    <t>Draft of Egyptian standard "Electric cables for photovoltaic systems with a voltage rating of 1,5 kV DC"</t>
  </si>
  <si>
    <t>This draft of Egyptian standard applies to single-core cross-linked insulated power cables with cross-linked sheath. These cables are for use at the direct current (DC) side of photovoltaic systems, with a rated DC voltage up to and including 1,5 kV between conductors and between conductor and earth. This document includes halogen free low smoke cables and cables that can contain halogens.The cables are suitable to be used with Class II equipment as defined in IEC 61140.The cables are designed to operate at a normal continuous maximum conductor temperature of 90 °C. The permissible period of use at a maximum conductor temperature of 120 °C is limited to 20 000 h.NOTE The expected period of use under normal usage conditions as specified in this document is at least 25 years.Worth mentioning is that this draft standard is technically identical with IEC 62930/2017</t>
  </si>
  <si>
    <t>Solar energy engineering (ICS code(s): 27.160); Cables (ICS code(s): 29.060.20)</t>
  </si>
  <si>
    <t>27.160 - Solar energy engineering; 29.060.20 - Cables</t>
  </si>
  <si>
    <t>Other (TBT); Protection of human health or safety (TBT)</t>
  </si>
  <si>
    <t>Draft of Egyptian standard ES 8079 "organic fertilizers- specifications" </t>
  </si>
  <si>
    <t>This draft of Egyptian standard specifies requirements, sampling, test methods for organic fertilizers.Worth mentioning is that this draft standard has been formulated and complies with :Regulation (EU) 2019/1009 -- Directive 2008/98/EC- Regulation EC 1069/2009- ARSO standard No. 1490/2020  </t>
  </si>
  <si>
    <t>Fertilizers (ICS code(s): 65.080)</t>
  </si>
  <si>
    <t>65.080 - Fertilizers</t>
  </si>
  <si>
    <t>Other (TBT); Quality requirements (TBT); Protection of the environment (TBT); Protection of human health or safety (TBT)</t>
  </si>
  <si>
    <t>Draft of Egyptian standard "Varnishes used for electrical insulation – Part 1: Definitions and general requirements"</t>
  </si>
  <si>
    <t>This draft of Egyptian standard relates to varnishes used for electrical insulation. All varnishes contain solvent. The varnishes may be used for finishing or impregnating applications, and may be dried or dried and cured at ambient temperatures.Worth mentioning is that this draft standard is technically identical with IEC 60464-1:2013. </t>
  </si>
  <si>
    <t>Insulating materials in general (ICS code(s): 29.035.01)</t>
  </si>
  <si>
    <t>29.035.01 - Insulating materials in general</t>
  </si>
  <si>
    <t>Draft Commission Regulation amending Regulation (EC) No 1223/2009 of the European Parliament and of the Council as regards the use in cosmetic products of certain substances classified as carcinogenic, mutagenic or toxic for reproduction</t>
  </si>
  <si>
    <t>The draft measure is required to enact the prohibition to use, as cosmetic ingredients, substances classified as carcinogenic, mutagenic or toxic for reproduction (CMR) by Commission Regulation (EU) No 2022/692, which has been adopted based on the CLP Regulation and will apply from 1 December 2023. The amendment of the Cosmetics Regulation is, therefore, needed to transpose the new CMRs classification provided by Commission Regulation (EU) No 2022/692. </t>
  </si>
  <si>
    <t>Cosmetics</t>
  </si>
  <si>
    <t>71.100.70 - Cosmetics. Toiletries</t>
  </si>
  <si>
    <r>
      <rPr>
        <sz val="11"/>
        <rFont val="Calibri"/>
      </rPr>
      <t>https://members.wto.org/crnattachments/2022/TBT/EEC/22_7878_00_e.pdf
https://members.wto.org/crnattachments/2022/TBT/EEC/22_7878_01_e.pdf</t>
    </r>
  </si>
  <si>
    <t>DEAS 1109:2022,Fruit and vegetable ketchup — Specification, First Edition</t>
  </si>
  <si>
    <t>This East African Standard specifies the requirements, sampling and test methods for fruit and/or vegetable ketchup intended for human consumption as condiment and ingredient for food. This standard does not apply to tomato ketchup as it is covered in EAS 66-2</t>
  </si>
  <si>
    <t>- Tomato ketchup and other tomato sauces (HS code(s): 210320); Fruits. Vegetables (ICS code(s): 67.080)</t>
  </si>
  <si>
    <t>210320 - Tomato ketchup and other tomato sauces</t>
  </si>
  <si>
    <r>
      <rPr>
        <sz val="11"/>
        <rFont val="Calibri"/>
      </rPr>
      <t>https://members.wto.org/crnattachments/2022/TBT/TZA/22_7896_00_e.pdf</t>
    </r>
  </si>
  <si>
    <t>DRS 514-3: 2022, Compressed earth blocks — Part 3: Test methods</t>
  </si>
  <si>
    <t>This Draft Rwanda Standard specifies test methods for verification of the characteristics of compressed earth blocks intended for house construction.</t>
  </si>
  <si>
    <t>Building blocks and bricks (HS code(s): 681011); Mineral materials and products (ICS code(s): 91.100.15)</t>
  </si>
  <si>
    <t>91.100.15 - Mineral materials and products</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</si>
  <si>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</si>
  <si>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https://members.wto.org/crnattachments/2022/TBT/RWA/22_7854_00_e.pdf
https://www.rsb.gov.rw/standards/draft-standards-for-public-review</t>
    </r>
  </si>
  <si>
    <t>DRS 515: 2022, Natural stone — Terminology and classification</t>
  </si>
  <si>
    <t xml:space="preserve">This Draft Rwanda Standard defines the recommended terminology covering scientific and technical terms, test methods, products, and the classification of natural stones._x000D_
This document does not cover roofing slate._x000D_
</t>
  </si>
  <si>
    <t>(HS code(s): 6801); Construction materials and building (Vocabularies) (ICS code(s): 01.040.91); Mineral materials and products (ICS code(s): 91.100.15)</t>
  </si>
  <si>
    <t>6801 - Setts, curbstones and flagstones, of natural stone (excl. slate)</t>
  </si>
  <si>
    <t>01.040.91 - Construction materials and building (Vocabularies); 91.100.15 - Mineral materials and products</t>
  </si>
  <si>
    <t>Prevention of deceptive practices and consumer protection (TBT); Consumer information, labelling (TBT); Protection of human health or safety (TBT); Protection of the environment (TBT); Quality requirements (TBT); Reducing trade barriers and facilitating trade (TBT)</t>
  </si>
  <si>
    <r>
      <rPr>
        <sz val="11"/>
        <rFont val="Calibri"/>
      </rPr>
      <t>https://members.wto.org/crnattachments/2022/TBT/RWA/22_7852_00_e.pdf
https://www.rsb.gov.rw/standards/draft-standards-for-public-review/public-review-notice-from-21-10-22-to-21-11-22</t>
    </r>
  </si>
  <si>
    <t>Draft of Egyptian standard ES 1395 "Flexible sheets for waterproofing - Reinforced bitumen sheets for roof waterproofing - Definitions and characteristics" </t>
  </si>
  <si>
    <t>This draft of Egyptian standard specifies definitions and characteristics for flexible reinforced bitumen sheets for which the intended use is roofing. This covers sheets used as top layers, intermediate layers and underlayers. It does not cover reinforced bitumen sheets for waterproofing used as underlays for discontinuous roofing._x000D_
This draft Standard does not cover waterproofing sheets which are intended to be used fully bonded under bituminous products (e.g. asphalt) directly applied at high temperature, specified by EN 14695.Worth mentioning is that this draft standard is technically identical with EN 13707/2013</t>
  </si>
  <si>
    <t>Construction materials and building (Vocabularies) (ICS code(s): 01.040.91); Binders. Sealing materials (ICS code(s): 91.100.50)</t>
  </si>
  <si>
    <t>01.040.91 - Construction materials and building (Vocabularies); 91.100.50 - Binders. Sealing materials</t>
  </si>
  <si>
    <t>Draft of Egyptian standard "environmental performance label for paints (EPl) – requirements " </t>
  </si>
  <si>
    <t>This draft of Egyptian standard is concerned with the requirements of the environmental performance card in paints and varnishes in terms of the content of volatile substances, the limits of hazardous substances and formaldehyde, and the form of the label for these requirements. It also includes the test methods.Worth mentioning is that this draft standard complies with the following:·         2014/312/EU Commission decision of 28 May 2014 establishing the ecological criteria for the award of the EU ECO label for indoor and outdoor paints and varnishes (notified under document C(2014) 3429) (text with EEA relevance)Directive 2004/42/CE of the European parliament and of the council of 21 April 2004 on the limitation of emissions of volatile organic compounds due to the use of organic solvents in certain paints and varnishes and vehicle refinishing products and amending Directive 1999/13/EC       </t>
  </si>
  <si>
    <t>Paints and varnishes (ICS code(s): 87.040)</t>
  </si>
  <si>
    <t>87.040 - Paints and varnishes</t>
  </si>
  <si>
    <t>Protection of the environment (TBT); Other (TBT)</t>
  </si>
  <si>
    <t>Draft of Egyptian standard “ES 6575" Safety requirements of Household and similar electrical appliances - Particular requirements for dishwashers“</t>
  </si>
  <si>
    <t>This draft of Egyptian standard concerned with the safety of electric dishwashers for household and similar purposes that are intended for domestic use designed for washing and rinsing dishes, cutting tools and other containers, and its rated voltage is not more than 250 volts for single-sided appliances and 480 volts for other appliances.Appliances intended for normal household and similar use which can also be used by private persons in shops, light industry and farms fall within the scope of this standard. However, if the appliance is intended for professional use for washing and rinsing dishes, cutlery and other utensils used for commercial purposes, the appliance is not considered for home use.This standard is concerned, whenever practical, with the common hazards resulting from appliances, which all persons face in and around the home. In general, this standard does not take into account the following cases:Unsupervised use of devices by young children or people with special needs.Young children playing with devices.Worth mentioning is that this draft standard is technically identical with modification with  IEC 60335-2-5:2012+AMD1:2018</t>
  </si>
  <si>
    <t>Domestic safety (ICS code(s): 13.120); Dishwashers (ICS code(s): 97.040.40)</t>
  </si>
  <si>
    <t>13.120 - Domestic safety; 97.040.40 - Dishwashers</t>
  </si>
  <si>
    <t>Other (TBT); Protection of human health or safety (TBT); Protection of the environment (TBT); Quality requirements (TBT)</t>
  </si>
  <si>
    <t>DRS 514-4: 2022, Compressed earth blocks — Part 4: Code of practice for production and construction</t>
  </si>
  <si>
    <t>This Draft Rwanda Standard describes the processes relating to the production of compressed earth blocks (CEBs) and their use in design and construction of housing units. The draft standard is not applicable in areas subject to earthquakes, floods or cyclones to an extent that requires the application of appropriate rules in order to avoid major damage.</t>
  </si>
  <si>
    <r>
      <rPr>
        <sz val="11"/>
        <rFont val="Calibri"/>
      </rPr>
      <t>https://members.wto.org/crnattachments/2022/TBT/RWA/22_7853_00_e.pdf
https://www.rsb.gov.rw/standards/draft-standards-for-public-review</t>
    </r>
  </si>
  <si>
    <t>Rules of Origin for Goods Imported Into the United States</t>
  </si>
  <si>
    <t>Final rule; technical corrections - This document sets forth technical corrections to U.S. Customs and Border Protection (CBP) regulations to reflect recent changes in the Harmonized Tariff Schedule of the United States. The affected provisions, which are based in part on specified changes in tariff classification, comprise a codified system used for determining: the country of origin for marking purposes for goods imported under the Agreement Between the United States of America, the United Mexican States, and Canada (USMCA); determining the country of origin of imported goods for the purposes specified in paragraph 1 of Annex 311 of the North American Free Trade Agreement (NAFTA) for outstanding pending NAFTA claims; determining whether an imported good is a new or different article of commerce under the United States-Morocco Free Trade Agreement and the United States-Bahrain Free Trade Agreement; and for determining the country of origin of textile and apparel products (other than those of Israel).</t>
  </si>
  <si>
    <t>Imported goods; Packaging and distribution of goods in general (ICS code(s): 55.020); Processes of the textile industry (ICS code(s): 59.020); Products of the textile industry (ICS code(s): 59.080); Clothes (ICS code(s): 61.020)</t>
  </si>
  <si>
    <t>55.020 - Packaging and distribution of goods in general; 59.020 - Processes of the textile industry; 59.080 - Products of the textile industry; 61.020 - Clothes</t>
  </si>
  <si>
    <t>Reducing trade barriers and facilitating trade (TBT)</t>
  </si>
  <si>
    <t>Packaging</t>
  </si>
  <si>
    <r>
      <rPr>
        <sz val="11"/>
        <rFont val="Calibri"/>
      </rPr>
      <t>https://members.wto.org/crnattachments/2022/TBT/USA/22_7879_00_e.pdf</t>
    </r>
  </si>
  <si>
    <t>The draft Resolution of the Cabinet of Ministers of Ukraine "On approval of the Technical Regulation establishing ecodesign requirements for light sources and separate control gears"</t>
  </si>
  <si>
    <t>This Technical Regulation will establish ecodesign requirements for placing on the market of light sources and separate control gears. The requirements will also apply to light sources and separate control gears placed on the market as part of a product.The Technical Regulation is based on Commission Regulation (EU) 2019/2020 of 1 October 2019 laying down ecodesign requirements for light sources and separate control gears pursuant to Directive 2009/125/EC of the European Parliament and of the Council and repealing Commission Regulations (EC) No 244/2009, (EC) No 245/2009 and (EU) No 1194/2012.The adoption of the Technical Regulation is aimed at ensuring the improvement of energy and environmental characteristics for light sources and separate control gears, which as a result will allow gradually displace from the market the most energy-intensive products and products with the greatest negative impact on the environment, in accordance with the updated EU legislation.After the adoption of the draft Resolution, the following Resolutions will be repealed:Resolution of the Cabinet of Ministers of Ukraine No. 734 " On Approval of the Technical Regulation on Ecodesign Requirements for Non-directional Household Lamps " of August 14, 2019, Resolution of the Cabinet of Ministers of Ukraine No. 264 " On Approval of the Technical Regulation on Ecodesign Requirements for Directional Lamps, Light Emitting Diode Lamps and Related Equipment" of March 27, 2019 (G/TBT/N/UKR/123) , Resolution of the Cabinet of Ministers of Ukraine No. 741 " On Approval of the Technical Regulation on Ecodesign Requirements for Fluorescent Lamps without Integrated Ballast, for High Intensity Discharge Lamps, and for Ballasts and Luminaires Able to Operate Such Lamps" of August 14, 2019. </t>
  </si>
  <si>
    <t>Light sources and separate control gears</t>
  </si>
  <si>
    <t>Consumer information, labelling (TBT); Quality requirements (TBT); Harmonization (TBT); Cost saving and productivity enhancement (TBT); Protection of the environment (TBT)</t>
  </si>
  <si>
    <r>
      <rPr>
        <sz val="11"/>
        <rFont val="Calibri"/>
      </rPr>
      <t>https://members.wto.org/crnattachments/2022/TBT/UKR/22_7880_00_x.pdf
https://members.wto.org/crnattachments/2022/TBT/UKR/22_7880_01_x.pdf
https://members.wto.org/crnattachments/2022/TBT/UKR/22_7880_02_x.pdf
https://members.wto.org/crnattachments/2022/TBT/UKR/22_7880_03_x.pdf
https://members.wto.org/crnattachments/2022/TBT/UKR/22_7880_04_x.pdf
https://members.wto.org/crnattachments/2022/TBT/UKR/22_7880_05_x.pdf
https://members.wto.org/crnattachments/2022/TBT/UKR/22_7880_06_x.pdf
https://members.wto.org/crnattachments/2022/TBT/UKR/22_7880_07_x.pdf
https://saee.gov.ua/uk/activity/rehulyatorna-diyalnist</t>
    </r>
  </si>
  <si>
    <t>Draft of Egyptian standard "Charging cables for electric vehicles of rated voltages up to and including 0,6/1 kV – Part 1: General requirements" </t>
  </si>
  <si>
    <t>This draft of Egyptian standard specifies construction, dimensions and test requirements for cables with extruded insulation and sheath having a voltage rating of up to and including 0,6/1 kV AC or up to and including 1 500 V DC for flexible applications under harsh conditions for the power supply between the electricity supply point of the charging station and the electric vehicle (EV)._x000D_
The EV charging cable is intended to supply power and, if needed, communication (for details see the IEC 62196 series and IEC 61851-1) to an EV or plug-in hybrid vehicle (PHEV). The charging cables are applicable for charging modes 1 to 4 of IEC 61851-1. Ordinary duty cables with rated voltage 300/500 V are only permitted for charging mode 1 of IEC 61851-1. Maximum conductor temperature for the cables in this part of IEC 62893 is 90 ºC._x000D_
The particular types of cables are specified in IEC 62893-3 (modes 1 to 3 for AC charging) and in the future IEC 62893-4 (mode 4 for DC charging)._x000D_
These parts are collectively referred to hereafter as “the particular specifications”._x000D_
The test methods specified are given in IEC 62893-2, IEC 60245-2, IEC 60332-1-2, IEC 62821-1:2015, Annex B, and in the relevant parts of IEC 60811, as listed in the normative references.Worth mentioning is that this draft standard is technically identical with IEC 60702-1:2002/AMD1:2015</t>
  </si>
  <si>
    <t>Cables (ICS code(s): 29.060.20); Electric road vehicles (ICS code(s): 43.120)</t>
  </si>
  <si>
    <t>29.060.20 - Cables; 43.120 - Electric road vehicles</t>
  </si>
  <si>
    <t>Fees for the Administration of the Toxic Substances Control Act 
(TSCA)</t>
  </si>
  <si>
    <t>Supplemental notice of proposed rulemaking - The Environmental Protection Agency (EPA) is issuing this document to modify and supplement its proposed rule issued on 11 January 2021, in which the Agency proposed updates and adjustments to the 2018 Fee Rule established under the Toxic Substances Control Act (TSCA). With over five years of experience administering the TSCA amendments of 2016, EPA is publishing this document to ensure that the fees charged accurately reflect the level of effort and resources needed to implement TSCA in the manner envisioned by Congress when it reformed the law. Additionally, the purpose of this document is to propose narrowing certain proposed exemptions for entities subject to the EPA-initiated risk evaluation fees and propose exemptions for the test rule fee activities; to propose modifications to the self- identification and reporting requirements for EPA-initiated risk evaluation and test rule fees; to propose a partial refund of fees for premanufacture notices withdrawn at any time after the first 10 business days during the assessment period of the chemical; to propose modifications to EPA's proposed methodology for the production volume- based fee allocation for EPA-initiated risk evaluation fees in any scenario where a consortium is not formed; to propose expanding the fee requirements to companies required to submit information for test orders; to propose modifying the fee payment obligations to require payment by processors subject to test orders and enforceable consent agreements (ECA); to propose extending the timeframe for test order and test rule payments; as well as to propose changes to the fee amounts and the estimate of EPA's total costs for administering TSCA.</t>
  </si>
  <si>
    <t>Administrative fees; toxic substances control; Production in the chemical industry (ICS code(s): 71.020); Products of the chemical industry (ICS code(s): 71.100); Petroleum products in general (ICS code(s): 75.080)</t>
  </si>
  <si>
    <t>71.020 - Production in the chemical industry; 71.100 - Products of the chemical industry; 75.080 - Petroleum products in general</t>
  </si>
  <si>
    <r>
      <rPr>
        <sz val="11"/>
        <rFont val="Calibri"/>
      </rPr>
      <t>https://members.wto.org/crnattachments/2022/TBT/USA/22_7882_00_e.pdf</t>
    </r>
  </si>
  <si>
    <t>Ghana</t>
  </si>
  <si>
    <t>DGS 180: 2022  Paints and Varnishes – Specification for oil paint</t>
  </si>
  <si>
    <t>This Ghana Standard specifies the requirements, methods of sampling and test for ready mixed decorative oil paint for interior and exterior use.</t>
  </si>
  <si>
    <t>Paints and varnishes (ICS code(s): 87.040) </t>
  </si>
  <si>
    <t>Consumer information, labelling (TBT); Protection of human health or safety (TBT); Protection of the environment (TBT); Quality requirements (TBT); Prevention of deceptive practices and consumer protection (TBT); Reducing trade barriers and facilitating trade (TBT)</t>
  </si>
  <si>
    <r>
      <rPr>
        <sz val="11"/>
        <rFont val="Calibri"/>
      </rPr>
      <t>https://members.wto.org/crnattachments/2022/TBT/GHA/22_7927_00_e.pdf
https://swpgh-my.sharepoint.com/:w:/g/personal/nanaama_dougan_gsa_gov_gh/EbDhZCtyKG9IvuD-Q8XiEPkBxjpKZf5aQufzb5xu8Eeo1Q?e=89cmzF</t>
    </r>
  </si>
  <si>
    <t>Draft of Egyptian standard ES 6496 "compost- specifications"</t>
  </si>
  <si>
    <t>This draft of Egyptian standard specifies requirements, sampling, test methods for compost.Worth mentioning is that this draft standard complies with :- Regulation (EU) 2019/1009- IS 16556 /2016</t>
  </si>
  <si>
    <t>Chinese Taipei</t>
  </si>
  <si>
    <t>Draft Amendments to Technical Specification for Type Approval of Diaphragm Gas Meters</t>
  </si>
  <si>
    <t>The Technical Specification for Type Approval of Diaphragm Gas Meters was promulgated and implemented on November 19, 2003, and the latest revision date was October 27, 2017. As gas meters with electronic indicating devices were recently introduced in the domestic market, the BSMI proposes to amend The Technical Specification for Type Approval of Diaphragm Gas Meters in accordance with OIML R 137:2012 to ensure the accuracy of diaphragm gas meters.</t>
  </si>
  <si>
    <t>- Gas meters (HS code(s): 902810)</t>
  </si>
  <si>
    <t>902810 - Gas meters, incl. calibrating meters therefor</t>
  </si>
  <si>
    <t>Prevention of deceptive practices and consumer protection (TBT)</t>
  </si>
  <si>
    <t>Metrology</t>
  </si>
  <si>
    <r>
      <rPr>
        <sz val="11"/>
        <rFont val="Calibri"/>
      </rPr>
      <t>https://members.wto.org/crnattachments/2022/TBT/TPKM/22_7785_00_e.pdf
https://members.wto.org/crnattachments/2022/TBT/TPKM/22_7785_00_x.pdf</t>
    </r>
  </si>
  <si>
    <t>Saudi Arabia, Kingdom of</t>
  </si>
  <si>
    <t>Motor Vehicles-Intelligent Transportation System (ITS) - Telematics Requirements</t>
  </si>
  <si>
    <t>This standard is concerned both individual components as well as system environment intended to be used in Public transport vehicles, Goods transport vehicles and vehicles used for general purpose by the government entities in their fleet.</t>
  </si>
  <si>
    <t>Road vehicles in general (ICS code(s): 43.020); Road vehicle systems (ICS code(s): 43.040)</t>
  </si>
  <si>
    <t>43.020 - Road vehicles in general; 43.040 - Road vehicle systems</t>
  </si>
  <si>
    <t>National security requirements (TBT); Protection of human health or safety (TBT)</t>
  </si>
  <si>
    <r>
      <rPr>
        <sz val="11"/>
        <rFont val="Calibri"/>
      </rPr>
      <t>https://members.wto.org/crnattachments/2022/TBT/SAU/22_7786_00_e.pdf</t>
    </r>
  </si>
  <si>
    <t>Survival Craft Equipment--Update to Type Approval Requirements</t>
  </si>
  <si>
    <t>Final rule - The Coast Guard is updating the type approval requirements for certain types of equipment that survival craft are required to carry on U.S.-flagged vessels. This rule will remove Coast Guard type approval requirements for nine of these types of survival craft equipment and replace them with the requirement that the manufacturer self-certify that the equipment complies with a consensus standard. Type approval is the primary process for equipment and materials to receive Coast Guard approval. Updating type approval requirements for survival craft equipment will result in cost savings to equipment manufacturers, vessel owners and operators, and the Coast Guard.</t>
  </si>
  <si>
    <t>Survival craft equipment; Other protective equipment (ICS code(s): 13.340.99); Shipbuilding and marine structures in general (ICS code(s): 47.020); Seagoing vessels (ICS code(s): 47.040)</t>
  </si>
  <si>
    <t>13.340.99 - Other protective equipment; 47.020 - Shipbuilding and marine structures in general; 47.040 - Seagoing vessels</t>
  </si>
  <si>
    <r>
      <rPr>
        <sz val="11"/>
        <rFont val="Calibri"/>
      </rPr>
      <t>https://members.wto.org/crnattachments/2022/TBT/USA/22_7794_00_e.pdf</t>
    </r>
  </si>
  <si>
    <t>India</t>
  </si>
  <si>
    <t>Requirement of Registration of foreign food manufacturing facilities as per regulation 18 of Food Safety and Standards (Import) Regulations, 2017</t>
  </si>
  <si>
    <t>Registration of foreign food manufacturing facilities intending to export to India the food commodities as provided in para 4 above, shall be made mandatory as per regulation 18 of Food Safety and Standards (Import) Regulations, 2017. Competent Authorities of the exporting countries have to provide the list of such establishment</t>
  </si>
  <si>
    <t>Food products:-(i)        Milk and Milk Products;ii)         Meat and Meat Products including Poultry, Fish and their products;iii)         Egg Powderiv)        Infant Food;v)         Nutraceuticals.</t>
  </si>
  <si>
    <r>
      <rPr>
        <sz val="11"/>
        <rFont val="Calibri"/>
      </rPr>
      <t>https://members.wto.org/crnattachments/2022/TBT/IND/22_7742_00_e.pdf</t>
    </r>
  </si>
  <si>
    <t>New Zealand</t>
  </si>
  <si>
    <t>Proposed measures to reduce the environmental impact of fluorinated gases consultation document:_x000D_
https://environment.govt.nz/publications/proposed-measures-to-reduce-the-environmental-impact-of-fluorinated-gases-consultation-document_x000D_
39 pages in English (Relevant pages on the prohibitions are pages 23 – 27)</t>
  </si>
  <si>
    <t>The attached consultation document outlines New Zealand’s proposals to reduce emissions from Fluorinated gases and refrigerants. This includes proposals for a mandatory product stewardship scheme for refrigerants, and stepped prohibitions on both the import and sale of goods containing hydrofluorocarbon (HFC) refrigerants (referred to as pre-charged equipment).A proposed prohibition on the import and sale of pre‐charged equipment would ensure that the use of refrigerants with high global warming potentials (GWPs) would not continue once alternatives are available, while a phased approach would also avoid the need to immediately transition to lower‐GWP alternatives and address the financial burden associated with transitioning equipment.These proposed prohibitions would work by imposing a GWP limit on specific classes of goods after specific dates. After these dates, the described goods would not be able to be imported or sold if they contained a HFC refrigerant with a GWP at or above the specified level. The current proposed timeline would impose prohibitions in three tranches: 1 January 2025, 1 January 2028, and 1 January 2032. The prohibition timeline proposed in the consultation document was formed based on external expertise, advice from industry groups, and other government policies.   </t>
  </si>
  <si>
    <t>Notification covers the following products, classified in various HS codes under 8415, 8418, 8479, 8609, 8704, and 8902:Household refrigerators DehumidifiersHousehold and small commercial air‐conditioning &amp; heat pumpsVehicle air‐conditioning (excluding trains and buses)Passenger vehicle air‐conditioning (e.g., trains and buses)Heavy commercial and industrial air‐conditioningCommercial refrigeration (e.g., food retail, supermarkets &amp; self‐contained cabinets)Commercial refrigeration (e.g., Transport refrigeration (e.g., refrigerated trucks, shipping containers, fishing boats and reefer vessels)Industrial refrigeration (e.g., stationary refrigerant systems with rated capacity &gt;40kW excluding applications below ‐50°C)</t>
  </si>
  <si>
    <t>8415 - Air conditioning machines comprising a motor-driven fan and elements for changing the temperature and humidity, incl. those machines in which the humidity cannot be separately regulated; parts thereof; 8418 - Refrigerators, freezers and other refrigerating or freezing equipment, electric or other; heat pumps; parts thereof (excl. air conditioning machines of heading 8415); 8479 - Machines and mechanical appliances having individual functions, not specified or included elsewhere in this chapter; parts thereof; 8609 - Containers, incl. containers for the transport of fluids, specially designed and equipped for carriage by one or more modes of transport; 8704 - Motor vehicles for the transport of goods, incl. chassis with engine and cab; 8902 - Fishing vessels; factory ships and other vessels for processing or preserving fishery products (excl. fishing boats for sport)</t>
  </si>
  <si>
    <t>China</t>
  </si>
  <si>
    <t>National Standard of the P.R.C., Cotton—Saw Ginned Upland Cotton</t>
  </si>
  <si>
    <t>This document specifies the terms and definitions, quality requirements, sampling requirements, inspection methods, inspection rules, inspection certificates, packaging and marking requirements of saw ginned upland cotton._x000D_
This document applies to the production, acquisition, processing, trading, storage and use of saw ginned upland cotton.</t>
  </si>
  <si>
    <t>Saw ginned upland cotton (HS code(s): 5201); (ICS code(s): 59.060.10)</t>
  </si>
  <si>
    <t>5201 - Cotton, neither carded nor combed</t>
  </si>
  <si>
    <t>59.060.10 - Natural fibres</t>
  </si>
  <si>
    <r>
      <rPr>
        <sz val="11"/>
        <rFont val="Calibri"/>
      </rPr>
      <t>https://members.wto.org/crnattachments/2022/TBT/CHN/22_7744_00_x.pdf</t>
    </r>
  </si>
  <si>
    <t>KS 835-2:2022 Methods of test for textile floor coverings.   Part 2 Determination of constructional details.</t>
  </si>
  <si>
    <t>This Part 2 of this Kenya Standard specifies methods for the determination of constructional details of textile floor coverings. The standard covers determination of loop length and turf length of Pile of Textile Floor Covering.</t>
  </si>
  <si>
    <t>Non-textile floor coverings (ICS code(s): 97.150)</t>
  </si>
  <si>
    <t>97.150 - Non-textile floor coverings</t>
  </si>
  <si>
    <t>Consumer information, labelling (TBT); Prevention of deceptive practices and consumer protection (TBT); Quality requirements (TBT); Reducing trade barriers and facilitating trade (TBT); Cost saving and productivity enhancement (TBT)</t>
  </si>
  <si>
    <r>
      <rPr>
        <sz val="11"/>
        <rFont val="Calibri"/>
      </rPr>
      <t>https://members.wto.org/crnattachments/2022/TBT/KEN/22_7738_00_e.pdf</t>
    </r>
  </si>
  <si>
    <t>National Standard of the P.R.C., Minimum Allowable Values of Energy Efficiency and Energy Efficiency Grades for displays (terminals)</t>
  </si>
  <si>
    <t>This document specifies the minimum allowable values of energy efficiency, energy efficiency grades, energy efficiency calculations and test methods of displays (terminals)._x000D_
This document applies to the AC or DC-powered plat-panel and curved displays that mainly serve to display video, image or text information, including general-purpose displays and commercial displays working with liquid crystal (LCD) and organic light emitting diode (OLED) respectively._x000D_
This document applies to AC-powered LED display terminals working with LED, with the pixel spacing not exceeding (including) 2.5 mm, and the maximum brightness not exceeding 3,000 cd/m2._x000D_
This document does not apply to the display devices with the screen size less than 11.6 inches, monitors dedicated to image evaluation in TV program shooting, production and broadcasting, dual-screen displays, special-purpose displays for virtual reality (AR/VR/MR), industrial equipment, medical equipment and LCD console (KVM/KMM), microcomputers, mobile phones and tablets, TV products with radio frequency interfaces or displays mainly dedicated to radio and TV display, and the displays that only support battery power supply.</t>
  </si>
  <si>
    <t>Displays (terminals) (HS code(s): 8504); (ICS code(s): 27.010)</t>
  </si>
  <si>
    <t>8504 - Electrical transformers, static converters, e.g. rectifiers, and inductors; parts thereof</t>
  </si>
  <si>
    <t>27.010 - Energy and heat transfer engineering in general</t>
  </si>
  <si>
    <t>Protection of the environment (TBT); Quality requirements (TBT)</t>
  </si>
  <si>
    <r>
      <rPr>
        <sz val="11"/>
        <rFont val="Calibri"/>
      </rPr>
      <t>https://members.wto.org/crnattachments/2022/TBT/CHN/22_7745_00_x.pdf</t>
    </r>
  </si>
  <si>
    <t>Interim Regulations on Radio Management of Wireless Charging (Power Transmission) Equipment</t>
  </si>
  <si>
    <t>This document specifies the radio management measures and radio frequency technical indicators for wireless charging (power transmission) equipment produced or used in China.</t>
  </si>
  <si>
    <t>Wireless Charging (Power Transmission) Equipment, including wireless charging equipment for mobile and portable devices and electric vehicles (including motorcycles). (HS code(s): 854370); (ICS code(s): 33.060.99)</t>
  </si>
  <si>
    <t>854370 - Electrical machines and apparatus, having individual functions, n.e.s. in chapter 85</t>
  </si>
  <si>
    <t>33.060.99 - Other equipment for radiocommunications</t>
  </si>
  <si>
    <r>
      <rPr>
        <sz val="11"/>
        <rFont val="Calibri"/>
      </rPr>
      <t>https://members.wto.org/crnattachments/2022/TBT/CHN/22_7746_00_x.pdf</t>
    </r>
  </si>
  <si>
    <t>Pressure Piping Components Type Test Regulation</t>
  </si>
  <si>
    <t>In order to standardize pressure piping components type test, ensure the quality and safety of pressure piping components, prevent and reduce accidents, and safeguard lives and property, the documents specifies the general requirements, type test procedure and requirements, and supervision and management for pressure piping components listed in Special Equipment Catalogue used in China according to Special Equipment Safety Law of the People’s Republic of China, Special Equipment Safety Supervision Regulations and other relevant laws and regulations.</t>
  </si>
  <si>
    <t>Pressure piping components (HS code(s): 391721; 730619; 848140); (ICS code(s): 23.040.01)</t>
  </si>
  <si>
    <t>848140 - Safety or relief valves; 391721 - Rigid tubes, pipes and hoses, of polymers of ethylene; 730619 - Line pipe of a kind used for oil or gas pipelines, welded, of flat-rolled products of iron or steel, of an external diameter of &lt;= 406,4 mm (excl. products of stainless steel or of cast iron)</t>
  </si>
  <si>
    <t>23.040.01 - Pipeline components and pipelines in general</t>
  </si>
  <si>
    <r>
      <rPr>
        <sz val="11"/>
        <rFont val="Calibri"/>
      </rPr>
      <t>https://members.wto.org/crnattachments/2022/TBT/CHN/22_7747_00_x.pdf</t>
    </r>
  </si>
  <si>
    <t>Safety Standard for Adult Portable Bed Rails</t>
  </si>
  <si>
    <t>Notice of proposed rulemaking; notice of opportunity for oral presentation of comments - The U.S. Consumer Product Safety Commission (Commission or CPSC) has determined preliminarily that there is an unreasonable risk of injury and death associated with entrapment hazards from adult portable bed rails (APBRs). To address these risks, the Commission proposes a rule under the Consumer Product Safety Act (CPSA) to require that APBRs meet the requirements of the applicable voluntary standard on APBRs, with modifications. The Commission is providing an opportunity for interested parties to present written and oral comments on this notice of proposed rulemaking (NPR). Like written comments, any oral comments will be part of the rulemaking record.</t>
  </si>
  <si>
    <t>Portable bed rails; (HS code(s): 940390 - Parts of furniture, n.e.s. (excl. of seats and medical, surgical, dental or veterinary furniture); Protection against dangerous goods (ICS code(s): 13.300); Miscellaneous domestic and commercial equipment (ICS code(s): 97.180)</t>
  </si>
  <si>
    <t>940390 - Parts of furniture, n.e.s. (excl. of seats and medical, surgical, dental or veterinary furniture)</t>
  </si>
  <si>
    <t>13.300 - Protection against dangerous goods; 97.180 - Miscellaneous domestic and commercial equipment</t>
  </si>
  <si>
    <t>Prevention of deceptive practices and consumer protection (TBT); Protection of human health or safety (TBT)</t>
  </si>
  <si>
    <r>
      <rPr>
        <sz val="11"/>
        <rFont val="Calibri"/>
      </rPr>
      <t>https://members.wto.org/crnattachments/2022/TBT/USA/22_7730_00_e.pdf</t>
    </r>
  </si>
  <si>
    <t>Philippines</t>
  </si>
  <si>
    <t>Guidelines on the Conduct of Regulatory Inspections for Radiation Facilities</t>
  </si>
  <si>
    <t>FDA aims to operationalize and supplement the provisions of DOH AO No. No. 2020-0035 providing for a rationalized process for the conduct of regulatory inspections for radiation facilities. This FDA Circular is issued to revoke the FDA Circular No. 2020-035 and provide uniform guidelines on the conduct of regulatory inspections for radiation facilities under the jurisdiction of the FDA.</t>
  </si>
  <si>
    <t>Radiation protection (ICS code(s): 13.280)</t>
  </si>
  <si>
    <t>902212 - Computer tomography apparatus; 902214 - Apparatus based on the use of X-rays, for medical, surgical or veterinary uses (excl. for dental purposes and computer tomography apparatus); 902213 - Apparatus based on the use of X-rays for dental uses</t>
  </si>
  <si>
    <t>13.280 - Radiation protection</t>
  </si>
  <si>
    <r>
      <rPr>
        <sz val="11"/>
        <rFont val="Calibri"/>
      </rPr>
      <t>https://members.wto.org/crnattachments/2022/TBT/PHL/22_7732_00_e.pdf
https://www.fda.gov.ph/wp-content/uploads/2022/11/Draft-for-Comments_CDRRHR_November-2022.pdf</t>
    </r>
  </si>
  <si>
    <t>Draft amendment of the "Technical regulations for the Aeronautical Radio Equipment"</t>
  </si>
  <si>
    <t>This regulation is to specify technical specifications of Aeronautical Radio equipment._x000D_
- To harmonize with international standards (ITU Radio Regulations, ICAO SARPs).</t>
  </si>
  <si>
    <t>Aeronautical Radio Equipment</t>
  </si>
  <si>
    <t>Harmonization (TBT)</t>
  </si>
  <si>
    <r>
      <rPr>
        <sz val="11"/>
        <rFont val="Calibri"/>
      </rPr>
      <t>https://members.wto.org/crnattachments/2022/TBT/KOR/22_7711_00_x.pdf
http://www.rra.go.kr (available in Korean)</t>
    </r>
  </si>
  <si>
    <t>AFDC 04(1458),Edible pistachio oil – Specification</t>
  </si>
  <si>
    <t>This Tanzania standard specifies the requirements, sampling and testing methods for pistachio oil derived from the kernel of pistachio fruit (Pistacia vera L.) intended for human consumption.</t>
  </si>
  <si>
    <t>Other animal fats and oils and their fractions, whether or not refined, but not chemically modified. (HS code(s): 1506); Oilseeds (ICS code(s): 67.200.20)</t>
  </si>
  <si>
    <t>1506 - Other animal fats and oils and their fractions, whether or not refined, but not chemically modified (excl. pig fat, poultry fat, fats of bovine animals, sheep and goats, fats of fish and other marine animals, lard stearin, lard oil, oloestearin, oleo-oil, tallow oil, wool grease and fatty substances derived therefrom)</t>
  </si>
  <si>
    <t>67.200.20 - Oilseeds</t>
  </si>
  <si>
    <r>
      <rPr>
        <sz val="11"/>
        <rFont val="Calibri"/>
      </rPr>
      <t>https://members.wto.org/crnattachments/2022/TBT/TZA/22_7695_00_e.pdf</t>
    </r>
  </si>
  <si>
    <t>AFDC 04(1460),Edible Walnut oil – Specification</t>
  </si>
  <si>
    <t>This Tanzania standard specifies the requirements, sampling and testing methods for walnut oil derived from the kernel of walnut fruit (Juglans regia L.) intended for human consumption.</t>
  </si>
  <si>
    <r>
      <rPr>
        <sz val="11"/>
        <rFont val="Calibri"/>
      </rPr>
      <t>https://members.wto.org/crnattachments/2022/TBT/TZA/22_7696_00_e.pdf</t>
    </r>
  </si>
  <si>
    <t>Draft Commission Implementing Regulation amending Regulation (EC) No 2870/2000 laying down Community reference methods for the analysis of spirit drinks, and repealing Regulation (EEC) No 2009/92 determining Community analysis methods for ethyl alcohol of agricultural origin in the preparation of spirit drinks, aromatized wines, aromatized wine-based drinks and aromatized wine-product cocktails </t>
  </si>
  <si>
    <t>This act aims at extending reference methods set out for spirit drinks in the Annex to Commission Regulation (EC) No 2870/2000 to the analysis of ethyl alcohol of agricultural origin (EAAO).</t>
  </si>
  <si>
    <t>Ethyl alcohol of agricultural origin (spirit drinks and aromatised wine products) </t>
  </si>
  <si>
    <t>67.160.10 - Alcoholic beverages</t>
  </si>
  <si>
    <r>
      <rPr>
        <sz val="11"/>
        <rFont val="Calibri"/>
      </rPr>
      <t>https://members.wto.org/crnattachments/2022/TBT/EEC/22_7706_00_e.pdf
https://members.wto.org/crnattachments/2022/TBT/EEC/22_7706_01_e.pdf</t>
    </r>
  </si>
  <si>
    <t>A draft  revision of 'Safety verification criteria of masks for cold weather, fashion, and sports'</t>
  </si>
  <si>
    <t>Establishing safety requirements for electric mask that do not apply to the current safety verification criteria for mask for cold weather, fashion and sports.</t>
  </si>
  <si>
    <t>HS 6307 (Masks for cold weather, fashion, and sports among the HS 6307 products)</t>
  </si>
  <si>
    <t>6307 - Made-up articles of textile materials, incl. dress patterns, n.e.s.</t>
  </si>
  <si>
    <r>
      <rPr>
        <sz val="11"/>
        <rFont val="Calibri"/>
      </rPr>
      <t>https://members.wto.org/crnattachments/2022/TBT/KOR/22_7709_00_x.pdf
https://members.wto.org/crnattachments/2022/TBT/KOR/22_7709_01_x.pdf
https://members.wto.org/crnattachments/2022/TBT/KOR/22_7709_02_x.pdf</t>
    </r>
  </si>
  <si>
    <t>Australia</t>
  </si>
  <si>
    <t>International harmonisation of ingredient names (IHIN) – Dual labelling transition to sole medicine ingredient names</t>
  </si>
  <si>
    <t>The Therapeutic Goods Administration (TGA) is seeking views on medicine ingredient names that must be displayed as both the old and new ingredient name ('dual labelled') on labels and Product Information (PI) and Consumer Medicine Information (CMI) documents until 30 April 2023 as part of International harmonisation of ingredient names (IHIN)The TGA is conducting a public consultation between November and December 2022 to seek feedback on:whether health professionals, consumers and health systems are ready for dual labelling to end for all ingredient names currently required to be dual labelleda proposal to transition medicine labels and PI/CMI documents to sole medicine ingredient names in a specific time frame (for names suitable for transition).</t>
  </si>
  <si>
    <t>Medicines</t>
  </si>
  <si>
    <t>30 - PHARMACEUTICAL PRODUCTS</t>
  </si>
  <si>
    <t>Consumer information, labelling (TBT); Protection of human health or safety (TBT); Harmonization (TBT)</t>
  </si>
  <si>
    <r>
      <rPr>
        <sz val="11"/>
        <rFont val="Calibri"/>
      </rPr>
      <t>https://consultations.tga.gov.au/medicines-regulation-division/international-harmonisation-of-ingredient-names-ih/user_uploads/ihin---dual-labelling-transition-to-sole-ingredient-names---consultation-paper---november-2022.pdf</t>
    </r>
  </si>
  <si>
    <t>AFDC 04(1456), Edible Mustard seed oil – Specification</t>
  </si>
  <si>
    <t>This Tanzania standard specifies the requirements, sampling and testing methods for mustard seed oil derived from the seeds of white mustard (Sinapis alba L. or Brassica hirta Moench), brown and yellow mustard (Brassica juncea (L.) Czernajew and Cossen) and of black mustard (Brassica nigra (L.) Koch) intended for human consumption.</t>
  </si>
  <si>
    <r>
      <rPr>
        <sz val="11"/>
        <rFont val="Calibri"/>
      </rPr>
      <t>https://members.wto.org/crnattachments/2022/TBT/TZA/22_7694_00_e.pdf</t>
    </r>
  </si>
  <si>
    <t>Requirements on Minimum Energy Performance Standard and Energy Efficiency Rating Labelling and Inspection of water chilling packages using the vapor compression cycle.</t>
  </si>
  <si>
    <t>The Bureau of Energy proposes to amend “Requirements on Minimum Energy Performance Standard and Energy Efficiency Rating Labelling and Inspection of water chilling packages using the vapor compression cycle” in order to ensure implementation of such Requirements. The amendments mainly involve Clause 4 (adding the acceptance of energy efficiency test reports from AHRI approved Test Stands) and Clause 12 (conditions of applying for renew registration numbers). The minimum energy performance standards and test methods (referencing CNS 12575) remain unchanged.</t>
  </si>
  <si>
    <t>Water chilling packages using the vapor compression cycle (HS: 841869) (hereinafter referred to as "Chiller")</t>
  </si>
  <si>
    <t>841869 - Refrigerating or freezing equipment (excl. refrigerating and freezing furniture)</t>
  </si>
  <si>
    <t>Protection of the environment (TBT); Consumer information, labelling (TBT)</t>
  </si>
  <si>
    <r>
      <rPr>
        <sz val="11"/>
        <rFont val="Calibri"/>
      </rPr>
      <t>https://members.wto.org/crnattachments/2022/TBT/TPKM/22_7713_00_x.pdf
https://members.wto.org/crnattachments/2022/TBT/TPKM/22_7713_01_x.pdf
https://members.wto.org/crnattachments/2022/TBT/TPKM/22_7713_00_e.pdf</t>
    </r>
  </si>
  <si>
    <t>Proposed Partial Amendment to the “Public Notification of Standards, Methods and Application Procedure for Type Approval of Meteorological Instruments” </t>
  </si>
  <si>
    <t xml:space="preserve">The Korea Meteorological Administration proposes partial amendment to the Public Notification of Standards, Methods and Application Procedure for Type Approval of Meteorological Instruments. The Proposed Amendment_x000D_
- adds a sea water thermometer to the detailed standards for type approval of electronic thermometers and their test methods;- specifies that performance tests can be conducted only with a weather sensor, if the output of a weather sensor is a pulse, or if the observation values after digital signal processing can be checked immediately; and- adds the standards for the ratio of collected observations to stability tests under the detailed standards for type approval of snow-depth sensors and their test methods. _x000D_
</t>
  </si>
  <si>
    <t>Meteorological instruments (thermometer, rain gauge, barometer, hygrometer, anemoscope, anemometer, pyranometer, sunshine recorder, snow-depth sensor, evaporimeter)</t>
  </si>
  <si>
    <t>9015 - Surveying, incl. photogrammetrical surveying, hydrographic, oceanographic, hydrological, meteorological or geophysical instruments and appliances (excl. compasses); rangefinders</t>
  </si>
  <si>
    <r>
      <rPr>
        <sz val="11"/>
        <rFont val="Calibri"/>
      </rPr>
      <t>https://members.wto.org/crnattachments/2022/TBT/KOR/22_7708_00_x.pdf
https://members.wto.org/crnattachments/2022/TBT/KOR/22_7708_01_x.pdf</t>
    </r>
  </si>
  <si>
    <t>DUS 2037: 2022, Kombucha — Specification, second edition.Note: This Draft Uganda Standard was also notified to the SPS Committee.</t>
  </si>
  <si>
    <t>This Draft Uganda Standard specifies requirements, sampling and test methods for Kombucha.</t>
  </si>
  <si>
    <t>- Other (HS code(s): 210690); Beverages (ICS code(s): 67.160)</t>
  </si>
  <si>
    <t>210690 - Food preparations, n.e.s.</t>
  </si>
  <si>
    <t>67.160 - Beverages</t>
  </si>
  <si>
    <r>
      <rPr>
        <sz val="11"/>
        <rFont val="Calibri"/>
      </rPr>
      <t>https://members.wto.org/crnattachments/2022/TBT/UGA/22_7723_00_e.pdf</t>
    </r>
  </si>
  <si>
    <t>DEAS 77:2022, Fruit drinks — Specification,Third Edition</t>
  </si>
  <si>
    <t>This East African Standard specifies the requirements, sampling and test methods for fruit drinks either as ready-to-drink or dilutables containing fruit juice. This standard does not apply to the following categories of products for which other standards apply: a) fruit juices and nectars;b) vegetable juices and nectars; and c) water based flavored drinks</t>
  </si>
  <si>
    <t>Fruits, vegetables and derived products in general (ICS code(s): 67.080.01)</t>
  </si>
  <si>
    <t>220299 - Non-alcoholic beverages (excl. water, fruit or vegetable juices, milk and beer)</t>
  </si>
  <si>
    <t>67.080.01 - Fruits, vegetables and derived products in general</t>
  </si>
  <si>
    <t>Protection of animal or plant life or health (TBT); Quality requirements (TBT); Protection of human health or safety (TBT); Consumer information, labelling (TBT)</t>
  </si>
  <si>
    <r>
      <rPr>
        <sz val="11"/>
        <rFont val="Calibri"/>
      </rPr>
      <t>https://members.wto.org/crnattachments/2022/TBT/TZA/22_7687_00_e.pdf</t>
    </r>
  </si>
  <si>
    <t>Consumer information, labelling (TBT); Protection of human health or safety (TBT); Quality requirements (TBT); Protection of animal or plant life or health (TBT)</t>
  </si>
  <si>
    <t>DEAS 948: 2022, Fruit juices, puree, pulp and nectars — Specification, Second Edition</t>
  </si>
  <si>
    <t>This draft East Africa Standard specifies requirements, sampling and test methods for fruit juices, pulp, nectars and fruit puree and concentrated fruit puree intended for direct human consumption or for further processing. This standard also applies to the following fruit juices a) concentrated fruit juices; b) Fruit juice from concentrate; c) Water extracted fruit juice; d) Dehydrated fruit juice; and e) Powdered fruit juice.</t>
  </si>
  <si>
    <t>Non-alcoholic beverages (ICS code(s): 67.160.20)</t>
  </si>
  <si>
    <t>200990 - Mixtures of fruit juices, incl. grape must, and vegetable juices, unfermented, whether or not containing added sugar or other sweetening matter (excl. containing spirit)</t>
  </si>
  <si>
    <t>67.160.20 - Non-alcoholic beverages</t>
  </si>
  <si>
    <r>
      <rPr>
        <sz val="11"/>
        <rFont val="Calibri"/>
      </rPr>
      <t>https://members.wto.org/crnattachments/2022/TBT/TZA/22_7677_00_e.pdf</t>
    </r>
  </si>
  <si>
    <t>DEAS 1106: 2022, Banana flour — Specification, First Edition</t>
  </si>
  <si>
    <t>This East African Standard specifies requirements, sampling and test methods for green/unripe banana and plantains flour intended for human consumption or for other use in the food industry.</t>
  </si>
  <si>
    <t>190190 - 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t>
  </si>
  <si>
    <r>
      <rPr>
        <sz val="11"/>
        <rFont val="Calibri"/>
      </rPr>
      <t>https://members.wto.org/crnattachments/2022/TBT/TZA/22_7672_00_e.pdf</t>
    </r>
  </si>
  <si>
    <t>DEAS 946: 2022 ,Dried fruits — Specification,Second Edition </t>
  </si>
  <si>
    <t>This East African Standard specifies requirements, sampling and test methods for dried fruits intended for direct human consumption or for other use in the food industry.</t>
  </si>
  <si>
    <t>- Other fruit (HS code(s): 081340); Fruits and derived products (ICS code(s): 67.080.10)</t>
  </si>
  <si>
    <t>081340 - Dried peaches, pears, papaws "papayas", tamarinds and other edible fruits (excl. nuts, bananas, dates, figs, pineapples, avocados, guavas, mangoes, mangosteens, citrus fruit, grapes apricots, prunes and apples, unmixed)</t>
  </si>
  <si>
    <t>67.080.10 - Fruits and derived products</t>
  </si>
  <si>
    <r>
      <rPr>
        <sz val="11"/>
        <rFont val="Calibri"/>
      </rPr>
      <t>https://members.wto.org/crnattachments/2022/TBT/TZA/22_7682_00_e.pdf</t>
    </r>
  </si>
  <si>
    <t>AFDC 04(1457), Edible Flaxseed (Linseed) oil – Specification</t>
  </si>
  <si>
    <t>This Tanzania standard specifies the requirements, sampling and testing methods for flaxseed (Linseed) oil derived from the seeds of various cultivated species of Linum usitatissimum intended for human consumption</t>
  </si>
  <si>
    <t>- - Other (HS code(s): 151519); Oilseeds (ICS code(s): 67.200.20)</t>
  </si>
  <si>
    <t>151519 - Linseed oil and fractions thereof, whether or not refined, but not chemically modified (excl. crude)</t>
  </si>
  <si>
    <r>
      <rPr>
        <sz val="11"/>
        <rFont val="Calibri"/>
      </rPr>
      <t>https://members.wto.org/crnattachments/2022/TBT/TZA/22_7693_00_e.pdf</t>
    </r>
  </si>
  <si>
    <t>AFDC 04(1459), Unrefined shea butter– Specification</t>
  </si>
  <si>
    <t>This Tanzania standard specifies the requirements, sampling and testing methods for unrefined shea butter intended for direct human consumption, or as an ingredient in the manufacture of food products.</t>
  </si>
  <si>
    <r>
      <rPr>
        <sz val="11"/>
        <rFont val="Calibri"/>
      </rPr>
      <t>https://members.wto.org/crnattachments/2022/TBT/TZA/22_7692_00_e.pdf</t>
    </r>
  </si>
  <si>
    <t>Brazil</t>
  </si>
  <si>
    <t>Draft resolution number 1123, 27 October 2022;</t>
  </si>
  <si>
    <t>This Draft Resolution contains provisions on the performance of clinical trials with medical devices in Brazil.</t>
  </si>
  <si>
    <t>Medical equipment (ICS code(s): 11.040)</t>
  </si>
  <si>
    <t>11.040 - Medical equipment</t>
  </si>
  <si>
    <r>
      <rPr>
        <sz val="11"/>
        <rFont val="Calibri"/>
      </rPr>
      <t>Draft: http://antigo.anvisa.gov.br/documents/10181/6478920/%281%29CONSULTA+P%C3%9ABLICA+N+1123+CPPRO.pdf/e914da18-47f6-44cb-bf30-82d01e7e704f 
Comment form: https://pesquisa.anvisa.gov.br/index.php/555485?lang=pt-BR</t>
    </r>
  </si>
  <si>
    <t>Enable Non-Geostationary Orbit Fixed-Satellite Service (Space-to-Earth) Operations in the 17.3-17.8 GHz Band</t>
  </si>
  <si>
    <t xml:space="preserve">Proposed rule - In this document, the Federal Communications Commission (FCC) 
seeks comment through a Notice of Proposed Rulemaking adopted on 3 August 2022, on amending its rules to enable non-geostationary (NGSO) 
fixed-satellite service (FSS) (space-to-Earth) operations in the 17.3-
17.8 GHz frequency band, and on what technical rules would be necessary 
and appropriate to prevent harmful interference between NGSO FSS 
operations and other authorized operations in the band.&gt;_x000D_
</t>
  </si>
  <si>
    <t>Non-geostationary orbit (NGSO) fixed-satellite service; Aircraft and space vehicles in general (ICS code(s): 49.020); Space systems and operations (ICS code(s): 49.140)</t>
  </si>
  <si>
    <t>49.020 - Aircraft and space vehicles in general; 49.140 - Space systems and operations</t>
  </si>
  <si>
    <t>Cost saving and productivity enhancement (TBT); Harmonization (TBT)</t>
  </si>
  <si>
    <r>
      <rPr>
        <sz val="11"/>
        <rFont val="Calibri"/>
      </rPr>
      <t>https://members.wto.org/crnattachments/2022/TBT/USA/22_7517_00_e.pdf</t>
    </r>
  </si>
  <si>
    <t>Harmonized Tariff Schedule Numbers for the Paper and Paper-Based 
Packaging Products</t>
  </si>
  <si>
    <t>Proposed rule - This proposal invites comments on updates to the Harmonized 
Tariff Schedule (HTS) numbers for paper and paper-based packaging 
products in the Paper and Paper-Based Packaging Promotion, Research, 
and Information Order (Order). In addition, this action proposes new 
language that allows assessment collection to continue even if HTS 
numbers change in the future. The Paper and Packaging Board (Board) 
administers the Order with oversight by the U.S. Department of 
Agriculture (USDA).</t>
  </si>
  <si>
    <t>Paper and paper-based packaging products; Packaging materials and accessories (ICS code(s): 55.040); Paper products (ICS code(s): 85.080)</t>
  </si>
  <si>
    <t>55.040 - Packaging materials and accessories; 85.080 - Paper products</t>
  </si>
  <si>
    <t>Reducing trade barriers and facilitating trade (TBT); Harmonization (TBT)</t>
  </si>
  <si>
    <r>
      <rPr>
        <sz val="11"/>
        <rFont val="Calibri"/>
      </rPr>
      <t>https://members.wto.org/crnattachments/2022/TBT/USA/22_7516_00_e.pdf</t>
    </r>
  </si>
  <si>
    <t>Resolution - RDC number 757, 27 October 2022</t>
  </si>
  <si>
    <t>This Resolution establishes safety levels in the warehouses of establishments that work with controlled substances and products, pursuant to its Annex.This Resolution incorporates into the national legal system the Resolution MERCOSUR/GMC/RES. No. 31/20.</t>
  </si>
  <si>
    <t>Sterilization and disinfection (ICS code(s): 11.080)</t>
  </si>
  <si>
    <t>11.080 - Sterilization and disinfection</t>
  </si>
  <si>
    <r>
      <rPr>
        <sz val="11"/>
        <rFont val="Calibri"/>
      </rPr>
      <t>http://antigo.anvisa.gov.br/documents/10181/5636192/RDC_757_2022_.pdf/fb947c94-12d6-4760-b718-c555637be0ec</t>
    </r>
  </si>
  <si>
    <t>Viet Nam</t>
  </si>
  <si>
    <t>Draft Circular guiding on energy labeling for electric cars, motorcycles and mopeds  (47 page(s), in Vietnamese)</t>
  </si>
  <si>
    <t>Draft Circular guiding on energy labeling for electric cars, motorcycles and mopedsThis Draft Circular provides guidance on energy labeling for electric cars, motorcycles and mopeds (hereinafter referred to as vehicles) manufactured and assembled from new separate components or imported unused.</t>
  </si>
  <si>
    <t>Energy labeling for electric cars, motorcycles and mopeds</t>
  </si>
  <si>
    <t>Consumer information, labelling (TBT); Prevention of deceptive practices and consumer protection (TBT); Quality requirements (TBT)</t>
  </si>
  <si>
    <r>
      <rPr>
        <sz val="11"/>
        <rFont val="Calibri"/>
      </rPr>
      <t>https://members.wto.org/crnattachments/2022/TBT/VNM/22_7499_00_x.pdf</t>
    </r>
  </si>
  <si>
    <t>Amendment 1 for SASO standards (SASO 2663:2021 "AIR CONDITIONERS - MINIMUM ENERGY PERFORMANCE, LABELLING AND TESTING REQUIREMENTS FOR LOW CAPACITY WINDOW TYPE AND SINGLE-SPLIT") </t>
  </si>
  <si>
    <t>Amendment to more clarifications regarding to clues number :- 4.2- 5.3.3- 6-7.4*the document is attached.</t>
  </si>
  <si>
    <t>Ventilators. Fans. Air-conditioners (ICS code(s): 23.120); Heat pumps (ICS code(s): 27.080)</t>
  </si>
  <si>
    <t>23.120 - Ventilators. Fans. Air-conditioners; 27.080 - Heat pumps</t>
  </si>
  <si>
    <r>
      <rPr>
        <sz val="11"/>
        <rFont val="Calibri"/>
      </rPr>
      <t>https://members.wto.org/crnattachments/2022/TBT/SAU/22_7497_00_x.pdf
Saudi Arabia Standards Organization (SASO)
P.O. Box 3437
Riyadh 
Tel: +966(1)252; ext:9065; ext.9081; ext.9072
Fax: +966 (1) 4530035
Email: ENQUIRYPOINT@saso.gov.sa
Website: http://www.saso.gov.sa</t>
    </r>
  </si>
  <si>
    <t>Draft Order of the Ministry of Health of Ukraine "On Approval of the State Sanitary Norms and Rules "On Safety and Protection of Workers from the Harmful Effects of Asbestos and Materials and Products Containing Asbestos"</t>
  </si>
  <si>
    <t>The draft Order is developed in order to prevent risks associated with the impact of asbestos on the health of workers at workplaces of all types of activities, during which workers are exposed or may be exposed to the harmful effects of asbestos dust or dust emitted from asbestos-containing materials and products, as well as the health of the population living in the area of such exposure and aimed to bring the requirements for safety and health of workers at enterprises that produce and use asbestos-containing materials and products, as well as the population living in the zone of influence of their industrial emissions, in accordance with the requirements of the European Union.The draft Order defines general sanitary and hygienic requirements and the procedure for risk assessment associated with exposure to dust generated by asbestos or asbestos-containing materials and products, general hygienic requirements for enterprises, institutions, organizations for processing and disposal of asbestos and asbestos-containing materials and products, sanitary requirements for technological processes and production equipment, sanitary and hygienic requirements for packaging, storage, transportation and loading and unloading operations, requirements for collection, storage, transportation, disposal and/or burial of asbestos-containing waste, production facilities for processing and utilization of asbestos, asbestos-containing materials and products, requirements for providing workers with personal protective equipment, sanitary and medical support of workers.The draft Order is developed in accordance with Directive 2009/148/EC of the European Parliament and of the Council of 30 November 2009.</t>
  </si>
  <si>
    <t>Asbestos </t>
  </si>
  <si>
    <t>Protection of the environment (TBT); Protection of human health or safety (TBT); Harmonization (TBT)</t>
  </si>
  <si>
    <r>
      <rPr>
        <sz val="11"/>
        <rFont val="Calibri"/>
      </rPr>
      <t>https://members.wto.org/crnattachments/2022/TBT/UKR/22_7491_00_x.pdf
https://members.wto.org/crnattachments/2022/TBT/UKR/22_7491_01_x.pdf
https://moz.gov.ua/article/public-discussions/proekt-nakazu-moz-ukraini-pro-zatverdzhennja-derzhavnih-sanitarnih-norm-i-pravil-pro-bezpeku-i-zahist-pracivnikiv-vid-shkidlivogo-vplivu-azbestu-ta-materialiv-i-virobiv-scho-mistjat-azbest</t>
    </r>
  </si>
  <si>
    <t>Resolution - RDC number 755, 14 October 2022</t>
  </si>
  <si>
    <t>This Resolution contains provisions on technical regulation on regenerated cellulose films in contact with food.This regulation will also be notified to the SPS Committee</t>
  </si>
  <si>
    <t>FOOD TECHNOLOGY (ICS code(s): 67)</t>
  </si>
  <si>
    <t>67 - FOOD TECHNOLOGY</t>
  </si>
  <si>
    <r>
      <rPr>
        <sz val="11"/>
        <rFont val="Calibri"/>
      </rPr>
      <t>http://antigo.anvisa.gov.br/documents/10181/6503084/RDC_755_2022_.pdf/9c5ced17-79f6-44dc-8f90-7ae717c9caa8</t>
    </r>
  </si>
  <si>
    <t>Bahrain, Kingdom of</t>
  </si>
  <si>
    <t>Technical Regulation on energy labelling and minimum energy performance requirements for Air- Conditioners</t>
  </si>
  <si>
    <t>The current technical regulation of low-capacity air conditioners has been updated, according to the following:-  Scope of the current technical regulation for low-capacity ACs was changed to cover ACs below 65000 btu.h-  Minimum temperature allowed will be restricted to 20 Celsius degrees.-  Minimum EER for split ACs will be 8.3 on T3 conditions-  All values on the new label will be represented according to T3 testing conditions-  More modifications are shown in the EER values, shown in the attached updatedTR.-  Window ACs are classified (≥24K or -  No need for application forms, since online EER platform is being used now.</t>
  </si>
  <si>
    <t>Low capacity air-conditioners</t>
  </si>
  <si>
    <r>
      <rPr>
        <sz val="11"/>
        <rFont val="Calibri"/>
      </rPr>
      <t>https://members.wto.org/crnattachments/2022/TBT/BHR/22_7468_00_e.pdf
https://members.wto.org/crnattachments/2022/TBT/BHR/22_7468_01_e.pdf</t>
    </r>
  </si>
  <si>
    <t>Draft Environmental Protection and Management Act 1999 (Amendment of Second Schedule) (No. 2) Order 2022 (10 pages, in English) and Draft Environmental Protection and Management (Hazardous Substances) (Amendment No. 2) Regulations 2022</t>
  </si>
  <si>
    <t>Singapore’s National Environment Agency (NEA) is proposing to regulate 26 new chemicals and chemical groups (see Section 4 above) as hazardous substances under the Environmental Protection and Management Act (EPMA) and the Environmental Protection and Management (Hazardous Substances) Regulations (EPM (HS) Regs).These 26 chemicals and chemical groups have been identified as toxic chemicals and precursors under the Chemical Weapons Convention (CWC), and are currently regulated by Singapore Customs, as the National Authority for the Chemical Weapons Convention (NA(CWC)), through the Chemical Weapons (Prohibition) Act (CWPA) and the Chemical Weapons (Prohibition) Regulations. Under the CWPA, depending on the CWC Schedule that the chemicals belong to, companies are required to apply for a NA(CWC) licence from Singapore Customs if they are engaged in activities including the import, export, production, processing, consumption and local sale and distribution of these chemicals.From July 2023, NEA will also be regulating these 26 chemicals and chemical groups under the EPMA and EPM (HS) Regs. Once the regulations take effect, companies will be required to apply for a Hazardous Substances (HS) licence/permit from NEA for the import, export, manufacture, sale, transport, storage and/or use of these chemicals and of products containing these chemicals. Accordingly, companies engaged in activities involving any of these chemicals would have to comply with the requirements on the import, export, manufacture, offer for sale, transport, storage and/or use of hazardous substances, that are stipulated in the EPMA and EPM (HS) Regs. These include, inter alia, labelling and other requirements for the containers/tanks and vehicles that are used to store or transport the chemicals, as well as other specific safety and documentational requirements.</t>
  </si>
  <si>
    <t>S/NHS codesChemical NameChemicals (non-exhaustive)129315990O-Alkyl(≤C10, including cycloalkyl) alkyl (Me, Et, n-Pr or i-Pr)-phosphonofluoridates_x000D_
e.g. : Sarin_x000D_
         SomanO-ALKYL (O-ISOPROPYL METHYLPHOSPHONOFLUORIDATE (SARIN)O-PINACOLYL METHYLPHOSPHONOFLUORIDATE (SOMAN)O-ETHYL METHYLPHOSPHONO FLUORIDATEO-CYCLOHEXYL METHYLPHOSPHONO FLUORIDATE (CYCLOSARIN)O-n-BUTYL METHYLPHOSPHONO FLUORIDATEO-CYCLOHEXYL ETHYLPHOSPHONOFLUORIDATEO-ISOPROPYL-D7 METHYLPHOSPHONOFLUORIDATEO-PINACOLYL-D13 METHYLPHOSPHONOFLUORIDATEO-ISOPROPYL ETHYLPHOSPHONOFLUORIDATEO-ISOBUTYL METHYLPHOSPHONOFLUORIDATE229309090O-Alkyl (H or ≤C10, incl. Cycloalkyl) S-2-dialkyl (Me, Et, n-Pr or i-Pr)-aminoethyl alkyl (Me, Et, n-Pr or i-Pr) phosphonothiolates and corresponding alkylated or protonated salts_x000D_
e.g. VXO-ALKYL (H OR O-ETHYL S-2- DIISOPROPYLAMINOETHYL METHYLPHOSPHONOTHIOLATE (VX)O-(2-METHYLPROPYL) S-2-DIETHYLAMINOETHYL METHYLPHOSPHONOTHIOLATE (RUSSIAN VX)O-PROPYL S-2- DIISOPROPYLAMINOETHYL METHYL PHOSPHONOTHIOLATEO-n-BUTYL S-2- DIETHYLAMINOETHYL METHYLPHOSPHONO THIOLATE (CHINESE VX)O-ETHYL S-2- DIETHYLAMINOETHYL ETHYLPHOSPHONO THIOLATE (VE)O-ETHYL-D5 S-2- DIISOPROPYLAMINOETHYL METHYLPHOSPHONO THIOLATEO-ETHYL S-2- DIETHYLAMINOETHYL METHYLPHOSPHONOTHIOLATE (VM)S-2-DIISOPROPYLAMINOETHYL METHYLPHOSPHONOTHIOLATE329319041; _x000D_
29319049Lewisites:_x000D_
Lewisite 1: 2-Chlorovinyldichloroarsine _x000D_
Lewisite 2: Bis(2-chlorovinyl)chloroarsine _x000D_
Lewisite 3: Tris(2-chlorovinyl)arsineLEWISITE 1: 2-CHLOROVINYLDICHLOROARSINELEWISITE 2: BIS(2-CHLOROVINYL)CHLOROARSINELEWISITE 3: TRIS(2-CHLOROVINYL)ARSINE429211900Nitrogen mustards:_x000D_
HN1: Bis(2-chloroethyl)ethylamine _x000D_
HN2: Bis(2-chloroethyl)methylamine _x000D_
HN3: Tris(2-chloroethyl)amineHN1: BIS(2-CHLOROETHYL)ETHYLAMINEHN2: BIS(2-CHLOROETHYL)METHYLAMINEHN3: TRIS(2-CHLOROETHYL)AMINE530029000SaxitoxinSAXITOXIN630029000RicinRICIN729315990Р-alkyl (H or ≤C10, incl. cycloalkyl) N-(1-(dialkyl(≤C10, incl. cycloalkyl)amino))alkylidene(H or ≤C10, incl. cycloalkyl) phosphonamidic fluorides and corresponding alkylated or protonated saltse.g. N-(1-(di-n-decylamino)-n-decylidene)-P-decylphosphonamidic fluoridee.g. Methyl-(1-(diethylamino)ethylidene)phosphonamidofluoridateP-ALKYL (H OR N-(1-(DI-n-DECYLAMINO)-n-DECYLIDENE)-P-DECYLPHOSPHONAMIDIC FLUORIDEMETHYL-(1-(DIETHYLAMINO)ETHYLIDENE)829299090O-alkyl (H or ≤C10, incl. cycloalkyl) N-(1-(dialkyl(≤C10, incl. cycloalkyl)amino))alkylidene(H or ≤C10, incl. cycloalkyl) phosphoramidofluoridates and corresponding alkylated or protonated salts _x000D_
_x000D_
e.g: O-n-Decyl N-(1-(di-n-decylamino)-n-decylidene)phosphoramidofluoridate _x000D_
e.g: Methyl (1-(diethylamino)ethylidene) phosphoramidofluoridatee.g: Ethyl (1-(diethylamino)ethylidene) phosphoramidofluoridateO-ALKYL (H OR O-n-DECYL N-(1-(DI-n-DECYLAMINO)-nDECYLIDENE) PHOSPHORAMIDOFLUORIDATEMETHYL (1-(DIETHYLAMINO)ETHYLIDENE) PHOSPHORAMIDOFLUORIDATEETHYL (1-(DIETHYLAMINO)ETHYLIDENE) PHOSPHORAMIDOFLUORIDATEO-BUTYL N-(1- (DIBUTYLAMINO)BUTYLIDENE) PHOSPHORAMIDOFLUORIDATE929315990Methyl-(bis(diethylamino)methylene) _x000D_
phosphonamidofluoridateMETHYL-(BIS(DIETHYLAMINO)METHYLENE) PHOSPHONAMIDOFLUORIDATE1029333990Carbamates (quaternaries and bisquaternaries of dimethylcarbamoyloxypyridines) _x000D_
_x000D_
Quaternaries of dimethylcarbamoyloxypyridines:_x000D_
1-[N,N-dialkyl(≤C10)-N-(n-(hydroxyl, cyano, acetoxy)alkyl(≤C10)) ammonio]-n-[N-(3-dimethylcarbamoxy-α-picolinyl)-N,N-dialkyl(≤C10) ammonio]decane dibromide (n=1-8) _x000D_
e.g: 1-[N,N-dimethyl-N-(2-hydroxy)ethylammonio]-10 [N- (3-dimethylcarbamoxy-α-picolinyl)-N,N dimethylammonio]decane dibromide _x000D_
_x000D_
Bisquaternaries of dimethylcarbamoyloxypyridines:_x000D_
1,n-Bis[N-(3-dimethylcarbamoxy-α-picolyl) N,N-dialkyl(≤C10) ammonio]-alkane-(2,(n-1) dione) dibromide (n=2-12)_x000D_
e.g. 1,10-Bis[N-(3-dimethylcarbamoxy-α picolyl)-N-ethyl-N-methylammonio] decane-2,9-dione dibromideCARBAMATES (QUATERNARIES OF DIMETHYLCARBAMOYLOXYPYRIDINES): 1-[N,N-DIALKYL(CARBAMATES (BISQUATERNARIES OF DIMETHYLCARBAMOYLOXYPYRIDINES): 1,N-BIS[N-(3-DIMETHYLCARBAMOXY-ALPHA-PICOLYL)-N,N-DIALKYL(1-[N,N-DIMETHYL-N-(2-HYDROXY)ETHYLAMMONIO]-10 [N- (3-DIMETHYLCARBAMOXY-α-PICOLINYL)-N,N DIMETHYLAMMONIO]DECANE DIBROMIDE1,10-BIS[N-(3-DIMETHYLCARBAMOXY-α PICOLYL)-N-ETHYL-N-METHYLAMMONIO] DECANE-2,9-DIONE DIBROMIDE1129315990Alkyl (Me, Et, n-Pr or i-Pr) phosphonyl difluorides_x000D_
e.g. _x000D_
DF: MethylphosphonyldifluorideALKYL (ME, ET, N-PR OR I-PR) PHOSPHONYLDIFLUORIDES E.G. - DF: METHYLPHOSPHONYLDIFLUORIDEDF: METHYLPHOSPHONYLDIFLUORIDE1229314990O-Alkyl (H or ≤C10, incl. Cycloalkyl) O-2- dialkyl (Me, Et, n-Pr or i-Pr)-aminoethyl alkyl (Me, Et, n-Pr or i-Pr) phosphonites and corresponding alkylated or protonated salts _x000D_
e.g. _x000D_
QL: O-Ethyl O-2-diisopropylaminoethyl methylphosphoniteO-ALKYL (H OR QL: O-ETHYL O-2-DIISOPROPYLAMINOETHYL METHYLPHOSPHONITE1329315990Chlorosarin: O-Isopropyl methylphosphonochloridateCHLOROSARIN: O-ISOPROPYL METHYLPHOSPHONOCHLORIDATE1429315990Chlorosoman: O-Pinacolyl methylphosphonochloridateCHLOROSOMAN: O-PINACOLYL METHYLPHOSPHONOCHLORIDATE1529035900PFIB:  1,1,3,3,3-Pentafluoro-2-(trifluoromethyl)-1-propenePFIB:  1,1,3,3,3-PENTAFLUORO-2-(TRIFLUOROMETHYL)-1-PROPENE1629333990BZ: 3-Quinuclidinyl benzilateBZ: 3-QUINUCLIDINYL BENZILATE1729315990Chemicals, except for those listed in Schedule 1 of the Annex on Chemicals of the Chemical Weapons Convention, containing a phosphorus atom to which is bonded one methyl, ethyl or propyl (normal or iso) group but not further carbon atoms _x000D_
_x000D_
e.g.: Methylphosphonyl dichloride _x000D_
Dimethyl methylphosphonateCHEMICALS, EXCEPT FOR THOSE LISTED IN SCHEDULE 1, CONTAINING A PHOSPHORUS ATOM TO WHICH IS BONDED ONE METHYL, ETHYL OR PROPYL (NORMAL OR ISO) GROUP BUT NOT FURTHER CARBONS ATOMS, E.G. - METHYLPHOSPHONYL DICHLORIDE - DIMETHYL METHYLPHOSPHONATE EXEMPTION: - FONOFOS: O-ETHYL S-PHENYL ETHYLPHOSPHONOTHIOLOTHIONATEDICHLOROMETHYL PHOSPHINEDIETHYL METHYLPHOSPHONATEETHYL METHYLPHOSPHONATEETHYLPHOSPHONIC DICHLORIDEPINACOLYL METHYLPHOSPHONATEPROPYLPHOSPHONIC ACIDDIETHYL METHYLPHOSPHONITE29314100DIMETHYL METHYLPHOSPHONATE29314200DIMETHYL PROPYLPHOSPHONATE29314300DIETHYL ETHYLPHOSPHONATE29314400METHYLPHOSPHONIC ACID29314500SALT OF METHYLPHOSPHONIC ACID &amp; AMINOIMINOMETHYL UREA (1:1)293146002,4,6-TRIPROPYL-1,3,5,2,4,6-TRIOXATRIPHOSPHINANE 2,4,6-TRIOXIDE29314700(5-ETHYL-2-METHYL-2-OXIDO-1,3,2-DIOXAPHOSPHINAN-5-YL)METHYL METHYL METHYLPHOSPHONATE293148003,9-DIMETHYL-2,4,8,10-TETRAOXA-3,9-DIPHOSPHASPIRO (5.5) UNDECANE 3,9-DIOXIDE29314990SODIUM 3-(TRIHYDROXYSILYL)PROPYL METHYLPHOSPHONATE29315100METHYLPHOSPHONIC DICHLORIDE29315200PROPYLPHOSPHONIC DICHLORIDE29315300O-(3-CHLOROPROPYL) O-(4-NITRO-3-(TRIFLUOROMETHYL) PHENYL) METHYLPHOSPHONOTHIONATE1829299090Dialkyl (Me, Et, n-Pr or i-Pr) N,N-dialkyl (Me, Et, n-Pr or i-Pr)-phosphoramidatesDIALKYL (ME, ET, N-PR OR I-PR) N,N-DIALKYL (ME, ET, N-PR OR I-PR)-PHOSPHORAMIDATES19291817002,2-Diphenyl-2-hydroxyacetic acid: Benzilic acid2,2-DIPHENYL-2-HYDROXYACETIC ACID: BENZILIC ACID2029333500Quinuclidin-3-olQUINUCLIDIN-3-OL2129211900N,N-Dialkyl (Me,Et,n-Pr or i-Pr) aminoethyl- 2-chlorides and corresponding protonated saltsN,N-DIALKYL (ME, ET, N-PR OR I-PR) AMINOETHYL-2-CHLORIDE AND CORRESPONDING PROTONATED SALTS292114002-DIISOPROPYLAMINOETHYL CHLORIDE HYDROCHLORIDE292113002-(N,N-DIETHYLAMINO)ETHYLCHLORIDE HYDROCHLORIDE292112002-(N,N-DIMETHYLAMINO)ETHYLCHLORIDE HYDROCHLORIDE2229309090N,N-Dialkyl (Me, Et, n-Pr or i-Pr) aminoethane-2- thiols and corresponding protonated saltsN,N-DIALKYL (ME, ET, N-PR OR I-PR) AMINOETHANE-2-THIOLS AND CORRESPONDING PROTONATED SALTS2-(DIMETHYLAMINO)ETHANETHIOL HYDROCHLORIDE2-DIETHYLAMINOETHANETHIOL HYDROCHLORIDE293010002-(N,N-DIMETHYLAMINO) ETHANETHIOL293060002-(N,N-DIETHYLAMINO)ETHANETHIOL2329307000Thiodiglycol: Bis(2-hydroxyethyl)sulfideTHIODIGLYCOL: BIS(2-HYDROXYETHYL)SULFIDE2429202200Diethyl phosphiteDIETHYL PHOSPHITE2528121700Thionyl chlorideTHIONYL CHLORIDE2629221500TriethanolamineTRIETHANOLAMINE</t>
  </si>
  <si>
    <t>2812 - Halides and halide oxides of non-metals; 2918 - Carboxylic acids with additional oxygen function and their anhydrides, halides, peroxides and peroxyacids; their halogenated, sulphonated, nitrated or nitrosated derivatives; 2920 - Esters of inorganic acids of non-metals and their salts; their halogenated, sulphonated, nitrated or nitrosated derivatives (excl. esters of hydrogen halides and of phosphoric esters, their salts and their halogenated, sulphonated, nitrated or nitrosated derivatives); 2921 - Amine-function compounds; 2922 - Oxygen-function amino-compounds; 2929 - Compounds with other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2930 - Organo-sulphur compounds; 2931 - Separate chemically defined organo-inorganic compounds (excl. organo-sulphur compounds and those of mercury); 2933 - Heterocyclic compounds with nitrogen hetero-atom[s] only; 3002 - Human blood; animal blood prepared for therapeutic, prophylactic or diagnostic uses; antisera and other blood fractions and immunological products, whether or not modified or obtained by means of biotechnological processes; vaccines, toxins, cultures of micro-organisms (excl. yeasts) and similar products; 2903 - Halogenated derivatives of hydrocarbons</t>
  </si>
  <si>
    <t>Protection of human health or safety (TBT); Protection of the environment (TBT)</t>
  </si>
  <si>
    <t>Israel</t>
  </si>
  <si>
    <t>SI 5115 part 3 - Diaper changing units: Diaper changing units for public use - Safety requirements and test methods</t>
  </si>
  <si>
    <t>The requirement to add the mark of "the manufacturer's name and foreign address in English letters" appearing in sub-section 8.1.1 of the Mandatory Standard, SI 5115 part 3, dealing with diaper changing units for public use, shall be declared voluntary. This declaration aims to remove unnecessary obstacles to trade and lower trade barriers.</t>
  </si>
  <si>
    <t>Diaper changing units for public use (HS code(s): 940350; 940360; 940370; 940380; 940390); (ICS code(s): 97.190)</t>
  </si>
  <si>
    <t>940350 - Wooden furniture for bedrooms (excl. seats); 940360 - Wooden furniture (excl. for offices, kitchens and bedrooms, and seats); 940370 - Furniture of plastic (excl. medical, dental, surgical or veterinary, and seats); 940380 - Furniture of cane, osier, bamboo or similar materials (excl. of metal, wood and plastics); 940390 - Parts of furniture, n.e.s. (excl. seats)</t>
  </si>
  <si>
    <t>97.190 - Equipment for children</t>
  </si>
  <si>
    <r>
      <rPr>
        <sz val="11"/>
        <rFont val="Calibri"/>
      </rPr>
      <t>https://members.wto.org/crnattachments/2022/TBT/ISR/22_7467_00_x.pdf</t>
    </r>
  </si>
  <si>
    <t>Enforcement of Excise Digital Tax stamp for Other Tobacco Products (OTP) in Kingdom of Bahrain</t>
  </si>
  <si>
    <t>“Other Tobacco Products (OTP)” are other excisable mentioned in Chapter Twenty-four of Section Four of the Unified Customs Tariffe for GCC States Imported to Kingdom of Bahrain must have the digital stamps placed in the packaging, without prejudice to the decisions related to Cigarettes and Almeassel Tobacco,</t>
  </si>
  <si>
    <t>Enforcement of Excise Digital Tax stamp for Other Tobacco Products (OTP) in Kingdom of Bahrain. Tobacco, tobacco products and related equipment.</t>
  </si>
  <si>
    <t>65.160 - Tobacco, tobacco products and related equipment</t>
  </si>
  <si>
    <t>Prevention of deceptive practices and consumer protection (TBT); Protection of human health or safety (TBT); Protection of the environment (TBT); Other (TBT)</t>
  </si>
  <si>
    <t>Phasedown of Hydrofluorocarbons: Allowance Allocation Methodology 
for 2024 and Later Years</t>
  </si>
  <si>
    <t>Proposed rule - The U.S. Environmental Protection Agency is proposing to amend existing regulations to implement certain provisions of the American Innovation and Manufacturing Act, as enacted on 27 December 2020. This rulemaking proposes to establish the methodology for allocating hydrofluorocarbon production and consumption allowances for the calendar years of 2024 through 2028. EPA is also proposing to amend the consumption baseline to reflect updated data and to make other adjustments based on lessons learned from implementation of the hydrofluorocarbon phasedown program thus far, including proposing to: codify the existing approach of how allowances must be expended for import of regulated substances; revise recordkeeping and reporting requirements; and implement other modifications to the existing regulations.</t>
  </si>
  <si>
    <t>Hydrofluorocarbons;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</si>
  <si>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</si>
  <si>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https://members.wto.org/crnattachments/2022/TBT/USA/22_7474_00_e.pdf</t>
    </r>
  </si>
  <si>
    <t>Normative Instruction 189, 26 October 2022</t>
  </si>
  <si>
    <t>This Normative Instruction contains provisions on the composition of influenza vaccines to be used in Brazil in the year 2023.</t>
  </si>
  <si>
    <t>Medicaments (ICS code(s): 11.120.10)</t>
  </si>
  <si>
    <t>11.120.10 - Medicaments</t>
  </si>
  <si>
    <r>
      <rPr>
        <sz val="11"/>
        <rFont val="Calibri"/>
      </rPr>
      <t>http://antigo.anvisa.gov.br/documents/10181/6506950/IN_189_2022_.pdf/a27bc7e3-c83e-4cef-bddc-de165b7a35a2</t>
    </r>
  </si>
  <si>
    <t>DEAS 776: 2022 Production and handling of fresh cassava root — Code of practice</t>
  </si>
  <si>
    <t>This Draft East African Code provides recommended practices for the production, storage, packaging and transportation of fresh cassava root Manihot esculenta Crantz intended for human consumption.</t>
  </si>
  <si>
    <t>Vegetables and derived products (ICS code(s): 67.080.20)</t>
  </si>
  <si>
    <t>67.080.20 - Vegetables and derived products</t>
  </si>
  <si>
    <t>Quality requirements (TBT); Protection of human health or safety (TBT); Prevention of deceptive practices and consumer protection (TBT); Consumer information, labelling (TBT); Harmonization (TBT); Reducing trade barriers and facilitating trade (TBT); Cost saving and productivity enhancement (TBT)</t>
  </si>
  <si>
    <r>
      <rPr>
        <sz val="11"/>
        <rFont val="Calibri"/>
      </rPr>
      <t>https://members.wto.org/crnattachments/2022/TBT/KEN/22_7430_00_e.pdf</t>
    </r>
  </si>
  <si>
    <t>Cost saving and productivity enhancement (TBT); Reducing trade barriers and facilitating trade (TBT); Harmonization (TBT); Consumer information, labelling (TBT); Prevention of deceptive practices and consumer protection (TBT); Protection of human health or safety (TBT); Quality requirements (TBT)</t>
  </si>
  <si>
    <t>DEAS 738: 2022 Fresh sweet cassava roots — Specification</t>
  </si>
  <si>
    <t>This Draft East African Standard specifies requirements, sampling and test methods for varieties of fresh sweet cassava roots of Manihot esculenta Crantz intended for human consumption.</t>
  </si>
  <si>
    <r>
      <rPr>
        <sz val="11"/>
        <rFont val="Calibri"/>
      </rPr>
      <t>https://members.wto.org/crnattachments/2022/TBT/KEN/22_7446_00_e.pdf</t>
    </r>
  </si>
  <si>
    <t>DEAS 771: 2022 Fresh sweet potato — Specification</t>
  </si>
  <si>
    <t>This Draft East African Standard specifies the requirements, sampling and test methods for fresh sweet potato (Ipomoea batatas (L.) Lam). to be supplied fresh and either packaged or sold loose for human consumption.</t>
  </si>
  <si>
    <r>
      <rPr>
        <sz val="11"/>
        <rFont val="Calibri"/>
      </rPr>
      <t xml:space="preserve">https://members.wto.org/crnattachments/2022/TBT/KEN/22_7441_00_e.pdf
Kenya Bureau of Standards
WTO/TBT National Enquiry Point
P.O. Box: 54974-00200
 Nairobi
 Kenya
Telephone: + (254) 020 605490
 605506/6948258
Fax: + (254) 020 609660/609665
E-mail: info@kebs.org; Website: http://www.kebs.org
</t>
    </r>
  </si>
  <si>
    <t>DEAS 775: 2022 Production and handling ware potato tuber — Code of Practice</t>
  </si>
  <si>
    <t>This Draft East African Standard provides recommended practices for the production, storage, packaging and transportation of ware potato tuber (Solanum tuberosum L.) intended for human consumption.</t>
  </si>
  <si>
    <r>
      <rPr>
        <sz val="11"/>
        <rFont val="Calibri"/>
      </rPr>
      <t>https://members.wto.org/crnattachments/2022/TBT/KEN/22_7436_00_e.pdf
Kenya Bureau of Standards
WTO/TBT National Enquiry Point
P.O. Box: 54974-00200
 Nairobi
 Kenya
Telephone: + (254) 020 605490
 605506/6948258
Fax: + (254) 020 609660/609665
E-mail: info@kebs.org; Website: http://www.kebs.org</t>
    </r>
  </si>
  <si>
    <t>DEAS 780: 2022 Fresh bitter cassava roots — Specification</t>
  </si>
  <si>
    <t>This Draft East Africa Standard specifies the requirements, sampling and test methods for fresh cassava leaves of Manihot esculenta Crantz, or Manihot glaziovii, for preparation before human consumption.</t>
  </si>
  <si>
    <r>
      <rPr>
        <sz val="11"/>
        <rFont val="Calibri"/>
      </rPr>
      <t>https://members.wto.org/crnattachments/2022/TBT/KEN/22_7418_00_e.pdf</t>
    </r>
  </si>
  <si>
    <t>Color Additive Certification; Increase in Fees for Certification 
Services</t>
  </si>
  <si>
    <t>Proposed rule - The Food and Drug Administration (FDA or we) is proposing to amend the color additive regulation to increase the fee for certification services. The change in fees will allow FDA to continue to maintain an adequate color certification program as required by the Federal Food, Drug, and Cosmetic Act (FD&amp;C Act). The fees are intended to recover the full costs of operation of FDA's color certification program.</t>
  </si>
  <si>
    <t>Color Additive Certification; Quality (ICS code(s): 03.120); Processes in the food industry (ICS code(s): 67.020)</t>
  </si>
  <si>
    <t>03.120 - Quality; 67.020 - Processes in the food industry</t>
  </si>
  <si>
    <t>Cost saving and productivity enhancement (TBT); Quality requirements (TBT)</t>
  </si>
  <si>
    <r>
      <rPr>
        <sz val="11"/>
        <rFont val="Calibri"/>
      </rPr>
      <t>https://members.wto.org/crnattachments/2022/TBT/USA/22_7408_00_e.pdf</t>
    </r>
  </si>
  <si>
    <t>DEAS 778: 2022 Fresh bitter cassava roots — Specification</t>
  </si>
  <si>
    <t>This Draft East African Standard specifies the requirements, sampling and test methods for fresh roots of varieties of bitter cassava, Manihot esculenta Crantz for preparation before human consumption.</t>
  </si>
  <si>
    <r>
      <rPr>
        <sz val="11"/>
        <rFont val="Calibri"/>
      </rPr>
      <t xml:space="preserve">https://members.wto.org/crnattachments/2022/TBT/KEN/22_7425_00_e.pdf
</t>
    </r>
  </si>
  <si>
    <t>Uruguay</t>
  </si>
  <si>
    <t>Proyecto de Reglamento de Seguridad de Productos Eléctricos de Baja Tensión (Draft Regulation on the safety of low-voltage electrical products) (23 pages, in Spanish)</t>
  </si>
  <si>
    <t>The purpose of the notified draft Regulation is to regulate the essential safety requirements for low-voltage electrical products marketed in the country, and establish the relevant conformity assessment procedures.</t>
  </si>
  <si>
    <t>Low-voltage electrical products: Electrical and electronic equipment and materials with a rated voltage of between 50 V and 1,000 V AC or between 75 V and 1,500 V DC, with certain exceptions (see Article 2)</t>
  </si>
  <si>
    <r>
      <rPr>
        <sz val="11"/>
        <rFont val="Calibri"/>
      </rPr>
      <t>https://members.wto.org/crnattachments/2022/TBT/URY/22_7402_00_s.pdf</t>
    </r>
  </si>
  <si>
    <t>Sri Lanka</t>
  </si>
  <si>
    <t>Draft Amendment No: 1 to SLS 894 : 2003Specification for  bottled (Packaged) drinking water (Second revision)</t>
  </si>
  <si>
    <t>Align with the current Food (Bottled or Packaged  Water) Regulations  - 2005 and include microbiological test methods. </t>
  </si>
  <si>
    <t>- Other (HS code(s): 220190)</t>
  </si>
  <si>
    <t>220190 - Ordinary natural water, not containing added sugar, other sweetening matter or flavoured; ice and snow (excl. mineral waters and aerated waters, sea water, distilled water, conductivity water or water of similar purity)</t>
  </si>
  <si>
    <r>
      <rPr>
        <sz val="11"/>
        <rFont val="Calibri"/>
      </rPr>
      <t>https://members.wto.org/crnattachments/2022/TBT/LKA/22_7383_00_e.pdf</t>
    </r>
  </si>
  <si>
    <t>United Arab Emirates</t>
  </si>
  <si>
    <t>Draft Cabinet Resolution No. (xx) for the year ( xxxx) regarding technical regulations for consumer meters</t>
  </si>
  <si>
    <t>The decision applies to consumer meters (imported or local manufactured), owned by the Electricity and Water Authority or by other parties, and its results affect the consumer for measurements of consumption quantities.</t>
  </si>
  <si>
    <t>consumer meters</t>
  </si>
  <si>
    <t>Prevention of deceptive practices and consumer protection (TBT); Quality requirements (TBT)</t>
  </si>
  <si>
    <r>
      <rPr>
        <sz val="11"/>
        <rFont val="Calibri"/>
      </rPr>
      <t>https://members.wto.org/crnattachments/2022/TBT/ARE/22_7384_00_x.pdf</t>
    </r>
  </si>
  <si>
    <t>Proposed amendments to the "Korean Pharmacopoeia"</t>
  </si>
  <si>
    <t>The revision aims to provide reasonable support for proper pharmaceutical quality management by harmonizing standards and specifications in The Korean Pharmacopoeia with global standards and specifications. Moreover, the revision includes adding to the licorice origin species a species which the standard conformity with the existing species and the possibility of domestic cultivation were verified to lay the foundation for the localization of licorice.In addition, to advance standards and specifications and distribute high-quality medicines by improving some of the general information that incorporated the development of advanced biopharmaceuticals and the demands of the pharmaceutical industry in line with the latest scientific level. A. Addition of verified species to the origin of Licorice and incorporation of properties to the added species (Annex 4 of the draft) B. Addition of flow cytometry, enzyme-linked immunosorbent assay (ELISA), and immunoblot analysis to general information (Annex 6 of the draft)</t>
  </si>
  <si>
    <t>Pharmaceuticals</t>
  </si>
  <si>
    <r>
      <rPr>
        <sz val="11"/>
        <rFont val="Calibri"/>
      </rPr>
      <t>https://members.wto.org/crnattachments/2022/TBT/KOR/22_7401_00_x.pdf</t>
    </r>
  </si>
  <si>
    <t>The Partial amendments of the “Public Notice that Prescribes Details of Safety Regulations for Road Transport Vehicles”, etc.</t>
  </si>
  <si>
    <t>Introduction of the test procedure of solid particle number measurement method for the exhaust gas emissions from vehicles with Gross Vehicle Weight (GVW) exceeding 3.5 tons (excluding those with a seating capacity of no more than 9 passengers used exclusively for passenger use) which equip a diesel engine or a gasoline direct injection engine.</t>
  </si>
  <si>
    <t>Tractors (other than tractors of heading 87.09). (HS code(s): 8701); Motor vehicles for the transport of ten or more persons, including the driver. (HS code(s): 8702); Motor vehicles for the transport of goods. (HS code(s): 8704)</t>
  </si>
  <si>
    <t>8701 - Tractors (other than tractors of heading 8709); 8702 - Motor vehicles for the transport of &gt;= 10 persons, incl. driver; 8704 - Motor vehicles for the transport of goods, incl. chassis with engine and cab</t>
  </si>
  <si>
    <r>
      <rPr>
        <sz val="11"/>
        <rFont val="Calibri"/>
      </rPr>
      <t>https://members.wto.org/crnattachments/2022/TBT/JPN/22_7362_00_e.pdf</t>
    </r>
  </si>
  <si>
    <t>Draft Order of the Ministry of Agrarian Policy and Food of Ukraine "On approval of Hygienic requirements for quick-frozen food products intended for human consumption"</t>
  </si>
  <si>
    <t>The draft Order:1) introduces the definition of quick-frozen food products in the legislation of Ukraine;2) establishes general principles that have to be met by quick-frozen food products;3) determines the level of temperature that has to be maintained at the facilities engaged in handling, storage, warehousing, transportation and/or circulation of quick-frozen food products;4) establishes the requirements for freezing equipment and the list of cryogenic substances (liquids) allowed to be used for quick freezing of food products;5) establishes the peculiarities of labeling of quick-frozen food products.Food products that complied with the requirements of the legislation on safety and certain food quality indicators, which was in force before the entry into force of this order, but do not meet the requirements of this order, may be produced and/or put into circulation within three years after the entry into force of this order and be in circulation until the minimum expiration date.The draft Order is designed to implement Commission Regulation (EC) No 37/2005 of 12 January 2005 on the monitoring of temperatures in the means of transport, warehousing and storage of quick-frozen foodstuffs intended for human consumption, Council Directive 89/108/EEC of 21 December 1988 on the approximation of the laws of the Member States relating to quick-frozen foodstuffs for human consumption.The draft Order is also notified in accordance with the requirements of the Agreement on the Application of  Sanitary and Phytosanitary Measures.</t>
  </si>
  <si>
    <t>Quick-frozen food products</t>
  </si>
  <si>
    <t>Quality requirements (TBT); Protection of human health or safety (TBT); Consumer information, labelling (TBT)</t>
  </si>
  <si>
    <r>
      <rPr>
        <sz val="11"/>
        <rFont val="Calibri"/>
      </rPr>
      <t>https://members.wto.org/crnattachments/2022/TBT/UKR/22_7369_00_x.pdf
https://members.wto.org/crnattachments/2022/TBT/UKR/22_7369_01_x.pdf
https://minagro.gov.ua/npa/pro-zatverdzhennya-gigiyenichnih-vimog-do-shvidkozamorozhenih-harchovih-produktiv-priznachenih-dlya-spozhivannya-lyudinoyu#msdynttrid=hy7-AFz1xKKmEvR_FA-J6AWondjMUoiY3S4TLieh578</t>
    </r>
  </si>
  <si>
    <t>Normative Instruction No. 11, 17 October 2022</t>
  </si>
  <si>
    <t>Procedures and requirements for registration of remediated products, renewal, prior consent for import, authorization for research and experimentation and provides other measures.</t>
  </si>
  <si>
    <t>Organic chemicals (HS code(s): 29)</t>
  </si>
  <si>
    <t>29 - ORGANIC CHEMICALS</t>
  </si>
  <si>
    <r>
      <rPr>
        <sz val="11"/>
        <rFont val="Calibri"/>
      </rPr>
      <t>https://www.in.gov.br/en/web/dou/-/instrucao-normativa-n-11-de-17-de-outubro-de-2022-43671039</t>
    </r>
  </si>
  <si>
    <t>The Partial amendments of the “Public Notice that Prescribes Details of Safety Regulations for Road Transport Vehicles”, etc</t>
  </si>
  <si>
    <t>Requirement of the Automated Driving System to bring the vehicle to a standstill safely after occurrence of a Dynamic Driving Task (DDT) performance-relevant system failures, or upon Operational Design Domain (DDT) exits.Requirement of the Date Storage System for Automated Driving (DSSAD), equipped in an automated vehicle which is not covered by UN Regulation No. 157 (Automated Lane Keeping Systems), to record data regarding lane changes.</t>
  </si>
  <si>
    <t>Tractors (other than tractors of heading 87.09). (HS code(s): 8701); Motor vehicles for the transport of ten or more persons, including the driver. (HS code(s): 8702); Motor cars and other motor vehicles principally designed for the transport of persons (other than those of heading 87.02), including station wagons and racing cars. (HS code(s): 8703); Motor vehicles for the transport of goods. (HS code(s): 8704); Motorcycles (including mopeds) and cycles fitted with an auxiliary motor, with or without side-cars; side-cars. (HS code(s): 8711); Carriages for disabled persons, whether or not motorised or otherwise mechanically propelled. (HS code(s): 8713); Trailers and semi-trailers; other vehicles, not mechanically propelled; parts thereof. (HS code(s): 8716)</t>
  </si>
  <si>
    <t>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8711 - Motorcycles, incl. mopeds, and cycles fitted with an auxiliary motor, with or without side-cars; side-cars; 8713 - Carriages for disabled persons, whether or not motorised or otherwise mechanically propelled (excl. specially designed motor vehicles and bicycles); 8716 - Trailers and semi-trailers; other vehicles, not mechanically propelled (excl. railway and tramway vehicles); parts thereof, n.e.s.</t>
  </si>
  <si>
    <r>
      <rPr>
        <sz val="11"/>
        <rFont val="Calibri"/>
      </rPr>
      <t>https://members.wto.org/crnattachments/2022/TBT/JPN/22_7338_00_e.pdf</t>
    </r>
  </si>
  <si>
    <t>Significant New Use Rules on Certain Chemical Substances (22-2.5e)</t>
  </si>
  <si>
    <t>Proposed rule - The Environmental Protection Agency (EPA) is proposing significant new use rules (SNURs) under the Toxic Substances Control Act (TSCA) for chemical substances that were the subject of premanufacture notices (PMNs) and are also subject to Orders issued by EPA pursuant to TSCA. The SNURs require persons who intend to manufacture (defined by statute to include import) or process any of these chemical substances for an activity that is proposed as a significant new use by this rule to notify EPA at least 90 days before commencing that activity. The required notification initiates EPA's evaluation of the use, under the conditions of use for that chemical substance, within the applicable review period. Persons may not commence manufacture or processing for the significant new use until EPA has conducted a review of the notice, made an appropriate determination on the notice, and has taken such actions as are required by that determination.</t>
  </si>
  <si>
    <t>Chemical Substances (22-2.5e); Environmental protection (ICS code(s): 13.020); Production in the chemical industry (ICS code(s): 71.020); Products of the chemical industry (ICS code(s): 71.100)</t>
  </si>
  <si>
    <t>Protection of animal or plant life or health (TBT); Protection of human health or safety (TBT); Protection of the environment (TBT)</t>
  </si>
  <si>
    <r>
      <rPr>
        <sz val="11"/>
        <rFont val="Calibri"/>
      </rPr>
      <t>https://members.wto.org/crnattachments/2022/TBT/USA/22_7372_00_e.pdf</t>
    </r>
  </si>
  <si>
    <t>MJSPOrdinance No. 204, 21 October 2022</t>
  </si>
  <si>
    <t>Procedures for the control and supervision of chemicals and defines the chemicals subject to control by the Federal Police.</t>
  </si>
  <si>
    <r>
      <rPr>
        <sz val="11"/>
        <rFont val="Calibri"/>
      </rPr>
      <t>https://in.gov.br/en/web/dou/-/portaria-mjsp-n-204-de-21-de-outubro-de-2022-438279876</t>
    </r>
  </si>
  <si>
    <t>Emne</t>
  </si>
  <si>
    <t>Anden ost (HS-kode(r): 040690) Ost (ICS-kode(r): 67.100.30)</t>
  </si>
  <si>
    <t>Biocidholdige produkter</t>
  </si>
  <si>
    <t xml:space="preserve">Bærbare lysarmaturer; </t>
  </si>
  <si>
    <t>Produkter med digitale elementer (dvs. software, herunder enkeltstående software, og hardware og fjerndatabehandling, herunder hardware- og softwarekomponenter), hvis tilsigtede eller med rimelighed forudsigelige anvendelse omfatter en direkte eller indirekte logisk eller fysisk dataforbindelse til en enhed eller et netværk.</t>
  </si>
  <si>
    <t>I pulverform, granulat eller anden fast form med fedtindhold på 1,5 vægtprocent og derunder (HS-kode(r): 040210) Andre mejeriprodukter (ICS-kode(r): 67.100.99)</t>
  </si>
  <si>
    <t>Radio</t>
  </si>
  <si>
    <t>Is og anden spiselig is, også med indhold af kakao. (HS-kode(r): 2105)</t>
  </si>
  <si>
    <t>Elektrisk luftrensende åndedrætsværn (G-PAPR) til halogengasser, organiske gasser og andre giftige gasser specificeret ved bekendtgørelse fra ministeriet for sundhed arbejde og velfærd (HS 9020.00)</t>
  </si>
  <si>
    <t>Frigivelse af N-nitrosaminer og N-nitroserbare stoffer fra elastomer- eller gummipatter og -sutter</t>
  </si>
  <si>
    <t>Madrasser: (HS-kode(r): 94042</t>
  </si>
  <si>
    <t>Fodtøj (ICS-kode(r): 61.060)</t>
  </si>
  <si>
    <t>Alle produkter falder ind under " Elektriske tøjvaskemaskiner - Energi- og vandydelseskrav og mærkning " (ICS 97.060) Vaskeriapparater.</t>
  </si>
  <si>
    <t>Foderfrø eller græstørv</t>
  </si>
  <si>
    <t>Fødevaretilsætningsstoffer (ICS-kode(r): 67.220.20)</t>
  </si>
  <si>
    <t>Trådløst udstyr til kraftoverførsel</t>
  </si>
  <si>
    <t>Køleapparater til husholdningsbrug</t>
  </si>
  <si>
    <t xml:space="preserve">Alle færdigpakkede drikkevarer i plastflasker og metaldåser, der er 150 ml (inklusive) – 3000 ml (inklusive)S/NHS DescriptionHS-kode 1Mælk og fløde, ikke koncentreret eller tilsat sukker eller andre sødemidler04.012Frugt- eller nøddesaft (herunder druemost og kokosvand) og grøntsagssaft, ugæret og uden tilsætning af alkohol, også tilsat sukker eller andre sødemidler.20.093Drikkevarer  spiritus og eddike
</t>
  </si>
  <si>
    <t>Husholdningsvaskemaskiner, husholdningsvaskemaskiner-tørretumblere</t>
  </si>
  <si>
    <t>Konstruktion og udstyr af store fartøjer (ICS-kode 47.020; 47.040); (HS-kode 8900; 8901)</t>
  </si>
  <si>
    <t>Madrasser: (HS-kode(r): 94042) Møbler (ICS-kode(r): 97.140)</t>
  </si>
  <si>
    <t>Landbrugs- og skovbrugskøretøjer</t>
  </si>
  <si>
    <t>Insekticider (HS-kode(r): 380891) Insekticider (ICS-kode(r): 65.100.10)</t>
  </si>
  <si>
    <t>Byggesten og mursten (HS-kode(r): 6810) Terracotta byggevarer (ICS-kode(r): 91.100.25)</t>
  </si>
  <si>
    <t>Kød af svin, fersk, kølet eller frosset. (HS-kode(r): 0203) Meddelelsesnummer 2022/0693/D - C00A</t>
  </si>
  <si>
    <t>Kratom blade eller fødevarer, der indeholder kratom blade som råvarer eller ingredienser</t>
  </si>
  <si>
    <t>Andre standarder vedrørende elektricitet og magnetisme (ICS-kode(r): 17.220.99) Isoleringsmaterialer generelt (ICS-kode(r): 29.035.01)</t>
  </si>
  <si>
    <t>Frugter, tørrede, undtagen frugter henhørende under pos. 08.01 til 08.06; blandinger af nødder eller tørrede frugter i dette kapitel. (HS-kode(r): 0813) Frugter. Grøntsager (ICS-kode(r): 67.080)</t>
  </si>
  <si>
    <t>Frugter. Grøntsager (ICS-kode(r): 67.080)</t>
  </si>
  <si>
    <t>Kartofler (HS-kode(r): 200520) Frugter. Grøntsager (ICS-kode(r): 67.080)</t>
  </si>
  <si>
    <t>Solenergiteknik (ICS-kode(r): 27.160) Kabler (ICS-kode(r): 29.060.20)</t>
  </si>
  <si>
    <t>Gødning (ICS-kode(r): 65.080)</t>
  </si>
  <si>
    <t>Isoleringsmaterialer generelt (ICS-kode(r): 29.035.01)</t>
  </si>
  <si>
    <t>Kosmetik</t>
  </si>
  <si>
    <t>Tomatketchup og andre tomatsaucer (HS-kode(r): 210320) Frugter. Grøntsager (ICS-kode(r): 67.080)</t>
  </si>
  <si>
    <t>Byggematerialer og byggeri (ordforråd) (ICS-kode(r): 01.040.91) Mineralske materialer og produkter (ICS-kode(r): 91.100.15)</t>
  </si>
  <si>
    <t>Byggematerialer og byggeri (ordforråd) (ICS-kode(r): 01.040.91) Bindemidler. Forseglingsmaterialer (ICS-kode(r): 91.100.50)</t>
  </si>
  <si>
    <t>Maling og lak (ICS-kode(r): 87.040)</t>
  </si>
  <si>
    <t>Indenlandsk sikkerhed (ICS-kode(r): 13.120) Opvaskemaskiner (ICS-kode(r): 97.040.40)</t>
  </si>
  <si>
    <t>Byggesten og mursten (HS-kode(r): 681011) Mineralske materialer og produkter (ICS-kode(r): 91.100.15)</t>
  </si>
  <si>
    <t>Importerede varer; Emballering og distribution af varer generelt (ICS-kode(r): 55.020) Tekstilindustriens processer (ICS-kode(r): 59.020) Produkter fra tekstilindustrien (ICS-kode(r): 59.080) Tøj (ICS-kode(r): 61.020</t>
  </si>
  <si>
    <t>Lyskilder og separate styregear</t>
  </si>
  <si>
    <t>Kabler (ICS-kode(r): 29.060.20); Elektriske vejkøretøjer (ICS-kode(r): 43.120)</t>
  </si>
  <si>
    <t xml:space="preserve">Administrationsgebyrer; kontrol med giftige stoffer Produktion i den kemiske industri (ICS-kode(r): 71.020) Produkter fra den kemiske industri (ICS-kode(r): 71.100) Olieprodukter generelt (ICS-kode(r): 75.080)
</t>
  </si>
  <si>
    <t>Maling og lak (ICS-kode(r): 87.040</t>
  </si>
  <si>
    <t>Gasmålere (HS-kode(r): 902810)</t>
  </si>
  <si>
    <t>Vejkøretøjer generelt (ICS-kode(r): 43.020) Systemer til vejkøretøjer (ICS-kode(r): 43.040)</t>
  </si>
  <si>
    <t xml:space="preserve">Udstyr til overlevelsesfartøjer; andet beskyttelsesudstyr (ICS-kode(r): 13.340.99) Skibsbygning og skibsstrukturer generelt (ICS-kode(r): 47.020) Søgående skibe (ICS-kode(r): 47.040)
</t>
  </si>
  <si>
    <t xml:space="preserve">Mælk og mejeriprodukterii) kød og kødprodukter, herunder fjerkræ, fisk og produkter herafiii) ægpulveriv) spædbørnsfoderv) nutraceuticals.
</t>
  </si>
  <si>
    <t>Køleskabe til husholdningsbrug AffugtereHusholdninger og små kommercielle luftkonditioneringsanlæg og varmepumperKlimaanlæg til køretøjer (undtagen tog og busser)Luftkonditionering af personbiler (f.eks. tog og busser)Tung kommerciel og industriel luftkonditioneringKommerciel køling (f.eks. dagligvarebutikker, supermarkeder og selvstændige skabe)Kommerciel køling (f.eks.  Transportkøling (f.eks. kølebiler, skibscontainere, fiskerbåde og køleskibe)Industriel køling (f.eks. stationære kølemiddelsystemer med nominel kapacitet &gt;40 kW eksklusive applikationer under ‐50 °C)</t>
  </si>
  <si>
    <t>Bjergbomuld (HS-kode(r): 5201); (ICS-kode(r): 59.060.10)</t>
  </si>
  <si>
    <t>Gulvbelægninger (ICS-kode(r): 97.150)</t>
  </si>
  <si>
    <t>Skærme (terminaler) (HS-kode(r): 8504); (ICS-kode(r): 27.010)</t>
  </si>
  <si>
    <t xml:space="preserve">Udstyr til trådløs opladning (kraftoverførsel), herunder trådløst opladningsudstyr til mobile og bærbare enheder og elektriske køretøjer (herunder motorcykler). (HS-kode(r): 854370) (ICS-kode(r): 33.060.99)
</t>
  </si>
  <si>
    <t>Trykrørskomponenter (HS-kode(r): 391721; 730619; 848140) (ICS-kode(r): 23.040.01)</t>
  </si>
  <si>
    <t>Bærbare sengeskinner; (HS-kode(r): 940390 - Dele af møbler, i.a.n. (ekskl. sæder og medicinske, kirurgiske, tandlæge- eller veterinærmøbler) Beskyttelse mod farligt gods (ICS-kode(r): 13.300) Diverse husholdnings- og handelsudstyr (ICS-kode(r): 97.180)</t>
  </si>
  <si>
    <t xml:space="preserve">Strålingsbeskyttelse (ICS-kode(r): 13.280)
</t>
  </si>
  <si>
    <t>Aeronautisk radioudstyr</t>
  </si>
  <si>
    <t>Andre animalske fedtstoffer og olier samt fraktioner heraf, også raffinerede, men ikke kemisk modificerede. (HS-kode(r): 1506) Oliefrø (ICS-kode(r): 67.200.20)</t>
  </si>
  <si>
    <t>Landbrugsethanol (spiritus og aromatiserede vinprodukter</t>
  </si>
  <si>
    <t>Masker til koldt vejr, mode og sport blandt HS 6307-produkterne</t>
  </si>
  <si>
    <t>Lægemidler</t>
  </si>
  <si>
    <t>Vandkølingspakker med dampkompressionscyklus (HS: 841869) (i det følgende benævnt "køler")</t>
  </si>
  <si>
    <t>Meteorologiske instrumenter (termometer, regnmåler, barometer, hygrometer, anemoskop, anemometer, pyranometer, solskinsoptager, snedybdesensor, fordamper)</t>
  </si>
  <si>
    <t>Drikkevarer (ICS-kode(r): 67.160)</t>
  </si>
  <si>
    <t>Ikke-alkoholholdige drikkevarer (ICS-kode(r): 67.160.20)</t>
  </si>
  <si>
    <t>Frugt, grøntsager og afledte produkter generelt (ICS-kode(r): 67.080.01)</t>
  </si>
  <si>
    <t>Andre frugter (HS-kode(r): 081340) Frugt og afledte produkter (ICS-kode(r): 67.080.10)</t>
  </si>
  <si>
    <t>Oliefrø (ICS-kode(r): 67.200.20)</t>
  </si>
  <si>
    <t>Medicinsk udstyr (ICS-kode(r): 11.040)</t>
  </si>
  <si>
    <t>Ikke-geostationær kredsløb (NGSO) fast satellittjeneste; luftfartøjer og rumfartøjer generelt (ICS-kode(r): 49.020) Rumsystemer og -operationer (ICS-kode(r): 49.140)</t>
  </si>
  <si>
    <t xml:space="preserve">Papir- og papirbaserede emballageprodukter; Emballagematerialer og tilbehør (ICS-kode(r): 55.040); Papirprodukter (ICS-kode(r): 85.080)
</t>
  </si>
  <si>
    <t>Sterilisation og desinfektion (ICS-kode(r): 11.080)</t>
  </si>
  <si>
    <t>Energimærkning af elbiler, motorcykler og knallerter</t>
  </si>
  <si>
    <t>Ventilatorer. Fans. klimaanlæg (ICS-kode(r): 23.120); Varmepumper (ICS-kode(r): 27.080)</t>
  </si>
  <si>
    <t>Asbest</t>
  </si>
  <si>
    <t>Fødevareteknologi</t>
  </si>
  <si>
    <t>Klimaanlæg med lav kapacitet</t>
  </si>
  <si>
    <t>Kemikalier</t>
  </si>
  <si>
    <t>Pusleenheder til offentlig brug (HS-kode(r): 940350; 940360; 940370; 940380; 940390) (ICS-kode(r): 97.190)</t>
  </si>
  <si>
    <t>Håndhævelse af punktafgiftspligtigt digitalt skattestempel for andre tobaksvarer (OTP) i Kongeriget Bahrain. Tobak, tobaksvarer og tilhørende udstyr.</t>
  </si>
  <si>
    <t xml:space="preserve">Miljøbeskyttelse (ICS-kode(r): 13.020) Produktion i den kemiske industri (ICS-kode(r): 71.020) Produkter fra den kemiske industri (ICS-kode(r): 71.100)
</t>
  </si>
  <si>
    <t>Lægemidler (ICS-kode(r): 11.120.10)</t>
  </si>
  <si>
    <t>Grøntsager og afledte produkter (ICS-kode(r): 67.080.20)</t>
  </si>
  <si>
    <t>Farve additiv certificering; Kvalitet (ICS-kode(r): 03.120) Processer i fødevareindustrien (ICS-kode(r): 67.020)</t>
  </si>
  <si>
    <t>Elektriske lavspændingsprodukter: Elektrisk og elektronisk udstyr og materialer med en nominel spænding på mellem 50 V og 1.000 V AC eller mellem 75 V og 1.500 V DC, med visse undtagelser (se artikel 2)</t>
  </si>
  <si>
    <t>Drikkevand på flaske (emballeret)</t>
  </si>
  <si>
    <t>Forbrugermålere</t>
  </si>
  <si>
    <t xml:space="preserve">Traktorer (undtagen traktorer henhørende under pos. 87.09). (HS-kode(r): 8701) Motorkøretøjer til transport af mindst ti personer, inklusive føreren. (HS-kode(r): 8702) Motorkøretøjer til godstransport. (HS-kode(r): 8704)
</t>
  </si>
  <si>
    <t>Dybfrosne fødevarer</t>
  </si>
  <si>
    <t>Organiske kemikalier (HS-kode(r): 29)</t>
  </si>
  <si>
    <t>Traktorer (undtagen traktorer henhørende under pos. 87.09). (HS-kode(r): 8701) Motorkøretøjer til transport af mindst ti personer, inklusive føreren. (HS-kode(r): 8702) Automobiler og andre motorkøretøjer, der hovedsagelig er konstrueret til personbefordring (bortset fra personbiler, undtagen personbiler), herunder stationcars og racerbiler. (HS-kode(r): 8703) Motorkøretøjer til godstransport. (HS-kode(r): 8704) Motorcykler (herunder knallerter) og cykler med hjælpemotor, med eller uden sidevogne sidevogne. (HS-kode(r): 8711) Handicapvenlige personvogne, også motoriserede eller på anden måde mekanisk fremdrivende. (HS-kode(r): 8713) påhængsvogne og sættevogne andre køretøjer, ikke mekanisk drevne køretøjer dele heraf. (HS-kode(r): 8716)</t>
  </si>
  <si>
    <t>Kemiske stoffer (22-2.5e); Miljøbeskyttelse (ICS-kode(r): 13.020) Produktion i den kemiske industri (ICS-kode(r): 71.020) Produkter fra den kemiske industri (ICS-kode(r): 71.100)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</si>
</sst>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14" fontId="1" fillId="0" borderId="0" xfId="0" applyNumberFormat="1" applyFont="1" applyAlignment="1">
      <alignment horizontal="center" vertical="center"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5"/>
  <sheetViews>
    <sheetView tabSelected="1" workbookViewId="0">
      <pane ySplit="1" topLeftCell="A2" activePane="bottomLeft" state="frozen"/>
      <selection pane="bottomLeft" activeCell="C4" sqref="C4"/>
    </sheetView>
  </sheetViews>
  <sheetFormatPr defaultRowHeight="15"/>
  <cols>
    <col min="1" max="1" width="41.140625" style="2" customWidth="1"/>
    <col min="2" max="2" width="100" style="2" hidden="1" customWidth="1"/>
    <col min="3" max="3" width="50" customWidth="1"/>
    <col min="4" max="4" width="30" customWidth="1"/>
    <col min="5" max="6" width="100" style="2" customWidth="1"/>
    <col min="7" max="7" width="40" customWidth="1"/>
    <col min="8" max="8" width="58.7109375" customWidth="1"/>
    <col min="9" max="9" width="69.7109375" customWidth="1"/>
    <col min="10" max="10" width="100" customWidth="1"/>
    <col min="11" max="11" width="58.85546875" customWidth="1"/>
    <col min="12" max="12" width="30" style="4" customWidth="1"/>
    <col min="13" max="13" width="32.5703125" customWidth="1"/>
    <col min="14" max="17" width="100" customWidth="1"/>
  </cols>
  <sheetData>
    <row r="1" spans="1:17" ht="30" customHeight="1">
      <c r="A1" s="9" t="s">
        <v>631</v>
      </c>
      <c r="B1" s="3" t="s">
        <v>4</v>
      </c>
      <c r="C1" s="1" t="s">
        <v>1</v>
      </c>
      <c r="D1" s="1" t="s">
        <v>0</v>
      </c>
      <c r="E1" s="3" t="s">
        <v>2</v>
      </c>
      <c r="F1" s="3" t="s">
        <v>3</v>
      </c>
      <c r="G1" s="1" t="s">
        <v>5</v>
      </c>
      <c r="H1" s="1" t="s">
        <v>6</v>
      </c>
      <c r="I1" s="1" t="s">
        <v>7</v>
      </c>
      <c r="J1" s="1" t="s">
        <v>8</v>
      </c>
      <c r="K1" s="1" t="s">
        <v>9</v>
      </c>
      <c r="L1" s="5" t="s">
        <v>10</v>
      </c>
      <c r="M1" s="1" t="s">
        <v>11</v>
      </c>
      <c r="N1" s="1" t="s">
        <v>12</v>
      </c>
      <c r="O1" s="1" t="s">
        <v>13</v>
      </c>
      <c r="P1" s="1" t="s">
        <v>14</v>
      </c>
      <c r="Q1" s="1" t="s">
        <v>15</v>
      </c>
    </row>
    <row r="2" spans="1:17" ht="107.25" customHeight="1">
      <c r="A2" s="2" t="s">
        <v>674</v>
      </c>
      <c r="B2" s="8" t="s">
        <v>308</v>
      </c>
      <c r="C2" s="6" t="str">
        <f>HYPERLINK("https://eping.wto.org/en/Search?viewData= G/TBT/N/USA/1944"," G/TBT/N/USA/1944")</f>
        <v xml:space="preserve"> G/TBT/N/USA/1944</v>
      </c>
      <c r="D2" s="6" t="s">
        <v>33</v>
      </c>
      <c r="E2" s="8" t="s">
        <v>306</v>
      </c>
      <c r="F2" s="8" t="s">
        <v>307</v>
      </c>
      <c r="G2" s="6" t="s">
        <v>30</v>
      </c>
      <c r="H2" s="6" t="s">
        <v>309</v>
      </c>
      <c r="I2" s="6" t="s">
        <v>38</v>
      </c>
      <c r="J2" s="6" t="s">
        <v>30</v>
      </c>
      <c r="K2" s="6"/>
      <c r="L2" s="7">
        <v>44943</v>
      </c>
      <c r="M2" s="6" t="s">
        <v>24</v>
      </c>
      <c r="N2" s="8" t="s">
        <v>310</v>
      </c>
      <c r="O2" s="6" t="str">
        <f>HYPERLINK("https://docs.wto.org/imrd/directdoc.asp?DDFDocuments/t/G/TBTN22/USA1944.DOCX", "https://docs.wto.org/imrd/directdoc.asp?DDFDocuments/t/G/TBTN22/USA1944.DOCX")</f>
        <v>https://docs.wto.org/imrd/directdoc.asp?DDFDocuments/t/G/TBTN22/USA1944.DOCX</v>
      </c>
      <c r="P2" s="6" t="str">
        <f>HYPERLINK("https://docs.wto.org/imrd/directdoc.asp?DDFDocuments/u/G/TBTN22/USA1944.DOCX", "https://docs.wto.org/imrd/directdoc.asp?DDFDocuments/u/G/TBTN22/USA1944.DOCX")</f>
        <v>https://docs.wto.org/imrd/directdoc.asp?DDFDocuments/u/G/TBTN22/USA1944.DOCX</v>
      </c>
      <c r="Q2" s="6" t="str">
        <f>HYPERLINK("https://docs.wto.org/imrd/directdoc.asp?DDFDocuments/v/G/TBTN22/USA1944.DOCX", "https://docs.wto.org/imrd/directdoc.asp?DDFDocuments/v/G/TBTN22/USA1944.DOCX")</f>
        <v>https://docs.wto.org/imrd/directdoc.asp?DDFDocuments/v/G/TBTN22/USA1944.DOCX</v>
      </c>
    </row>
    <row r="3" spans="1:17" ht="30">
      <c r="A3" s="2" t="s">
        <v>688</v>
      </c>
      <c r="B3" s="8" t="s">
        <v>397</v>
      </c>
      <c r="C3" s="6" t="str">
        <f>HYPERLINK("https://eping.wto.org/en/Search?viewData= G/TBT/N/KOR/1115"," G/TBT/N/KOR/1115")</f>
        <v xml:space="preserve"> G/TBT/N/KOR/1115</v>
      </c>
      <c r="D3" s="6" t="s">
        <v>129</v>
      </c>
      <c r="E3" s="8" t="s">
        <v>395</v>
      </c>
      <c r="F3" s="8" t="s">
        <v>396</v>
      </c>
      <c r="G3" s="6" t="s">
        <v>30</v>
      </c>
      <c r="H3" s="6" t="s">
        <v>30</v>
      </c>
      <c r="I3" s="6" t="s">
        <v>398</v>
      </c>
      <c r="J3" s="6" t="s">
        <v>30</v>
      </c>
      <c r="K3" s="6"/>
      <c r="L3" s="7">
        <v>44935</v>
      </c>
      <c r="M3" s="6" t="s">
        <v>24</v>
      </c>
      <c r="N3" s="8" t="s">
        <v>399</v>
      </c>
      <c r="O3" s="6" t="str">
        <f>HYPERLINK("https://docs.wto.org/imrd/directdoc.asp?DDFDocuments/t/G/TBTN22/KOR1115.DOCX", "https://docs.wto.org/imrd/directdoc.asp?DDFDocuments/t/G/TBTN22/KOR1115.DOCX")</f>
        <v>https://docs.wto.org/imrd/directdoc.asp?DDFDocuments/t/G/TBTN22/KOR1115.DOCX</v>
      </c>
      <c r="P3" s="6" t="str">
        <f>HYPERLINK("https://docs.wto.org/imrd/directdoc.asp?DDFDocuments/u/G/TBTN22/KOR1115.DOCX", "https://docs.wto.org/imrd/directdoc.asp?DDFDocuments/u/G/TBTN22/KOR1115.DOCX")</f>
        <v>https://docs.wto.org/imrd/directdoc.asp?DDFDocuments/u/G/TBTN22/KOR1115.DOCX</v>
      </c>
      <c r="Q3" s="6" t="str">
        <f>HYPERLINK("https://docs.wto.org/imrd/directdoc.asp?DDFDocuments/v/G/TBTN22/KOR1115.DOCX", "https://docs.wto.org/imrd/directdoc.asp?DDFDocuments/v/G/TBTN22/KOR1115.DOCX")</f>
        <v>https://docs.wto.org/imrd/directdoc.asp?DDFDocuments/v/G/TBTN22/KOR1115.DOCX</v>
      </c>
    </row>
    <row r="4" spans="1:17" ht="180">
      <c r="A4" s="10" t="s">
        <v>648</v>
      </c>
      <c r="B4" s="8" t="s">
        <v>143</v>
      </c>
      <c r="C4" s="6" t="str">
        <f>HYPERLINK("https://eping.wto.org/en/Search?viewData= G/TBT/N/SGP/67"," G/TBT/N/SGP/67")</f>
        <v xml:space="preserve"> G/TBT/N/SGP/67</v>
      </c>
      <c r="D4" s="6" t="s">
        <v>140</v>
      </c>
      <c r="E4" s="8" t="s">
        <v>141</v>
      </c>
      <c r="F4" s="8" t="s">
        <v>142</v>
      </c>
      <c r="G4" s="6" t="s">
        <v>144</v>
      </c>
      <c r="H4" s="6" t="s">
        <v>30</v>
      </c>
      <c r="I4" s="6" t="s">
        <v>145</v>
      </c>
      <c r="J4" s="6" t="s">
        <v>30</v>
      </c>
      <c r="K4" s="6"/>
      <c r="L4" s="7">
        <v>44948</v>
      </c>
      <c r="M4" s="6" t="s">
        <v>24</v>
      </c>
      <c r="N4" s="6"/>
      <c r="O4" s="6" t="str">
        <f>HYPERLINK("https://docs.wto.org/imrd/directdoc.asp?DDFDocuments/t/G/TBTN22/SGP67.DOCX", "https://docs.wto.org/imrd/directdoc.asp?DDFDocuments/t/G/TBTN22/SGP67.DOCX")</f>
        <v>https://docs.wto.org/imrd/directdoc.asp?DDFDocuments/t/G/TBTN22/SGP67.DOCX</v>
      </c>
      <c r="P4" s="6" t="str">
        <f>HYPERLINK("https://docs.wto.org/imrd/directdoc.asp?DDFDocuments/u/G/TBTN22/SGP67.DOCX", "https://docs.wto.org/imrd/directdoc.asp?DDFDocuments/u/G/TBTN22/SGP67.DOCX")</f>
        <v>https://docs.wto.org/imrd/directdoc.asp?DDFDocuments/u/G/TBTN22/SGP67.DOCX</v>
      </c>
      <c r="Q4" s="6"/>
    </row>
    <row r="5" spans="1:17" ht="82.5" customHeight="1">
      <c r="A5" s="10" t="s">
        <v>643</v>
      </c>
      <c r="B5" s="8" t="s">
        <v>104</v>
      </c>
      <c r="C5" s="6" t="str">
        <f>HYPERLINK("https://eping.wto.org/en/Search?viewData= G/TBT/N/KWT/608"," G/TBT/N/KWT/608")</f>
        <v xml:space="preserve"> G/TBT/N/KWT/608</v>
      </c>
      <c r="D5" s="6" t="s">
        <v>101</v>
      </c>
      <c r="E5" s="8" t="s">
        <v>102</v>
      </c>
      <c r="F5" s="8" t="s">
        <v>103</v>
      </c>
      <c r="G5" s="6" t="s">
        <v>30</v>
      </c>
      <c r="H5" s="6" t="s">
        <v>105</v>
      </c>
      <c r="I5" s="6" t="s">
        <v>106</v>
      </c>
      <c r="J5" s="6" t="s">
        <v>107</v>
      </c>
      <c r="K5" s="6"/>
      <c r="L5" s="7">
        <v>44950</v>
      </c>
      <c r="M5" s="6" t="s">
        <v>24</v>
      </c>
      <c r="N5" s="6"/>
      <c r="O5" s="6" t="str">
        <f>HYPERLINK("https://docs.wto.org/imrd/directdoc.asp?DDFDocuments/t/G/TBTN22/KWT608.DOCX", "https://docs.wto.org/imrd/directdoc.asp?DDFDocuments/t/G/TBTN22/KWT608.DOCX")</f>
        <v>https://docs.wto.org/imrd/directdoc.asp?DDFDocuments/t/G/TBTN22/KWT608.DOCX</v>
      </c>
      <c r="P5" s="6"/>
      <c r="Q5" s="6"/>
    </row>
    <row r="6" spans="1:17" ht="30">
      <c r="A6" s="2" t="s">
        <v>632</v>
      </c>
      <c r="B6" s="8" t="s">
        <v>19</v>
      </c>
      <c r="C6" s="6" t="str">
        <f>HYPERLINK("https://eping.wto.org/en/Search?viewData= G/TBT/N/TZA/863"," G/TBT/N/TZA/863")</f>
        <v xml:space="preserve"> G/TBT/N/TZA/863</v>
      </c>
      <c r="D6" s="6" t="s">
        <v>16</v>
      </c>
      <c r="E6" s="8" t="s">
        <v>17</v>
      </c>
      <c r="F6" s="8" t="s">
        <v>18</v>
      </c>
      <c r="G6" s="6" t="s">
        <v>20</v>
      </c>
      <c r="H6" s="6" t="s">
        <v>21</v>
      </c>
      <c r="I6" s="6" t="s">
        <v>22</v>
      </c>
      <c r="J6" s="6" t="s">
        <v>23</v>
      </c>
      <c r="K6" s="6"/>
      <c r="L6" s="7">
        <v>44955</v>
      </c>
      <c r="M6" s="6" t="s">
        <v>24</v>
      </c>
      <c r="N6" s="8" t="s">
        <v>25</v>
      </c>
      <c r="O6" s="6" t="str">
        <f>HYPERLINK("https://docs.wto.org/imrd/directdoc.asp?DDFDocuments/t/G/TBTN22/TZA863.DOCX", "https://docs.wto.org/imrd/directdoc.asp?DDFDocuments/t/G/TBTN22/TZA863.DOCX")</f>
        <v>https://docs.wto.org/imrd/directdoc.asp?DDFDocuments/t/G/TBTN22/TZA863.DOCX</v>
      </c>
      <c r="P6" s="6"/>
      <c r="Q6" s="6"/>
    </row>
    <row r="7" spans="1:17" ht="30">
      <c r="A7" s="2" t="s">
        <v>632</v>
      </c>
      <c r="B7" s="8" t="s">
        <v>19</v>
      </c>
      <c r="C7" s="6" t="str">
        <f>HYPERLINK("https://eping.wto.org/en/Search?viewData= G/TBT/N/TZA/861"," G/TBT/N/TZA/861")</f>
        <v xml:space="preserve"> G/TBT/N/TZA/861</v>
      </c>
      <c r="D7" s="6" t="s">
        <v>16</v>
      </c>
      <c r="E7" s="8" t="s">
        <v>45</v>
      </c>
      <c r="F7" s="8" t="s">
        <v>46</v>
      </c>
      <c r="G7" s="6" t="s">
        <v>20</v>
      </c>
      <c r="H7" s="6" t="s">
        <v>21</v>
      </c>
      <c r="I7" s="6" t="s">
        <v>22</v>
      </c>
      <c r="J7" s="6" t="s">
        <v>23</v>
      </c>
      <c r="K7" s="6"/>
      <c r="L7" s="7">
        <v>44953</v>
      </c>
      <c r="M7" s="6" t="s">
        <v>24</v>
      </c>
      <c r="N7" s="8" t="s">
        <v>47</v>
      </c>
      <c r="O7" s="6" t="str">
        <f>HYPERLINK("https://docs.wto.org/imrd/directdoc.asp?DDFDocuments/t/G/TBTN22/TZA861.DOCX", "https://docs.wto.org/imrd/directdoc.asp?DDFDocuments/t/G/TBTN22/TZA861.DOCX")</f>
        <v>https://docs.wto.org/imrd/directdoc.asp?DDFDocuments/t/G/TBTN22/TZA861.DOCX</v>
      </c>
      <c r="P7" s="6"/>
      <c r="Q7" s="6"/>
    </row>
    <row r="8" spans="1:17" ht="60">
      <c r="A8" s="2" t="s">
        <v>689</v>
      </c>
      <c r="B8" s="8" t="s">
        <v>402</v>
      </c>
      <c r="C8" s="6" t="str">
        <f>HYPERLINK("https://eping.wto.org/en/Search?viewData= G/TBT/N/TZA/846"," G/TBT/N/TZA/846")</f>
        <v xml:space="preserve"> G/TBT/N/TZA/846</v>
      </c>
      <c r="D8" s="6" t="s">
        <v>16</v>
      </c>
      <c r="E8" s="8" t="s">
        <v>400</v>
      </c>
      <c r="F8" s="8" t="s">
        <v>401</v>
      </c>
      <c r="G8" s="6" t="s">
        <v>403</v>
      </c>
      <c r="H8" s="6" t="s">
        <v>404</v>
      </c>
      <c r="I8" s="6" t="s">
        <v>22</v>
      </c>
      <c r="J8" s="6" t="s">
        <v>23</v>
      </c>
      <c r="K8" s="6"/>
      <c r="L8" s="7">
        <v>44935</v>
      </c>
      <c r="M8" s="6" t="s">
        <v>24</v>
      </c>
      <c r="N8" s="8" t="s">
        <v>405</v>
      </c>
      <c r="O8" s="6" t="str">
        <f>HYPERLINK("https://docs.wto.org/imrd/directdoc.asp?DDFDocuments/t/G/TBTN22/TZA846.DOCX", "https://docs.wto.org/imrd/directdoc.asp?DDFDocuments/t/G/TBTN22/TZA846.DOCX")</f>
        <v>https://docs.wto.org/imrd/directdoc.asp?DDFDocuments/t/G/TBTN22/TZA846.DOCX</v>
      </c>
      <c r="P8" s="6" t="str">
        <f>HYPERLINK("https://docs.wto.org/imrd/directdoc.asp?DDFDocuments/u/G/TBTN22/TZA846.DOCX", "https://docs.wto.org/imrd/directdoc.asp?DDFDocuments/u/G/TBTN22/TZA846.DOCX")</f>
        <v>https://docs.wto.org/imrd/directdoc.asp?DDFDocuments/u/G/TBTN22/TZA846.DOCX</v>
      </c>
      <c r="Q8" s="6" t="str">
        <f>HYPERLINK("https://docs.wto.org/imrd/directdoc.asp?DDFDocuments/v/G/TBTN22/TZA846.DOCX", "https://docs.wto.org/imrd/directdoc.asp?DDFDocuments/v/G/TBTN22/TZA846.DOCX")</f>
        <v>https://docs.wto.org/imrd/directdoc.asp?DDFDocuments/v/G/TBTN22/TZA846.DOCX</v>
      </c>
    </row>
    <row r="9" spans="1:17" ht="60">
      <c r="A9" s="2" t="s">
        <v>689</v>
      </c>
      <c r="B9" s="8" t="s">
        <v>402</v>
      </c>
      <c r="C9" s="6" t="str">
        <f>HYPERLINK("https://eping.wto.org/en/Search?viewData= G/TBT/N/TZA/847"," G/TBT/N/TZA/847")</f>
        <v xml:space="preserve"> G/TBT/N/TZA/847</v>
      </c>
      <c r="D9" s="6" t="s">
        <v>16</v>
      </c>
      <c r="E9" s="8" t="s">
        <v>406</v>
      </c>
      <c r="F9" s="8" t="s">
        <v>407</v>
      </c>
      <c r="G9" s="6" t="s">
        <v>403</v>
      </c>
      <c r="H9" s="6" t="s">
        <v>404</v>
      </c>
      <c r="I9" s="6" t="s">
        <v>22</v>
      </c>
      <c r="J9" s="6" t="s">
        <v>23</v>
      </c>
      <c r="K9" s="6"/>
      <c r="L9" s="7">
        <v>44935</v>
      </c>
      <c r="M9" s="6" t="s">
        <v>24</v>
      </c>
      <c r="N9" s="8" t="s">
        <v>408</v>
      </c>
      <c r="O9" s="6" t="str">
        <f>HYPERLINK("https://docs.wto.org/imrd/directdoc.asp?DDFDocuments/t/G/TBTN22/TZA847.DOCX", "https://docs.wto.org/imrd/directdoc.asp?DDFDocuments/t/G/TBTN22/TZA847.DOCX")</f>
        <v>https://docs.wto.org/imrd/directdoc.asp?DDFDocuments/t/G/TBTN22/TZA847.DOCX</v>
      </c>
      <c r="P9" s="6" t="str">
        <f>HYPERLINK("https://docs.wto.org/imrd/directdoc.asp?DDFDocuments/u/G/TBTN22/TZA847.DOCX", "https://docs.wto.org/imrd/directdoc.asp?DDFDocuments/u/G/TBTN22/TZA847.DOCX")</f>
        <v>https://docs.wto.org/imrd/directdoc.asp?DDFDocuments/u/G/TBTN22/TZA847.DOCX</v>
      </c>
      <c r="Q9" s="6" t="str">
        <f>HYPERLINK("https://docs.wto.org/imrd/directdoc.asp?DDFDocuments/v/G/TBTN22/TZA847.DOCX", "https://docs.wto.org/imrd/directdoc.asp?DDFDocuments/v/G/TBTN22/TZA847.DOCX")</f>
        <v>https://docs.wto.org/imrd/directdoc.asp?DDFDocuments/v/G/TBTN22/TZA847.DOCX</v>
      </c>
    </row>
    <row r="10" spans="1:17" ht="60">
      <c r="A10" s="10" t="s">
        <v>689</v>
      </c>
      <c r="B10" s="8" t="s">
        <v>402</v>
      </c>
      <c r="C10" s="6" t="str">
        <f>HYPERLINK("https://eping.wto.org/en/Search?viewData= G/TBT/N/TZA/845"," G/TBT/N/TZA/845")</f>
        <v xml:space="preserve"> G/TBT/N/TZA/845</v>
      </c>
      <c r="D10" s="6" t="s">
        <v>16</v>
      </c>
      <c r="E10" s="8" t="s">
        <v>426</v>
      </c>
      <c r="F10" s="8" t="s">
        <v>427</v>
      </c>
      <c r="G10" s="6" t="s">
        <v>403</v>
      </c>
      <c r="H10" s="6" t="s">
        <v>404</v>
      </c>
      <c r="I10" s="6" t="s">
        <v>22</v>
      </c>
      <c r="J10" s="6" t="s">
        <v>23</v>
      </c>
      <c r="K10" s="6"/>
      <c r="L10" s="7">
        <v>44935</v>
      </c>
      <c r="M10" s="6" t="s">
        <v>24</v>
      </c>
      <c r="N10" s="8" t="s">
        <v>428</v>
      </c>
      <c r="O10" s="6" t="str">
        <f>HYPERLINK("https://docs.wto.org/imrd/directdoc.asp?DDFDocuments/t/G/TBTN22/TZA845.DOCX", "https://docs.wto.org/imrd/directdoc.asp?DDFDocuments/t/G/TBTN22/TZA845.DOCX")</f>
        <v>https://docs.wto.org/imrd/directdoc.asp?DDFDocuments/t/G/TBTN22/TZA845.DOCX</v>
      </c>
      <c r="P10" s="6" t="str">
        <f>HYPERLINK("https://docs.wto.org/imrd/directdoc.asp?DDFDocuments/u/G/TBTN22/TZA845.DOCX", "https://docs.wto.org/imrd/directdoc.asp?DDFDocuments/u/G/TBTN22/TZA845.DOCX")</f>
        <v>https://docs.wto.org/imrd/directdoc.asp?DDFDocuments/u/G/TBTN22/TZA845.DOCX</v>
      </c>
      <c r="Q10" s="6" t="str">
        <f>HYPERLINK("https://docs.wto.org/imrd/directdoc.asp?DDFDocuments/v/G/TBTN22/TZA845.DOCX", "https://docs.wto.org/imrd/directdoc.asp?DDFDocuments/v/G/TBTN22/TZA845.DOCX")</f>
        <v>https://docs.wto.org/imrd/directdoc.asp?DDFDocuments/v/G/TBTN22/TZA845.DOCX</v>
      </c>
    </row>
    <row r="11" spans="1:17" ht="60">
      <c r="A11" s="2" t="s">
        <v>689</v>
      </c>
      <c r="B11" s="8" t="s">
        <v>402</v>
      </c>
      <c r="C11" s="6" t="str">
        <f>HYPERLINK("https://eping.wto.org/en/Search?viewData= G/TBT/N/TZA/843"," G/TBT/N/TZA/843")</f>
        <v xml:space="preserve"> G/TBT/N/TZA/843</v>
      </c>
      <c r="D11" s="6" t="s">
        <v>16</v>
      </c>
      <c r="E11" s="8" t="s">
        <v>475</v>
      </c>
      <c r="F11" s="8" t="s">
        <v>476</v>
      </c>
      <c r="G11" s="6" t="s">
        <v>403</v>
      </c>
      <c r="H11" s="6" t="s">
        <v>404</v>
      </c>
      <c r="I11" s="6" t="s">
        <v>22</v>
      </c>
      <c r="J11" s="6" t="s">
        <v>23</v>
      </c>
      <c r="K11" s="6"/>
      <c r="L11" s="7">
        <v>44934</v>
      </c>
      <c r="M11" s="6" t="s">
        <v>24</v>
      </c>
      <c r="N11" s="8" t="s">
        <v>477</v>
      </c>
      <c r="O11" s="6" t="str">
        <f>HYPERLINK("https://docs.wto.org/imrd/directdoc.asp?DDFDocuments/t/G/TBTN22/TZA843.DOCX", "https://docs.wto.org/imrd/directdoc.asp?DDFDocuments/t/G/TBTN22/TZA843.DOCX")</f>
        <v>https://docs.wto.org/imrd/directdoc.asp?DDFDocuments/t/G/TBTN22/TZA843.DOCX</v>
      </c>
      <c r="P11" s="6" t="str">
        <f>HYPERLINK("https://docs.wto.org/imrd/directdoc.asp?DDFDocuments/u/G/TBTN22/TZA843.DOCX", "https://docs.wto.org/imrd/directdoc.asp?DDFDocuments/u/G/TBTN22/TZA843.DOCX")</f>
        <v>https://docs.wto.org/imrd/directdoc.asp?DDFDocuments/u/G/TBTN22/TZA843.DOCX</v>
      </c>
      <c r="Q11" s="6" t="str">
        <f>HYPERLINK("https://docs.wto.org/imrd/directdoc.asp?DDFDocuments/v/G/TBTN22/TZA843.DOCX", "https://docs.wto.org/imrd/directdoc.asp?DDFDocuments/v/G/TBTN22/TZA843.DOCX")</f>
        <v>https://docs.wto.org/imrd/directdoc.asp?DDFDocuments/v/G/TBTN22/TZA843.DOCX</v>
      </c>
    </row>
    <row r="12" spans="1:17" ht="30">
      <c r="A12" s="10" t="s">
        <v>698</v>
      </c>
      <c r="B12" s="8" t="s">
        <v>466</v>
      </c>
      <c r="C12" s="6" t="str">
        <f>HYPERLINK("https://eping.wto.org/en/Search?viewData= G/TBT/N/BDI/288, G/TBT/N/KEN/1322, G/TBT/N/RWA/722, G/TBT/N/TZA/841, G/TBT/N/UGA/1696"," G/TBT/N/BDI/288, G/TBT/N/KEN/1322, G/TBT/N/RWA/722, G/TBT/N/TZA/841, G/TBT/N/UGA/1696")</f>
        <v xml:space="preserve"> G/TBT/N/BDI/288, G/TBT/N/KEN/1322, G/TBT/N/RWA/722, G/TBT/N/TZA/841, G/TBT/N/UGA/1696</v>
      </c>
      <c r="D12" s="6" t="s">
        <v>85</v>
      </c>
      <c r="E12" s="8" t="s">
        <v>464</v>
      </c>
      <c r="F12" s="8" t="s">
        <v>465</v>
      </c>
      <c r="G12" s="6" t="s">
        <v>467</v>
      </c>
      <c r="H12" s="6" t="s">
        <v>468</v>
      </c>
      <c r="I12" s="6" t="s">
        <v>22</v>
      </c>
      <c r="J12" s="6" t="s">
        <v>23</v>
      </c>
      <c r="K12" s="6"/>
      <c r="L12" s="7">
        <v>44934</v>
      </c>
      <c r="M12" s="6" t="s">
        <v>24</v>
      </c>
      <c r="N12" s="8" t="s">
        <v>469</v>
      </c>
      <c r="O12" s="6" t="str">
        <f>HYPERLINK("https://docs.wto.org/imrd/directdoc.asp?DDFDocuments/t/G/TBTN22/BDI288.DOCX", "https://docs.wto.org/imrd/directdoc.asp?DDFDocuments/t/G/TBTN22/BDI288.DOCX")</f>
        <v>https://docs.wto.org/imrd/directdoc.asp?DDFDocuments/t/G/TBTN22/BDI288.DOCX</v>
      </c>
      <c r="P12" s="6" t="str">
        <f>HYPERLINK("https://docs.wto.org/imrd/directdoc.asp?DDFDocuments/u/G/TBTN22/BDI288.DOCX", "https://docs.wto.org/imrd/directdoc.asp?DDFDocuments/u/G/TBTN22/BDI288.DOCX")</f>
        <v>https://docs.wto.org/imrd/directdoc.asp?DDFDocuments/u/G/TBTN22/BDI288.DOCX</v>
      </c>
      <c r="Q12" s="6" t="str">
        <f>HYPERLINK("https://docs.wto.org/imrd/directdoc.asp?DDFDocuments/v/G/TBTN22/BDI288.DOCX", "https://docs.wto.org/imrd/directdoc.asp?DDFDocuments/v/G/TBTN22/BDI288.DOCX")</f>
        <v>https://docs.wto.org/imrd/directdoc.asp?DDFDocuments/v/G/TBTN22/BDI288.DOCX</v>
      </c>
    </row>
    <row r="13" spans="1:17" ht="30">
      <c r="A13" s="10" t="s">
        <v>698</v>
      </c>
      <c r="B13" s="8" t="s">
        <v>466</v>
      </c>
      <c r="C13" s="6" t="str">
        <f>HYPERLINK("https://eping.wto.org/en/Search?viewData= G/TBT/N/BDI/288, G/TBT/N/KEN/1322, G/TBT/N/RWA/722, G/TBT/N/TZA/841, G/TBT/N/UGA/1696"," G/TBT/N/BDI/288, G/TBT/N/KEN/1322, G/TBT/N/RWA/722, G/TBT/N/TZA/841, G/TBT/N/UGA/1696")</f>
        <v xml:space="preserve"> G/TBT/N/BDI/288, G/TBT/N/KEN/1322, G/TBT/N/RWA/722, G/TBT/N/TZA/841, G/TBT/N/UGA/1696</v>
      </c>
      <c r="D13" s="6" t="s">
        <v>100</v>
      </c>
      <c r="E13" s="8" t="s">
        <v>464</v>
      </c>
      <c r="F13" s="8" t="s">
        <v>465</v>
      </c>
      <c r="G13" s="6" t="s">
        <v>467</v>
      </c>
      <c r="H13" s="6" t="s">
        <v>468</v>
      </c>
      <c r="I13" s="6" t="s">
        <v>22</v>
      </c>
      <c r="J13" s="6" t="s">
        <v>23</v>
      </c>
      <c r="K13" s="6"/>
      <c r="L13" s="7">
        <v>44934</v>
      </c>
      <c r="M13" s="6" t="s">
        <v>24</v>
      </c>
      <c r="N13" s="8" t="s">
        <v>469</v>
      </c>
      <c r="O13" s="6" t="str">
        <f>HYPERLINK("https://docs.wto.org/imrd/directdoc.asp?DDFDocuments/t/G/TBTN22/BDI288.DOCX", "https://docs.wto.org/imrd/directdoc.asp?DDFDocuments/t/G/TBTN22/BDI288.DOCX")</f>
        <v>https://docs.wto.org/imrd/directdoc.asp?DDFDocuments/t/G/TBTN22/BDI288.DOCX</v>
      </c>
      <c r="P13" s="6" t="str">
        <f>HYPERLINK("https://docs.wto.org/imrd/directdoc.asp?DDFDocuments/u/G/TBTN22/BDI288.DOCX", "https://docs.wto.org/imrd/directdoc.asp?DDFDocuments/u/G/TBTN22/BDI288.DOCX")</f>
        <v>https://docs.wto.org/imrd/directdoc.asp?DDFDocuments/u/G/TBTN22/BDI288.DOCX</v>
      </c>
      <c r="Q13" s="6" t="str">
        <f>HYPERLINK("https://docs.wto.org/imrd/directdoc.asp?DDFDocuments/v/G/TBTN22/BDI288.DOCX", "https://docs.wto.org/imrd/directdoc.asp?DDFDocuments/v/G/TBTN22/BDI288.DOCX")</f>
        <v>https://docs.wto.org/imrd/directdoc.asp?DDFDocuments/v/G/TBTN22/BDI288.DOCX</v>
      </c>
    </row>
    <row r="14" spans="1:17" ht="30">
      <c r="A14" s="10" t="s">
        <v>698</v>
      </c>
      <c r="B14" s="8" t="s">
        <v>466</v>
      </c>
      <c r="C14" s="6" t="str">
        <f>HYPERLINK("https://eping.wto.org/en/Search?viewData= G/TBT/N/BDI/288, G/TBT/N/KEN/1322, G/TBT/N/RWA/722, G/TBT/N/TZA/841, G/TBT/N/UGA/1696"," G/TBT/N/BDI/288, G/TBT/N/KEN/1322, G/TBT/N/RWA/722, G/TBT/N/TZA/841, G/TBT/N/UGA/1696")</f>
        <v xml:space="preserve"> G/TBT/N/BDI/288, G/TBT/N/KEN/1322, G/TBT/N/RWA/722, G/TBT/N/TZA/841, G/TBT/N/UGA/1696</v>
      </c>
      <c r="D14" s="6" t="s">
        <v>78</v>
      </c>
      <c r="E14" s="8" t="s">
        <v>464</v>
      </c>
      <c r="F14" s="8" t="s">
        <v>465</v>
      </c>
      <c r="G14" s="6" t="s">
        <v>467</v>
      </c>
      <c r="H14" s="6" t="s">
        <v>468</v>
      </c>
      <c r="I14" s="6" t="s">
        <v>22</v>
      </c>
      <c r="J14" s="6" t="s">
        <v>23</v>
      </c>
      <c r="K14" s="6"/>
      <c r="L14" s="7">
        <v>44934</v>
      </c>
      <c r="M14" s="6" t="s">
        <v>24</v>
      </c>
      <c r="N14" s="8" t="s">
        <v>469</v>
      </c>
      <c r="O14" s="6" t="str">
        <f>HYPERLINK("https://docs.wto.org/imrd/directdoc.asp?DDFDocuments/t/G/TBTN22/BDI288.DOCX", "https://docs.wto.org/imrd/directdoc.asp?DDFDocuments/t/G/TBTN22/BDI288.DOCX")</f>
        <v>https://docs.wto.org/imrd/directdoc.asp?DDFDocuments/t/G/TBTN22/BDI288.DOCX</v>
      </c>
      <c r="P14" s="6" t="str">
        <f>HYPERLINK("https://docs.wto.org/imrd/directdoc.asp?DDFDocuments/u/G/TBTN22/BDI288.DOCX", "https://docs.wto.org/imrd/directdoc.asp?DDFDocuments/u/G/TBTN22/BDI288.DOCX")</f>
        <v>https://docs.wto.org/imrd/directdoc.asp?DDFDocuments/u/G/TBTN22/BDI288.DOCX</v>
      </c>
      <c r="Q14" s="6" t="str">
        <f>HYPERLINK("https://docs.wto.org/imrd/directdoc.asp?DDFDocuments/v/G/TBTN22/BDI288.DOCX", "https://docs.wto.org/imrd/directdoc.asp?DDFDocuments/v/G/TBTN22/BDI288.DOCX")</f>
        <v>https://docs.wto.org/imrd/directdoc.asp?DDFDocuments/v/G/TBTN22/BDI288.DOCX</v>
      </c>
    </row>
    <row r="15" spans="1:17" ht="30">
      <c r="A15" s="10" t="s">
        <v>698</v>
      </c>
      <c r="B15" s="8" t="s">
        <v>466</v>
      </c>
      <c r="C15" s="6" t="str">
        <f>HYPERLINK("https://eping.wto.org/en/Search?viewData= G/TBT/N/BDI/288, G/TBT/N/KEN/1322, G/TBT/N/RWA/722, G/TBT/N/TZA/841, G/TBT/N/UGA/1696"," G/TBT/N/BDI/288, G/TBT/N/KEN/1322, G/TBT/N/RWA/722, G/TBT/N/TZA/841, G/TBT/N/UGA/1696")</f>
        <v xml:space="preserve"> G/TBT/N/BDI/288, G/TBT/N/KEN/1322, G/TBT/N/RWA/722, G/TBT/N/TZA/841, G/TBT/N/UGA/1696</v>
      </c>
      <c r="D15" s="6" t="s">
        <v>16</v>
      </c>
      <c r="E15" s="8" t="s">
        <v>464</v>
      </c>
      <c r="F15" s="8" t="s">
        <v>465</v>
      </c>
      <c r="G15" s="6" t="s">
        <v>467</v>
      </c>
      <c r="H15" s="6" t="s">
        <v>468</v>
      </c>
      <c r="I15" s="6" t="s">
        <v>229</v>
      </c>
      <c r="J15" s="6" t="s">
        <v>23</v>
      </c>
      <c r="K15" s="6"/>
      <c r="L15" s="7">
        <v>44934</v>
      </c>
      <c r="M15" s="6" t="s">
        <v>24</v>
      </c>
      <c r="N15" s="8" t="s">
        <v>469</v>
      </c>
      <c r="O15" s="6" t="str">
        <f>HYPERLINK("https://docs.wto.org/imrd/directdoc.asp?DDFDocuments/t/G/TBTN22/BDI288.DOCX", "https://docs.wto.org/imrd/directdoc.asp?DDFDocuments/t/G/TBTN22/BDI288.DOCX")</f>
        <v>https://docs.wto.org/imrd/directdoc.asp?DDFDocuments/t/G/TBTN22/BDI288.DOCX</v>
      </c>
      <c r="P15" s="6" t="str">
        <f>HYPERLINK("https://docs.wto.org/imrd/directdoc.asp?DDFDocuments/u/G/TBTN22/BDI288.DOCX", "https://docs.wto.org/imrd/directdoc.asp?DDFDocuments/u/G/TBTN22/BDI288.DOCX")</f>
        <v>https://docs.wto.org/imrd/directdoc.asp?DDFDocuments/u/G/TBTN22/BDI288.DOCX</v>
      </c>
      <c r="Q15" s="6" t="str">
        <f>HYPERLINK("https://docs.wto.org/imrd/directdoc.asp?DDFDocuments/v/G/TBTN22/BDI288.DOCX", "https://docs.wto.org/imrd/directdoc.asp?DDFDocuments/v/G/TBTN22/BDI288.DOCX")</f>
        <v>https://docs.wto.org/imrd/directdoc.asp?DDFDocuments/v/G/TBTN22/BDI288.DOCX</v>
      </c>
    </row>
    <row r="16" spans="1:17" ht="60">
      <c r="A16" s="10" t="s">
        <v>657</v>
      </c>
      <c r="B16" s="8" t="s">
        <v>214</v>
      </c>
      <c r="C16" s="6" t="str">
        <f>HYPERLINK("https://eping.wto.org/en/Search?viewData= G/TBT/N/EGY/332"," G/TBT/N/EGY/332")</f>
        <v xml:space="preserve"> G/TBT/N/EGY/332</v>
      </c>
      <c r="D16" s="6" t="s">
        <v>211</v>
      </c>
      <c r="E16" s="8" t="s">
        <v>212</v>
      </c>
      <c r="F16" s="8" t="s">
        <v>213</v>
      </c>
      <c r="G16" s="6" t="s">
        <v>30</v>
      </c>
      <c r="H16" s="6" t="s">
        <v>215</v>
      </c>
      <c r="I16" s="6" t="s">
        <v>216</v>
      </c>
      <c r="J16" s="6" t="s">
        <v>30</v>
      </c>
      <c r="K16" s="6"/>
      <c r="L16" s="7">
        <v>44942</v>
      </c>
      <c r="M16" s="6" t="s">
        <v>24</v>
      </c>
      <c r="N16" s="6"/>
      <c r="O16" s="6" t="str">
        <f>HYPERLINK("https://docs.wto.org/imrd/directdoc.asp?DDFDocuments/t/G/TBTN22/EGY332.DOCX", "https://docs.wto.org/imrd/directdoc.asp?DDFDocuments/t/G/TBTN22/EGY332.DOCX")</f>
        <v>https://docs.wto.org/imrd/directdoc.asp?DDFDocuments/t/G/TBTN22/EGY332.DOCX</v>
      </c>
      <c r="P16" s="6" t="str">
        <f>HYPERLINK("https://docs.wto.org/imrd/directdoc.asp?DDFDocuments/u/G/TBTN22/EGY332.DOCX", "https://docs.wto.org/imrd/directdoc.asp?DDFDocuments/u/G/TBTN22/EGY332.DOCX")</f>
        <v>https://docs.wto.org/imrd/directdoc.asp?DDFDocuments/u/G/TBTN22/EGY332.DOCX</v>
      </c>
      <c r="Q16" s="6" t="str">
        <f>HYPERLINK("https://docs.wto.org/imrd/directdoc.asp?DDFDocuments/v/G/TBTN22/EGY332.DOCX", "https://docs.wto.org/imrd/directdoc.asp?DDFDocuments/v/G/TBTN22/EGY332.DOCX")</f>
        <v>https://docs.wto.org/imrd/directdoc.asp?DDFDocuments/v/G/TBTN22/EGY332.DOCX</v>
      </c>
    </row>
    <row r="17" spans="1:17" ht="77.25" customHeight="1">
      <c r="A17" s="2" t="s">
        <v>706</v>
      </c>
      <c r="B17" s="8" t="s">
        <v>514</v>
      </c>
      <c r="C17" s="6" t="str">
        <f>HYPERLINK("https://eping.wto.org/en/Search?viewData= G/TBT/N/UKR/235"," G/TBT/N/UKR/235")</f>
        <v xml:space="preserve"> G/TBT/N/UKR/235</v>
      </c>
      <c r="D17" s="6" t="s">
        <v>72</v>
      </c>
      <c r="E17" s="8" t="s">
        <v>512</v>
      </c>
      <c r="F17" s="8" t="s">
        <v>513</v>
      </c>
      <c r="G17" s="6" t="s">
        <v>30</v>
      </c>
      <c r="H17" s="6" t="s">
        <v>30</v>
      </c>
      <c r="I17" s="6" t="s">
        <v>515</v>
      </c>
      <c r="J17" s="6" t="s">
        <v>30</v>
      </c>
      <c r="K17" s="6"/>
      <c r="L17" s="7">
        <v>44932</v>
      </c>
      <c r="M17" s="6" t="s">
        <v>24</v>
      </c>
      <c r="N17" s="8" t="s">
        <v>516</v>
      </c>
      <c r="O17" s="6" t="str">
        <f>HYPERLINK("https://docs.wto.org/imrd/directdoc.asp?DDFDocuments/t/G/TBTN22/UKR235.DOCX", "https://docs.wto.org/imrd/directdoc.asp?DDFDocuments/t/G/TBTN22/UKR235.DOCX")</f>
        <v>https://docs.wto.org/imrd/directdoc.asp?DDFDocuments/t/G/TBTN22/UKR235.DOCX</v>
      </c>
      <c r="P17" s="6" t="str">
        <f>HYPERLINK("https://docs.wto.org/imrd/directdoc.asp?DDFDocuments/u/G/TBTN22/UKR235.DOCX", "https://docs.wto.org/imrd/directdoc.asp?DDFDocuments/u/G/TBTN22/UKR235.DOCX")</f>
        <v>https://docs.wto.org/imrd/directdoc.asp?DDFDocuments/u/G/TBTN22/UKR235.DOCX</v>
      </c>
      <c r="Q17" s="6" t="str">
        <f>HYPERLINK("https://docs.wto.org/imrd/directdoc.asp?DDFDocuments/v/G/TBTN22/UKR235.DOCX", "https://docs.wto.org/imrd/directdoc.asp?DDFDocuments/v/G/TBTN22/UKR235.DOCX")</f>
        <v>https://docs.wto.org/imrd/directdoc.asp?DDFDocuments/v/G/TBTN22/UKR235.DOCX</v>
      </c>
    </row>
    <row r="18" spans="1:17" ht="45">
      <c r="A18" s="2" t="s">
        <v>633</v>
      </c>
      <c r="B18" s="8" t="s">
        <v>29</v>
      </c>
      <c r="C18" s="6" t="str">
        <f>HYPERLINK("https://eping.wto.org/en/Search?viewData= G/TBT/N/EU/937"," G/TBT/N/EU/937")</f>
        <v xml:space="preserve"> G/TBT/N/EU/937</v>
      </c>
      <c r="D18" s="6" t="s">
        <v>26</v>
      </c>
      <c r="E18" s="8" t="s">
        <v>27</v>
      </c>
      <c r="F18" s="8" t="s">
        <v>28</v>
      </c>
      <c r="G18" s="6" t="s">
        <v>30</v>
      </c>
      <c r="H18" s="6" t="s">
        <v>30</v>
      </c>
      <c r="I18" s="6" t="s">
        <v>31</v>
      </c>
      <c r="J18" s="6" t="s">
        <v>30</v>
      </c>
      <c r="K18" s="6"/>
      <c r="L18" s="7">
        <v>44955</v>
      </c>
      <c r="M18" s="6" t="s">
        <v>24</v>
      </c>
      <c r="N18" s="8" t="s">
        <v>32</v>
      </c>
      <c r="O18" s="6" t="str">
        <f>HYPERLINK("https://docs.wto.org/imrd/directdoc.asp?DDFDocuments/t/G/TBTN22/EU937.DOCX", "https://docs.wto.org/imrd/directdoc.asp?DDFDocuments/t/G/TBTN22/EU937.DOCX")</f>
        <v>https://docs.wto.org/imrd/directdoc.asp?DDFDocuments/t/G/TBTN22/EU937.DOCX</v>
      </c>
      <c r="P18" s="6"/>
      <c r="Q18" s="6"/>
    </row>
    <row r="19" spans="1:17" ht="75">
      <c r="A19" s="2" t="s">
        <v>681</v>
      </c>
      <c r="B19" s="8" t="s">
        <v>352</v>
      </c>
      <c r="C19" s="6" t="str">
        <f>HYPERLINK("https://eping.wto.org/en/Search?viewData= G/TBT/N/CHN/1709"," G/TBT/N/CHN/1709")</f>
        <v xml:space="preserve"> G/TBT/N/CHN/1709</v>
      </c>
      <c r="D19" s="6" t="s">
        <v>349</v>
      </c>
      <c r="E19" s="8" t="s">
        <v>350</v>
      </c>
      <c r="F19" s="8" t="s">
        <v>351</v>
      </c>
      <c r="G19" s="6" t="s">
        <v>353</v>
      </c>
      <c r="H19" s="6" t="s">
        <v>354</v>
      </c>
      <c r="I19" s="6" t="s">
        <v>112</v>
      </c>
      <c r="J19" s="6" t="s">
        <v>30</v>
      </c>
      <c r="K19" s="6"/>
      <c r="L19" s="7">
        <v>44939</v>
      </c>
      <c r="M19" s="6" t="s">
        <v>24</v>
      </c>
      <c r="N19" s="8" t="s">
        <v>355</v>
      </c>
      <c r="O19" s="6" t="str">
        <f>HYPERLINK("https://docs.wto.org/imrd/directdoc.asp?DDFDocuments/t/G/TBTN22/CHN1709.DOCX", "https://docs.wto.org/imrd/directdoc.asp?DDFDocuments/t/G/TBTN22/CHN1709.DOCX")</f>
        <v>https://docs.wto.org/imrd/directdoc.asp?DDFDocuments/t/G/TBTN22/CHN1709.DOCX</v>
      </c>
      <c r="P19" s="6" t="str">
        <f>HYPERLINK("https://docs.wto.org/imrd/directdoc.asp?DDFDocuments/u/G/TBTN22/CHN1709.DOCX", "https://docs.wto.org/imrd/directdoc.asp?DDFDocuments/u/G/TBTN22/CHN1709.DOCX")</f>
        <v>https://docs.wto.org/imrd/directdoc.asp?DDFDocuments/u/G/TBTN22/CHN1709.DOCX</v>
      </c>
      <c r="Q19" s="6" t="str">
        <f>HYPERLINK("https://docs.wto.org/imrd/directdoc.asp?DDFDocuments/v/G/TBTN22/CHN1709.DOCX", "https://docs.wto.org/imrd/directdoc.asp?DDFDocuments/v/G/TBTN22/CHN1709.DOCX")</f>
        <v>https://docs.wto.org/imrd/directdoc.asp?DDFDocuments/v/G/TBTN22/CHN1709.DOCX</v>
      </c>
    </row>
    <row r="20" spans="1:17" ht="105">
      <c r="A20" s="10" t="s">
        <v>667</v>
      </c>
      <c r="B20" s="8" t="s">
        <v>275</v>
      </c>
      <c r="C20" s="6" t="str">
        <f>HYPERLINK("https://eping.wto.org/en/Search?viewData= G/TBT/N/EGY/330"," G/TBT/N/EGY/330")</f>
        <v xml:space="preserve"> G/TBT/N/EGY/330</v>
      </c>
      <c r="D20" s="6" t="s">
        <v>211</v>
      </c>
      <c r="E20" s="8" t="s">
        <v>273</v>
      </c>
      <c r="F20" s="8" t="s">
        <v>274</v>
      </c>
      <c r="G20" s="6" t="s">
        <v>30</v>
      </c>
      <c r="H20" s="6" t="s">
        <v>276</v>
      </c>
      <c r="I20" s="6" t="s">
        <v>245</v>
      </c>
      <c r="J20" s="6" t="s">
        <v>30</v>
      </c>
      <c r="K20" s="6"/>
      <c r="L20" s="7">
        <v>44942</v>
      </c>
      <c r="M20" s="6" t="s">
        <v>24</v>
      </c>
      <c r="N20" s="6"/>
      <c r="O20" s="6" t="str">
        <f>HYPERLINK("https://docs.wto.org/imrd/directdoc.asp?DDFDocuments/t/G/TBTN22/EGY330.DOCX", "https://docs.wto.org/imrd/directdoc.asp?DDFDocuments/t/G/TBTN22/EGY330.DOCX")</f>
        <v>https://docs.wto.org/imrd/directdoc.asp?DDFDocuments/t/G/TBTN22/EGY330.DOCX</v>
      </c>
      <c r="P20" s="6" t="str">
        <f>HYPERLINK("https://docs.wto.org/imrd/directdoc.asp?DDFDocuments/u/G/TBTN22/EGY330.DOCX", "https://docs.wto.org/imrd/directdoc.asp?DDFDocuments/u/G/TBTN22/EGY330.DOCX")</f>
        <v>https://docs.wto.org/imrd/directdoc.asp?DDFDocuments/u/G/TBTN22/EGY330.DOCX</v>
      </c>
      <c r="Q20" s="6" t="str">
        <f>HYPERLINK("https://docs.wto.org/imrd/directdoc.asp?DDFDocuments/v/G/TBTN22/EGY330.DOCX", "https://docs.wto.org/imrd/directdoc.asp?DDFDocuments/v/G/TBTN22/EGY330.DOCX")</f>
        <v>https://docs.wto.org/imrd/directdoc.asp?DDFDocuments/v/G/TBTN22/EGY330.DOCX</v>
      </c>
    </row>
    <row r="21" spans="1:17" ht="60">
      <c r="A21" s="10" t="s">
        <v>666</v>
      </c>
      <c r="B21" s="8" t="s">
        <v>268</v>
      </c>
      <c r="C21" s="6" t="str">
        <f>HYPERLINK("https://eping.wto.org/en/Search?viewData= G/TBT/N/RWA/724"," G/TBT/N/RWA/724")</f>
        <v xml:space="preserve"> G/TBT/N/RWA/724</v>
      </c>
      <c r="D21" s="6" t="s">
        <v>100</v>
      </c>
      <c r="E21" s="8" t="s">
        <v>266</v>
      </c>
      <c r="F21" s="8" t="s">
        <v>267</v>
      </c>
      <c r="G21" s="6" t="s">
        <v>269</v>
      </c>
      <c r="H21" s="6" t="s">
        <v>270</v>
      </c>
      <c r="I21" s="6" t="s">
        <v>271</v>
      </c>
      <c r="J21" s="6" t="s">
        <v>30</v>
      </c>
      <c r="K21" s="6"/>
      <c r="L21" s="7">
        <v>44942</v>
      </c>
      <c r="M21" s="6" t="s">
        <v>24</v>
      </c>
      <c r="N21" s="8" t="s">
        <v>272</v>
      </c>
      <c r="O21" s="6" t="str">
        <f>HYPERLINK("https://docs.wto.org/imrd/directdoc.asp?DDFDocuments/t/G/TBTN22/RWA724.DOCX", "https://docs.wto.org/imrd/directdoc.asp?DDFDocuments/t/G/TBTN22/RWA724.DOCX")</f>
        <v>https://docs.wto.org/imrd/directdoc.asp?DDFDocuments/t/G/TBTN22/RWA724.DOCX</v>
      </c>
      <c r="P21" s="6" t="str">
        <f>HYPERLINK("https://docs.wto.org/imrd/directdoc.asp?DDFDocuments/u/G/TBTN22/RWA724.DOCX", "https://docs.wto.org/imrd/directdoc.asp?DDFDocuments/u/G/TBTN22/RWA724.DOCX")</f>
        <v>https://docs.wto.org/imrd/directdoc.asp?DDFDocuments/u/G/TBTN22/RWA724.DOCX</v>
      </c>
      <c r="Q21" s="6" t="str">
        <f>HYPERLINK("https://docs.wto.org/imrd/directdoc.asp?DDFDocuments/v/G/TBTN22/RWA724.DOCX", "https://docs.wto.org/imrd/directdoc.asp?DDFDocuments/v/G/TBTN22/RWA724.DOCX")</f>
        <v>https://docs.wto.org/imrd/directdoc.asp?DDFDocuments/v/G/TBTN22/RWA724.DOCX</v>
      </c>
    </row>
    <row r="22" spans="1:17" ht="45">
      <c r="A22" s="10" t="s">
        <v>654</v>
      </c>
      <c r="B22" s="8" t="s">
        <v>177</v>
      </c>
      <c r="C22" s="6" t="str">
        <f>HYPERLINK("https://eping.wto.org/en/Search?viewData= G/TBT/N/RWA/732"," G/TBT/N/RWA/732")</f>
        <v xml:space="preserve"> G/TBT/N/RWA/732</v>
      </c>
      <c r="D22" s="6" t="s">
        <v>100</v>
      </c>
      <c r="E22" s="8" t="s">
        <v>175</v>
      </c>
      <c r="F22" s="8" t="s">
        <v>176</v>
      </c>
      <c r="G22" s="6" t="s">
        <v>178</v>
      </c>
      <c r="H22" s="6" t="s">
        <v>179</v>
      </c>
      <c r="I22" s="6" t="s">
        <v>180</v>
      </c>
      <c r="J22" s="6" t="s">
        <v>30</v>
      </c>
      <c r="K22" s="6"/>
      <c r="L22" s="7">
        <v>44943</v>
      </c>
      <c r="M22" s="6" t="s">
        <v>24</v>
      </c>
      <c r="N22" s="8" t="s">
        <v>181</v>
      </c>
      <c r="O22" s="6" t="str">
        <f>HYPERLINK("https://docs.wto.org/imrd/directdoc.asp?DDFDocuments/t/G/TBTN22/RWA732.DOCX", "https://docs.wto.org/imrd/directdoc.asp?DDFDocuments/t/G/TBTN22/RWA732.DOCX")</f>
        <v>https://docs.wto.org/imrd/directdoc.asp?DDFDocuments/t/G/TBTN22/RWA732.DOCX</v>
      </c>
      <c r="P22" s="6" t="str">
        <f>HYPERLINK("https://docs.wto.org/imrd/directdoc.asp?DDFDocuments/u/G/TBTN22/RWA732.DOCX", "https://docs.wto.org/imrd/directdoc.asp?DDFDocuments/u/G/TBTN22/RWA732.DOCX")</f>
        <v>https://docs.wto.org/imrd/directdoc.asp?DDFDocuments/u/G/TBTN22/RWA732.DOCX</v>
      </c>
      <c r="Q22" s="6" t="str">
        <f>HYPERLINK("https://docs.wto.org/imrd/directdoc.asp?DDFDocuments/v/G/TBTN22/RWA732.DOCX", "https://docs.wto.org/imrd/directdoc.asp?DDFDocuments/v/G/TBTN22/RWA732.DOCX")</f>
        <v>https://docs.wto.org/imrd/directdoc.asp?DDFDocuments/v/G/TBTN22/RWA732.DOCX</v>
      </c>
    </row>
    <row r="23" spans="1:17" ht="78" customHeight="1">
      <c r="A23" s="10" t="s">
        <v>654</v>
      </c>
      <c r="B23" s="8" t="s">
        <v>184</v>
      </c>
      <c r="C23" s="6" t="str">
        <f>HYPERLINK("https://eping.wto.org/en/Search?viewData= G/TBT/N/RWA/735"," G/TBT/N/RWA/735")</f>
        <v xml:space="preserve"> G/TBT/N/RWA/735</v>
      </c>
      <c r="D23" s="6" t="s">
        <v>100</v>
      </c>
      <c r="E23" s="8" t="s">
        <v>182</v>
      </c>
      <c r="F23" s="8" t="s">
        <v>183</v>
      </c>
      <c r="G23" s="6" t="s">
        <v>178</v>
      </c>
      <c r="H23" s="6" t="s">
        <v>185</v>
      </c>
      <c r="I23" s="6" t="s">
        <v>186</v>
      </c>
      <c r="J23" s="6" t="s">
        <v>30</v>
      </c>
      <c r="K23" s="6"/>
      <c r="L23" s="7">
        <v>44943</v>
      </c>
      <c r="M23" s="6" t="s">
        <v>24</v>
      </c>
      <c r="N23" s="8" t="s">
        <v>187</v>
      </c>
      <c r="O23" s="6" t="str">
        <f>HYPERLINK("https://docs.wto.org/imrd/directdoc.asp?DDFDocuments/t/G/TBTN22/RWA735.DOCX", "https://docs.wto.org/imrd/directdoc.asp?DDFDocuments/t/G/TBTN22/RWA735.DOCX")</f>
        <v>https://docs.wto.org/imrd/directdoc.asp?DDFDocuments/t/G/TBTN22/RWA735.DOCX</v>
      </c>
      <c r="P23" s="6" t="str">
        <f>HYPERLINK("https://docs.wto.org/imrd/directdoc.asp?DDFDocuments/u/G/TBTN22/RWA735.DOCX", "https://docs.wto.org/imrd/directdoc.asp?DDFDocuments/u/G/TBTN22/RWA735.DOCX")</f>
        <v>https://docs.wto.org/imrd/directdoc.asp?DDFDocuments/u/G/TBTN22/RWA735.DOCX</v>
      </c>
      <c r="Q23" s="6" t="str">
        <f>HYPERLINK("https://docs.wto.org/imrd/directdoc.asp?DDFDocuments/v/G/TBTN22/RWA735.DOCX", "https://docs.wto.org/imrd/directdoc.asp?DDFDocuments/v/G/TBTN22/RWA735.DOCX")</f>
        <v>https://docs.wto.org/imrd/directdoc.asp?DDFDocuments/v/G/TBTN22/RWA735.DOCX</v>
      </c>
    </row>
    <row r="24" spans="1:17" ht="45">
      <c r="A24" s="10" t="s">
        <v>654</v>
      </c>
      <c r="B24" s="8" t="s">
        <v>184</v>
      </c>
      <c r="C24" s="6" t="str">
        <f>HYPERLINK("https://eping.wto.org/en/Search?viewData= G/TBT/N/RWA/731"," G/TBT/N/RWA/731")</f>
        <v xml:space="preserve"> G/TBT/N/RWA/731</v>
      </c>
      <c r="D24" s="6" t="s">
        <v>100</v>
      </c>
      <c r="E24" s="8" t="s">
        <v>188</v>
      </c>
      <c r="F24" s="8" t="s">
        <v>189</v>
      </c>
      <c r="G24" s="6" t="s">
        <v>178</v>
      </c>
      <c r="H24" s="6" t="s">
        <v>185</v>
      </c>
      <c r="I24" s="6" t="s">
        <v>180</v>
      </c>
      <c r="J24" s="6" t="s">
        <v>30</v>
      </c>
      <c r="K24" s="6"/>
      <c r="L24" s="7">
        <v>44943</v>
      </c>
      <c r="M24" s="6" t="s">
        <v>24</v>
      </c>
      <c r="N24" s="8" t="s">
        <v>190</v>
      </c>
      <c r="O24" s="6" t="str">
        <f>HYPERLINK("https://docs.wto.org/imrd/directdoc.asp?DDFDocuments/t/G/TBTN22/RWA731.DOCX", "https://docs.wto.org/imrd/directdoc.asp?DDFDocuments/t/G/TBTN22/RWA731.DOCX")</f>
        <v>https://docs.wto.org/imrd/directdoc.asp?DDFDocuments/t/G/TBTN22/RWA731.DOCX</v>
      </c>
      <c r="P24" s="6" t="str">
        <f>HYPERLINK("https://docs.wto.org/imrd/directdoc.asp?DDFDocuments/u/G/TBTN22/RWA731.DOCX", "https://docs.wto.org/imrd/directdoc.asp?DDFDocuments/u/G/TBTN22/RWA731.DOCX")</f>
        <v>https://docs.wto.org/imrd/directdoc.asp?DDFDocuments/u/G/TBTN22/RWA731.DOCX</v>
      </c>
      <c r="Q24" s="6" t="str">
        <f>HYPERLINK("https://docs.wto.org/imrd/directdoc.asp?DDFDocuments/v/G/TBTN22/RWA731.DOCX", "https://docs.wto.org/imrd/directdoc.asp?DDFDocuments/v/G/TBTN22/RWA731.DOCX")</f>
        <v>https://docs.wto.org/imrd/directdoc.asp?DDFDocuments/v/G/TBTN22/RWA731.DOCX</v>
      </c>
    </row>
    <row r="25" spans="1:17" ht="45">
      <c r="A25" s="10" t="s">
        <v>654</v>
      </c>
      <c r="B25" s="8" t="s">
        <v>184</v>
      </c>
      <c r="C25" s="6" t="str">
        <f>HYPERLINK("https://eping.wto.org/en/Search?viewData= G/TBT/N/RWA/734"," G/TBT/N/RWA/734")</f>
        <v xml:space="preserve"> G/TBT/N/RWA/734</v>
      </c>
      <c r="D25" s="6" t="s">
        <v>100</v>
      </c>
      <c r="E25" s="8" t="s">
        <v>197</v>
      </c>
      <c r="F25" s="8" t="s">
        <v>198</v>
      </c>
      <c r="G25" s="6" t="s">
        <v>178</v>
      </c>
      <c r="H25" s="6" t="s">
        <v>185</v>
      </c>
      <c r="I25" s="6" t="s">
        <v>199</v>
      </c>
      <c r="J25" s="6" t="s">
        <v>30</v>
      </c>
      <c r="K25" s="6"/>
      <c r="L25" s="7">
        <v>44943</v>
      </c>
      <c r="M25" s="6" t="s">
        <v>24</v>
      </c>
      <c r="N25" s="8" t="s">
        <v>200</v>
      </c>
      <c r="O25" s="6" t="str">
        <f>HYPERLINK("https://docs.wto.org/imrd/directdoc.asp?DDFDocuments/t/G/TBTN22/RWA734.DOCX", "https://docs.wto.org/imrd/directdoc.asp?DDFDocuments/t/G/TBTN22/RWA734.DOCX")</f>
        <v>https://docs.wto.org/imrd/directdoc.asp?DDFDocuments/t/G/TBTN22/RWA734.DOCX</v>
      </c>
      <c r="P25" s="6" t="str">
        <f>HYPERLINK("https://docs.wto.org/imrd/directdoc.asp?DDFDocuments/u/G/TBTN22/RWA734.DOCX", "https://docs.wto.org/imrd/directdoc.asp?DDFDocuments/u/G/TBTN22/RWA734.DOCX")</f>
        <v>https://docs.wto.org/imrd/directdoc.asp?DDFDocuments/u/G/TBTN22/RWA734.DOCX</v>
      </c>
      <c r="Q25" s="6" t="str">
        <f>HYPERLINK("https://docs.wto.org/imrd/directdoc.asp?DDFDocuments/v/G/TBTN22/RWA734.DOCX", "https://docs.wto.org/imrd/directdoc.asp?DDFDocuments/v/G/TBTN22/RWA734.DOCX")</f>
        <v>https://docs.wto.org/imrd/directdoc.asp?DDFDocuments/v/G/TBTN22/RWA734.DOCX</v>
      </c>
    </row>
    <row r="26" spans="1:17" ht="45">
      <c r="A26" s="10" t="s">
        <v>654</v>
      </c>
      <c r="B26" s="8" t="s">
        <v>203</v>
      </c>
      <c r="C26" s="6" t="str">
        <f>HYPERLINK("https://eping.wto.org/en/Search?viewData= G/TBT/N/RWA/733"," G/TBT/N/RWA/733")</f>
        <v xml:space="preserve"> G/TBT/N/RWA/733</v>
      </c>
      <c r="D26" s="6" t="s">
        <v>100</v>
      </c>
      <c r="E26" s="8" t="s">
        <v>201</v>
      </c>
      <c r="F26" s="8" t="s">
        <v>202</v>
      </c>
      <c r="G26" s="6" t="s">
        <v>178</v>
      </c>
      <c r="H26" s="6" t="s">
        <v>204</v>
      </c>
      <c r="I26" s="6" t="s">
        <v>180</v>
      </c>
      <c r="J26" s="6" t="s">
        <v>30</v>
      </c>
      <c r="K26" s="6"/>
      <c r="L26" s="7">
        <v>44943</v>
      </c>
      <c r="M26" s="6" t="s">
        <v>24</v>
      </c>
      <c r="N26" s="8" t="s">
        <v>205</v>
      </c>
      <c r="O26" s="6" t="str">
        <f>HYPERLINK("https://docs.wto.org/imrd/directdoc.asp?DDFDocuments/t/G/TBTN22/RWA733.DOCX", "https://docs.wto.org/imrd/directdoc.asp?DDFDocuments/t/G/TBTN22/RWA733.DOCX")</f>
        <v>https://docs.wto.org/imrd/directdoc.asp?DDFDocuments/t/G/TBTN22/RWA733.DOCX</v>
      </c>
      <c r="P26" s="6" t="str">
        <f>HYPERLINK("https://docs.wto.org/imrd/directdoc.asp?DDFDocuments/u/G/TBTN22/RWA733.DOCX", "https://docs.wto.org/imrd/directdoc.asp?DDFDocuments/u/G/TBTN22/RWA733.DOCX")</f>
        <v>https://docs.wto.org/imrd/directdoc.asp?DDFDocuments/u/G/TBTN22/RWA733.DOCX</v>
      </c>
      <c r="Q26" s="6" t="str">
        <f>HYPERLINK("https://docs.wto.org/imrd/directdoc.asp?DDFDocuments/v/G/TBTN22/RWA733.DOCX", "https://docs.wto.org/imrd/directdoc.asp?DDFDocuments/v/G/TBTN22/RWA733.DOCX")</f>
        <v>https://docs.wto.org/imrd/directdoc.asp?DDFDocuments/v/G/TBTN22/RWA733.DOCX</v>
      </c>
    </row>
    <row r="27" spans="1:17" ht="45">
      <c r="A27" s="10" t="s">
        <v>654</v>
      </c>
      <c r="B27" s="8" t="s">
        <v>262</v>
      </c>
      <c r="C27" s="6" t="str">
        <f>HYPERLINK("https://eping.wto.org/en/Search?viewData= G/TBT/N/RWA/726"," G/TBT/N/RWA/726")</f>
        <v xml:space="preserve"> G/TBT/N/RWA/726</v>
      </c>
      <c r="D27" s="6" t="s">
        <v>100</v>
      </c>
      <c r="E27" s="8" t="s">
        <v>260</v>
      </c>
      <c r="F27" s="8" t="s">
        <v>261</v>
      </c>
      <c r="G27" s="6" t="s">
        <v>178</v>
      </c>
      <c r="H27" s="6" t="s">
        <v>263</v>
      </c>
      <c r="I27" s="6" t="s">
        <v>264</v>
      </c>
      <c r="J27" s="6" t="s">
        <v>30</v>
      </c>
      <c r="K27" s="6"/>
      <c r="L27" s="7">
        <v>44942</v>
      </c>
      <c r="M27" s="6" t="s">
        <v>24</v>
      </c>
      <c r="N27" s="8" t="s">
        <v>265</v>
      </c>
      <c r="O27" s="6" t="str">
        <f>HYPERLINK("https://docs.wto.org/imrd/directdoc.asp?DDFDocuments/t/G/TBTN22/RWA726.DOCX", "https://docs.wto.org/imrd/directdoc.asp?DDFDocuments/t/G/TBTN22/RWA726.DOCX")</f>
        <v>https://docs.wto.org/imrd/directdoc.asp?DDFDocuments/t/G/TBTN22/RWA726.DOCX</v>
      </c>
      <c r="P27" s="6" t="str">
        <f>HYPERLINK("https://docs.wto.org/imrd/directdoc.asp?DDFDocuments/u/G/TBTN22/RWA726.DOCX", "https://docs.wto.org/imrd/directdoc.asp?DDFDocuments/u/G/TBTN22/RWA726.DOCX")</f>
        <v>https://docs.wto.org/imrd/directdoc.asp?DDFDocuments/u/G/TBTN22/RWA726.DOCX</v>
      </c>
      <c r="Q27" s="6" t="str">
        <f>HYPERLINK("https://docs.wto.org/imrd/directdoc.asp?DDFDocuments/v/G/TBTN22/RWA726.DOCX", "https://docs.wto.org/imrd/directdoc.asp?DDFDocuments/v/G/TBTN22/RWA726.DOCX")</f>
        <v>https://docs.wto.org/imrd/directdoc.asp?DDFDocuments/v/G/TBTN22/RWA726.DOCX</v>
      </c>
    </row>
    <row r="28" spans="1:17" ht="60">
      <c r="A28" s="10" t="s">
        <v>670</v>
      </c>
      <c r="B28" s="8" t="s">
        <v>262</v>
      </c>
      <c r="C28" s="6" t="str">
        <f>HYPERLINK("https://eping.wto.org/en/Search?viewData= G/TBT/N/RWA/725"," G/TBT/N/RWA/725")</f>
        <v xml:space="preserve"> G/TBT/N/RWA/725</v>
      </c>
      <c r="D28" s="6" t="s">
        <v>100</v>
      </c>
      <c r="E28" s="8" t="s">
        <v>287</v>
      </c>
      <c r="F28" s="8" t="s">
        <v>288</v>
      </c>
      <c r="G28" s="6" t="s">
        <v>178</v>
      </c>
      <c r="H28" s="6" t="s">
        <v>263</v>
      </c>
      <c r="I28" s="6" t="s">
        <v>264</v>
      </c>
      <c r="J28" s="6" t="s">
        <v>30</v>
      </c>
      <c r="K28" s="6"/>
      <c r="L28" s="7">
        <v>44942</v>
      </c>
      <c r="M28" s="6" t="s">
        <v>24</v>
      </c>
      <c r="N28" s="8" t="s">
        <v>289</v>
      </c>
      <c r="O28" s="6" t="str">
        <f>HYPERLINK("https://docs.wto.org/imrd/directdoc.asp?DDFDocuments/t/G/TBTN22/RWA725.DOCX", "https://docs.wto.org/imrd/directdoc.asp?DDFDocuments/t/G/TBTN22/RWA725.DOCX")</f>
        <v>https://docs.wto.org/imrd/directdoc.asp?DDFDocuments/t/G/TBTN22/RWA725.DOCX</v>
      </c>
      <c r="P28" s="6" t="str">
        <f>HYPERLINK("https://docs.wto.org/imrd/directdoc.asp?DDFDocuments/u/G/TBTN22/RWA725.DOCX", "https://docs.wto.org/imrd/directdoc.asp?DDFDocuments/u/G/TBTN22/RWA725.DOCX")</f>
        <v>https://docs.wto.org/imrd/directdoc.asp?DDFDocuments/u/G/TBTN22/RWA725.DOCX</v>
      </c>
      <c r="Q28" s="6" t="str">
        <f>HYPERLINK("https://docs.wto.org/imrd/directdoc.asp?DDFDocuments/v/G/TBTN22/RWA725.DOCX", "https://docs.wto.org/imrd/directdoc.asp?DDFDocuments/v/G/TBTN22/RWA725.DOCX")</f>
        <v>https://docs.wto.org/imrd/directdoc.asp?DDFDocuments/v/G/TBTN22/RWA725.DOCX</v>
      </c>
    </row>
    <row r="29" spans="1:17" ht="59.25" customHeight="1">
      <c r="A29" s="2" t="s">
        <v>634</v>
      </c>
      <c r="B29" s="8" t="s">
        <v>36</v>
      </c>
      <c r="C29" s="6" t="str">
        <f>HYPERLINK("https://eping.wto.org/en/Search?viewData= G/TBT/N/USA/1945"," G/TBT/N/USA/1945")</f>
        <v xml:space="preserve"> G/TBT/N/USA/1945</v>
      </c>
      <c r="D29" s="6" t="s">
        <v>33</v>
      </c>
      <c r="E29" s="8" t="s">
        <v>34</v>
      </c>
      <c r="F29" s="8" t="s">
        <v>35</v>
      </c>
      <c r="G29" s="6" t="s">
        <v>30</v>
      </c>
      <c r="H29" s="6" t="s">
        <v>37</v>
      </c>
      <c r="I29" s="6" t="s">
        <v>38</v>
      </c>
      <c r="J29" s="6" t="s">
        <v>30</v>
      </c>
      <c r="K29" s="6"/>
      <c r="L29" s="7">
        <v>44943</v>
      </c>
      <c r="M29" s="6" t="s">
        <v>24</v>
      </c>
      <c r="N29" s="8" t="s">
        <v>39</v>
      </c>
      <c r="O29" s="6" t="str">
        <f>HYPERLINK("https://docs.wto.org/imrd/directdoc.asp?DDFDocuments/t/G/TBTN22/USA1945.DOCX", "https://docs.wto.org/imrd/directdoc.asp?DDFDocuments/t/G/TBTN22/USA1945.DOCX")</f>
        <v>https://docs.wto.org/imrd/directdoc.asp?DDFDocuments/t/G/TBTN22/USA1945.DOCX</v>
      </c>
      <c r="P29" s="6"/>
      <c r="Q29" s="6"/>
    </row>
    <row r="30" spans="1:17" ht="120">
      <c r="A30" s="2" t="s">
        <v>686</v>
      </c>
      <c r="B30" s="8" t="s">
        <v>383</v>
      </c>
      <c r="C30" s="6" t="str">
        <f>HYPERLINK("https://eping.wto.org/en/Search?viewData= G/TBT/N/USA/1941"," G/TBT/N/USA/1941")</f>
        <v xml:space="preserve"> G/TBT/N/USA/1941</v>
      </c>
      <c r="D30" s="6" t="s">
        <v>33</v>
      </c>
      <c r="E30" s="8" t="s">
        <v>381</v>
      </c>
      <c r="F30" s="8" t="s">
        <v>382</v>
      </c>
      <c r="G30" s="6" t="s">
        <v>384</v>
      </c>
      <c r="H30" s="6" t="s">
        <v>385</v>
      </c>
      <c r="I30" s="6" t="s">
        <v>386</v>
      </c>
      <c r="J30" s="6" t="s">
        <v>30</v>
      </c>
      <c r="K30" s="6"/>
      <c r="L30" s="7">
        <v>44935</v>
      </c>
      <c r="M30" s="6" t="s">
        <v>24</v>
      </c>
      <c r="N30" s="8" t="s">
        <v>387</v>
      </c>
      <c r="O30" s="6" t="str">
        <f>HYPERLINK("https://docs.wto.org/imrd/directdoc.asp?DDFDocuments/t/G/TBTN22/USA1941.DOCX", "https://docs.wto.org/imrd/directdoc.asp?DDFDocuments/t/G/TBTN22/USA1941.DOCX")</f>
        <v>https://docs.wto.org/imrd/directdoc.asp?DDFDocuments/t/G/TBTN22/USA1941.DOCX</v>
      </c>
      <c r="P30" s="6" t="str">
        <f>HYPERLINK("https://docs.wto.org/imrd/directdoc.asp?DDFDocuments/u/G/TBTN22/USA1941.DOCX", "https://docs.wto.org/imrd/directdoc.asp?DDFDocuments/u/G/TBTN22/USA1941.DOCX")</f>
        <v>https://docs.wto.org/imrd/directdoc.asp?DDFDocuments/u/G/TBTN22/USA1941.DOCX</v>
      </c>
      <c r="Q30" s="6" t="str">
        <f>HYPERLINK("https://docs.wto.org/imrd/directdoc.asp?DDFDocuments/v/G/TBTN22/USA1941.DOCX", "https://docs.wto.org/imrd/directdoc.asp?DDFDocuments/v/G/TBTN22/USA1941.DOCX")</f>
        <v>https://docs.wto.org/imrd/directdoc.asp?DDFDocuments/v/G/TBTN22/USA1941.DOCX</v>
      </c>
    </row>
    <row r="31" spans="1:17" ht="30">
      <c r="A31" s="2" t="s">
        <v>717</v>
      </c>
      <c r="B31" s="8" t="s">
        <v>590</v>
      </c>
      <c r="C31" s="6" t="str">
        <f>HYPERLINK("https://eping.wto.org/en/Search?viewData= G/TBT/N/LKA/53"," G/TBT/N/LKA/53")</f>
        <v xml:space="preserve"> G/TBT/N/LKA/53</v>
      </c>
      <c r="D31" s="6" t="s">
        <v>587</v>
      </c>
      <c r="E31" s="8" t="s">
        <v>588</v>
      </c>
      <c r="F31" s="8" t="s">
        <v>589</v>
      </c>
      <c r="G31" s="6" t="s">
        <v>591</v>
      </c>
      <c r="H31" s="6" t="s">
        <v>30</v>
      </c>
      <c r="I31" s="6" t="s">
        <v>294</v>
      </c>
      <c r="J31" s="6" t="s">
        <v>23</v>
      </c>
      <c r="K31" s="6"/>
      <c r="L31" s="7">
        <v>44915</v>
      </c>
      <c r="M31" s="6" t="s">
        <v>24</v>
      </c>
      <c r="N31" s="8" t="s">
        <v>592</v>
      </c>
      <c r="O31" s="6" t="str">
        <f>HYPERLINK("https://docs.wto.org/imrd/directdoc.asp?DDFDocuments/t/G/TBTN22/LKA53.DOCX", "https://docs.wto.org/imrd/directdoc.asp?DDFDocuments/t/G/TBTN22/LKA53.DOCX")</f>
        <v>https://docs.wto.org/imrd/directdoc.asp?DDFDocuments/t/G/TBTN22/LKA53.DOCX</v>
      </c>
      <c r="P31" s="6" t="str">
        <f>HYPERLINK("https://docs.wto.org/imrd/directdoc.asp?DDFDocuments/u/G/TBTN22/LKA53.DOCX", "https://docs.wto.org/imrd/directdoc.asp?DDFDocuments/u/G/TBTN22/LKA53.DOCX")</f>
        <v>https://docs.wto.org/imrd/directdoc.asp?DDFDocuments/u/G/TBTN22/LKA53.DOCX</v>
      </c>
      <c r="Q31" s="6" t="str">
        <f>HYPERLINK("https://docs.wto.org/imrd/directdoc.asp?DDFDocuments/v/G/TBTN22/LKA53.DOCX", "https://docs.wto.org/imrd/directdoc.asp?DDFDocuments/v/G/TBTN22/LKA53.DOCX")</f>
        <v>https://docs.wto.org/imrd/directdoc.asp?DDFDocuments/v/G/TBTN22/LKA53.DOCX</v>
      </c>
    </row>
    <row r="32" spans="1:17" ht="30">
      <c r="A32" s="10" t="s">
        <v>695</v>
      </c>
      <c r="B32" s="8" t="s">
        <v>442</v>
      </c>
      <c r="C32" s="6" t="str">
        <f>HYPERLINK("https://eping.wto.org/en/Search?viewData= G/TBT/N/UGA/1698"," G/TBT/N/UGA/1698")</f>
        <v xml:space="preserve"> G/TBT/N/UGA/1698</v>
      </c>
      <c r="D32" s="6" t="s">
        <v>78</v>
      </c>
      <c r="E32" s="8" t="s">
        <v>440</v>
      </c>
      <c r="F32" s="8" t="s">
        <v>441</v>
      </c>
      <c r="G32" s="6" t="s">
        <v>443</v>
      </c>
      <c r="H32" s="6" t="s">
        <v>444</v>
      </c>
      <c r="I32" s="6" t="s">
        <v>264</v>
      </c>
      <c r="J32" s="6" t="s">
        <v>23</v>
      </c>
      <c r="K32" s="6"/>
      <c r="L32" s="7">
        <v>44935</v>
      </c>
      <c r="M32" s="6" t="s">
        <v>24</v>
      </c>
      <c r="N32" s="8" t="s">
        <v>445</v>
      </c>
      <c r="O32" s="6" t="str">
        <f>HYPERLINK("https://docs.wto.org/imrd/directdoc.asp?DDFDocuments/t/G/TBTN22/UGA1698.DOCX", "https://docs.wto.org/imrd/directdoc.asp?DDFDocuments/t/G/TBTN22/UGA1698.DOCX")</f>
        <v>https://docs.wto.org/imrd/directdoc.asp?DDFDocuments/t/G/TBTN22/UGA1698.DOCX</v>
      </c>
      <c r="P32" s="6" t="str">
        <f>HYPERLINK("https://docs.wto.org/imrd/directdoc.asp?DDFDocuments/u/G/TBTN22/UGA1698.DOCX", "https://docs.wto.org/imrd/directdoc.asp?DDFDocuments/u/G/TBTN22/UGA1698.DOCX")</f>
        <v>https://docs.wto.org/imrd/directdoc.asp?DDFDocuments/u/G/TBTN22/UGA1698.DOCX</v>
      </c>
      <c r="Q32" s="6" t="str">
        <f>HYPERLINK("https://docs.wto.org/imrd/directdoc.asp?DDFDocuments/v/G/TBTN22/UGA1698.DOCX", "https://docs.wto.org/imrd/directdoc.asp?DDFDocuments/v/G/TBTN22/UGA1698.DOCX")</f>
        <v>https://docs.wto.org/imrd/directdoc.asp?DDFDocuments/v/G/TBTN22/UGA1698.DOCX</v>
      </c>
    </row>
    <row r="33" spans="1:17" ht="116.25" customHeight="1">
      <c r="A33" s="2" t="s">
        <v>720</v>
      </c>
      <c r="B33" s="8" t="s">
        <v>610</v>
      </c>
      <c r="C33" s="6" t="str">
        <f>HYPERLINK("https://eping.wto.org/en/Search?viewData= G/TBT/N/UKR/234"," G/TBT/N/UKR/234")</f>
        <v xml:space="preserve"> G/TBT/N/UKR/234</v>
      </c>
      <c r="D33" s="6" t="s">
        <v>72</v>
      </c>
      <c r="E33" s="8" t="s">
        <v>608</v>
      </c>
      <c r="F33" s="8" t="s">
        <v>609</v>
      </c>
      <c r="G33" s="6" t="s">
        <v>30</v>
      </c>
      <c r="H33" s="6" t="s">
        <v>30</v>
      </c>
      <c r="I33" s="6" t="s">
        <v>611</v>
      </c>
      <c r="J33" s="6" t="s">
        <v>23</v>
      </c>
      <c r="K33" s="6"/>
      <c r="L33" s="7">
        <v>44926</v>
      </c>
      <c r="M33" s="6" t="s">
        <v>24</v>
      </c>
      <c r="N33" s="8" t="s">
        <v>612</v>
      </c>
      <c r="O33" s="6" t="str">
        <f>HYPERLINK("https://docs.wto.org/imrd/directdoc.asp?DDFDocuments/t/G/TBTN22/UKR234.DOCX", "https://docs.wto.org/imrd/directdoc.asp?DDFDocuments/t/G/TBTN22/UKR234.DOCX")</f>
        <v>https://docs.wto.org/imrd/directdoc.asp?DDFDocuments/t/G/TBTN22/UKR234.DOCX</v>
      </c>
      <c r="P33" s="6" t="str">
        <f>HYPERLINK("https://docs.wto.org/imrd/directdoc.asp?DDFDocuments/u/G/TBTN22/UKR234.DOCX", "https://docs.wto.org/imrd/directdoc.asp?DDFDocuments/u/G/TBTN22/UKR234.DOCX")</f>
        <v>https://docs.wto.org/imrd/directdoc.asp?DDFDocuments/u/G/TBTN22/UKR234.DOCX</v>
      </c>
      <c r="Q33" s="6" t="str">
        <f>HYPERLINK("https://docs.wto.org/imrd/directdoc.asp?DDFDocuments/v/G/TBTN22/UKR234.DOCX", "https://docs.wto.org/imrd/directdoc.asp?DDFDocuments/v/G/TBTN22/UKR234.DOCX")</f>
        <v>https://docs.wto.org/imrd/directdoc.asp?DDFDocuments/v/G/TBTN22/UKR234.DOCX</v>
      </c>
    </row>
    <row r="34" spans="1:17" ht="90">
      <c r="A34" s="2" t="s">
        <v>639</v>
      </c>
      <c r="B34" s="8" t="s">
        <v>67</v>
      </c>
      <c r="C34" s="6" t="str">
        <f>HYPERLINK("https://eping.wto.org/en/Search?viewData= G/TBT/N/JPN/755"," G/TBT/N/JPN/755")</f>
        <v xml:space="preserve"> G/TBT/N/JPN/755</v>
      </c>
      <c r="D34" s="6" t="s">
        <v>54</v>
      </c>
      <c r="E34" s="8" t="s">
        <v>65</v>
      </c>
      <c r="F34" s="8" t="s">
        <v>66</v>
      </c>
      <c r="G34" s="6" t="s">
        <v>68</v>
      </c>
      <c r="H34" s="6" t="s">
        <v>30</v>
      </c>
      <c r="I34" s="6" t="s">
        <v>69</v>
      </c>
      <c r="J34" s="6" t="s">
        <v>70</v>
      </c>
      <c r="K34" s="6"/>
      <c r="L34" s="7">
        <v>44953</v>
      </c>
      <c r="M34" s="6" t="s">
        <v>24</v>
      </c>
      <c r="N34" s="8" t="s">
        <v>71</v>
      </c>
      <c r="O34" s="6" t="str">
        <f>HYPERLINK("https://docs.wto.org/imrd/directdoc.asp?DDFDocuments/t/G/TBTN22/JPN755.DOCX", "https://docs.wto.org/imrd/directdoc.asp?DDFDocuments/t/G/TBTN22/JPN755.DOCX")</f>
        <v>https://docs.wto.org/imrd/directdoc.asp?DDFDocuments/t/G/TBTN22/JPN755.DOCX</v>
      </c>
      <c r="P34" s="6"/>
      <c r="Q34" s="6"/>
    </row>
    <row r="35" spans="1:17" ht="75">
      <c r="A35" s="2" t="s">
        <v>716</v>
      </c>
      <c r="B35" s="8" t="s">
        <v>585</v>
      </c>
      <c r="C35" s="6" t="str">
        <f>HYPERLINK("https://eping.wto.org/en/Search?viewData= G/TBT/N/URY/70"," G/TBT/N/URY/70")</f>
        <v xml:space="preserve"> G/TBT/N/URY/70</v>
      </c>
      <c r="D35" s="6" t="s">
        <v>582</v>
      </c>
      <c r="E35" s="8" t="s">
        <v>583</v>
      </c>
      <c r="F35" s="8" t="s">
        <v>584</v>
      </c>
      <c r="G35" s="6" t="s">
        <v>30</v>
      </c>
      <c r="H35" s="6" t="s">
        <v>30</v>
      </c>
      <c r="I35" s="6" t="s">
        <v>69</v>
      </c>
      <c r="J35" s="6" t="s">
        <v>30</v>
      </c>
      <c r="K35" s="6"/>
      <c r="L35" s="7">
        <v>44928</v>
      </c>
      <c r="M35" s="6" t="s">
        <v>24</v>
      </c>
      <c r="N35" s="8" t="s">
        <v>586</v>
      </c>
      <c r="O35" s="6" t="str">
        <f>HYPERLINK("https://docs.wto.org/imrd/directdoc.asp?DDFDocuments/t/G/TBTN22/URY70.DOCX", "https://docs.wto.org/imrd/directdoc.asp?DDFDocuments/t/G/TBTN22/URY70.DOCX")</f>
        <v>https://docs.wto.org/imrd/directdoc.asp?DDFDocuments/t/G/TBTN22/URY70.DOCX</v>
      </c>
      <c r="P35" s="6" t="str">
        <f>HYPERLINK("https://docs.wto.org/imrd/directdoc.asp?DDFDocuments/u/G/TBTN22/URY70.DOCX", "https://docs.wto.org/imrd/directdoc.asp?DDFDocuments/u/G/TBTN22/URY70.DOCX")</f>
        <v>https://docs.wto.org/imrd/directdoc.asp?DDFDocuments/u/G/TBTN22/URY70.DOCX</v>
      </c>
      <c r="Q35" s="6" t="str">
        <f>HYPERLINK("https://docs.wto.org/imrd/directdoc.asp?DDFDocuments/v/G/TBTN22/URY70.DOCX", "https://docs.wto.org/imrd/directdoc.asp?DDFDocuments/v/G/TBTN22/URY70.DOCX")</f>
        <v>https://docs.wto.org/imrd/directdoc.asp?DDFDocuments/v/G/TBTN22/URY70.DOCX</v>
      </c>
    </row>
    <row r="36" spans="1:17" ht="45">
      <c r="A36" s="2" t="s">
        <v>704</v>
      </c>
      <c r="B36" s="8" t="s">
        <v>504</v>
      </c>
      <c r="C36" s="6" t="str">
        <f>HYPERLINK("https://eping.wto.org/en/Search?viewData= G/TBT/N/VNM/245"," G/TBT/N/VNM/245")</f>
        <v xml:space="preserve"> G/TBT/N/VNM/245</v>
      </c>
      <c r="D36" s="6" t="s">
        <v>501</v>
      </c>
      <c r="E36" s="8" t="s">
        <v>502</v>
      </c>
      <c r="F36" s="8" t="s">
        <v>503</v>
      </c>
      <c r="G36" s="6" t="s">
        <v>30</v>
      </c>
      <c r="H36" s="6" t="s">
        <v>30</v>
      </c>
      <c r="I36" s="6" t="s">
        <v>505</v>
      </c>
      <c r="J36" s="6" t="s">
        <v>107</v>
      </c>
      <c r="K36" s="6"/>
      <c r="L36" s="7">
        <v>44932</v>
      </c>
      <c r="M36" s="6" t="s">
        <v>24</v>
      </c>
      <c r="N36" s="8" t="s">
        <v>506</v>
      </c>
      <c r="O36" s="6" t="str">
        <f>HYPERLINK("https://docs.wto.org/imrd/directdoc.asp?DDFDocuments/t/G/TBTN22/VNM245.DOCX", "https://docs.wto.org/imrd/directdoc.asp?DDFDocuments/t/G/TBTN22/VNM245.DOCX")</f>
        <v>https://docs.wto.org/imrd/directdoc.asp?DDFDocuments/t/G/TBTN22/VNM245.DOCX</v>
      </c>
      <c r="P36" s="6" t="str">
        <f>HYPERLINK("https://docs.wto.org/imrd/directdoc.asp?DDFDocuments/u/G/TBTN22/VNM245.DOCX", "https://docs.wto.org/imrd/directdoc.asp?DDFDocuments/u/G/TBTN22/VNM245.DOCX")</f>
        <v>https://docs.wto.org/imrd/directdoc.asp?DDFDocuments/u/G/TBTN22/VNM245.DOCX</v>
      </c>
      <c r="Q36" s="6" t="str">
        <f>HYPERLINK("https://docs.wto.org/imrd/directdoc.asp?DDFDocuments/v/G/TBTN22/VNM245.DOCX", "https://docs.wto.org/imrd/directdoc.asp?DDFDocuments/v/G/TBTN22/VNM245.DOCX")</f>
        <v>https://docs.wto.org/imrd/directdoc.asp?DDFDocuments/v/G/TBTN22/VNM245.DOCX</v>
      </c>
    </row>
    <row r="37" spans="1:17" ht="60">
      <c r="A37" s="2" t="s">
        <v>715</v>
      </c>
      <c r="B37" s="8" t="s">
        <v>575</v>
      </c>
      <c r="C37" s="6" t="str">
        <f>HYPERLINK("https://eping.wto.org/en/Search?viewData= G/TBT/N/USA/1937"," G/TBT/N/USA/1937")</f>
        <v xml:space="preserve"> G/TBT/N/USA/1937</v>
      </c>
      <c r="D37" s="6" t="s">
        <v>33</v>
      </c>
      <c r="E37" s="8" t="s">
        <v>573</v>
      </c>
      <c r="F37" s="8" t="s">
        <v>574</v>
      </c>
      <c r="G37" s="6" t="s">
        <v>30</v>
      </c>
      <c r="H37" s="6" t="s">
        <v>576</v>
      </c>
      <c r="I37" s="6" t="s">
        <v>577</v>
      </c>
      <c r="J37" s="6" t="s">
        <v>23</v>
      </c>
      <c r="K37" s="6"/>
      <c r="L37" s="7">
        <v>44929</v>
      </c>
      <c r="M37" s="6" t="s">
        <v>24</v>
      </c>
      <c r="N37" s="8" t="s">
        <v>578</v>
      </c>
      <c r="O37" s="6" t="str">
        <f>HYPERLINK("https://docs.wto.org/imrd/directdoc.asp?DDFDocuments/t/G/TBTN22/USA1937.DOCX", "https://docs.wto.org/imrd/directdoc.asp?DDFDocuments/t/G/TBTN22/USA1937.DOCX")</f>
        <v>https://docs.wto.org/imrd/directdoc.asp?DDFDocuments/t/G/TBTN22/USA1937.DOCX</v>
      </c>
      <c r="P37" s="6" t="str">
        <f>HYPERLINK("https://docs.wto.org/imrd/directdoc.asp?DDFDocuments/u/G/TBTN22/USA1937.DOCX", "https://docs.wto.org/imrd/directdoc.asp?DDFDocuments/u/G/TBTN22/USA1937.DOCX")</f>
        <v>https://docs.wto.org/imrd/directdoc.asp?DDFDocuments/u/G/TBTN22/USA1937.DOCX</v>
      </c>
      <c r="Q37" s="6" t="str">
        <f>HYPERLINK("https://docs.wto.org/imrd/directdoc.asp?DDFDocuments/v/G/TBTN22/USA1937.DOCX", "https://docs.wto.org/imrd/directdoc.asp?DDFDocuments/v/G/TBTN22/USA1937.DOCX")</f>
        <v>https://docs.wto.org/imrd/directdoc.asp?DDFDocuments/v/G/TBTN22/USA1937.DOCX</v>
      </c>
    </row>
    <row r="38" spans="1:17" ht="90">
      <c r="A38" s="10" t="s">
        <v>644</v>
      </c>
      <c r="B38" s="8" t="s">
        <v>111</v>
      </c>
      <c r="C38" s="6" t="str">
        <f>HYPERLINK("https://eping.wto.org/en/Search?viewData= G/TBT/N/CHL/615"," G/TBT/N/CHL/615")</f>
        <v xml:space="preserve"> G/TBT/N/CHL/615</v>
      </c>
      <c r="D38" s="6" t="s">
        <v>108</v>
      </c>
      <c r="E38" s="8" t="s">
        <v>109</v>
      </c>
      <c r="F38" s="8" t="s">
        <v>110</v>
      </c>
      <c r="G38" s="6" t="s">
        <v>30</v>
      </c>
      <c r="H38" s="6" t="s">
        <v>30</v>
      </c>
      <c r="I38" s="6" t="s">
        <v>112</v>
      </c>
      <c r="J38" s="6" t="s">
        <v>30</v>
      </c>
      <c r="K38" s="6"/>
      <c r="L38" s="7">
        <v>44950</v>
      </c>
      <c r="M38" s="6" t="s">
        <v>24</v>
      </c>
      <c r="N38" s="8" t="s">
        <v>113</v>
      </c>
      <c r="O38" s="6"/>
      <c r="P38" s="6"/>
      <c r="Q38" s="6" t="str">
        <f>HYPERLINK("https://docs.wto.org/imrd/directdoc.asp?DDFDocuments/v/G/TBTN22/CHL615.DOCX", "https://docs.wto.org/imrd/directdoc.asp?DDFDocuments/v/G/TBTN22/CHL615.DOCX")</f>
        <v>https://docs.wto.org/imrd/directdoc.asp?DDFDocuments/v/G/TBTN22/CHL615.DOCX</v>
      </c>
    </row>
    <row r="39" spans="1:17" ht="150">
      <c r="A39" s="10" t="s">
        <v>642</v>
      </c>
      <c r="B39" s="8" t="s">
        <v>88</v>
      </c>
      <c r="C39" s="6" t="str">
        <f>HYPERLINK("https://eping.wto.org/en/Search?viewData= G/TBT/N/BDI/299, G/TBT/N/KEN/1334, G/TBT/N/RWA/741, G/TBT/N/TZA/859, G/TBT/N/UGA/1708"," G/TBT/N/BDI/299, G/TBT/N/KEN/1334, G/TBT/N/RWA/741, G/TBT/N/TZA/859, G/TBT/N/UGA/1708")</f>
        <v xml:space="preserve"> G/TBT/N/BDI/299, G/TBT/N/KEN/1334, G/TBT/N/RWA/741, G/TBT/N/TZA/859, G/TBT/N/UGA/1708</v>
      </c>
      <c r="D39" s="6" t="s">
        <v>85</v>
      </c>
      <c r="E39" s="8" t="s">
        <v>86</v>
      </c>
      <c r="F39" s="8" t="s">
        <v>87</v>
      </c>
      <c r="G39" s="6" t="s">
        <v>30</v>
      </c>
      <c r="H39" s="6" t="s">
        <v>89</v>
      </c>
      <c r="I39" s="6" t="s">
        <v>90</v>
      </c>
      <c r="J39" s="6" t="s">
        <v>30</v>
      </c>
      <c r="K39" s="6"/>
      <c r="L39" s="7" t="s">
        <v>30</v>
      </c>
      <c r="M39" s="6" t="s">
        <v>24</v>
      </c>
      <c r="N39" s="8" t="s">
        <v>91</v>
      </c>
      <c r="O39" s="6" t="str">
        <f>HYPERLINK("https://docs.wto.org/imrd/directdoc.asp?DDFDocuments/t/G/TBTN22/BDI299.DOCX", "https://docs.wto.org/imrd/directdoc.asp?DDFDocuments/t/G/TBTN22/BDI299.DOCX")</f>
        <v>https://docs.wto.org/imrd/directdoc.asp?DDFDocuments/t/G/TBTN22/BDI299.DOCX</v>
      </c>
      <c r="P39" s="6"/>
      <c r="Q39" s="6"/>
    </row>
    <row r="40" spans="1:17" ht="150">
      <c r="A40" s="10" t="s">
        <v>642</v>
      </c>
      <c r="B40" s="8" t="s">
        <v>88</v>
      </c>
      <c r="C40" s="6" t="str">
        <f>HYPERLINK("https://eping.wto.org/en/Search?viewData= G/TBT/N/BDI/299, G/TBT/N/KEN/1334, G/TBT/N/RWA/741, G/TBT/N/TZA/859, G/TBT/N/UGA/1708"," G/TBT/N/BDI/299, G/TBT/N/KEN/1334, G/TBT/N/RWA/741, G/TBT/N/TZA/859, G/TBT/N/UGA/1708")</f>
        <v xml:space="preserve"> G/TBT/N/BDI/299, G/TBT/N/KEN/1334, G/TBT/N/RWA/741, G/TBT/N/TZA/859, G/TBT/N/UGA/1708</v>
      </c>
      <c r="D40" s="6" t="s">
        <v>78</v>
      </c>
      <c r="E40" s="8" t="s">
        <v>86</v>
      </c>
      <c r="F40" s="8" t="s">
        <v>87</v>
      </c>
      <c r="G40" s="6" t="s">
        <v>30</v>
      </c>
      <c r="H40" s="6" t="s">
        <v>89</v>
      </c>
      <c r="I40" s="6" t="s">
        <v>99</v>
      </c>
      <c r="J40" s="6" t="s">
        <v>30</v>
      </c>
      <c r="K40" s="6"/>
      <c r="L40" s="7" t="s">
        <v>30</v>
      </c>
      <c r="M40" s="6" t="s">
        <v>24</v>
      </c>
      <c r="N40" s="8" t="s">
        <v>91</v>
      </c>
      <c r="O40" s="6" t="str">
        <f>HYPERLINK("https://docs.wto.org/imrd/directdoc.asp?DDFDocuments/t/G/TBTN22/BDI299.DOCX", "https://docs.wto.org/imrd/directdoc.asp?DDFDocuments/t/G/TBTN22/BDI299.DOCX")</f>
        <v>https://docs.wto.org/imrd/directdoc.asp?DDFDocuments/t/G/TBTN22/BDI299.DOCX</v>
      </c>
      <c r="P40" s="6"/>
      <c r="Q40" s="6"/>
    </row>
    <row r="41" spans="1:17" ht="150">
      <c r="A41" s="10" t="s">
        <v>642</v>
      </c>
      <c r="B41" s="8" t="s">
        <v>88</v>
      </c>
      <c r="C41" s="6" t="str">
        <f>HYPERLINK("https://eping.wto.org/en/Search?viewData= G/TBT/N/BDI/299, G/TBT/N/KEN/1334, G/TBT/N/RWA/741, G/TBT/N/TZA/859, G/TBT/N/UGA/1708"," G/TBT/N/BDI/299, G/TBT/N/KEN/1334, G/TBT/N/RWA/741, G/TBT/N/TZA/859, G/TBT/N/UGA/1708")</f>
        <v xml:space="preserve"> G/TBT/N/BDI/299, G/TBT/N/KEN/1334, G/TBT/N/RWA/741, G/TBT/N/TZA/859, G/TBT/N/UGA/1708</v>
      </c>
      <c r="D41" s="6" t="s">
        <v>92</v>
      </c>
      <c r="E41" s="8" t="s">
        <v>86</v>
      </c>
      <c r="F41" s="8" t="s">
        <v>87</v>
      </c>
      <c r="G41" s="6" t="s">
        <v>30</v>
      </c>
      <c r="H41" s="6" t="s">
        <v>89</v>
      </c>
      <c r="I41" s="6" t="s">
        <v>90</v>
      </c>
      <c r="J41" s="6" t="s">
        <v>30</v>
      </c>
      <c r="K41" s="6"/>
      <c r="L41" s="7" t="s">
        <v>30</v>
      </c>
      <c r="M41" s="6" t="s">
        <v>24</v>
      </c>
      <c r="N41" s="8" t="s">
        <v>91</v>
      </c>
      <c r="O41" s="6" t="str">
        <f>HYPERLINK("https://docs.wto.org/imrd/directdoc.asp?DDFDocuments/t/G/TBTN22/BDI299.DOCX", "https://docs.wto.org/imrd/directdoc.asp?DDFDocuments/t/G/TBTN22/BDI299.DOCX")</f>
        <v>https://docs.wto.org/imrd/directdoc.asp?DDFDocuments/t/G/TBTN22/BDI299.DOCX</v>
      </c>
      <c r="P41" s="6"/>
      <c r="Q41" s="6"/>
    </row>
    <row r="42" spans="1:17" ht="150">
      <c r="A42" s="10" t="s">
        <v>642</v>
      </c>
      <c r="B42" s="8" t="s">
        <v>88</v>
      </c>
      <c r="C42" s="6" t="str">
        <f>HYPERLINK("https://eping.wto.org/en/Search?viewData= G/TBT/N/BDI/299, G/TBT/N/KEN/1334, G/TBT/N/RWA/741, G/TBT/N/TZA/859, G/TBT/N/UGA/1708"," G/TBT/N/BDI/299, G/TBT/N/KEN/1334, G/TBT/N/RWA/741, G/TBT/N/TZA/859, G/TBT/N/UGA/1708")</f>
        <v xml:space="preserve"> G/TBT/N/BDI/299, G/TBT/N/KEN/1334, G/TBT/N/RWA/741, G/TBT/N/TZA/859, G/TBT/N/UGA/1708</v>
      </c>
      <c r="D42" s="6" t="s">
        <v>16</v>
      </c>
      <c r="E42" s="8" t="s">
        <v>86</v>
      </c>
      <c r="F42" s="8" t="s">
        <v>87</v>
      </c>
      <c r="G42" s="6" t="s">
        <v>30</v>
      </c>
      <c r="H42" s="6" t="s">
        <v>89</v>
      </c>
      <c r="I42" s="6" t="s">
        <v>99</v>
      </c>
      <c r="J42" s="6" t="s">
        <v>30</v>
      </c>
      <c r="K42" s="6"/>
      <c r="L42" s="7" t="s">
        <v>30</v>
      </c>
      <c r="M42" s="6" t="s">
        <v>24</v>
      </c>
      <c r="N42" s="8" t="s">
        <v>91</v>
      </c>
      <c r="O42" s="6" t="str">
        <f>HYPERLINK("https://docs.wto.org/imrd/directdoc.asp?DDFDocuments/t/G/TBTN22/BDI299.DOCX", "https://docs.wto.org/imrd/directdoc.asp?DDFDocuments/t/G/TBTN22/BDI299.DOCX")</f>
        <v>https://docs.wto.org/imrd/directdoc.asp?DDFDocuments/t/G/TBTN22/BDI299.DOCX</v>
      </c>
      <c r="P42" s="6"/>
      <c r="Q42" s="6"/>
    </row>
    <row r="43" spans="1:17" ht="150">
      <c r="A43" s="10" t="s">
        <v>642</v>
      </c>
      <c r="B43" s="8" t="s">
        <v>88</v>
      </c>
      <c r="C43" s="6" t="str">
        <f>HYPERLINK("https://eping.wto.org/en/Search?viewData= G/TBT/N/BDI/299, G/TBT/N/KEN/1334, G/TBT/N/RWA/741, G/TBT/N/TZA/859, G/TBT/N/UGA/1708"," G/TBT/N/BDI/299, G/TBT/N/KEN/1334, G/TBT/N/RWA/741, G/TBT/N/TZA/859, G/TBT/N/UGA/1708")</f>
        <v xml:space="preserve"> G/TBT/N/BDI/299, G/TBT/N/KEN/1334, G/TBT/N/RWA/741, G/TBT/N/TZA/859, G/TBT/N/UGA/1708</v>
      </c>
      <c r="D43" s="6" t="s">
        <v>100</v>
      </c>
      <c r="E43" s="8" t="s">
        <v>86</v>
      </c>
      <c r="F43" s="8" t="s">
        <v>87</v>
      </c>
      <c r="G43" s="6" t="s">
        <v>30</v>
      </c>
      <c r="H43" s="6" t="s">
        <v>89</v>
      </c>
      <c r="I43" s="6" t="s">
        <v>99</v>
      </c>
      <c r="J43" s="6" t="s">
        <v>30</v>
      </c>
      <c r="K43" s="6"/>
      <c r="L43" s="7" t="s">
        <v>30</v>
      </c>
      <c r="M43" s="6" t="s">
        <v>24</v>
      </c>
      <c r="N43" s="8" t="s">
        <v>91</v>
      </c>
      <c r="O43" s="6" t="str">
        <f>HYPERLINK("https://docs.wto.org/imrd/directdoc.asp?DDFDocuments/t/G/TBTN22/BDI299.DOCX", "https://docs.wto.org/imrd/directdoc.asp?DDFDocuments/t/G/TBTN22/BDI299.DOCX")</f>
        <v>https://docs.wto.org/imrd/directdoc.asp?DDFDocuments/t/G/TBTN22/BDI299.DOCX</v>
      </c>
      <c r="P43" s="6"/>
      <c r="Q43" s="6"/>
    </row>
    <row r="44" spans="1:17" ht="180">
      <c r="A44" s="10" t="s">
        <v>642</v>
      </c>
      <c r="B44" s="8" t="s">
        <v>88</v>
      </c>
      <c r="C44" s="6" t="str">
        <f>HYPERLINK("https://eping.wto.org/en/Search?viewData= G/TBT/N/BDI/296, G/TBT/N/KEN/1331, G/TBT/N/RWA/738, G/TBT/N/TZA/856, G/TBT/N/UGA/1705"," G/TBT/N/BDI/296, G/TBT/N/KEN/1331, G/TBT/N/RWA/738, G/TBT/N/TZA/856, G/TBT/N/UGA/1705")</f>
        <v xml:space="preserve"> G/TBT/N/BDI/296, G/TBT/N/KEN/1331, G/TBT/N/RWA/738, G/TBT/N/TZA/856, G/TBT/N/UGA/1705</v>
      </c>
      <c r="D44" s="6" t="s">
        <v>92</v>
      </c>
      <c r="E44" s="8" t="s">
        <v>120</v>
      </c>
      <c r="F44" s="8" t="s">
        <v>121</v>
      </c>
      <c r="G44" s="6" t="s">
        <v>30</v>
      </c>
      <c r="H44" s="6" t="s">
        <v>89</v>
      </c>
      <c r="I44" s="6" t="s">
        <v>122</v>
      </c>
      <c r="J44" s="6" t="s">
        <v>30</v>
      </c>
      <c r="K44" s="6"/>
      <c r="L44" s="7">
        <v>44949</v>
      </c>
      <c r="M44" s="6" t="s">
        <v>24</v>
      </c>
      <c r="N44" s="8" t="s">
        <v>123</v>
      </c>
      <c r="O44" s="6" t="str">
        <f>HYPERLINK("https://docs.wto.org/imrd/directdoc.asp?DDFDocuments/t/G/TBTN22/BDI296.DOCX", "https://docs.wto.org/imrd/directdoc.asp?DDFDocuments/t/G/TBTN22/BDI296.DOCX")</f>
        <v>https://docs.wto.org/imrd/directdoc.asp?DDFDocuments/t/G/TBTN22/BDI296.DOCX</v>
      </c>
      <c r="P44" s="6"/>
      <c r="Q44" s="6"/>
    </row>
    <row r="45" spans="1:17" ht="180">
      <c r="A45" s="10" t="s">
        <v>642</v>
      </c>
      <c r="B45" s="8" t="s">
        <v>88</v>
      </c>
      <c r="C45" s="6" t="str">
        <f>HYPERLINK("https://eping.wto.org/en/Search?viewData= G/TBT/N/BDI/296, G/TBT/N/KEN/1331, G/TBT/N/RWA/738, G/TBT/N/TZA/856, G/TBT/N/UGA/1705"," G/TBT/N/BDI/296, G/TBT/N/KEN/1331, G/TBT/N/RWA/738, G/TBT/N/TZA/856, G/TBT/N/UGA/1705")</f>
        <v xml:space="preserve"> G/TBT/N/BDI/296, G/TBT/N/KEN/1331, G/TBT/N/RWA/738, G/TBT/N/TZA/856, G/TBT/N/UGA/1705</v>
      </c>
      <c r="D45" s="6" t="s">
        <v>100</v>
      </c>
      <c r="E45" s="8" t="s">
        <v>120</v>
      </c>
      <c r="F45" s="8" t="s">
        <v>121</v>
      </c>
      <c r="G45" s="6" t="s">
        <v>30</v>
      </c>
      <c r="H45" s="6" t="s">
        <v>89</v>
      </c>
      <c r="I45" s="6" t="s">
        <v>124</v>
      </c>
      <c r="J45" s="6" t="s">
        <v>30</v>
      </c>
      <c r="K45" s="6"/>
      <c r="L45" s="7">
        <v>44949</v>
      </c>
      <c r="M45" s="6" t="s">
        <v>24</v>
      </c>
      <c r="N45" s="8" t="s">
        <v>123</v>
      </c>
      <c r="O45" s="6" t="str">
        <f>HYPERLINK("https://docs.wto.org/imrd/directdoc.asp?DDFDocuments/t/G/TBTN22/BDI296.DOCX", "https://docs.wto.org/imrd/directdoc.asp?DDFDocuments/t/G/TBTN22/BDI296.DOCX")</f>
        <v>https://docs.wto.org/imrd/directdoc.asp?DDFDocuments/t/G/TBTN22/BDI296.DOCX</v>
      </c>
      <c r="P45" s="6"/>
      <c r="Q45" s="6"/>
    </row>
    <row r="46" spans="1:17" ht="45.75" customHeight="1">
      <c r="A46" s="10" t="s">
        <v>642</v>
      </c>
      <c r="B46" s="8" t="s">
        <v>88</v>
      </c>
      <c r="C46" s="6" t="str">
        <f>HYPERLINK("https://eping.wto.org/en/Search?viewData= G/TBT/N/BDI/296, G/TBT/N/KEN/1331, G/TBT/N/RWA/738, G/TBT/N/TZA/856, G/TBT/N/UGA/1705"," G/TBT/N/BDI/296, G/TBT/N/KEN/1331, G/TBT/N/RWA/738, G/TBT/N/TZA/856, G/TBT/N/UGA/1705")</f>
        <v xml:space="preserve"> G/TBT/N/BDI/296, G/TBT/N/KEN/1331, G/TBT/N/RWA/738, G/TBT/N/TZA/856, G/TBT/N/UGA/1705</v>
      </c>
      <c r="D46" s="6" t="s">
        <v>78</v>
      </c>
      <c r="E46" s="8" t="s">
        <v>120</v>
      </c>
      <c r="F46" s="8" t="s">
        <v>121</v>
      </c>
      <c r="G46" s="6" t="s">
        <v>30</v>
      </c>
      <c r="H46" s="6" t="s">
        <v>89</v>
      </c>
      <c r="I46" s="6" t="s">
        <v>124</v>
      </c>
      <c r="J46" s="6" t="s">
        <v>30</v>
      </c>
      <c r="K46" s="6"/>
      <c r="L46" s="7">
        <v>44949</v>
      </c>
      <c r="M46" s="6" t="s">
        <v>24</v>
      </c>
      <c r="N46" s="8" t="s">
        <v>123</v>
      </c>
      <c r="O46" s="6" t="str">
        <f>HYPERLINK("https://docs.wto.org/imrd/directdoc.asp?DDFDocuments/t/G/TBTN22/BDI296.DOCX", "https://docs.wto.org/imrd/directdoc.asp?DDFDocuments/t/G/TBTN22/BDI296.DOCX")</f>
        <v>https://docs.wto.org/imrd/directdoc.asp?DDFDocuments/t/G/TBTN22/BDI296.DOCX</v>
      </c>
      <c r="P46" s="6"/>
      <c r="Q46" s="6"/>
    </row>
    <row r="47" spans="1:17" ht="180">
      <c r="A47" s="10" t="s">
        <v>642</v>
      </c>
      <c r="B47" s="8" t="s">
        <v>88</v>
      </c>
      <c r="C47" s="6" t="str">
        <f>HYPERLINK("https://eping.wto.org/en/Search?viewData= G/TBT/N/BDI/295, G/TBT/N/KEN/1330, G/TBT/N/RWA/737, G/TBT/N/TZA/855, G/TBT/N/UGA/1704"," G/TBT/N/BDI/295, G/TBT/N/KEN/1330, G/TBT/N/RWA/737, G/TBT/N/TZA/855, G/TBT/N/UGA/1704")</f>
        <v xml:space="preserve"> G/TBT/N/BDI/295, G/TBT/N/KEN/1330, G/TBT/N/RWA/737, G/TBT/N/TZA/855, G/TBT/N/UGA/1704</v>
      </c>
      <c r="D47" s="6" t="s">
        <v>100</v>
      </c>
      <c r="E47" s="8" t="s">
        <v>125</v>
      </c>
      <c r="F47" s="8" t="s">
        <v>126</v>
      </c>
      <c r="G47" s="6" t="s">
        <v>30</v>
      </c>
      <c r="H47" s="6" t="s">
        <v>89</v>
      </c>
      <c r="I47" s="6" t="s">
        <v>127</v>
      </c>
      <c r="J47" s="6" t="s">
        <v>30</v>
      </c>
      <c r="K47" s="6"/>
      <c r="L47" s="7">
        <v>44949</v>
      </c>
      <c r="M47" s="6" t="s">
        <v>24</v>
      </c>
      <c r="N47" s="8" t="s">
        <v>128</v>
      </c>
      <c r="O47" s="6" t="str">
        <f>HYPERLINK("https://docs.wto.org/imrd/directdoc.asp?DDFDocuments/t/G/TBTN22/BDI295.DOCX", "https://docs.wto.org/imrd/directdoc.asp?DDFDocuments/t/G/TBTN22/BDI295.DOCX")</f>
        <v>https://docs.wto.org/imrd/directdoc.asp?DDFDocuments/t/G/TBTN22/BDI295.DOCX</v>
      </c>
      <c r="P47" s="6"/>
      <c r="Q47" s="6"/>
    </row>
    <row r="48" spans="1:17" ht="180">
      <c r="A48" s="10" t="s">
        <v>642</v>
      </c>
      <c r="B48" s="8" t="s">
        <v>88</v>
      </c>
      <c r="C48" s="6" t="str">
        <f>HYPERLINK("https://eping.wto.org/en/Search?viewData= G/TBT/N/BDI/296, G/TBT/N/KEN/1331, G/TBT/N/RWA/738, G/TBT/N/TZA/856, G/TBT/N/UGA/1705"," G/TBT/N/BDI/296, G/TBT/N/KEN/1331, G/TBT/N/RWA/738, G/TBT/N/TZA/856, G/TBT/N/UGA/1705")</f>
        <v xml:space="preserve"> G/TBT/N/BDI/296, G/TBT/N/KEN/1331, G/TBT/N/RWA/738, G/TBT/N/TZA/856, G/TBT/N/UGA/1705</v>
      </c>
      <c r="D48" s="6" t="s">
        <v>16</v>
      </c>
      <c r="E48" s="8" t="s">
        <v>120</v>
      </c>
      <c r="F48" s="8" t="s">
        <v>121</v>
      </c>
      <c r="G48" s="6" t="s">
        <v>30</v>
      </c>
      <c r="H48" s="6" t="s">
        <v>89</v>
      </c>
      <c r="I48" s="6" t="s">
        <v>124</v>
      </c>
      <c r="J48" s="6" t="s">
        <v>30</v>
      </c>
      <c r="K48" s="6"/>
      <c r="L48" s="7">
        <v>44949</v>
      </c>
      <c r="M48" s="6" t="s">
        <v>24</v>
      </c>
      <c r="N48" s="8" t="s">
        <v>123</v>
      </c>
      <c r="O48" s="6" t="str">
        <f>HYPERLINK("https://docs.wto.org/imrd/directdoc.asp?DDFDocuments/t/G/TBTN22/BDI296.DOCX", "https://docs.wto.org/imrd/directdoc.asp?DDFDocuments/t/G/TBTN22/BDI296.DOCX")</f>
        <v>https://docs.wto.org/imrd/directdoc.asp?DDFDocuments/t/G/TBTN22/BDI296.DOCX</v>
      </c>
      <c r="P48" s="6"/>
      <c r="Q48" s="6"/>
    </row>
    <row r="49" spans="1:17" ht="180">
      <c r="A49" s="10" t="s">
        <v>642</v>
      </c>
      <c r="B49" s="8" t="s">
        <v>88</v>
      </c>
      <c r="C49" s="6" t="str">
        <f>HYPERLINK("https://eping.wto.org/en/Search?viewData= G/TBT/N/BDI/295, G/TBT/N/KEN/1330, G/TBT/N/RWA/737, G/TBT/N/TZA/855, G/TBT/N/UGA/1704"," G/TBT/N/BDI/295, G/TBT/N/KEN/1330, G/TBT/N/RWA/737, G/TBT/N/TZA/855, G/TBT/N/UGA/1704")</f>
        <v xml:space="preserve"> G/TBT/N/BDI/295, G/TBT/N/KEN/1330, G/TBT/N/RWA/737, G/TBT/N/TZA/855, G/TBT/N/UGA/1704</v>
      </c>
      <c r="D49" s="6" t="s">
        <v>16</v>
      </c>
      <c r="E49" s="8" t="s">
        <v>125</v>
      </c>
      <c r="F49" s="8" t="s">
        <v>126</v>
      </c>
      <c r="G49" s="6" t="s">
        <v>30</v>
      </c>
      <c r="H49" s="6" t="s">
        <v>89</v>
      </c>
      <c r="I49" s="6" t="s">
        <v>127</v>
      </c>
      <c r="J49" s="6" t="s">
        <v>30</v>
      </c>
      <c r="K49" s="6"/>
      <c r="L49" s="7">
        <v>44949</v>
      </c>
      <c r="M49" s="6" t="s">
        <v>24</v>
      </c>
      <c r="N49" s="8" t="s">
        <v>128</v>
      </c>
      <c r="O49" s="6" t="str">
        <f>HYPERLINK("https://docs.wto.org/imrd/directdoc.asp?DDFDocuments/t/G/TBTN22/BDI295.DOCX", "https://docs.wto.org/imrd/directdoc.asp?DDFDocuments/t/G/TBTN22/BDI295.DOCX")</f>
        <v>https://docs.wto.org/imrd/directdoc.asp?DDFDocuments/t/G/TBTN22/BDI295.DOCX</v>
      </c>
      <c r="P49" s="6"/>
      <c r="Q49" s="6"/>
    </row>
    <row r="50" spans="1:17" ht="180">
      <c r="A50" s="10" t="s">
        <v>642</v>
      </c>
      <c r="B50" s="8" t="s">
        <v>88</v>
      </c>
      <c r="C50" s="6" t="str">
        <f>HYPERLINK("https://eping.wto.org/en/Search?viewData= G/TBT/N/BDI/295, G/TBT/N/KEN/1330, G/TBT/N/RWA/737, G/TBT/N/TZA/855, G/TBT/N/UGA/1704"," G/TBT/N/BDI/295, G/TBT/N/KEN/1330, G/TBT/N/RWA/737, G/TBT/N/TZA/855, G/TBT/N/UGA/1704")</f>
        <v xml:space="preserve"> G/TBT/N/BDI/295, G/TBT/N/KEN/1330, G/TBT/N/RWA/737, G/TBT/N/TZA/855, G/TBT/N/UGA/1704</v>
      </c>
      <c r="D50" s="6" t="s">
        <v>85</v>
      </c>
      <c r="E50" s="8" t="s">
        <v>125</v>
      </c>
      <c r="F50" s="8" t="s">
        <v>126</v>
      </c>
      <c r="G50" s="6" t="s">
        <v>30</v>
      </c>
      <c r="H50" s="6" t="s">
        <v>89</v>
      </c>
      <c r="I50" s="6" t="s">
        <v>134</v>
      </c>
      <c r="J50" s="6" t="s">
        <v>30</v>
      </c>
      <c r="K50" s="6"/>
      <c r="L50" s="7">
        <v>44949</v>
      </c>
      <c r="M50" s="6" t="s">
        <v>24</v>
      </c>
      <c r="N50" s="8" t="s">
        <v>128</v>
      </c>
      <c r="O50" s="6" t="str">
        <f>HYPERLINK("https://docs.wto.org/imrd/directdoc.asp?DDFDocuments/t/G/TBTN22/BDI295.DOCX", "https://docs.wto.org/imrd/directdoc.asp?DDFDocuments/t/G/TBTN22/BDI295.DOCX")</f>
        <v>https://docs.wto.org/imrd/directdoc.asp?DDFDocuments/t/G/TBTN22/BDI295.DOCX</v>
      </c>
      <c r="P50" s="6"/>
      <c r="Q50" s="6"/>
    </row>
    <row r="51" spans="1:17" ht="180">
      <c r="A51" s="10" t="s">
        <v>642</v>
      </c>
      <c r="B51" s="8" t="s">
        <v>88</v>
      </c>
      <c r="C51" s="6" t="str">
        <f>HYPERLINK("https://eping.wto.org/en/Search?viewData= G/TBT/N/BDI/295, G/TBT/N/KEN/1330, G/TBT/N/RWA/737, G/TBT/N/TZA/855, G/TBT/N/UGA/1704"," G/TBT/N/BDI/295, G/TBT/N/KEN/1330, G/TBT/N/RWA/737, G/TBT/N/TZA/855, G/TBT/N/UGA/1704")</f>
        <v xml:space="preserve"> G/TBT/N/BDI/295, G/TBT/N/KEN/1330, G/TBT/N/RWA/737, G/TBT/N/TZA/855, G/TBT/N/UGA/1704</v>
      </c>
      <c r="D51" s="6" t="s">
        <v>78</v>
      </c>
      <c r="E51" s="8" t="s">
        <v>125</v>
      </c>
      <c r="F51" s="8" t="s">
        <v>126</v>
      </c>
      <c r="G51" s="6" t="s">
        <v>30</v>
      </c>
      <c r="H51" s="6" t="s">
        <v>89</v>
      </c>
      <c r="I51" s="6" t="s">
        <v>127</v>
      </c>
      <c r="J51" s="6" t="s">
        <v>30</v>
      </c>
      <c r="K51" s="6"/>
      <c r="L51" s="7">
        <v>44949</v>
      </c>
      <c r="M51" s="6" t="s">
        <v>24</v>
      </c>
      <c r="N51" s="8" t="s">
        <v>128</v>
      </c>
      <c r="O51" s="6" t="str">
        <f>HYPERLINK("https://docs.wto.org/imrd/directdoc.asp?DDFDocuments/t/G/TBTN22/BDI295.DOCX", "https://docs.wto.org/imrd/directdoc.asp?DDFDocuments/t/G/TBTN22/BDI295.DOCX")</f>
        <v>https://docs.wto.org/imrd/directdoc.asp?DDFDocuments/t/G/TBTN22/BDI295.DOCX</v>
      </c>
      <c r="P51" s="6"/>
      <c r="Q51" s="6"/>
    </row>
    <row r="52" spans="1:17" ht="180">
      <c r="A52" s="10" t="s">
        <v>642</v>
      </c>
      <c r="B52" s="8" t="s">
        <v>88</v>
      </c>
      <c r="C52" s="6" t="str">
        <f>HYPERLINK("https://eping.wto.org/en/Search?viewData= G/TBT/N/BDI/295, G/TBT/N/KEN/1330, G/TBT/N/RWA/737, G/TBT/N/TZA/855, G/TBT/N/UGA/1704"," G/TBT/N/BDI/295, G/TBT/N/KEN/1330, G/TBT/N/RWA/737, G/TBT/N/TZA/855, G/TBT/N/UGA/1704")</f>
        <v xml:space="preserve"> G/TBT/N/BDI/295, G/TBT/N/KEN/1330, G/TBT/N/RWA/737, G/TBT/N/TZA/855, G/TBT/N/UGA/1704</v>
      </c>
      <c r="D52" s="6" t="s">
        <v>92</v>
      </c>
      <c r="E52" s="8" t="s">
        <v>125</v>
      </c>
      <c r="F52" s="8" t="s">
        <v>126</v>
      </c>
      <c r="G52" s="6" t="s">
        <v>30</v>
      </c>
      <c r="H52" s="6" t="s">
        <v>89</v>
      </c>
      <c r="I52" s="6" t="s">
        <v>134</v>
      </c>
      <c r="J52" s="6" t="s">
        <v>30</v>
      </c>
      <c r="K52" s="6"/>
      <c r="L52" s="7">
        <v>44949</v>
      </c>
      <c r="M52" s="6" t="s">
        <v>24</v>
      </c>
      <c r="N52" s="8" t="s">
        <v>128</v>
      </c>
      <c r="O52" s="6" t="str">
        <f>HYPERLINK("https://docs.wto.org/imrd/directdoc.asp?DDFDocuments/t/G/TBTN22/BDI295.DOCX", "https://docs.wto.org/imrd/directdoc.asp?DDFDocuments/t/G/TBTN22/BDI295.DOCX")</f>
        <v>https://docs.wto.org/imrd/directdoc.asp?DDFDocuments/t/G/TBTN22/BDI295.DOCX</v>
      </c>
      <c r="P52" s="6"/>
      <c r="Q52" s="6"/>
    </row>
    <row r="53" spans="1:17" ht="180">
      <c r="A53" s="10" t="s">
        <v>642</v>
      </c>
      <c r="B53" s="8" t="s">
        <v>88</v>
      </c>
      <c r="C53" s="6" t="str">
        <f>HYPERLINK("https://eping.wto.org/en/Search?viewData= G/TBT/N/BDI/296, G/TBT/N/KEN/1331, G/TBT/N/RWA/738, G/TBT/N/TZA/856, G/TBT/N/UGA/1705"," G/TBT/N/BDI/296, G/TBT/N/KEN/1331, G/TBT/N/RWA/738, G/TBT/N/TZA/856, G/TBT/N/UGA/1705")</f>
        <v xml:space="preserve"> G/TBT/N/BDI/296, G/TBT/N/KEN/1331, G/TBT/N/RWA/738, G/TBT/N/TZA/856, G/TBT/N/UGA/1705</v>
      </c>
      <c r="D53" s="6" t="s">
        <v>85</v>
      </c>
      <c r="E53" s="8" t="s">
        <v>120</v>
      </c>
      <c r="F53" s="8" t="s">
        <v>121</v>
      </c>
      <c r="G53" s="6" t="s">
        <v>30</v>
      </c>
      <c r="H53" s="6" t="s">
        <v>89</v>
      </c>
      <c r="I53" s="6" t="s">
        <v>122</v>
      </c>
      <c r="J53" s="6" t="s">
        <v>30</v>
      </c>
      <c r="K53" s="6"/>
      <c r="L53" s="7">
        <v>44949</v>
      </c>
      <c r="M53" s="6" t="s">
        <v>24</v>
      </c>
      <c r="N53" s="8" t="s">
        <v>123</v>
      </c>
      <c r="O53" s="6" t="str">
        <f>HYPERLINK("https://docs.wto.org/imrd/directdoc.asp?DDFDocuments/t/G/TBTN22/BDI296.DOCX", "https://docs.wto.org/imrd/directdoc.asp?DDFDocuments/t/G/TBTN22/BDI296.DOCX")</f>
        <v>https://docs.wto.org/imrd/directdoc.asp?DDFDocuments/t/G/TBTN22/BDI296.DOCX</v>
      </c>
      <c r="P53" s="6"/>
      <c r="Q53" s="6"/>
    </row>
    <row r="54" spans="1:17" ht="55.5" customHeight="1">
      <c r="A54" s="2" t="s">
        <v>718</v>
      </c>
      <c r="B54" s="8" t="s">
        <v>596</v>
      </c>
      <c r="C54" s="6" t="str">
        <f>HYPERLINK("https://eping.wto.org/en/Search?viewData= G/TBT/N/ARE/552"," G/TBT/N/ARE/552")</f>
        <v xml:space="preserve"> G/TBT/N/ARE/552</v>
      </c>
      <c r="D54" s="6" t="s">
        <v>593</v>
      </c>
      <c r="E54" s="8" t="s">
        <v>594</v>
      </c>
      <c r="F54" s="8" t="s">
        <v>595</v>
      </c>
      <c r="G54" s="6" t="s">
        <v>30</v>
      </c>
      <c r="H54" s="6" t="s">
        <v>30</v>
      </c>
      <c r="I54" s="6" t="s">
        <v>597</v>
      </c>
      <c r="J54" s="6" t="s">
        <v>325</v>
      </c>
      <c r="K54" s="6"/>
      <c r="L54" s="7">
        <v>44927</v>
      </c>
      <c r="M54" s="6" t="s">
        <v>24</v>
      </c>
      <c r="N54" s="8" t="s">
        <v>598</v>
      </c>
      <c r="O54" s="6" t="str">
        <f>HYPERLINK("https://docs.wto.org/imrd/directdoc.asp?DDFDocuments/t/G/TBTN22/ARE552.DOCX", "https://docs.wto.org/imrd/directdoc.asp?DDFDocuments/t/G/TBTN22/ARE552.DOCX")</f>
        <v>https://docs.wto.org/imrd/directdoc.asp?DDFDocuments/t/G/TBTN22/ARE552.DOCX</v>
      </c>
      <c r="P54" s="6" t="str">
        <f>HYPERLINK("https://docs.wto.org/imrd/directdoc.asp?DDFDocuments/u/G/TBTN22/ARE552.DOCX", "https://docs.wto.org/imrd/directdoc.asp?DDFDocuments/u/G/TBTN22/ARE552.DOCX")</f>
        <v>https://docs.wto.org/imrd/directdoc.asp?DDFDocuments/u/G/TBTN22/ARE552.DOCX</v>
      </c>
      <c r="Q54" s="6" t="str">
        <f>HYPERLINK("https://docs.wto.org/imrd/directdoc.asp?DDFDocuments/v/G/TBTN22/ARE552.DOCX", "https://docs.wto.org/imrd/directdoc.asp?DDFDocuments/v/G/TBTN22/ARE552.DOCX")</f>
        <v>https://docs.wto.org/imrd/directdoc.asp?DDFDocuments/v/G/TBTN22/ARE552.DOCX</v>
      </c>
    </row>
    <row r="55" spans="1:17" ht="135">
      <c r="A55" s="2" t="s">
        <v>640</v>
      </c>
      <c r="B55" s="8" t="s">
        <v>75</v>
      </c>
      <c r="C55" s="6" t="str">
        <f>HYPERLINK("https://eping.wto.org/en/Search?viewData= G/TBT/N/UKR/240"," G/TBT/N/UKR/240")</f>
        <v xml:space="preserve"> G/TBT/N/UKR/240</v>
      </c>
      <c r="D55" s="6" t="s">
        <v>72</v>
      </c>
      <c r="E55" s="8" t="s">
        <v>73</v>
      </c>
      <c r="F55" s="8" t="s">
        <v>74</v>
      </c>
      <c r="G55" s="6" t="s">
        <v>30</v>
      </c>
      <c r="H55" s="6" t="s">
        <v>30</v>
      </c>
      <c r="I55" s="6" t="s">
        <v>76</v>
      </c>
      <c r="J55" s="6" t="s">
        <v>30</v>
      </c>
      <c r="K55" s="6"/>
      <c r="L55" s="7" t="s">
        <v>30</v>
      </c>
      <c r="M55" s="6" t="s">
        <v>24</v>
      </c>
      <c r="N55" s="8" t="s">
        <v>77</v>
      </c>
      <c r="O55" s="6" t="str">
        <f>HYPERLINK("https://docs.wto.org/imrd/directdoc.asp?DDFDocuments/t/G/TBTN22/UKR240.DOCX", "https://docs.wto.org/imrd/directdoc.asp?DDFDocuments/t/G/TBTN22/UKR240.DOCX")</f>
        <v>https://docs.wto.org/imrd/directdoc.asp?DDFDocuments/t/G/TBTN22/UKR240.DOCX</v>
      </c>
      <c r="P55" s="6"/>
      <c r="Q55" s="6"/>
    </row>
    <row r="56" spans="1:17" ht="30">
      <c r="A56" s="10" t="s">
        <v>697</v>
      </c>
      <c r="B56" s="8" t="s">
        <v>448</v>
      </c>
      <c r="C56" s="6" t="str">
        <f>HYPERLINK("https://eping.wto.org/en/Search?viewData= G/TBT/N/BDI/286, G/TBT/N/KEN/1320, G/TBT/N/RWA/720, G/TBT/N/TZA/839, G/TBT/N/UGA/1694"," G/TBT/N/BDI/286, G/TBT/N/KEN/1320, G/TBT/N/RWA/720, G/TBT/N/TZA/839, G/TBT/N/UGA/1694")</f>
        <v xml:space="preserve"> G/TBT/N/BDI/286, G/TBT/N/KEN/1320, G/TBT/N/RWA/720, G/TBT/N/TZA/839, G/TBT/N/UGA/1694</v>
      </c>
      <c r="D56" s="6" t="s">
        <v>100</v>
      </c>
      <c r="E56" s="8" t="s">
        <v>460</v>
      </c>
      <c r="F56" s="8" t="s">
        <v>461</v>
      </c>
      <c r="G56" s="6" t="s">
        <v>462</v>
      </c>
      <c r="H56" s="6" t="s">
        <v>450</v>
      </c>
      <c r="I56" s="6" t="s">
        <v>22</v>
      </c>
      <c r="J56" s="6" t="s">
        <v>23</v>
      </c>
      <c r="K56" s="6"/>
      <c r="L56" s="7">
        <v>44934</v>
      </c>
      <c r="M56" s="6" t="s">
        <v>24</v>
      </c>
      <c r="N56" s="8" t="s">
        <v>463</v>
      </c>
      <c r="O56" s="6" t="str">
        <f>HYPERLINK("https://docs.wto.org/imrd/directdoc.asp?DDFDocuments/t/G/TBTN22/BDI286.DOCX", "https://docs.wto.org/imrd/directdoc.asp?DDFDocuments/t/G/TBTN22/BDI286.DOCX")</f>
        <v>https://docs.wto.org/imrd/directdoc.asp?DDFDocuments/t/G/TBTN22/BDI286.DOCX</v>
      </c>
      <c r="P56" s="6" t="str">
        <f>HYPERLINK("https://docs.wto.org/imrd/directdoc.asp?DDFDocuments/u/G/TBTN22/BDI286.DOCX", "https://docs.wto.org/imrd/directdoc.asp?DDFDocuments/u/G/TBTN22/BDI286.DOCX")</f>
        <v>https://docs.wto.org/imrd/directdoc.asp?DDFDocuments/u/G/TBTN22/BDI286.DOCX</v>
      </c>
      <c r="Q56" s="6" t="str">
        <f>HYPERLINK("https://docs.wto.org/imrd/directdoc.asp?DDFDocuments/v/G/TBTN22/BDI286.DOCX", "https://docs.wto.org/imrd/directdoc.asp?DDFDocuments/v/G/TBTN22/BDI286.DOCX")</f>
        <v>https://docs.wto.org/imrd/directdoc.asp?DDFDocuments/v/G/TBTN22/BDI286.DOCX</v>
      </c>
    </row>
    <row r="57" spans="1:17" ht="60">
      <c r="A57" s="10" t="s">
        <v>697</v>
      </c>
      <c r="B57" s="8" t="s">
        <v>448</v>
      </c>
      <c r="C57" s="6" t="str">
        <f>HYPERLINK("https://eping.wto.org/en/Search?viewData= G/TBT/N/BDI/289, G/TBT/N/KEN/1323, G/TBT/N/RWA/723, G/TBT/N/TZA/842, G/TBT/N/UGA/1697"," G/TBT/N/BDI/289, G/TBT/N/KEN/1323, G/TBT/N/RWA/723, G/TBT/N/TZA/842, G/TBT/N/UGA/1697")</f>
        <v xml:space="preserve"> G/TBT/N/BDI/289, G/TBT/N/KEN/1323, G/TBT/N/RWA/723, G/TBT/N/TZA/842, G/TBT/N/UGA/1697</v>
      </c>
      <c r="D57" s="6" t="s">
        <v>85</v>
      </c>
      <c r="E57" s="8" t="s">
        <v>446</v>
      </c>
      <c r="F57" s="8" t="s">
        <v>447</v>
      </c>
      <c r="G57" s="6" t="s">
        <v>449</v>
      </c>
      <c r="H57" s="6" t="s">
        <v>450</v>
      </c>
      <c r="I57" s="6" t="s">
        <v>453</v>
      </c>
      <c r="J57" s="6" t="s">
        <v>23</v>
      </c>
      <c r="K57" s="6"/>
      <c r="L57" s="7">
        <v>44934</v>
      </c>
      <c r="M57" s="6" t="s">
        <v>24</v>
      </c>
      <c r="N57" s="8" t="s">
        <v>452</v>
      </c>
      <c r="O57" s="6" t="str">
        <f>HYPERLINK("https://docs.wto.org/imrd/directdoc.asp?DDFDocuments/t/G/TBTN22/BDI289.DOCX", "https://docs.wto.org/imrd/directdoc.asp?DDFDocuments/t/G/TBTN22/BDI289.DOCX")</f>
        <v>https://docs.wto.org/imrd/directdoc.asp?DDFDocuments/t/G/TBTN22/BDI289.DOCX</v>
      </c>
      <c r="P57" s="6" t="str">
        <f>HYPERLINK("https://docs.wto.org/imrd/directdoc.asp?DDFDocuments/u/G/TBTN22/BDI289.DOCX", "https://docs.wto.org/imrd/directdoc.asp?DDFDocuments/u/G/TBTN22/BDI289.DOCX")</f>
        <v>https://docs.wto.org/imrd/directdoc.asp?DDFDocuments/u/G/TBTN22/BDI289.DOCX</v>
      </c>
      <c r="Q57" s="6" t="str">
        <f>HYPERLINK("https://docs.wto.org/imrd/directdoc.asp?DDFDocuments/v/G/TBTN22/BDI289.DOCX", "https://docs.wto.org/imrd/directdoc.asp?DDFDocuments/v/G/TBTN22/BDI289.DOCX")</f>
        <v>https://docs.wto.org/imrd/directdoc.asp?DDFDocuments/v/G/TBTN22/BDI289.DOCX</v>
      </c>
    </row>
    <row r="58" spans="1:17" ht="30">
      <c r="A58" s="10" t="s">
        <v>697</v>
      </c>
      <c r="B58" s="8" t="s">
        <v>448</v>
      </c>
      <c r="C58" s="6" t="str">
        <f>HYPERLINK("https://eping.wto.org/en/Search?viewData= G/TBT/N/BDI/286, G/TBT/N/KEN/1320, G/TBT/N/RWA/720, G/TBT/N/TZA/839, G/TBT/N/UGA/1694"," G/TBT/N/BDI/286, G/TBT/N/KEN/1320, G/TBT/N/RWA/720, G/TBT/N/TZA/839, G/TBT/N/UGA/1694")</f>
        <v xml:space="preserve"> G/TBT/N/BDI/286, G/TBT/N/KEN/1320, G/TBT/N/RWA/720, G/TBT/N/TZA/839, G/TBT/N/UGA/1694</v>
      </c>
      <c r="D58" s="6" t="s">
        <v>92</v>
      </c>
      <c r="E58" s="8" t="s">
        <v>460</v>
      </c>
      <c r="F58" s="8" t="s">
        <v>461</v>
      </c>
      <c r="G58" s="6" t="s">
        <v>462</v>
      </c>
      <c r="H58" s="6" t="s">
        <v>450</v>
      </c>
      <c r="I58" s="6" t="s">
        <v>229</v>
      </c>
      <c r="J58" s="6" t="s">
        <v>23</v>
      </c>
      <c r="K58" s="6"/>
      <c r="L58" s="7">
        <v>44934</v>
      </c>
      <c r="M58" s="6" t="s">
        <v>24</v>
      </c>
      <c r="N58" s="8" t="s">
        <v>463</v>
      </c>
      <c r="O58" s="6" t="str">
        <f>HYPERLINK("https://docs.wto.org/imrd/directdoc.asp?DDFDocuments/t/G/TBTN22/BDI286.DOCX", "https://docs.wto.org/imrd/directdoc.asp?DDFDocuments/t/G/TBTN22/BDI286.DOCX")</f>
        <v>https://docs.wto.org/imrd/directdoc.asp?DDFDocuments/t/G/TBTN22/BDI286.DOCX</v>
      </c>
      <c r="P58" s="6" t="str">
        <f>HYPERLINK("https://docs.wto.org/imrd/directdoc.asp?DDFDocuments/u/G/TBTN22/BDI286.DOCX", "https://docs.wto.org/imrd/directdoc.asp?DDFDocuments/u/G/TBTN22/BDI286.DOCX")</f>
        <v>https://docs.wto.org/imrd/directdoc.asp?DDFDocuments/u/G/TBTN22/BDI286.DOCX</v>
      </c>
      <c r="Q58" s="6" t="str">
        <f>HYPERLINK("https://docs.wto.org/imrd/directdoc.asp?DDFDocuments/v/G/TBTN22/BDI286.DOCX", "https://docs.wto.org/imrd/directdoc.asp?DDFDocuments/v/G/TBTN22/BDI286.DOCX")</f>
        <v>https://docs.wto.org/imrd/directdoc.asp?DDFDocuments/v/G/TBTN22/BDI286.DOCX</v>
      </c>
    </row>
    <row r="59" spans="1:17" ht="61.5" customHeight="1">
      <c r="A59" s="10" t="s">
        <v>697</v>
      </c>
      <c r="B59" s="8" t="s">
        <v>448</v>
      </c>
      <c r="C59" s="6" t="str">
        <f>HYPERLINK("https://eping.wto.org/en/Search?viewData= G/TBT/N/BDI/286, G/TBT/N/KEN/1320, G/TBT/N/RWA/720, G/TBT/N/TZA/839, G/TBT/N/UGA/1694"," G/TBT/N/BDI/286, G/TBT/N/KEN/1320, G/TBT/N/RWA/720, G/TBT/N/TZA/839, G/TBT/N/UGA/1694")</f>
        <v xml:space="preserve"> G/TBT/N/BDI/286, G/TBT/N/KEN/1320, G/TBT/N/RWA/720, G/TBT/N/TZA/839, G/TBT/N/UGA/1694</v>
      </c>
      <c r="D59" s="6" t="s">
        <v>85</v>
      </c>
      <c r="E59" s="8" t="s">
        <v>460</v>
      </c>
      <c r="F59" s="8" t="s">
        <v>461</v>
      </c>
      <c r="G59" s="6" t="s">
        <v>462</v>
      </c>
      <c r="H59" s="6" t="s">
        <v>450</v>
      </c>
      <c r="I59" s="6" t="s">
        <v>22</v>
      </c>
      <c r="J59" s="6" t="s">
        <v>23</v>
      </c>
      <c r="K59" s="6"/>
      <c r="L59" s="7">
        <v>44934</v>
      </c>
      <c r="M59" s="6" t="s">
        <v>24</v>
      </c>
      <c r="N59" s="8" t="s">
        <v>463</v>
      </c>
      <c r="O59" s="6" t="str">
        <f>HYPERLINK("https://docs.wto.org/imrd/directdoc.asp?DDFDocuments/t/G/TBTN22/BDI286.DOCX", "https://docs.wto.org/imrd/directdoc.asp?DDFDocuments/t/G/TBTN22/BDI286.DOCX")</f>
        <v>https://docs.wto.org/imrd/directdoc.asp?DDFDocuments/t/G/TBTN22/BDI286.DOCX</v>
      </c>
      <c r="P59" s="6" t="str">
        <f>HYPERLINK("https://docs.wto.org/imrd/directdoc.asp?DDFDocuments/u/G/TBTN22/BDI286.DOCX", "https://docs.wto.org/imrd/directdoc.asp?DDFDocuments/u/G/TBTN22/BDI286.DOCX")</f>
        <v>https://docs.wto.org/imrd/directdoc.asp?DDFDocuments/u/G/TBTN22/BDI286.DOCX</v>
      </c>
      <c r="Q59" s="6" t="str">
        <f>HYPERLINK("https://docs.wto.org/imrd/directdoc.asp?DDFDocuments/v/G/TBTN22/BDI286.DOCX", "https://docs.wto.org/imrd/directdoc.asp?DDFDocuments/v/G/TBTN22/BDI286.DOCX")</f>
        <v>https://docs.wto.org/imrd/directdoc.asp?DDFDocuments/v/G/TBTN22/BDI286.DOCX</v>
      </c>
    </row>
    <row r="60" spans="1:17" ht="30">
      <c r="A60" s="10" t="s">
        <v>697</v>
      </c>
      <c r="B60" s="8" t="s">
        <v>448</v>
      </c>
      <c r="C60" s="6" t="str">
        <f>HYPERLINK("https://eping.wto.org/en/Search?viewData= G/TBT/N/BDI/286, G/TBT/N/KEN/1320, G/TBT/N/RWA/720, G/TBT/N/TZA/839, G/TBT/N/UGA/1694"," G/TBT/N/BDI/286, G/TBT/N/KEN/1320, G/TBT/N/RWA/720, G/TBT/N/TZA/839, G/TBT/N/UGA/1694")</f>
        <v xml:space="preserve"> G/TBT/N/BDI/286, G/TBT/N/KEN/1320, G/TBT/N/RWA/720, G/TBT/N/TZA/839, G/TBT/N/UGA/1694</v>
      </c>
      <c r="D60" s="6" t="s">
        <v>78</v>
      </c>
      <c r="E60" s="8" t="s">
        <v>460</v>
      </c>
      <c r="F60" s="8" t="s">
        <v>461</v>
      </c>
      <c r="G60" s="6" t="s">
        <v>462</v>
      </c>
      <c r="H60" s="6" t="s">
        <v>450</v>
      </c>
      <c r="I60" s="6" t="s">
        <v>22</v>
      </c>
      <c r="J60" s="6" t="s">
        <v>23</v>
      </c>
      <c r="K60" s="6"/>
      <c r="L60" s="7">
        <v>44934</v>
      </c>
      <c r="M60" s="6" t="s">
        <v>24</v>
      </c>
      <c r="N60" s="8" t="s">
        <v>463</v>
      </c>
      <c r="O60" s="6" t="str">
        <f>HYPERLINK("https://docs.wto.org/imrd/directdoc.asp?DDFDocuments/t/G/TBTN22/BDI286.DOCX", "https://docs.wto.org/imrd/directdoc.asp?DDFDocuments/t/G/TBTN22/BDI286.DOCX")</f>
        <v>https://docs.wto.org/imrd/directdoc.asp?DDFDocuments/t/G/TBTN22/BDI286.DOCX</v>
      </c>
      <c r="P60" s="6" t="str">
        <f>HYPERLINK("https://docs.wto.org/imrd/directdoc.asp?DDFDocuments/u/G/TBTN22/BDI286.DOCX", "https://docs.wto.org/imrd/directdoc.asp?DDFDocuments/u/G/TBTN22/BDI286.DOCX")</f>
        <v>https://docs.wto.org/imrd/directdoc.asp?DDFDocuments/u/G/TBTN22/BDI286.DOCX</v>
      </c>
      <c r="Q60" s="6" t="str">
        <f>HYPERLINK("https://docs.wto.org/imrd/directdoc.asp?DDFDocuments/v/G/TBTN22/BDI286.DOCX", "https://docs.wto.org/imrd/directdoc.asp?DDFDocuments/v/G/TBTN22/BDI286.DOCX")</f>
        <v>https://docs.wto.org/imrd/directdoc.asp?DDFDocuments/v/G/TBTN22/BDI286.DOCX</v>
      </c>
    </row>
    <row r="61" spans="1:17" ht="30">
      <c r="A61" s="10" t="s">
        <v>697</v>
      </c>
      <c r="B61" s="8" t="s">
        <v>466</v>
      </c>
      <c r="C61" s="6" t="str">
        <f>HYPERLINK("https://eping.wto.org/en/Search?viewData= G/TBT/N/BDI/288, G/TBT/N/KEN/1322, G/TBT/N/RWA/722, G/TBT/N/TZA/841, G/TBT/N/UGA/1696"," G/TBT/N/BDI/288, G/TBT/N/KEN/1322, G/TBT/N/RWA/722, G/TBT/N/TZA/841, G/TBT/N/UGA/1696")</f>
        <v xml:space="preserve"> G/TBT/N/BDI/288, G/TBT/N/KEN/1322, G/TBT/N/RWA/722, G/TBT/N/TZA/841, G/TBT/N/UGA/1696</v>
      </c>
      <c r="D61" s="6" t="s">
        <v>92</v>
      </c>
      <c r="E61" s="8" t="s">
        <v>464</v>
      </c>
      <c r="F61" s="8" t="s">
        <v>465</v>
      </c>
      <c r="G61" s="6" t="s">
        <v>467</v>
      </c>
      <c r="H61" s="6" t="s">
        <v>468</v>
      </c>
      <c r="I61" s="6" t="s">
        <v>229</v>
      </c>
      <c r="J61" s="6" t="s">
        <v>23</v>
      </c>
      <c r="K61" s="6"/>
      <c r="L61" s="7">
        <v>44934</v>
      </c>
      <c r="M61" s="6" t="s">
        <v>24</v>
      </c>
      <c r="N61" s="8" t="s">
        <v>469</v>
      </c>
      <c r="O61" s="6" t="str">
        <f>HYPERLINK("https://docs.wto.org/imrd/directdoc.asp?DDFDocuments/t/G/TBTN22/BDI288.DOCX", "https://docs.wto.org/imrd/directdoc.asp?DDFDocuments/t/G/TBTN22/BDI288.DOCX")</f>
        <v>https://docs.wto.org/imrd/directdoc.asp?DDFDocuments/t/G/TBTN22/BDI288.DOCX</v>
      </c>
      <c r="P61" s="6" t="str">
        <f>HYPERLINK("https://docs.wto.org/imrd/directdoc.asp?DDFDocuments/u/G/TBTN22/BDI288.DOCX", "https://docs.wto.org/imrd/directdoc.asp?DDFDocuments/u/G/TBTN22/BDI288.DOCX")</f>
        <v>https://docs.wto.org/imrd/directdoc.asp?DDFDocuments/u/G/TBTN22/BDI288.DOCX</v>
      </c>
      <c r="Q61" s="6" t="str">
        <f>HYPERLINK("https://docs.wto.org/imrd/directdoc.asp?DDFDocuments/v/G/TBTN22/BDI288.DOCX", "https://docs.wto.org/imrd/directdoc.asp?DDFDocuments/v/G/TBTN22/BDI288.DOCX")</f>
        <v>https://docs.wto.org/imrd/directdoc.asp?DDFDocuments/v/G/TBTN22/BDI288.DOCX</v>
      </c>
    </row>
    <row r="62" spans="1:17" ht="30">
      <c r="A62" s="10" t="s">
        <v>697</v>
      </c>
      <c r="B62" s="8" t="s">
        <v>448</v>
      </c>
      <c r="C62" s="6" t="str">
        <f>HYPERLINK("https://eping.wto.org/en/Search?viewData= G/TBT/N/BDI/286, G/TBT/N/KEN/1320, G/TBT/N/RWA/720, G/TBT/N/TZA/839, G/TBT/N/UGA/1694"," G/TBT/N/BDI/286, G/TBT/N/KEN/1320, G/TBT/N/RWA/720, G/TBT/N/TZA/839, G/TBT/N/UGA/1694")</f>
        <v xml:space="preserve"> G/TBT/N/BDI/286, G/TBT/N/KEN/1320, G/TBT/N/RWA/720, G/TBT/N/TZA/839, G/TBT/N/UGA/1694</v>
      </c>
      <c r="D62" s="6" t="s">
        <v>16</v>
      </c>
      <c r="E62" s="8" t="s">
        <v>460</v>
      </c>
      <c r="F62" s="8" t="s">
        <v>461</v>
      </c>
      <c r="G62" s="6" t="s">
        <v>462</v>
      </c>
      <c r="H62" s="6" t="s">
        <v>450</v>
      </c>
      <c r="I62" s="6" t="s">
        <v>229</v>
      </c>
      <c r="J62" s="6" t="s">
        <v>23</v>
      </c>
      <c r="K62" s="6"/>
      <c r="L62" s="7">
        <v>44934</v>
      </c>
      <c r="M62" s="6" t="s">
        <v>24</v>
      </c>
      <c r="N62" s="8" t="s">
        <v>463</v>
      </c>
      <c r="O62" s="6" t="str">
        <f>HYPERLINK("https://docs.wto.org/imrd/directdoc.asp?DDFDocuments/t/G/TBTN22/BDI286.DOCX", "https://docs.wto.org/imrd/directdoc.asp?DDFDocuments/t/G/TBTN22/BDI286.DOCX")</f>
        <v>https://docs.wto.org/imrd/directdoc.asp?DDFDocuments/t/G/TBTN22/BDI286.DOCX</v>
      </c>
      <c r="P62" s="6" t="str">
        <f>HYPERLINK("https://docs.wto.org/imrd/directdoc.asp?DDFDocuments/u/G/TBTN22/BDI286.DOCX", "https://docs.wto.org/imrd/directdoc.asp?DDFDocuments/u/G/TBTN22/BDI286.DOCX")</f>
        <v>https://docs.wto.org/imrd/directdoc.asp?DDFDocuments/u/G/TBTN22/BDI286.DOCX</v>
      </c>
      <c r="Q62" s="6" t="str">
        <f>HYPERLINK("https://docs.wto.org/imrd/directdoc.asp?DDFDocuments/v/G/TBTN22/BDI286.DOCX", "https://docs.wto.org/imrd/directdoc.asp?DDFDocuments/v/G/TBTN22/BDI286.DOCX")</f>
        <v>https://docs.wto.org/imrd/directdoc.asp?DDFDocuments/v/G/TBTN22/BDI286.DOCX</v>
      </c>
    </row>
    <row r="63" spans="1:17" ht="60">
      <c r="A63" s="10" t="s">
        <v>697</v>
      </c>
      <c r="B63" s="8" t="s">
        <v>448</v>
      </c>
      <c r="C63" s="6" t="str">
        <f>HYPERLINK("https://eping.wto.org/en/Search?viewData= G/TBT/N/BDI/289, G/TBT/N/KEN/1323, G/TBT/N/RWA/723, G/TBT/N/TZA/842, G/TBT/N/UGA/1697"," G/TBT/N/BDI/289, G/TBT/N/KEN/1323, G/TBT/N/RWA/723, G/TBT/N/TZA/842, G/TBT/N/UGA/1697")</f>
        <v xml:space="preserve"> G/TBT/N/BDI/289, G/TBT/N/KEN/1323, G/TBT/N/RWA/723, G/TBT/N/TZA/842, G/TBT/N/UGA/1697</v>
      </c>
      <c r="D63" s="6" t="s">
        <v>16</v>
      </c>
      <c r="E63" s="8" t="s">
        <v>446</v>
      </c>
      <c r="F63" s="8" t="s">
        <v>447</v>
      </c>
      <c r="G63" s="6" t="s">
        <v>449</v>
      </c>
      <c r="H63" s="6" t="s">
        <v>450</v>
      </c>
      <c r="I63" s="6" t="s">
        <v>451</v>
      </c>
      <c r="J63" s="6" t="s">
        <v>23</v>
      </c>
      <c r="K63" s="6"/>
      <c r="L63" s="7">
        <v>44934</v>
      </c>
      <c r="M63" s="6" t="s">
        <v>24</v>
      </c>
      <c r="N63" s="8" t="s">
        <v>452</v>
      </c>
      <c r="O63" s="6" t="str">
        <f>HYPERLINK("https://docs.wto.org/imrd/directdoc.asp?DDFDocuments/t/G/TBTN22/BDI289.DOCX", "https://docs.wto.org/imrd/directdoc.asp?DDFDocuments/t/G/TBTN22/BDI289.DOCX")</f>
        <v>https://docs.wto.org/imrd/directdoc.asp?DDFDocuments/t/G/TBTN22/BDI289.DOCX</v>
      </c>
      <c r="P63" s="6" t="str">
        <f>HYPERLINK("https://docs.wto.org/imrd/directdoc.asp?DDFDocuments/u/G/TBTN22/BDI289.DOCX", "https://docs.wto.org/imrd/directdoc.asp?DDFDocuments/u/G/TBTN22/BDI289.DOCX")</f>
        <v>https://docs.wto.org/imrd/directdoc.asp?DDFDocuments/u/G/TBTN22/BDI289.DOCX</v>
      </c>
      <c r="Q63" s="6" t="str">
        <f>HYPERLINK("https://docs.wto.org/imrd/directdoc.asp?DDFDocuments/v/G/TBTN22/BDI289.DOCX", "https://docs.wto.org/imrd/directdoc.asp?DDFDocuments/v/G/TBTN22/BDI289.DOCX")</f>
        <v>https://docs.wto.org/imrd/directdoc.asp?DDFDocuments/v/G/TBTN22/BDI289.DOCX</v>
      </c>
    </row>
    <row r="64" spans="1:17" ht="60">
      <c r="A64" s="10" t="s">
        <v>697</v>
      </c>
      <c r="B64" s="8" t="s">
        <v>448</v>
      </c>
      <c r="C64" s="6" t="str">
        <f>HYPERLINK("https://eping.wto.org/en/Search?viewData= G/TBT/N/BDI/289, G/TBT/N/KEN/1323, G/TBT/N/RWA/723, G/TBT/N/TZA/842, G/TBT/N/UGA/1697"," G/TBT/N/BDI/289, G/TBT/N/KEN/1323, G/TBT/N/RWA/723, G/TBT/N/TZA/842, G/TBT/N/UGA/1697")</f>
        <v xml:space="preserve"> G/TBT/N/BDI/289, G/TBT/N/KEN/1323, G/TBT/N/RWA/723, G/TBT/N/TZA/842, G/TBT/N/UGA/1697</v>
      </c>
      <c r="D64" s="6" t="s">
        <v>78</v>
      </c>
      <c r="E64" s="8" t="s">
        <v>446</v>
      </c>
      <c r="F64" s="8" t="s">
        <v>447</v>
      </c>
      <c r="G64" s="6" t="s">
        <v>449</v>
      </c>
      <c r="H64" s="6" t="s">
        <v>450</v>
      </c>
      <c r="I64" s="6" t="s">
        <v>453</v>
      </c>
      <c r="J64" s="6" t="s">
        <v>23</v>
      </c>
      <c r="K64" s="6"/>
      <c r="L64" s="7">
        <v>44934</v>
      </c>
      <c r="M64" s="6" t="s">
        <v>24</v>
      </c>
      <c r="N64" s="8" t="s">
        <v>452</v>
      </c>
      <c r="O64" s="6" t="str">
        <f>HYPERLINK("https://docs.wto.org/imrd/directdoc.asp?DDFDocuments/t/G/TBTN22/BDI289.DOCX", "https://docs.wto.org/imrd/directdoc.asp?DDFDocuments/t/G/TBTN22/BDI289.DOCX")</f>
        <v>https://docs.wto.org/imrd/directdoc.asp?DDFDocuments/t/G/TBTN22/BDI289.DOCX</v>
      </c>
      <c r="P64" s="6" t="str">
        <f>HYPERLINK("https://docs.wto.org/imrd/directdoc.asp?DDFDocuments/u/G/TBTN22/BDI289.DOCX", "https://docs.wto.org/imrd/directdoc.asp?DDFDocuments/u/G/TBTN22/BDI289.DOCX")</f>
        <v>https://docs.wto.org/imrd/directdoc.asp?DDFDocuments/u/G/TBTN22/BDI289.DOCX</v>
      </c>
      <c r="Q64" s="6" t="str">
        <f>HYPERLINK("https://docs.wto.org/imrd/directdoc.asp?DDFDocuments/v/G/TBTN22/BDI289.DOCX", "https://docs.wto.org/imrd/directdoc.asp?DDFDocuments/v/G/TBTN22/BDI289.DOCX")</f>
        <v>https://docs.wto.org/imrd/directdoc.asp?DDFDocuments/v/G/TBTN22/BDI289.DOCX</v>
      </c>
    </row>
    <row r="65" spans="1:17" ht="75">
      <c r="A65" s="10" t="s">
        <v>658</v>
      </c>
      <c r="B65" s="8" t="s">
        <v>219</v>
      </c>
      <c r="C65" s="6" t="str">
        <f>HYPERLINK("https://eping.wto.org/en/Search?viewData= G/TBT/N/BDI/290, G/TBT/N/KEN/1325, G/TBT/N/RWA/727, G/TBT/N/TZA/848, G/TBT/N/UGA/1699"," G/TBT/N/BDI/290, G/TBT/N/KEN/1325, G/TBT/N/RWA/727, G/TBT/N/TZA/848, G/TBT/N/UGA/1699")</f>
        <v xml:space="preserve"> G/TBT/N/BDI/290, G/TBT/N/KEN/1325, G/TBT/N/RWA/727, G/TBT/N/TZA/848, G/TBT/N/UGA/1699</v>
      </c>
      <c r="D65" s="6" t="s">
        <v>16</v>
      </c>
      <c r="E65" s="8" t="s">
        <v>217</v>
      </c>
      <c r="F65" s="8" t="s">
        <v>218</v>
      </c>
      <c r="G65" s="6" t="s">
        <v>220</v>
      </c>
      <c r="H65" s="6" t="s">
        <v>221</v>
      </c>
      <c r="I65" s="6" t="s">
        <v>222</v>
      </c>
      <c r="J65" s="6" t="s">
        <v>23</v>
      </c>
      <c r="K65" s="6"/>
      <c r="L65" s="7">
        <v>44942</v>
      </c>
      <c r="M65" s="6" t="s">
        <v>24</v>
      </c>
      <c r="N65" s="8" t="s">
        <v>223</v>
      </c>
      <c r="O65" s="6" t="str">
        <f>HYPERLINK("https://docs.wto.org/imrd/directdoc.asp?DDFDocuments/t/G/TBTN22/BDI290.DOCX", "https://docs.wto.org/imrd/directdoc.asp?DDFDocuments/t/G/TBTN22/BDI290.DOCX")</f>
        <v>https://docs.wto.org/imrd/directdoc.asp?DDFDocuments/t/G/TBTN22/BDI290.DOCX</v>
      </c>
      <c r="P65" s="6" t="str">
        <f>HYPERLINK("https://docs.wto.org/imrd/directdoc.asp?DDFDocuments/u/G/TBTN22/BDI290.DOCX", "https://docs.wto.org/imrd/directdoc.asp?DDFDocuments/u/G/TBTN22/BDI290.DOCX")</f>
        <v>https://docs.wto.org/imrd/directdoc.asp?DDFDocuments/u/G/TBTN22/BDI290.DOCX</v>
      </c>
      <c r="Q65" s="6" t="str">
        <f>HYPERLINK("https://docs.wto.org/imrd/directdoc.asp?DDFDocuments/v/G/TBTN22/BDI290.DOCX", "https://docs.wto.org/imrd/directdoc.asp?DDFDocuments/v/G/TBTN22/BDI290.DOCX")</f>
        <v>https://docs.wto.org/imrd/directdoc.asp?DDFDocuments/v/G/TBTN22/BDI290.DOCX</v>
      </c>
    </row>
    <row r="66" spans="1:17" ht="67.5" customHeight="1">
      <c r="A66" s="10" t="s">
        <v>658</v>
      </c>
      <c r="B66" s="8" t="s">
        <v>219</v>
      </c>
      <c r="C66" s="6" t="str">
        <f>HYPERLINK("https://eping.wto.org/en/Search?viewData= G/TBT/N/BDI/290, G/TBT/N/KEN/1325, G/TBT/N/RWA/727, G/TBT/N/TZA/848, G/TBT/N/UGA/1699"," G/TBT/N/BDI/290, G/TBT/N/KEN/1325, G/TBT/N/RWA/727, G/TBT/N/TZA/848, G/TBT/N/UGA/1699")</f>
        <v xml:space="preserve"> G/TBT/N/BDI/290, G/TBT/N/KEN/1325, G/TBT/N/RWA/727, G/TBT/N/TZA/848, G/TBT/N/UGA/1699</v>
      </c>
      <c r="D66" s="6" t="s">
        <v>78</v>
      </c>
      <c r="E66" s="8" t="s">
        <v>217</v>
      </c>
      <c r="F66" s="8" t="s">
        <v>218</v>
      </c>
      <c r="G66" s="6" t="s">
        <v>220</v>
      </c>
      <c r="H66" s="6" t="s">
        <v>221</v>
      </c>
      <c r="I66" s="6" t="s">
        <v>224</v>
      </c>
      <c r="J66" s="6" t="s">
        <v>23</v>
      </c>
      <c r="K66" s="6"/>
      <c r="L66" s="7">
        <v>44942</v>
      </c>
      <c r="M66" s="6" t="s">
        <v>24</v>
      </c>
      <c r="N66" s="8" t="s">
        <v>223</v>
      </c>
      <c r="O66" s="6" t="str">
        <f>HYPERLINK("https://docs.wto.org/imrd/directdoc.asp?DDFDocuments/t/G/TBTN22/BDI290.DOCX", "https://docs.wto.org/imrd/directdoc.asp?DDFDocuments/t/G/TBTN22/BDI290.DOCX")</f>
        <v>https://docs.wto.org/imrd/directdoc.asp?DDFDocuments/t/G/TBTN22/BDI290.DOCX</v>
      </c>
      <c r="P66" s="6" t="str">
        <f>HYPERLINK("https://docs.wto.org/imrd/directdoc.asp?DDFDocuments/u/G/TBTN22/BDI290.DOCX", "https://docs.wto.org/imrd/directdoc.asp?DDFDocuments/u/G/TBTN22/BDI290.DOCX")</f>
        <v>https://docs.wto.org/imrd/directdoc.asp?DDFDocuments/u/G/TBTN22/BDI290.DOCX</v>
      </c>
      <c r="Q66" s="6" t="str">
        <f>HYPERLINK("https://docs.wto.org/imrd/directdoc.asp?DDFDocuments/v/G/TBTN22/BDI290.DOCX", "https://docs.wto.org/imrd/directdoc.asp?DDFDocuments/v/G/TBTN22/BDI290.DOCX")</f>
        <v>https://docs.wto.org/imrd/directdoc.asp?DDFDocuments/v/G/TBTN22/BDI290.DOCX</v>
      </c>
    </row>
    <row r="67" spans="1:17" ht="75">
      <c r="A67" s="10" t="s">
        <v>658</v>
      </c>
      <c r="B67" s="8" t="s">
        <v>219</v>
      </c>
      <c r="C67" s="6" t="str">
        <f>HYPERLINK("https://eping.wto.org/en/Search?viewData= G/TBT/N/BDI/290, G/TBT/N/KEN/1325, G/TBT/N/RWA/727, G/TBT/N/TZA/848, G/TBT/N/UGA/1699"," G/TBT/N/BDI/290, G/TBT/N/KEN/1325, G/TBT/N/RWA/727, G/TBT/N/TZA/848, G/TBT/N/UGA/1699")</f>
        <v xml:space="preserve"> G/TBT/N/BDI/290, G/TBT/N/KEN/1325, G/TBT/N/RWA/727, G/TBT/N/TZA/848, G/TBT/N/UGA/1699</v>
      </c>
      <c r="D67" s="6" t="s">
        <v>100</v>
      </c>
      <c r="E67" s="8" t="s">
        <v>217</v>
      </c>
      <c r="F67" s="8" t="s">
        <v>218</v>
      </c>
      <c r="G67" s="6" t="s">
        <v>220</v>
      </c>
      <c r="H67" s="6" t="s">
        <v>221</v>
      </c>
      <c r="I67" s="6" t="s">
        <v>224</v>
      </c>
      <c r="J67" s="6" t="s">
        <v>23</v>
      </c>
      <c r="K67" s="6"/>
      <c r="L67" s="7">
        <v>44942</v>
      </c>
      <c r="M67" s="6" t="s">
        <v>24</v>
      </c>
      <c r="N67" s="8" t="s">
        <v>223</v>
      </c>
      <c r="O67" s="6" t="str">
        <f>HYPERLINK("https://docs.wto.org/imrd/directdoc.asp?DDFDocuments/t/G/TBTN22/BDI290.DOCX", "https://docs.wto.org/imrd/directdoc.asp?DDFDocuments/t/G/TBTN22/BDI290.DOCX")</f>
        <v>https://docs.wto.org/imrd/directdoc.asp?DDFDocuments/t/G/TBTN22/BDI290.DOCX</v>
      </c>
      <c r="P67" s="6" t="str">
        <f>HYPERLINK("https://docs.wto.org/imrd/directdoc.asp?DDFDocuments/u/G/TBTN22/BDI290.DOCX", "https://docs.wto.org/imrd/directdoc.asp?DDFDocuments/u/G/TBTN22/BDI290.DOCX")</f>
        <v>https://docs.wto.org/imrd/directdoc.asp?DDFDocuments/u/G/TBTN22/BDI290.DOCX</v>
      </c>
      <c r="Q67" s="6" t="str">
        <f>HYPERLINK("https://docs.wto.org/imrd/directdoc.asp?DDFDocuments/v/G/TBTN22/BDI290.DOCX", "https://docs.wto.org/imrd/directdoc.asp?DDFDocuments/v/G/TBTN22/BDI290.DOCX")</f>
        <v>https://docs.wto.org/imrd/directdoc.asp?DDFDocuments/v/G/TBTN22/BDI290.DOCX</v>
      </c>
    </row>
    <row r="68" spans="1:17" ht="75">
      <c r="A68" s="10" t="s">
        <v>658</v>
      </c>
      <c r="B68" s="8" t="s">
        <v>219</v>
      </c>
      <c r="C68" s="6" t="str">
        <f>HYPERLINK("https://eping.wto.org/en/Search?viewData= G/TBT/N/BDI/290, G/TBT/N/KEN/1325, G/TBT/N/RWA/727, G/TBT/N/TZA/848, G/TBT/N/UGA/1699"," G/TBT/N/BDI/290, G/TBT/N/KEN/1325, G/TBT/N/RWA/727, G/TBT/N/TZA/848, G/TBT/N/UGA/1699")</f>
        <v xml:space="preserve"> G/TBT/N/BDI/290, G/TBT/N/KEN/1325, G/TBT/N/RWA/727, G/TBT/N/TZA/848, G/TBT/N/UGA/1699</v>
      </c>
      <c r="D68" s="6" t="s">
        <v>92</v>
      </c>
      <c r="E68" s="8" t="s">
        <v>217</v>
      </c>
      <c r="F68" s="8" t="s">
        <v>218</v>
      </c>
      <c r="G68" s="6" t="s">
        <v>220</v>
      </c>
      <c r="H68" s="6" t="s">
        <v>221</v>
      </c>
      <c r="I68" s="6" t="s">
        <v>222</v>
      </c>
      <c r="J68" s="6" t="s">
        <v>23</v>
      </c>
      <c r="K68" s="6"/>
      <c r="L68" s="7">
        <v>44942</v>
      </c>
      <c r="M68" s="6" t="s">
        <v>24</v>
      </c>
      <c r="N68" s="8" t="s">
        <v>223</v>
      </c>
      <c r="O68" s="6" t="str">
        <f>HYPERLINK("https://docs.wto.org/imrd/directdoc.asp?DDFDocuments/t/G/TBTN22/BDI290.DOCX", "https://docs.wto.org/imrd/directdoc.asp?DDFDocuments/t/G/TBTN22/BDI290.DOCX")</f>
        <v>https://docs.wto.org/imrd/directdoc.asp?DDFDocuments/t/G/TBTN22/BDI290.DOCX</v>
      </c>
      <c r="P68" s="6" t="str">
        <f>HYPERLINK("https://docs.wto.org/imrd/directdoc.asp?DDFDocuments/u/G/TBTN22/BDI290.DOCX", "https://docs.wto.org/imrd/directdoc.asp?DDFDocuments/u/G/TBTN22/BDI290.DOCX")</f>
        <v>https://docs.wto.org/imrd/directdoc.asp?DDFDocuments/u/G/TBTN22/BDI290.DOCX</v>
      </c>
      <c r="Q68" s="6" t="str">
        <f>HYPERLINK("https://docs.wto.org/imrd/directdoc.asp?DDFDocuments/v/G/TBTN22/BDI290.DOCX", "https://docs.wto.org/imrd/directdoc.asp?DDFDocuments/v/G/TBTN22/BDI290.DOCX")</f>
        <v>https://docs.wto.org/imrd/directdoc.asp?DDFDocuments/v/G/TBTN22/BDI290.DOCX</v>
      </c>
    </row>
    <row r="69" spans="1:17" ht="75">
      <c r="A69" s="10" t="s">
        <v>658</v>
      </c>
      <c r="B69" s="8" t="s">
        <v>219</v>
      </c>
      <c r="C69" s="6" t="str">
        <f>HYPERLINK("https://eping.wto.org/en/Search?viewData= G/TBT/N/BDI/290, G/TBT/N/KEN/1325, G/TBT/N/RWA/727, G/TBT/N/TZA/848, G/TBT/N/UGA/1699"," G/TBT/N/BDI/290, G/TBT/N/KEN/1325, G/TBT/N/RWA/727, G/TBT/N/TZA/848, G/TBT/N/UGA/1699")</f>
        <v xml:space="preserve"> G/TBT/N/BDI/290, G/TBT/N/KEN/1325, G/TBT/N/RWA/727, G/TBT/N/TZA/848, G/TBT/N/UGA/1699</v>
      </c>
      <c r="D69" s="6" t="s">
        <v>85</v>
      </c>
      <c r="E69" s="8" t="s">
        <v>217</v>
      </c>
      <c r="F69" s="8" t="s">
        <v>218</v>
      </c>
      <c r="G69" s="6" t="s">
        <v>220</v>
      </c>
      <c r="H69" s="6" t="s">
        <v>221</v>
      </c>
      <c r="I69" s="6" t="s">
        <v>224</v>
      </c>
      <c r="J69" s="6" t="s">
        <v>23</v>
      </c>
      <c r="K69" s="6"/>
      <c r="L69" s="7">
        <v>44942</v>
      </c>
      <c r="M69" s="6" t="s">
        <v>24</v>
      </c>
      <c r="N69" s="8" t="s">
        <v>223</v>
      </c>
      <c r="O69" s="6" t="str">
        <f>HYPERLINK("https://docs.wto.org/imrd/directdoc.asp?DDFDocuments/t/G/TBTN22/BDI290.DOCX", "https://docs.wto.org/imrd/directdoc.asp?DDFDocuments/t/G/TBTN22/BDI290.DOCX")</f>
        <v>https://docs.wto.org/imrd/directdoc.asp?DDFDocuments/t/G/TBTN22/BDI290.DOCX</v>
      </c>
      <c r="P69" s="6" t="str">
        <f>HYPERLINK("https://docs.wto.org/imrd/directdoc.asp?DDFDocuments/u/G/TBTN22/BDI290.DOCX", "https://docs.wto.org/imrd/directdoc.asp?DDFDocuments/u/G/TBTN22/BDI290.DOCX")</f>
        <v>https://docs.wto.org/imrd/directdoc.asp?DDFDocuments/u/G/TBTN22/BDI290.DOCX</v>
      </c>
      <c r="Q69" s="6" t="str">
        <f>HYPERLINK("https://docs.wto.org/imrd/directdoc.asp?DDFDocuments/v/G/TBTN22/BDI290.DOCX", "https://docs.wto.org/imrd/directdoc.asp?DDFDocuments/v/G/TBTN22/BDI290.DOCX")</f>
        <v>https://docs.wto.org/imrd/directdoc.asp?DDFDocuments/v/G/TBTN22/BDI290.DOCX</v>
      </c>
    </row>
    <row r="70" spans="1:17" ht="30">
      <c r="A70" s="10" t="s">
        <v>659</v>
      </c>
      <c r="B70" s="8" t="s">
        <v>227</v>
      </c>
      <c r="C70" s="6" t="str">
        <f>HYPERLINK("https://eping.wto.org/en/Search?viewData= G/TBT/N/BDI/293, G/TBT/N/KEN/1328, G/TBT/N/RWA/730, G/TBT/N/TZA/851, G/TBT/N/UGA/1702"," G/TBT/N/BDI/293, G/TBT/N/KEN/1328, G/TBT/N/RWA/730, G/TBT/N/TZA/851, G/TBT/N/UGA/1702")</f>
        <v xml:space="preserve"> G/TBT/N/BDI/293, G/TBT/N/KEN/1328, G/TBT/N/RWA/730, G/TBT/N/TZA/851, G/TBT/N/UGA/1702</v>
      </c>
      <c r="D70" s="6" t="s">
        <v>16</v>
      </c>
      <c r="E70" s="8" t="s">
        <v>225</v>
      </c>
      <c r="F70" s="8" t="s">
        <v>226</v>
      </c>
      <c r="G70" s="6" t="s">
        <v>228</v>
      </c>
      <c r="H70" s="6" t="s">
        <v>221</v>
      </c>
      <c r="I70" s="6" t="s">
        <v>229</v>
      </c>
      <c r="J70" s="6" t="s">
        <v>23</v>
      </c>
      <c r="K70" s="6"/>
      <c r="L70" s="7">
        <v>44942</v>
      </c>
      <c r="M70" s="6" t="s">
        <v>24</v>
      </c>
      <c r="N70" s="8" t="s">
        <v>230</v>
      </c>
      <c r="O70" s="6" t="str">
        <f>HYPERLINK("https://docs.wto.org/imrd/directdoc.asp?DDFDocuments/t/G/TBTN22/BDI293.DOCX", "https://docs.wto.org/imrd/directdoc.asp?DDFDocuments/t/G/TBTN22/BDI293.DOCX")</f>
        <v>https://docs.wto.org/imrd/directdoc.asp?DDFDocuments/t/G/TBTN22/BDI293.DOCX</v>
      </c>
      <c r="P70" s="6" t="str">
        <f>HYPERLINK("https://docs.wto.org/imrd/directdoc.asp?DDFDocuments/u/G/TBTN22/BDI293.DOCX", "https://docs.wto.org/imrd/directdoc.asp?DDFDocuments/u/G/TBTN22/BDI293.DOCX")</f>
        <v>https://docs.wto.org/imrd/directdoc.asp?DDFDocuments/u/G/TBTN22/BDI293.DOCX</v>
      </c>
      <c r="Q70" s="6" t="str">
        <f>HYPERLINK("https://docs.wto.org/imrd/directdoc.asp?DDFDocuments/v/G/TBTN22/BDI293.DOCX", "https://docs.wto.org/imrd/directdoc.asp?DDFDocuments/v/G/TBTN22/BDI293.DOCX")</f>
        <v>https://docs.wto.org/imrd/directdoc.asp?DDFDocuments/v/G/TBTN22/BDI293.DOCX</v>
      </c>
    </row>
    <row r="71" spans="1:17" ht="30">
      <c r="A71" s="10" t="s">
        <v>659</v>
      </c>
      <c r="B71" s="8" t="s">
        <v>227</v>
      </c>
      <c r="C71" s="6" t="str">
        <f>HYPERLINK("https://eping.wto.org/en/Search?viewData= G/TBT/N/BDI/293, G/TBT/N/KEN/1328, G/TBT/N/RWA/730, G/TBT/N/TZA/851, G/TBT/N/UGA/1702"," G/TBT/N/BDI/293, G/TBT/N/KEN/1328, G/TBT/N/RWA/730, G/TBT/N/TZA/851, G/TBT/N/UGA/1702")</f>
        <v xml:space="preserve"> G/TBT/N/BDI/293, G/TBT/N/KEN/1328, G/TBT/N/RWA/730, G/TBT/N/TZA/851, G/TBT/N/UGA/1702</v>
      </c>
      <c r="D71" s="6" t="s">
        <v>100</v>
      </c>
      <c r="E71" s="8" t="s">
        <v>225</v>
      </c>
      <c r="F71" s="8" t="s">
        <v>226</v>
      </c>
      <c r="G71" s="6" t="s">
        <v>228</v>
      </c>
      <c r="H71" s="6" t="s">
        <v>221</v>
      </c>
      <c r="I71" s="6" t="s">
        <v>22</v>
      </c>
      <c r="J71" s="6" t="s">
        <v>23</v>
      </c>
      <c r="K71" s="6"/>
      <c r="L71" s="7">
        <v>44942</v>
      </c>
      <c r="M71" s="6" t="s">
        <v>24</v>
      </c>
      <c r="N71" s="8" t="s">
        <v>230</v>
      </c>
      <c r="O71" s="6" t="str">
        <f>HYPERLINK("https://docs.wto.org/imrd/directdoc.asp?DDFDocuments/t/G/TBTN22/BDI293.DOCX", "https://docs.wto.org/imrd/directdoc.asp?DDFDocuments/t/G/TBTN22/BDI293.DOCX")</f>
        <v>https://docs.wto.org/imrd/directdoc.asp?DDFDocuments/t/G/TBTN22/BDI293.DOCX</v>
      </c>
      <c r="P71" s="6" t="str">
        <f>HYPERLINK("https://docs.wto.org/imrd/directdoc.asp?DDFDocuments/u/G/TBTN22/BDI293.DOCX", "https://docs.wto.org/imrd/directdoc.asp?DDFDocuments/u/G/TBTN22/BDI293.DOCX")</f>
        <v>https://docs.wto.org/imrd/directdoc.asp?DDFDocuments/u/G/TBTN22/BDI293.DOCX</v>
      </c>
      <c r="Q71" s="6" t="str">
        <f>HYPERLINK("https://docs.wto.org/imrd/directdoc.asp?DDFDocuments/v/G/TBTN22/BDI293.DOCX", "https://docs.wto.org/imrd/directdoc.asp?DDFDocuments/v/G/TBTN22/BDI293.DOCX")</f>
        <v>https://docs.wto.org/imrd/directdoc.asp?DDFDocuments/v/G/TBTN22/BDI293.DOCX</v>
      </c>
    </row>
    <row r="72" spans="1:17" ht="30">
      <c r="A72" s="10" t="s">
        <v>659</v>
      </c>
      <c r="B72" s="8" t="s">
        <v>227</v>
      </c>
      <c r="C72" s="6" t="str">
        <f>HYPERLINK("https://eping.wto.org/en/Search?viewData= G/TBT/N/BDI/293, G/TBT/N/KEN/1328, G/TBT/N/RWA/730, G/TBT/N/TZA/851, G/TBT/N/UGA/1702"," G/TBT/N/BDI/293, G/TBT/N/KEN/1328, G/TBT/N/RWA/730, G/TBT/N/TZA/851, G/TBT/N/UGA/1702")</f>
        <v xml:space="preserve"> G/TBT/N/BDI/293, G/TBT/N/KEN/1328, G/TBT/N/RWA/730, G/TBT/N/TZA/851, G/TBT/N/UGA/1702</v>
      </c>
      <c r="D72" s="6" t="s">
        <v>78</v>
      </c>
      <c r="E72" s="8" t="s">
        <v>225</v>
      </c>
      <c r="F72" s="8" t="s">
        <v>226</v>
      </c>
      <c r="G72" s="6" t="s">
        <v>228</v>
      </c>
      <c r="H72" s="6" t="s">
        <v>221</v>
      </c>
      <c r="I72" s="6" t="s">
        <v>22</v>
      </c>
      <c r="J72" s="6" t="s">
        <v>23</v>
      </c>
      <c r="K72" s="6"/>
      <c r="L72" s="7">
        <v>44942</v>
      </c>
      <c r="M72" s="6" t="s">
        <v>24</v>
      </c>
      <c r="N72" s="8" t="s">
        <v>230</v>
      </c>
      <c r="O72" s="6" t="str">
        <f>HYPERLINK("https://docs.wto.org/imrd/directdoc.asp?DDFDocuments/t/G/TBTN22/BDI293.DOCX", "https://docs.wto.org/imrd/directdoc.asp?DDFDocuments/t/G/TBTN22/BDI293.DOCX")</f>
        <v>https://docs.wto.org/imrd/directdoc.asp?DDFDocuments/t/G/TBTN22/BDI293.DOCX</v>
      </c>
      <c r="P72" s="6" t="str">
        <f>HYPERLINK("https://docs.wto.org/imrd/directdoc.asp?DDFDocuments/u/G/TBTN22/BDI293.DOCX", "https://docs.wto.org/imrd/directdoc.asp?DDFDocuments/u/G/TBTN22/BDI293.DOCX")</f>
        <v>https://docs.wto.org/imrd/directdoc.asp?DDFDocuments/u/G/TBTN22/BDI293.DOCX</v>
      </c>
      <c r="Q72" s="6" t="str">
        <f>HYPERLINK("https://docs.wto.org/imrd/directdoc.asp?DDFDocuments/v/G/TBTN22/BDI293.DOCX", "https://docs.wto.org/imrd/directdoc.asp?DDFDocuments/v/G/TBTN22/BDI293.DOCX")</f>
        <v>https://docs.wto.org/imrd/directdoc.asp?DDFDocuments/v/G/TBTN22/BDI293.DOCX</v>
      </c>
    </row>
    <row r="73" spans="1:17" ht="45">
      <c r="A73" s="10" t="s">
        <v>659</v>
      </c>
      <c r="B73" s="8" t="s">
        <v>233</v>
      </c>
      <c r="C73" s="6" t="str">
        <f>HYPERLINK("https://eping.wto.org/en/Search?viewData= G/TBT/N/BDI/291, G/TBT/N/KEN/1326, G/TBT/N/RWA/728, G/TBT/N/TZA/849, G/TBT/N/UGA/1700"," G/TBT/N/BDI/291, G/TBT/N/KEN/1326, G/TBT/N/RWA/728, G/TBT/N/TZA/849, G/TBT/N/UGA/1700")</f>
        <v xml:space="preserve"> G/TBT/N/BDI/291, G/TBT/N/KEN/1326, G/TBT/N/RWA/728, G/TBT/N/TZA/849, G/TBT/N/UGA/1700</v>
      </c>
      <c r="D73" s="6" t="s">
        <v>92</v>
      </c>
      <c r="E73" s="8" t="s">
        <v>231</v>
      </c>
      <c r="F73" s="8" t="s">
        <v>232</v>
      </c>
      <c r="G73" s="6" t="s">
        <v>234</v>
      </c>
      <c r="H73" s="6" t="s">
        <v>221</v>
      </c>
      <c r="I73" s="6" t="s">
        <v>229</v>
      </c>
      <c r="J73" s="6" t="s">
        <v>23</v>
      </c>
      <c r="K73" s="6"/>
      <c r="L73" s="7">
        <v>44942</v>
      </c>
      <c r="M73" s="6" t="s">
        <v>24</v>
      </c>
      <c r="N73" s="8" t="s">
        <v>235</v>
      </c>
      <c r="O73" s="6" t="str">
        <f>HYPERLINK("https://docs.wto.org/imrd/directdoc.asp?DDFDocuments/t/G/TBTN22/BDI291.DOCX", "https://docs.wto.org/imrd/directdoc.asp?DDFDocuments/t/G/TBTN22/BDI291.DOCX")</f>
        <v>https://docs.wto.org/imrd/directdoc.asp?DDFDocuments/t/G/TBTN22/BDI291.DOCX</v>
      </c>
      <c r="P73" s="6" t="str">
        <f>HYPERLINK("https://docs.wto.org/imrd/directdoc.asp?DDFDocuments/u/G/TBTN22/BDI291.DOCX", "https://docs.wto.org/imrd/directdoc.asp?DDFDocuments/u/G/TBTN22/BDI291.DOCX")</f>
        <v>https://docs.wto.org/imrd/directdoc.asp?DDFDocuments/u/G/TBTN22/BDI291.DOCX</v>
      </c>
      <c r="Q73" s="6" t="str">
        <f>HYPERLINK("https://docs.wto.org/imrd/directdoc.asp?DDFDocuments/v/G/TBTN22/BDI291.DOCX", "https://docs.wto.org/imrd/directdoc.asp?DDFDocuments/v/G/TBTN22/BDI291.DOCX")</f>
        <v>https://docs.wto.org/imrd/directdoc.asp?DDFDocuments/v/G/TBTN22/BDI291.DOCX</v>
      </c>
    </row>
    <row r="74" spans="1:17" ht="30">
      <c r="A74" s="2" t="s">
        <v>659</v>
      </c>
      <c r="B74" s="8" t="s">
        <v>227</v>
      </c>
      <c r="C74" s="6" t="str">
        <f>HYPERLINK("https://eping.wto.org/en/Search?viewData= G/TBT/N/BDI/293, G/TBT/N/KEN/1328, G/TBT/N/RWA/730, G/TBT/N/TZA/851, G/TBT/N/UGA/1702"," G/TBT/N/BDI/293, G/TBT/N/KEN/1328, G/TBT/N/RWA/730, G/TBT/N/TZA/851, G/TBT/N/UGA/1702")</f>
        <v xml:space="preserve"> G/TBT/N/BDI/293, G/TBT/N/KEN/1328, G/TBT/N/RWA/730, G/TBT/N/TZA/851, G/TBT/N/UGA/1702</v>
      </c>
      <c r="D74" s="6" t="s">
        <v>85</v>
      </c>
      <c r="E74" s="8" t="s">
        <v>225</v>
      </c>
      <c r="F74" s="8" t="s">
        <v>226</v>
      </c>
      <c r="G74" s="6" t="s">
        <v>228</v>
      </c>
      <c r="H74" s="6" t="s">
        <v>221</v>
      </c>
      <c r="I74" s="6" t="s">
        <v>22</v>
      </c>
      <c r="J74" s="6" t="s">
        <v>23</v>
      </c>
      <c r="K74" s="6"/>
      <c r="L74" s="7">
        <v>44942</v>
      </c>
      <c r="M74" s="6" t="s">
        <v>24</v>
      </c>
      <c r="N74" s="8" t="s">
        <v>230</v>
      </c>
      <c r="O74" s="6" t="str">
        <f>HYPERLINK("https://docs.wto.org/imrd/directdoc.asp?DDFDocuments/t/G/TBTN22/BDI293.DOCX", "https://docs.wto.org/imrd/directdoc.asp?DDFDocuments/t/G/TBTN22/BDI293.DOCX")</f>
        <v>https://docs.wto.org/imrd/directdoc.asp?DDFDocuments/t/G/TBTN22/BDI293.DOCX</v>
      </c>
      <c r="P74" s="6" t="str">
        <f>HYPERLINK("https://docs.wto.org/imrd/directdoc.asp?DDFDocuments/u/G/TBTN22/BDI293.DOCX", "https://docs.wto.org/imrd/directdoc.asp?DDFDocuments/u/G/TBTN22/BDI293.DOCX")</f>
        <v>https://docs.wto.org/imrd/directdoc.asp?DDFDocuments/u/G/TBTN22/BDI293.DOCX</v>
      </c>
      <c r="Q74" s="6" t="str">
        <f>HYPERLINK("https://docs.wto.org/imrd/directdoc.asp?DDFDocuments/v/G/TBTN22/BDI293.DOCX", "https://docs.wto.org/imrd/directdoc.asp?DDFDocuments/v/G/TBTN22/BDI293.DOCX")</f>
        <v>https://docs.wto.org/imrd/directdoc.asp?DDFDocuments/v/G/TBTN22/BDI293.DOCX</v>
      </c>
    </row>
    <row r="75" spans="1:17" ht="30">
      <c r="A75" s="2" t="s">
        <v>659</v>
      </c>
      <c r="B75" s="8" t="s">
        <v>227</v>
      </c>
      <c r="C75" s="6" t="str">
        <f>HYPERLINK("https://eping.wto.org/en/Search?viewData= G/TBT/N/BDI/293, G/TBT/N/KEN/1328, G/TBT/N/RWA/730, G/TBT/N/TZA/851, G/TBT/N/UGA/1702"," G/TBT/N/BDI/293, G/TBT/N/KEN/1328, G/TBT/N/RWA/730, G/TBT/N/TZA/851, G/TBT/N/UGA/1702")</f>
        <v xml:space="preserve"> G/TBT/N/BDI/293, G/TBT/N/KEN/1328, G/TBT/N/RWA/730, G/TBT/N/TZA/851, G/TBT/N/UGA/1702</v>
      </c>
      <c r="D75" s="6" t="s">
        <v>92</v>
      </c>
      <c r="E75" s="8" t="s">
        <v>225</v>
      </c>
      <c r="F75" s="8" t="s">
        <v>226</v>
      </c>
      <c r="G75" s="6" t="s">
        <v>228</v>
      </c>
      <c r="H75" s="6" t="s">
        <v>221</v>
      </c>
      <c r="I75" s="6" t="s">
        <v>229</v>
      </c>
      <c r="J75" s="6" t="s">
        <v>23</v>
      </c>
      <c r="K75" s="6"/>
      <c r="L75" s="7">
        <v>44942</v>
      </c>
      <c r="M75" s="6" t="s">
        <v>24</v>
      </c>
      <c r="N75" s="8" t="s">
        <v>230</v>
      </c>
      <c r="O75" s="6" t="str">
        <f>HYPERLINK("https://docs.wto.org/imrd/directdoc.asp?DDFDocuments/t/G/TBTN22/BDI293.DOCX", "https://docs.wto.org/imrd/directdoc.asp?DDFDocuments/t/G/TBTN22/BDI293.DOCX")</f>
        <v>https://docs.wto.org/imrd/directdoc.asp?DDFDocuments/t/G/TBTN22/BDI293.DOCX</v>
      </c>
      <c r="P75" s="6" t="str">
        <f>HYPERLINK("https://docs.wto.org/imrd/directdoc.asp?DDFDocuments/u/G/TBTN22/BDI293.DOCX", "https://docs.wto.org/imrd/directdoc.asp?DDFDocuments/u/G/TBTN22/BDI293.DOCX")</f>
        <v>https://docs.wto.org/imrd/directdoc.asp?DDFDocuments/u/G/TBTN22/BDI293.DOCX</v>
      </c>
      <c r="Q75" s="6" t="str">
        <f>HYPERLINK("https://docs.wto.org/imrd/directdoc.asp?DDFDocuments/v/G/TBTN22/BDI293.DOCX", "https://docs.wto.org/imrd/directdoc.asp?DDFDocuments/v/G/TBTN22/BDI293.DOCX")</f>
        <v>https://docs.wto.org/imrd/directdoc.asp?DDFDocuments/v/G/TBTN22/BDI293.DOCX</v>
      </c>
    </row>
    <row r="76" spans="1:17" ht="60">
      <c r="A76" s="2" t="s">
        <v>659</v>
      </c>
      <c r="B76" s="8" t="s">
        <v>448</v>
      </c>
      <c r="C76" s="6" t="str">
        <f>HYPERLINK("https://eping.wto.org/en/Search?viewData= G/TBT/N/BDI/289, G/TBT/N/KEN/1323, G/TBT/N/RWA/723, G/TBT/N/TZA/842, G/TBT/N/UGA/1697"," G/TBT/N/BDI/289, G/TBT/N/KEN/1323, G/TBT/N/RWA/723, G/TBT/N/TZA/842, G/TBT/N/UGA/1697")</f>
        <v xml:space="preserve"> G/TBT/N/BDI/289, G/TBT/N/KEN/1323, G/TBT/N/RWA/723, G/TBT/N/TZA/842, G/TBT/N/UGA/1697</v>
      </c>
      <c r="D76" s="6" t="s">
        <v>92</v>
      </c>
      <c r="E76" s="8" t="s">
        <v>446</v>
      </c>
      <c r="F76" s="8" t="s">
        <v>447</v>
      </c>
      <c r="G76" s="6" t="s">
        <v>449</v>
      </c>
      <c r="H76" s="6" t="s">
        <v>450</v>
      </c>
      <c r="I76" s="6" t="s">
        <v>451</v>
      </c>
      <c r="J76" s="6" t="s">
        <v>23</v>
      </c>
      <c r="K76" s="6"/>
      <c r="L76" s="7">
        <v>44934</v>
      </c>
      <c r="M76" s="6" t="s">
        <v>24</v>
      </c>
      <c r="N76" s="8" t="s">
        <v>452</v>
      </c>
      <c r="O76" s="6" t="str">
        <f>HYPERLINK("https://docs.wto.org/imrd/directdoc.asp?DDFDocuments/t/G/TBTN22/BDI289.DOCX", "https://docs.wto.org/imrd/directdoc.asp?DDFDocuments/t/G/TBTN22/BDI289.DOCX")</f>
        <v>https://docs.wto.org/imrd/directdoc.asp?DDFDocuments/t/G/TBTN22/BDI289.DOCX</v>
      </c>
      <c r="P76" s="6" t="str">
        <f>HYPERLINK("https://docs.wto.org/imrd/directdoc.asp?DDFDocuments/u/G/TBTN22/BDI289.DOCX", "https://docs.wto.org/imrd/directdoc.asp?DDFDocuments/u/G/TBTN22/BDI289.DOCX")</f>
        <v>https://docs.wto.org/imrd/directdoc.asp?DDFDocuments/u/G/TBTN22/BDI289.DOCX</v>
      </c>
      <c r="Q76" s="6" t="str">
        <f>HYPERLINK("https://docs.wto.org/imrd/directdoc.asp?DDFDocuments/v/G/TBTN22/BDI289.DOCX", "https://docs.wto.org/imrd/directdoc.asp?DDFDocuments/v/G/TBTN22/BDI289.DOCX")</f>
        <v>https://docs.wto.org/imrd/directdoc.asp?DDFDocuments/v/G/TBTN22/BDI289.DOCX</v>
      </c>
    </row>
    <row r="77" spans="1:17" ht="60">
      <c r="A77" s="2" t="s">
        <v>659</v>
      </c>
      <c r="B77" s="8" t="s">
        <v>448</v>
      </c>
      <c r="C77" s="6" t="str">
        <f>HYPERLINK("https://eping.wto.org/en/Search?viewData= G/TBT/N/BDI/289, G/TBT/N/KEN/1323, G/TBT/N/RWA/723, G/TBT/N/TZA/842, G/TBT/N/UGA/1697"," G/TBT/N/BDI/289, G/TBT/N/KEN/1323, G/TBT/N/RWA/723, G/TBT/N/TZA/842, G/TBT/N/UGA/1697")</f>
        <v xml:space="preserve"> G/TBT/N/BDI/289, G/TBT/N/KEN/1323, G/TBT/N/RWA/723, G/TBT/N/TZA/842, G/TBT/N/UGA/1697</v>
      </c>
      <c r="D77" s="6" t="s">
        <v>100</v>
      </c>
      <c r="E77" s="8" t="s">
        <v>446</v>
      </c>
      <c r="F77" s="8" t="s">
        <v>447</v>
      </c>
      <c r="G77" s="6" t="s">
        <v>449</v>
      </c>
      <c r="H77" s="6" t="s">
        <v>450</v>
      </c>
      <c r="I77" s="6" t="s">
        <v>453</v>
      </c>
      <c r="J77" s="6" t="s">
        <v>23</v>
      </c>
      <c r="K77" s="6"/>
      <c r="L77" s="7">
        <v>44934</v>
      </c>
      <c r="M77" s="6" t="s">
        <v>24</v>
      </c>
      <c r="N77" s="8" t="s">
        <v>452</v>
      </c>
      <c r="O77" s="6" t="str">
        <f>HYPERLINK("https://docs.wto.org/imrd/directdoc.asp?DDFDocuments/t/G/TBTN22/BDI289.DOCX", "https://docs.wto.org/imrd/directdoc.asp?DDFDocuments/t/G/TBTN22/BDI289.DOCX")</f>
        <v>https://docs.wto.org/imrd/directdoc.asp?DDFDocuments/t/G/TBTN22/BDI289.DOCX</v>
      </c>
      <c r="P77" s="6" t="str">
        <f>HYPERLINK("https://docs.wto.org/imrd/directdoc.asp?DDFDocuments/u/G/TBTN22/BDI289.DOCX", "https://docs.wto.org/imrd/directdoc.asp?DDFDocuments/u/G/TBTN22/BDI289.DOCX")</f>
        <v>https://docs.wto.org/imrd/directdoc.asp?DDFDocuments/u/G/TBTN22/BDI289.DOCX</v>
      </c>
      <c r="Q77" s="6" t="str">
        <f>HYPERLINK("https://docs.wto.org/imrd/directdoc.asp?DDFDocuments/v/G/TBTN22/BDI289.DOCX", "https://docs.wto.org/imrd/directdoc.asp?DDFDocuments/v/G/TBTN22/BDI289.DOCX")</f>
        <v>https://docs.wto.org/imrd/directdoc.asp?DDFDocuments/v/G/TBTN22/BDI289.DOCX</v>
      </c>
    </row>
    <row r="78" spans="1:17" ht="30">
      <c r="A78" s="2" t="s">
        <v>707</v>
      </c>
      <c r="B78" s="8" t="s">
        <v>519</v>
      </c>
      <c r="C78" s="6" t="str">
        <f>HYPERLINK("https://eping.wto.org/en/Search?viewData= G/TBT/N/BRA/1456"," G/TBT/N/BRA/1456")</f>
        <v xml:space="preserve"> G/TBT/N/BRA/1456</v>
      </c>
      <c r="D78" s="6" t="s">
        <v>478</v>
      </c>
      <c r="E78" s="8" t="s">
        <v>517</v>
      </c>
      <c r="F78" s="8" t="s">
        <v>518</v>
      </c>
      <c r="G78" s="6" t="s">
        <v>30</v>
      </c>
      <c r="H78" s="6" t="s">
        <v>520</v>
      </c>
      <c r="I78" s="6" t="s">
        <v>69</v>
      </c>
      <c r="J78" s="6" t="s">
        <v>30</v>
      </c>
      <c r="K78" s="6"/>
      <c r="L78" s="7" t="s">
        <v>30</v>
      </c>
      <c r="M78" s="6" t="s">
        <v>24</v>
      </c>
      <c r="N78" s="8" t="s">
        <v>521</v>
      </c>
      <c r="O78" s="6" t="str">
        <f>HYPERLINK("https://docs.wto.org/imrd/directdoc.asp?DDFDocuments/t/G/TBTN22/BRA1456.DOCX", "https://docs.wto.org/imrd/directdoc.asp?DDFDocuments/t/G/TBTN22/BRA1456.DOCX")</f>
        <v>https://docs.wto.org/imrd/directdoc.asp?DDFDocuments/t/G/TBTN22/BRA1456.DOCX</v>
      </c>
      <c r="P78" s="6" t="str">
        <f>HYPERLINK("https://docs.wto.org/imrd/directdoc.asp?DDFDocuments/u/G/TBTN22/BRA1456.DOCX", "https://docs.wto.org/imrd/directdoc.asp?DDFDocuments/u/G/TBTN22/BRA1456.DOCX")</f>
        <v>https://docs.wto.org/imrd/directdoc.asp?DDFDocuments/u/G/TBTN22/BRA1456.DOCX</v>
      </c>
      <c r="Q78" s="6" t="str">
        <f>HYPERLINK("https://docs.wto.org/imrd/directdoc.asp?DDFDocuments/v/G/TBTN22/BRA1456.DOCX", "https://docs.wto.org/imrd/directdoc.asp?DDFDocuments/v/G/TBTN22/BRA1456.DOCX")</f>
        <v>https://docs.wto.org/imrd/directdoc.asp?DDFDocuments/v/G/TBTN22/BRA1456.DOCX</v>
      </c>
    </row>
    <row r="79" spans="1:17" ht="60">
      <c r="A79" s="10" t="s">
        <v>645</v>
      </c>
      <c r="B79" s="8" t="s">
        <v>116</v>
      </c>
      <c r="C79" s="6" t="str">
        <f>HYPERLINK("https://eping.wto.org/en/Search?viewData= G/TBT/N/BDI/300"," G/TBT/N/BDI/300")</f>
        <v xml:space="preserve"> G/TBT/N/BDI/300</v>
      </c>
      <c r="D79" s="6" t="s">
        <v>92</v>
      </c>
      <c r="E79" s="8" t="s">
        <v>114</v>
      </c>
      <c r="F79" s="8" t="s">
        <v>115</v>
      </c>
      <c r="G79" s="6" t="s">
        <v>30</v>
      </c>
      <c r="H79" s="6" t="s">
        <v>117</v>
      </c>
      <c r="I79" s="6" t="s">
        <v>118</v>
      </c>
      <c r="J79" s="6" t="s">
        <v>23</v>
      </c>
      <c r="K79" s="6"/>
      <c r="L79" s="7">
        <v>44950</v>
      </c>
      <c r="M79" s="6" t="s">
        <v>24</v>
      </c>
      <c r="N79" s="8" t="s">
        <v>119</v>
      </c>
      <c r="O79" s="6"/>
      <c r="P79" s="6" t="str">
        <f>HYPERLINK("https://docs.wto.org/imrd/directdoc.asp?DDFDocuments/u/G/TBTN22/BDI300.DOCX", "https://docs.wto.org/imrd/directdoc.asp?DDFDocuments/u/G/TBTN22/BDI300.DOCX")</f>
        <v>https://docs.wto.org/imrd/directdoc.asp?DDFDocuments/u/G/TBTN22/BDI300.DOCX</v>
      </c>
      <c r="Q79" s="6"/>
    </row>
    <row r="80" spans="1:17" ht="75">
      <c r="A80" s="2" t="s">
        <v>676</v>
      </c>
      <c r="B80" s="8" t="s">
        <v>322</v>
      </c>
      <c r="C80" s="6" t="str">
        <f>HYPERLINK("https://eping.wto.org/en/Search?viewData= G/TBT/N/TPKM/510"," G/TBT/N/TPKM/510")</f>
        <v xml:space="preserve"> G/TBT/N/TPKM/510</v>
      </c>
      <c r="D80" s="6" t="s">
        <v>319</v>
      </c>
      <c r="E80" s="8" t="s">
        <v>320</v>
      </c>
      <c r="F80" s="8" t="s">
        <v>321</v>
      </c>
      <c r="G80" s="6" t="s">
        <v>323</v>
      </c>
      <c r="H80" s="6" t="s">
        <v>30</v>
      </c>
      <c r="I80" s="6" t="s">
        <v>324</v>
      </c>
      <c r="J80" s="6" t="s">
        <v>325</v>
      </c>
      <c r="K80" s="6"/>
      <c r="L80" s="7">
        <v>44940</v>
      </c>
      <c r="M80" s="6" t="s">
        <v>24</v>
      </c>
      <c r="N80" s="8" t="s">
        <v>326</v>
      </c>
      <c r="O80" s="6" t="str">
        <f>HYPERLINK("https://docs.wto.org/imrd/directdoc.asp?DDFDocuments/t/G/TBTN22/TPKM510.DOCX", "https://docs.wto.org/imrd/directdoc.asp?DDFDocuments/t/G/TBTN22/TPKM510.DOCX")</f>
        <v>https://docs.wto.org/imrd/directdoc.asp?DDFDocuments/t/G/TBTN22/TPKM510.DOCX</v>
      </c>
      <c r="P80" s="6" t="str">
        <f>HYPERLINK("https://docs.wto.org/imrd/directdoc.asp?DDFDocuments/u/G/TBTN22/TPKM510.DOCX", "https://docs.wto.org/imrd/directdoc.asp?DDFDocuments/u/G/TBTN22/TPKM510.DOCX")</f>
        <v>https://docs.wto.org/imrd/directdoc.asp?DDFDocuments/u/G/TBTN22/TPKM510.DOCX</v>
      </c>
      <c r="Q80" s="6" t="str">
        <f>HYPERLINK("https://docs.wto.org/imrd/directdoc.asp?DDFDocuments/v/G/TBTN22/TPKM510.DOCX", "https://docs.wto.org/imrd/directdoc.asp?DDFDocuments/v/G/TBTN22/TPKM510.DOCX")</f>
        <v>https://docs.wto.org/imrd/directdoc.asp?DDFDocuments/v/G/TBTN22/TPKM510.DOCX</v>
      </c>
    </row>
    <row r="81" spans="1:17" ht="30">
      <c r="A81" s="2" t="s">
        <v>714</v>
      </c>
      <c r="B81" s="8" t="s">
        <v>556</v>
      </c>
      <c r="C81" s="6" t="str">
        <f>HYPERLINK("https://eping.wto.org/en/Search?viewData= G/TBT/N/BDI/282, G/TBT/N/KEN/1316, G/TBT/N/RWA/716, G/TBT/N/TZA/835, G/TBT/N/UGA/1690"," G/TBT/N/BDI/282, G/TBT/N/KEN/1316, G/TBT/N/RWA/716, G/TBT/N/TZA/835, G/TBT/N/UGA/1690")</f>
        <v xml:space="preserve"> G/TBT/N/BDI/282, G/TBT/N/KEN/1316, G/TBT/N/RWA/716, G/TBT/N/TZA/835, G/TBT/N/UGA/1690</v>
      </c>
      <c r="D81" s="6" t="s">
        <v>85</v>
      </c>
      <c r="E81" s="8" t="s">
        <v>554</v>
      </c>
      <c r="F81" s="8" t="s">
        <v>555</v>
      </c>
      <c r="G81" s="6" t="s">
        <v>30</v>
      </c>
      <c r="H81" s="6" t="s">
        <v>557</v>
      </c>
      <c r="I81" s="6" t="s">
        <v>558</v>
      </c>
      <c r="J81" s="6" t="s">
        <v>23</v>
      </c>
      <c r="K81" s="6"/>
      <c r="L81" s="7">
        <v>44928</v>
      </c>
      <c r="M81" s="6" t="s">
        <v>24</v>
      </c>
      <c r="N81" s="8" t="s">
        <v>559</v>
      </c>
      <c r="O81" s="6" t="str">
        <f>HYPERLINK("https://docs.wto.org/imrd/directdoc.asp?DDFDocuments/t/G/TBTN22/BDI282.DOCX", "https://docs.wto.org/imrd/directdoc.asp?DDFDocuments/t/G/TBTN22/BDI282.DOCX")</f>
        <v>https://docs.wto.org/imrd/directdoc.asp?DDFDocuments/t/G/TBTN22/BDI282.DOCX</v>
      </c>
      <c r="P81" s="6" t="str">
        <f>HYPERLINK("https://docs.wto.org/imrd/directdoc.asp?DDFDocuments/u/G/TBTN22/BDI282.DOCX", "https://docs.wto.org/imrd/directdoc.asp?DDFDocuments/u/G/TBTN22/BDI282.DOCX")</f>
        <v>https://docs.wto.org/imrd/directdoc.asp?DDFDocuments/u/G/TBTN22/BDI282.DOCX</v>
      </c>
      <c r="Q81" s="6" t="str">
        <f>HYPERLINK("https://docs.wto.org/imrd/directdoc.asp?DDFDocuments/v/G/TBTN22/BDI282.DOCX", "https://docs.wto.org/imrd/directdoc.asp?DDFDocuments/v/G/TBTN22/BDI282.DOCX")</f>
        <v>https://docs.wto.org/imrd/directdoc.asp?DDFDocuments/v/G/TBTN22/BDI282.DOCX</v>
      </c>
    </row>
    <row r="82" spans="1:17" ht="30">
      <c r="A82" s="2" t="s">
        <v>714</v>
      </c>
      <c r="B82" s="8" t="s">
        <v>556</v>
      </c>
      <c r="C82" s="6" t="str">
        <f>HYPERLINK("https://eping.wto.org/en/Search?viewData= G/TBT/N/BDI/282, G/TBT/N/KEN/1316, G/TBT/N/RWA/716, G/TBT/N/TZA/835, G/TBT/N/UGA/1690"," G/TBT/N/BDI/282, G/TBT/N/KEN/1316, G/TBT/N/RWA/716, G/TBT/N/TZA/835, G/TBT/N/UGA/1690")</f>
        <v xml:space="preserve"> G/TBT/N/BDI/282, G/TBT/N/KEN/1316, G/TBT/N/RWA/716, G/TBT/N/TZA/835, G/TBT/N/UGA/1690</v>
      </c>
      <c r="D82" s="6" t="s">
        <v>78</v>
      </c>
      <c r="E82" s="8" t="s">
        <v>554</v>
      </c>
      <c r="F82" s="8" t="s">
        <v>555</v>
      </c>
      <c r="G82" s="6" t="s">
        <v>30</v>
      </c>
      <c r="H82" s="6" t="s">
        <v>557</v>
      </c>
      <c r="I82" s="6" t="s">
        <v>560</v>
      </c>
      <c r="J82" s="6" t="s">
        <v>23</v>
      </c>
      <c r="K82" s="6"/>
      <c r="L82" s="7">
        <v>44928</v>
      </c>
      <c r="M82" s="6" t="s">
        <v>24</v>
      </c>
      <c r="N82" s="8" t="s">
        <v>559</v>
      </c>
      <c r="O82" s="6" t="str">
        <f>HYPERLINK("https://docs.wto.org/imrd/directdoc.asp?DDFDocuments/t/G/TBTN22/BDI282.DOCX", "https://docs.wto.org/imrd/directdoc.asp?DDFDocuments/t/G/TBTN22/BDI282.DOCX")</f>
        <v>https://docs.wto.org/imrd/directdoc.asp?DDFDocuments/t/G/TBTN22/BDI282.DOCX</v>
      </c>
      <c r="P82" s="6" t="str">
        <f>HYPERLINK("https://docs.wto.org/imrd/directdoc.asp?DDFDocuments/u/G/TBTN22/BDI282.DOCX", "https://docs.wto.org/imrd/directdoc.asp?DDFDocuments/u/G/TBTN22/BDI282.DOCX")</f>
        <v>https://docs.wto.org/imrd/directdoc.asp?DDFDocuments/u/G/TBTN22/BDI282.DOCX</v>
      </c>
      <c r="Q82" s="6" t="str">
        <f>HYPERLINK("https://docs.wto.org/imrd/directdoc.asp?DDFDocuments/v/G/TBTN22/BDI282.DOCX", "https://docs.wto.org/imrd/directdoc.asp?DDFDocuments/v/G/TBTN22/BDI282.DOCX")</f>
        <v>https://docs.wto.org/imrd/directdoc.asp?DDFDocuments/v/G/TBTN22/BDI282.DOCX</v>
      </c>
    </row>
    <row r="83" spans="1:17" ht="30">
      <c r="A83" s="2" t="s">
        <v>714</v>
      </c>
      <c r="B83" s="8" t="s">
        <v>556</v>
      </c>
      <c r="C83" s="6" t="str">
        <f>HYPERLINK("https://eping.wto.org/en/Search?viewData= G/TBT/N/BDI/285, G/TBT/N/KEN/1319, G/TBT/N/RWA/719, G/TBT/N/TZA/838, G/TBT/N/UGA/1693"," G/TBT/N/BDI/285, G/TBT/N/KEN/1319, G/TBT/N/RWA/719, G/TBT/N/TZA/838, G/TBT/N/UGA/1693")</f>
        <v xml:space="preserve"> G/TBT/N/BDI/285, G/TBT/N/KEN/1319, G/TBT/N/RWA/719, G/TBT/N/TZA/838, G/TBT/N/UGA/1693</v>
      </c>
      <c r="D83" s="6" t="s">
        <v>16</v>
      </c>
      <c r="E83" s="8" t="s">
        <v>561</v>
      </c>
      <c r="F83" s="8" t="s">
        <v>562</v>
      </c>
      <c r="G83" s="6" t="s">
        <v>30</v>
      </c>
      <c r="H83" s="6" t="s">
        <v>557</v>
      </c>
      <c r="I83" s="6" t="s">
        <v>560</v>
      </c>
      <c r="J83" s="6" t="s">
        <v>23</v>
      </c>
      <c r="K83" s="6"/>
      <c r="L83" s="7">
        <v>44928</v>
      </c>
      <c r="M83" s="6" t="s">
        <v>24</v>
      </c>
      <c r="N83" s="8" t="s">
        <v>563</v>
      </c>
      <c r="O83" s="6" t="str">
        <f>HYPERLINK("https://docs.wto.org/imrd/directdoc.asp?DDFDocuments/t/G/TBTN22/BDI285.DOCX", "https://docs.wto.org/imrd/directdoc.asp?DDFDocuments/t/G/TBTN22/BDI285.DOCX")</f>
        <v>https://docs.wto.org/imrd/directdoc.asp?DDFDocuments/t/G/TBTN22/BDI285.DOCX</v>
      </c>
      <c r="P83" s="6" t="str">
        <f>HYPERLINK("https://docs.wto.org/imrd/directdoc.asp?DDFDocuments/u/G/TBTN22/BDI285.DOCX", "https://docs.wto.org/imrd/directdoc.asp?DDFDocuments/u/G/TBTN22/BDI285.DOCX")</f>
        <v>https://docs.wto.org/imrd/directdoc.asp?DDFDocuments/u/G/TBTN22/BDI285.DOCX</v>
      </c>
      <c r="Q83" s="6" t="str">
        <f>HYPERLINK("https://docs.wto.org/imrd/directdoc.asp?DDFDocuments/v/G/TBTN22/BDI285.DOCX", "https://docs.wto.org/imrd/directdoc.asp?DDFDocuments/v/G/TBTN22/BDI285.DOCX")</f>
        <v>https://docs.wto.org/imrd/directdoc.asp?DDFDocuments/v/G/TBTN22/BDI285.DOCX</v>
      </c>
    </row>
    <row r="84" spans="1:17" ht="180">
      <c r="A84" s="2" t="s">
        <v>714</v>
      </c>
      <c r="B84" s="8" t="s">
        <v>556</v>
      </c>
      <c r="C84" s="6" t="str">
        <f>HYPERLINK("https://eping.wto.org/en/Search?viewData= G/TBT/N/BDI/284, G/TBT/N/KEN/1318, G/TBT/N/RWA/718, G/TBT/N/TZA/837, G/TBT/N/UGA/1692"," G/TBT/N/BDI/284, G/TBT/N/KEN/1318, G/TBT/N/RWA/718, G/TBT/N/TZA/837, G/TBT/N/UGA/1692")</f>
        <v xml:space="preserve"> G/TBT/N/BDI/284, G/TBT/N/KEN/1318, G/TBT/N/RWA/718, G/TBT/N/TZA/837, G/TBT/N/UGA/1692</v>
      </c>
      <c r="D84" s="6" t="s">
        <v>78</v>
      </c>
      <c r="E84" s="8" t="s">
        <v>564</v>
      </c>
      <c r="F84" s="8" t="s">
        <v>565</v>
      </c>
      <c r="G84" s="6" t="s">
        <v>30</v>
      </c>
      <c r="H84" s="6" t="s">
        <v>557</v>
      </c>
      <c r="I84" s="6" t="s">
        <v>560</v>
      </c>
      <c r="J84" s="6" t="s">
        <v>23</v>
      </c>
      <c r="K84" s="6"/>
      <c r="L84" s="7">
        <v>44928</v>
      </c>
      <c r="M84" s="6" t="s">
        <v>24</v>
      </c>
      <c r="N84" s="8" t="s">
        <v>566</v>
      </c>
      <c r="O84" s="6" t="str">
        <f>HYPERLINK("https://docs.wto.org/imrd/directdoc.asp?DDFDocuments/t/G/TBTN22/BDI284.DOCX", "https://docs.wto.org/imrd/directdoc.asp?DDFDocuments/t/G/TBTN22/BDI284.DOCX")</f>
        <v>https://docs.wto.org/imrd/directdoc.asp?DDFDocuments/t/G/TBTN22/BDI284.DOCX</v>
      </c>
      <c r="P84" s="6" t="str">
        <f>HYPERLINK("https://docs.wto.org/imrd/directdoc.asp?DDFDocuments/u/G/TBTN22/BDI284.DOCX", "https://docs.wto.org/imrd/directdoc.asp?DDFDocuments/u/G/TBTN22/BDI284.DOCX")</f>
        <v>https://docs.wto.org/imrd/directdoc.asp?DDFDocuments/u/G/TBTN22/BDI284.DOCX</v>
      </c>
      <c r="Q84" s="6" t="str">
        <f>HYPERLINK("https://docs.wto.org/imrd/directdoc.asp?DDFDocuments/v/G/TBTN22/BDI284.DOCX", "https://docs.wto.org/imrd/directdoc.asp?DDFDocuments/v/G/TBTN22/BDI284.DOCX")</f>
        <v>https://docs.wto.org/imrd/directdoc.asp?DDFDocuments/v/G/TBTN22/BDI284.DOCX</v>
      </c>
    </row>
    <row r="85" spans="1:17" ht="150">
      <c r="A85" s="2" t="s">
        <v>714</v>
      </c>
      <c r="B85" s="8" t="s">
        <v>556</v>
      </c>
      <c r="C85" s="6" t="str">
        <f>HYPERLINK("https://eping.wto.org/en/Search?viewData= G/TBT/N/BDI/283, G/TBT/N/KEN/1317, G/TBT/N/RWA/717, G/TBT/N/TZA/836, G/TBT/N/UGA/1691"," G/TBT/N/BDI/283, G/TBT/N/KEN/1317, G/TBT/N/RWA/717, G/TBT/N/TZA/836, G/TBT/N/UGA/1691")</f>
        <v xml:space="preserve"> G/TBT/N/BDI/283, G/TBT/N/KEN/1317, G/TBT/N/RWA/717, G/TBT/N/TZA/836, G/TBT/N/UGA/1691</v>
      </c>
      <c r="D85" s="6" t="s">
        <v>85</v>
      </c>
      <c r="E85" s="8" t="s">
        <v>567</v>
      </c>
      <c r="F85" s="8" t="s">
        <v>568</v>
      </c>
      <c r="G85" s="6" t="s">
        <v>30</v>
      </c>
      <c r="H85" s="6" t="s">
        <v>557</v>
      </c>
      <c r="I85" s="6" t="s">
        <v>558</v>
      </c>
      <c r="J85" s="6" t="s">
        <v>23</v>
      </c>
      <c r="K85" s="6"/>
      <c r="L85" s="7">
        <v>44928</v>
      </c>
      <c r="M85" s="6" t="s">
        <v>24</v>
      </c>
      <c r="N85" s="8" t="s">
        <v>569</v>
      </c>
      <c r="O85" s="6" t="str">
        <f>HYPERLINK("https://docs.wto.org/imrd/directdoc.asp?DDFDocuments/t/G/TBTN22/BDI283.DOCX", "https://docs.wto.org/imrd/directdoc.asp?DDFDocuments/t/G/TBTN22/BDI283.DOCX")</f>
        <v>https://docs.wto.org/imrd/directdoc.asp?DDFDocuments/t/G/TBTN22/BDI283.DOCX</v>
      </c>
      <c r="P85" s="6" t="str">
        <f>HYPERLINK("https://docs.wto.org/imrd/directdoc.asp?DDFDocuments/u/G/TBTN22/BDI283.DOCX", "https://docs.wto.org/imrd/directdoc.asp?DDFDocuments/u/G/TBTN22/BDI283.DOCX")</f>
        <v>https://docs.wto.org/imrd/directdoc.asp?DDFDocuments/u/G/TBTN22/BDI283.DOCX</v>
      </c>
      <c r="Q85" s="6" t="str">
        <f>HYPERLINK("https://docs.wto.org/imrd/directdoc.asp?DDFDocuments/v/G/TBTN22/BDI283.DOCX", "https://docs.wto.org/imrd/directdoc.asp?DDFDocuments/v/G/TBTN22/BDI283.DOCX")</f>
        <v>https://docs.wto.org/imrd/directdoc.asp?DDFDocuments/v/G/TBTN22/BDI283.DOCX</v>
      </c>
    </row>
    <row r="86" spans="1:17" ht="180">
      <c r="A86" s="2" t="s">
        <v>714</v>
      </c>
      <c r="B86" s="8" t="s">
        <v>556</v>
      </c>
      <c r="C86" s="6" t="str">
        <f>HYPERLINK("https://eping.wto.org/en/Search?viewData= G/TBT/N/BDI/284, G/TBT/N/KEN/1318, G/TBT/N/RWA/718, G/TBT/N/TZA/837, G/TBT/N/UGA/1692"," G/TBT/N/BDI/284, G/TBT/N/KEN/1318, G/TBT/N/RWA/718, G/TBT/N/TZA/837, G/TBT/N/UGA/1692")</f>
        <v xml:space="preserve"> G/TBT/N/BDI/284, G/TBT/N/KEN/1318, G/TBT/N/RWA/718, G/TBT/N/TZA/837, G/TBT/N/UGA/1692</v>
      </c>
      <c r="D86" s="6" t="s">
        <v>16</v>
      </c>
      <c r="E86" s="8" t="s">
        <v>564</v>
      </c>
      <c r="F86" s="8" t="s">
        <v>565</v>
      </c>
      <c r="G86" s="6" t="s">
        <v>30</v>
      </c>
      <c r="H86" s="6" t="s">
        <v>557</v>
      </c>
      <c r="I86" s="6" t="s">
        <v>560</v>
      </c>
      <c r="J86" s="6" t="s">
        <v>23</v>
      </c>
      <c r="K86" s="6"/>
      <c r="L86" s="7">
        <v>44928</v>
      </c>
      <c r="M86" s="6" t="s">
        <v>24</v>
      </c>
      <c r="N86" s="8" t="s">
        <v>566</v>
      </c>
      <c r="O86" s="6" t="str">
        <f>HYPERLINK("https://docs.wto.org/imrd/directdoc.asp?DDFDocuments/t/G/TBTN22/BDI284.DOCX", "https://docs.wto.org/imrd/directdoc.asp?DDFDocuments/t/G/TBTN22/BDI284.DOCX")</f>
        <v>https://docs.wto.org/imrd/directdoc.asp?DDFDocuments/t/G/TBTN22/BDI284.DOCX</v>
      </c>
      <c r="P86" s="6" t="str">
        <f>HYPERLINK("https://docs.wto.org/imrd/directdoc.asp?DDFDocuments/u/G/TBTN22/BDI284.DOCX", "https://docs.wto.org/imrd/directdoc.asp?DDFDocuments/u/G/TBTN22/BDI284.DOCX")</f>
        <v>https://docs.wto.org/imrd/directdoc.asp?DDFDocuments/u/G/TBTN22/BDI284.DOCX</v>
      </c>
      <c r="Q86" s="6" t="str">
        <f>HYPERLINK("https://docs.wto.org/imrd/directdoc.asp?DDFDocuments/v/G/TBTN22/BDI284.DOCX", "https://docs.wto.org/imrd/directdoc.asp?DDFDocuments/v/G/TBTN22/BDI284.DOCX")</f>
        <v>https://docs.wto.org/imrd/directdoc.asp?DDFDocuments/v/G/TBTN22/BDI284.DOCX</v>
      </c>
    </row>
    <row r="87" spans="1:17" ht="30">
      <c r="A87" s="2" t="s">
        <v>714</v>
      </c>
      <c r="B87" s="8" t="s">
        <v>556</v>
      </c>
      <c r="C87" s="6" t="str">
        <f>HYPERLINK("https://eping.wto.org/en/Search?viewData= G/TBT/N/BDI/280, G/TBT/N/KEN/1314, G/TBT/N/RWA/714, G/TBT/N/TZA/833, G/TBT/N/UGA/1688"," G/TBT/N/BDI/280, G/TBT/N/KEN/1314, G/TBT/N/RWA/714, G/TBT/N/TZA/833, G/TBT/N/UGA/1688")</f>
        <v xml:space="preserve"> G/TBT/N/BDI/280, G/TBT/N/KEN/1314, G/TBT/N/RWA/714, G/TBT/N/TZA/833, G/TBT/N/UGA/1688</v>
      </c>
      <c r="D87" s="6" t="s">
        <v>92</v>
      </c>
      <c r="E87" s="8" t="s">
        <v>570</v>
      </c>
      <c r="F87" s="8" t="s">
        <v>571</v>
      </c>
      <c r="G87" s="6" t="s">
        <v>30</v>
      </c>
      <c r="H87" s="6" t="s">
        <v>557</v>
      </c>
      <c r="I87" s="6" t="s">
        <v>558</v>
      </c>
      <c r="J87" s="6" t="s">
        <v>23</v>
      </c>
      <c r="K87" s="6"/>
      <c r="L87" s="7">
        <v>44928</v>
      </c>
      <c r="M87" s="6" t="s">
        <v>24</v>
      </c>
      <c r="N87" s="8" t="s">
        <v>572</v>
      </c>
      <c r="O87" s="6" t="str">
        <f>HYPERLINK("https://docs.wto.org/imrd/directdoc.asp?DDFDocuments/t/G/TBTN22/BDI280.DOCX", "https://docs.wto.org/imrd/directdoc.asp?DDFDocuments/t/G/TBTN22/BDI280.DOCX")</f>
        <v>https://docs.wto.org/imrd/directdoc.asp?DDFDocuments/t/G/TBTN22/BDI280.DOCX</v>
      </c>
      <c r="P87" s="6" t="str">
        <f>HYPERLINK("https://docs.wto.org/imrd/directdoc.asp?DDFDocuments/u/G/TBTN22/BDI280.DOCX", "https://docs.wto.org/imrd/directdoc.asp?DDFDocuments/u/G/TBTN22/BDI280.DOCX")</f>
        <v>https://docs.wto.org/imrd/directdoc.asp?DDFDocuments/u/G/TBTN22/BDI280.DOCX</v>
      </c>
      <c r="Q87" s="6" t="str">
        <f>HYPERLINK("https://docs.wto.org/imrd/directdoc.asp?DDFDocuments/v/G/TBTN22/BDI280.DOCX", "https://docs.wto.org/imrd/directdoc.asp?DDFDocuments/v/G/TBTN22/BDI280.DOCX")</f>
        <v>https://docs.wto.org/imrd/directdoc.asp?DDFDocuments/v/G/TBTN22/BDI280.DOCX</v>
      </c>
    </row>
    <row r="88" spans="1:17" ht="30">
      <c r="A88" s="2" t="s">
        <v>714</v>
      </c>
      <c r="B88" s="8" t="s">
        <v>556</v>
      </c>
      <c r="C88" s="6" t="str">
        <f>HYPERLINK("https://eping.wto.org/en/Search?viewData= G/TBT/N/BDI/280, G/TBT/N/KEN/1314, G/TBT/N/RWA/714, G/TBT/N/TZA/833, G/TBT/N/UGA/1688"," G/TBT/N/BDI/280, G/TBT/N/KEN/1314, G/TBT/N/RWA/714, G/TBT/N/TZA/833, G/TBT/N/UGA/1688")</f>
        <v xml:space="preserve"> G/TBT/N/BDI/280, G/TBT/N/KEN/1314, G/TBT/N/RWA/714, G/TBT/N/TZA/833, G/TBT/N/UGA/1688</v>
      </c>
      <c r="D88" s="6" t="s">
        <v>78</v>
      </c>
      <c r="E88" s="8" t="s">
        <v>570</v>
      </c>
      <c r="F88" s="8" t="s">
        <v>571</v>
      </c>
      <c r="G88" s="6" t="s">
        <v>30</v>
      </c>
      <c r="H88" s="6" t="s">
        <v>557</v>
      </c>
      <c r="I88" s="6" t="s">
        <v>560</v>
      </c>
      <c r="J88" s="6" t="s">
        <v>23</v>
      </c>
      <c r="K88" s="6"/>
      <c r="L88" s="7">
        <v>44928</v>
      </c>
      <c r="M88" s="6" t="s">
        <v>24</v>
      </c>
      <c r="N88" s="8" t="s">
        <v>572</v>
      </c>
      <c r="O88" s="6" t="str">
        <f>HYPERLINK("https://docs.wto.org/imrd/directdoc.asp?DDFDocuments/t/G/TBTN22/BDI280.DOCX", "https://docs.wto.org/imrd/directdoc.asp?DDFDocuments/t/G/TBTN22/BDI280.DOCX")</f>
        <v>https://docs.wto.org/imrd/directdoc.asp?DDFDocuments/t/G/TBTN22/BDI280.DOCX</v>
      </c>
      <c r="P88" s="6" t="str">
        <f>HYPERLINK("https://docs.wto.org/imrd/directdoc.asp?DDFDocuments/u/G/TBTN22/BDI280.DOCX", "https://docs.wto.org/imrd/directdoc.asp?DDFDocuments/u/G/TBTN22/BDI280.DOCX")</f>
        <v>https://docs.wto.org/imrd/directdoc.asp?DDFDocuments/u/G/TBTN22/BDI280.DOCX</v>
      </c>
      <c r="Q88" s="6" t="str">
        <f>HYPERLINK("https://docs.wto.org/imrd/directdoc.asp?DDFDocuments/v/G/TBTN22/BDI280.DOCX", "https://docs.wto.org/imrd/directdoc.asp?DDFDocuments/v/G/TBTN22/BDI280.DOCX")</f>
        <v>https://docs.wto.org/imrd/directdoc.asp?DDFDocuments/v/G/TBTN22/BDI280.DOCX</v>
      </c>
    </row>
    <row r="89" spans="1:17" ht="30">
      <c r="A89" s="2" t="s">
        <v>714</v>
      </c>
      <c r="B89" s="8" t="s">
        <v>556</v>
      </c>
      <c r="C89" s="6" t="str">
        <f>HYPERLINK("https://eping.wto.org/en/Search?viewData= G/TBT/N/BDI/285, G/TBT/N/KEN/1319, G/TBT/N/RWA/719, G/TBT/N/TZA/838, G/TBT/N/UGA/1693"," G/TBT/N/BDI/285, G/TBT/N/KEN/1319, G/TBT/N/RWA/719, G/TBT/N/TZA/838, G/TBT/N/UGA/1693")</f>
        <v xml:space="preserve"> G/TBT/N/BDI/285, G/TBT/N/KEN/1319, G/TBT/N/RWA/719, G/TBT/N/TZA/838, G/TBT/N/UGA/1693</v>
      </c>
      <c r="D89" s="6" t="s">
        <v>85</v>
      </c>
      <c r="E89" s="8" t="s">
        <v>561</v>
      </c>
      <c r="F89" s="8" t="s">
        <v>562</v>
      </c>
      <c r="G89" s="6" t="s">
        <v>30</v>
      </c>
      <c r="H89" s="6" t="s">
        <v>557</v>
      </c>
      <c r="I89" s="6" t="s">
        <v>558</v>
      </c>
      <c r="J89" s="6" t="s">
        <v>23</v>
      </c>
      <c r="K89" s="6"/>
      <c r="L89" s="7">
        <v>44928</v>
      </c>
      <c r="M89" s="6" t="s">
        <v>24</v>
      </c>
      <c r="N89" s="8" t="s">
        <v>563</v>
      </c>
      <c r="O89" s="6" t="str">
        <f>HYPERLINK("https://docs.wto.org/imrd/directdoc.asp?DDFDocuments/t/G/TBTN22/BDI285.DOCX", "https://docs.wto.org/imrd/directdoc.asp?DDFDocuments/t/G/TBTN22/BDI285.DOCX")</f>
        <v>https://docs.wto.org/imrd/directdoc.asp?DDFDocuments/t/G/TBTN22/BDI285.DOCX</v>
      </c>
      <c r="P89" s="6" t="str">
        <f>HYPERLINK("https://docs.wto.org/imrd/directdoc.asp?DDFDocuments/u/G/TBTN22/BDI285.DOCX", "https://docs.wto.org/imrd/directdoc.asp?DDFDocuments/u/G/TBTN22/BDI285.DOCX")</f>
        <v>https://docs.wto.org/imrd/directdoc.asp?DDFDocuments/u/G/TBTN22/BDI285.DOCX</v>
      </c>
      <c r="Q89" s="6" t="str">
        <f>HYPERLINK("https://docs.wto.org/imrd/directdoc.asp?DDFDocuments/v/G/TBTN22/BDI285.DOCX", "https://docs.wto.org/imrd/directdoc.asp?DDFDocuments/v/G/TBTN22/BDI285.DOCX")</f>
        <v>https://docs.wto.org/imrd/directdoc.asp?DDFDocuments/v/G/TBTN22/BDI285.DOCX</v>
      </c>
    </row>
    <row r="90" spans="1:17" ht="30">
      <c r="A90" s="2" t="s">
        <v>714</v>
      </c>
      <c r="B90" s="8" t="s">
        <v>556</v>
      </c>
      <c r="C90" s="6" t="str">
        <f>HYPERLINK("https://eping.wto.org/en/Search?viewData= G/TBT/N/BDI/285, G/TBT/N/KEN/1319, G/TBT/N/RWA/719, G/TBT/N/TZA/838, G/TBT/N/UGA/1693"," G/TBT/N/BDI/285, G/TBT/N/KEN/1319, G/TBT/N/RWA/719, G/TBT/N/TZA/838, G/TBT/N/UGA/1693")</f>
        <v xml:space="preserve"> G/TBT/N/BDI/285, G/TBT/N/KEN/1319, G/TBT/N/RWA/719, G/TBT/N/TZA/838, G/TBT/N/UGA/1693</v>
      </c>
      <c r="D90" s="6" t="s">
        <v>100</v>
      </c>
      <c r="E90" s="8" t="s">
        <v>561</v>
      </c>
      <c r="F90" s="8" t="s">
        <v>562</v>
      </c>
      <c r="G90" s="6" t="s">
        <v>30</v>
      </c>
      <c r="H90" s="6" t="s">
        <v>557</v>
      </c>
      <c r="I90" s="6" t="s">
        <v>560</v>
      </c>
      <c r="J90" s="6" t="s">
        <v>23</v>
      </c>
      <c r="K90" s="6"/>
      <c r="L90" s="7">
        <v>44928</v>
      </c>
      <c r="M90" s="6" t="s">
        <v>24</v>
      </c>
      <c r="N90" s="8" t="s">
        <v>563</v>
      </c>
      <c r="O90" s="6" t="str">
        <f>HYPERLINK("https://docs.wto.org/imrd/directdoc.asp?DDFDocuments/t/G/TBTN22/BDI285.DOCX", "https://docs.wto.org/imrd/directdoc.asp?DDFDocuments/t/G/TBTN22/BDI285.DOCX")</f>
        <v>https://docs.wto.org/imrd/directdoc.asp?DDFDocuments/t/G/TBTN22/BDI285.DOCX</v>
      </c>
      <c r="P90" s="6" t="str">
        <f>HYPERLINK("https://docs.wto.org/imrd/directdoc.asp?DDFDocuments/u/G/TBTN22/BDI285.DOCX", "https://docs.wto.org/imrd/directdoc.asp?DDFDocuments/u/G/TBTN22/BDI285.DOCX")</f>
        <v>https://docs.wto.org/imrd/directdoc.asp?DDFDocuments/u/G/TBTN22/BDI285.DOCX</v>
      </c>
      <c r="Q90" s="6" t="str">
        <f>HYPERLINK("https://docs.wto.org/imrd/directdoc.asp?DDFDocuments/v/G/TBTN22/BDI285.DOCX", "https://docs.wto.org/imrd/directdoc.asp?DDFDocuments/v/G/TBTN22/BDI285.DOCX")</f>
        <v>https://docs.wto.org/imrd/directdoc.asp?DDFDocuments/v/G/TBTN22/BDI285.DOCX</v>
      </c>
    </row>
    <row r="91" spans="1:17" ht="30">
      <c r="A91" s="2" t="s">
        <v>714</v>
      </c>
      <c r="B91" s="8" t="s">
        <v>556</v>
      </c>
      <c r="C91" s="6" t="str">
        <f>HYPERLINK("https://eping.wto.org/en/Search?viewData= G/TBT/N/BDI/282, G/TBT/N/KEN/1316, G/TBT/N/RWA/716, G/TBT/N/TZA/835, G/TBT/N/UGA/1690"," G/TBT/N/BDI/282, G/TBT/N/KEN/1316, G/TBT/N/RWA/716, G/TBT/N/TZA/835, G/TBT/N/UGA/1690")</f>
        <v xml:space="preserve"> G/TBT/N/BDI/282, G/TBT/N/KEN/1316, G/TBT/N/RWA/716, G/TBT/N/TZA/835, G/TBT/N/UGA/1690</v>
      </c>
      <c r="D91" s="6" t="s">
        <v>92</v>
      </c>
      <c r="E91" s="8" t="s">
        <v>554</v>
      </c>
      <c r="F91" s="8" t="s">
        <v>555</v>
      </c>
      <c r="G91" s="6" t="s">
        <v>30</v>
      </c>
      <c r="H91" s="6" t="s">
        <v>557</v>
      </c>
      <c r="I91" s="6" t="s">
        <v>558</v>
      </c>
      <c r="J91" s="6" t="s">
        <v>23</v>
      </c>
      <c r="K91" s="6"/>
      <c r="L91" s="7">
        <v>44928</v>
      </c>
      <c r="M91" s="6" t="s">
        <v>24</v>
      </c>
      <c r="N91" s="8" t="s">
        <v>559</v>
      </c>
      <c r="O91" s="6" t="str">
        <f>HYPERLINK("https://docs.wto.org/imrd/directdoc.asp?DDFDocuments/t/G/TBTN22/BDI282.DOCX", "https://docs.wto.org/imrd/directdoc.asp?DDFDocuments/t/G/TBTN22/BDI282.DOCX")</f>
        <v>https://docs.wto.org/imrd/directdoc.asp?DDFDocuments/t/G/TBTN22/BDI282.DOCX</v>
      </c>
      <c r="P91" s="6" t="str">
        <f>HYPERLINK("https://docs.wto.org/imrd/directdoc.asp?DDFDocuments/u/G/TBTN22/BDI282.DOCX", "https://docs.wto.org/imrd/directdoc.asp?DDFDocuments/u/G/TBTN22/BDI282.DOCX")</f>
        <v>https://docs.wto.org/imrd/directdoc.asp?DDFDocuments/u/G/TBTN22/BDI282.DOCX</v>
      </c>
      <c r="Q91" s="6" t="str">
        <f>HYPERLINK("https://docs.wto.org/imrd/directdoc.asp?DDFDocuments/v/G/TBTN22/BDI282.DOCX", "https://docs.wto.org/imrd/directdoc.asp?DDFDocuments/v/G/TBTN22/BDI282.DOCX")</f>
        <v>https://docs.wto.org/imrd/directdoc.asp?DDFDocuments/v/G/TBTN22/BDI282.DOCX</v>
      </c>
    </row>
    <row r="92" spans="1:17" ht="30">
      <c r="A92" s="2" t="s">
        <v>714</v>
      </c>
      <c r="B92" s="8" t="s">
        <v>556</v>
      </c>
      <c r="C92" s="6" t="str">
        <f>HYPERLINK("https://eping.wto.org/en/Search?viewData= G/TBT/N/BDI/285, G/TBT/N/KEN/1319, G/TBT/N/RWA/719, G/TBT/N/TZA/838, G/TBT/N/UGA/1693"," G/TBT/N/BDI/285, G/TBT/N/KEN/1319, G/TBT/N/RWA/719, G/TBT/N/TZA/838, G/TBT/N/UGA/1693")</f>
        <v xml:space="preserve"> G/TBT/N/BDI/285, G/TBT/N/KEN/1319, G/TBT/N/RWA/719, G/TBT/N/TZA/838, G/TBT/N/UGA/1693</v>
      </c>
      <c r="D92" s="6" t="s">
        <v>78</v>
      </c>
      <c r="E92" s="8" t="s">
        <v>561</v>
      </c>
      <c r="F92" s="8" t="s">
        <v>562</v>
      </c>
      <c r="G92" s="6" t="s">
        <v>30</v>
      </c>
      <c r="H92" s="6" t="s">
        <v>557</v>
      </c>
      <c r="I92" s="6" t="s">
        <v>560</v>
      </c>
      <c r="J92" s="6" t="s">
        <v>23</v>
      </c>
      <c r="K92" s="6"/>
      <c r="L92" s="7">
        <v>44928</v>
      </c>
      <c r="M92" s="6" t="s">
        <v>24</v>
      </c>
      <c r="N92" s="8" t="s">
        <v>563</v>
      </c>
      <c r="O92" s="6" t="str">
        <f>HYPERLINK("https://docs.wto.org/imrd/directdoc.asp?DDFDocuments/t/G/TBTN22/BDI285.DOCX", "https://docs.wto.org/imrd/directdoc.asp?DDFDocuments/t/G/TBTN22/BDI285.DOCX")</f>
        <v>https://docs.wto.org/imrd/directdoc.asp?DDFDocuments/t/G/TBTN22/BDI285.DOCX</v>
      </c>
      <c r="P92" s="6" t="str">
        <f>HYPERLINK("https://docs.wto.org/imrd/directdoc.asp?DDFDocuments/u/G/TBTN22/BDI285.DOCX", "https://docs.wto.org/imrd/directdoc.asp?DDFDocuments/u/G/TBTN22/BDI285.DOCX")</f>
        <v>https://docs.wto.org/imrd/directdoc.asp?DDFDocuments/u/G/TBTN22/BDI285.DOCX</v>
      </c>
      <c r="Q92" s="6" t="str">
        <f>HYPERLINK("https://docs.wto.org/imrd/directdoc.asp?DDFDocuments/v/G/TBTN22/BDI285.DOCX", "https://docs.wto.org/imrd/directdoc.asp?DDFDocuments/v/G/TBTN22/BDI285.DOCX")</f>
        <v>https://docs.wto.org/imrd/directdoc.asp?DDFDocuments/v/G/TBTN22/BDI285.DOCX</v>
      </c>
    </row>
    <row r="93" spans="1:17" ht="45">
      <c r="A93" s="2" t="s">
        <v>714</v>
      </c>
      <c r="B93" s="8" t="s">
        <v>556</v>
      </c>
      <c r="C93" s="6" t="str">
        <f>HYPERLINK("https://eping.wto.org/en/Search?viewData= G/TBT/N/BDI/281, G/TBT/N/KEN/1315, G/TBT/N/RWA/715, G/TBT/N/TZA/834, G/TBT/N/UGA/1689"," G/TBT/N/BDI/281, G/TBT/N/KEN/1315, G/TBT/N/RWA/715, G/TBT/N/TZA/834, G/TBT/N/UGA/1689")</f>
        <v xml:space="preserve"> G/TBT/N/BDI/281, G/TBT/N/KEN/1315, G/TBT/N/RWA/715, G/TBT/N/TZA/834, G/TBT/N/UGA/1689</v>
      </c>
      <c r="D93" s="6" t="s">
        <v>85</v>
      </c>
      <c r="E93" s="8" t="s">
        <v>579</v>
      </c>
      <c r="F93" s="8" t="s">
        <v>580</v>
      </c>
      <c r="G93" s="6" t="s">
        <v>30</v>
      </c>
      <c r="H93" s="6" t="s">
        <v>557</v>
      </c>
      <c r="I93" s="6" t="s">
        <v>558</v>
      </c>
      <c r="J93" s="6" t="s">
        <v>23</v>
      </c>
      <c r="K93" s="6"/>
      <c r="L93" s="7">
        <v>44928</v>
      </c>
      <c r="M93" s="6" t="s">
        <v>24</v>
      </c>
      <c r="N93" s="8" t="s">
        <v>581</v>
      </c>
      <c r="O93" s="6" t="str">
        <f>HYPERLINK("https://docs.wto.org/imrd/directdoc.asp?DDFDocuments/t/G/TBTN22/BDI281.DOCX", "https://docs.wto.org/imrd/directdoc.asp?DDFDocuments/t/G/TBTN22/BDI281.DOCX")</f>
        <v>https://docs.wto.org/imrd/directdoc.asp?DDFDocuments/t/G/TBTN22/BDI281.DOCX</v>
      </c>
      <c r="P93" s="6" t="str">
        <f>HYPERLINK("https://docs.wto.org/imrd/directdoc.asp?DDFDocuments/u/G/TBTN22/BDI281.DOCX", "https://docs.wto.org/imrd/directdoc.asp?DDFDocuments/u/G/TBTN22/BDI281.DOCX")</f>
        <v>https://docs.wto.org/imrd/directdoc.asp?DDFDocuments/u/G/TBTN22/BDI281.DOCX</v>
      </c>
      <c r="Q93" s="6" t="str">
        <f>HYPERLINK("https://docs.wto.org/imrd/directdoc.asp?DDFDocuments/v/G/TBTN22/BDI281.DOCX", "https://docs.wto.org/imrd/directdoc.asp?DDFDocuments/v/G/TBTN22/BDI281.DOCX")</f>
        <v>https://docs.wto.org/imrd/directdoc.asp?DDFDocuments/v/G/TBTN22/BDI281.DOCX</v>
      </c>
    </row>
    <row r="94" spans="1:17" ht="45">
      <c r="A94" s="2" t="s">
        <v>714</v>
      </c>
      <c r="B94" s="8" t="s">
        <v>556</v>
      </c>
      <c r="C94" s="6" t="str">
        <f>HYPERLINK("https://eping.wto.org/en/Search?viewData= G/TBT/N/BDI/281, G/TBT/N/KEN/1315, G/TBT/N/RWA/715, G/TBT/N/TZA/834, G/TBT/N/UGA/1689"," G/TBT/N/BDI/281, G/TBT/N/KEN/1315, G/TBT/N/RWA/715, G/TBT/N/TZA/834, G/TBT/N/UGA/1689")</f>
        <v xml:space="preserve"> G/TBT/N/BDI/281, G/TBT/N/KEN/1315, G/TBT/N/RWA/715, G/TBT/N/TZA/834, G/TBT/N/UGA/1689</v>
      </c>
      <c r="D94" s="6" t="s">
        <v>100</v>
      </c>
      <c r="E94" s="8" t="s">
        <v>579</v>
      </c>
      <c r="F94" s="8" t="s">
        <v>580</v>
      </c>
      <c r="G94" s="6" t="s">
        <v>30</v>
      </c>
      <c r="H94" s="6" t="s">
        <v>557</v>
      </c>
      <c r="I94" s="6" t="s">
        <v>560</v>
      </c>
      <c r="J94" s="6" t="s">
        <v>23</v>
      </c>
      <c r="K94" s="6"/>
      <c r="L94" s="7">
        <v>44928</v>
      </c>
      <c r="M94" s="6" t="s">
        <v>24</v>
      </c>
      <c r="N94" s="8" t="s">
        <v>581</v>
      </c>
      <c r="O94" s="6" t="str">
        <f>HYPERLINK("https://docs.wto.org/imrd/directdoc.asp?DDFDocuments/t/G/TBTN22/BDI281.DOCX", "https://docs.wto.org/imrd/directdoc.asp?DDFDocuments/t/G/TBTN22/BDI281.DOCX")</f>
        <v>https://docs.wto.org/imrd/directdoc.asp?DDFDocuments/t/G/TBTN22/BDI281.DOCX</v>
      </c>
      <c r="P94" s="6" t="str">
        <f>HYPERLINK("https://docs.wto.org/imrd/directdoc.asp?DDFDocuments/u/G/TBTN22/BDI281.DOCX", "https://docs.wto.org/imrd/directdoc.asp?DDFDocuments/u/G/TBTN22/BDI281.DOCX")</f>
        <v>https://docs.wto.org/imrd/directdoc.asp?DDFDocuments/u/G/TBTN22/BDI281.DOCX</v>
      </c>
      <c r="Q94" s="6" t="str">
        <f>HYPERLINK("https://docs.wto.org/imrd/directdoc.asp?DDFDocuments/v/G/TBTN22/BDI281.DOCX", "https://docs.wto.org/imrd/directdoc.asp?DDFDocuments/v/G/TBTN22/BDI281.DOCX")</f>
        <v>https://docs.wto.org/imrd/directdoc.asp?DDFDocuments/v/G/TBTN22/BDI281.DOCX</v>
      </c>
    </row>
    <row r="95" spans="1:17" ht="150">
      <c r="A95" s="2" t="s">
        <v>714</v>
      </c>
      <c r="B95" s="8" t="s">
        <v>556</v>
      </c>
      <c r="C95" s="6" t="str">
        <f>HYPERLINK("https://eping.wto.org/en/Search?viewData= G/TBT/N/BDI/283, G/TBT/N/KEN/1317, G/TBT/N/RWA/717, G/TBT/N/TZA/836, G/TBT/N/UGA/1691"," G/TBT/N/BDI/283, G/TBT/N/KEN/1317, G/TBT/N/RWA/717, G/TBT/N/TZA/836, G/TBT/N/UGA/1691")</f>
        <v xml:space="preserve"> G/TBT/N/BDI/283, G/TBT/N/KEN/1317, G/TBT/N/RWA/717, G/TBT/N/TZA/836, G/TBT/N/UGA/1691</v>
      </c>
      <c r="D95" s="6" t="s">
        <v>100</v>
      </c>
      <c r="E95" s="8" t="s">
        <v>567</v>
      </c>
      <c r="F95" s="8" t="s">
        <v>568</v>
      </c>
      <c r="G95" s="6" t="s">
        <v>30</v>
      </c>
      <c r="H95" s="6" t="s">
        <v>557</v>
      </c>
      <c r="I95" s="6" t="s">
        <v>560</v>
      </c>
      <c r="J95" s="6" t="s">
        <v>23</v>
      </c>
      <c r="K95" s="6"/>
      <c r="L95" s="7">
        <v>44928</v>
      </c>
      <c r="M95" s="6" t="s">
        <v>24</v>
      </c>
      <c r="N95" s="8" t="s">
        <v>569</v>
      </c>
      <c r="O95" s="6" t="str">
        <f>HYPERLINK("https://docs.wto.org/imrd/directdoc.asp?DDFDocuments/t/G/TBTN22/BDI283.DOCX", "https://docs.wto.org/imrd/directdoc.asp?DDFDocuments/t/G/TBTN22/BDI283.DOCX")</f>
        <v>https://docs.wto.org/imrd/directdoc.asp?DDFDocuments/t/G/TBTN22/BDI283.DOCX</v>
      </c>
      <c r="P95" s="6" t="str">
        <f>HYPERLINK("https://docs.wto.org/imrd/directdoc.asp?DDFDocuments/u/G/TBTN22/BDI283.DOCX", "https://docs.wto.org/imrd/directdoc.asp?DDFDocuments/u/G/TBTN22/BDI283.DOCX")</f>
        <v>https://docs.wto.org/imrd/directdoc.asp?DDFDocuments/u/G/TBTN22/BDI283.DOCX</v>
      </c>
      <c r="Q95" s="6" t="str">
        <f>HYPERLINK("https://docs.wto.org/imrd/directdoc.asp?DDFDocuments/v/G/TBTN22/BDI283.DOCX", "https://docs.wto.org/imrd/directdoc.asp?DDFDocuments/v/G/TBTN22/BDI283.DOCX")</f>
        <v>https://docs.wto.org/imrd/directdoc.asp?DDFDocuments/v/G/TBTN22/BDI283.DOCX</v>
      </c>
    </row>
    <row r="96" spans="1:17" ht="30">
      <c r="A96" s="2" t="s">
        <v>714</v>
      </c>
      <c r="B96" s="8" t="s">
        <v>556</v>
      </c>
      <c r="C96" s="6" t="str">
        <f>HYPERLINK("https://eping.wto.org/en/Search?viewData= G/TBT/N/BDI/282, G/TBT/N/KEN/1316, G/TBT/N/RWA/716, G/TBT/N/TZA/835, G/TBT/N/UGA/1690"," G/TBT/N/BDI/282, G/TBT/N/KEN/1316, G/TBT/N/RWA/716, G/TBT/N/TZA/835, G/TBT/N/UGA/1690")</f>
        <v xml:space="preserve"> G/TBT/N/BDI/282, G/TBT/N/KEN/1316, G/TBT/N/RWA/716, G/TBT/N/TZA/835, G/TBT/N/UGA/1690</v>
      </c>
      <c r="D96" s="6" t="s">
        <v>100</v>
      </c>
      <c r="E96" s="8" t="s">
        <v>554</v>
      </c>
      <c r="F96" s="8" t="s">
        <v>555</v>
      </c>
      <c r="G96" s="6" t="s">
        <v>30</v>
      </c>
      <c r="H96" s="6" t="s">
        <v>557</v>
      </c>
      <c r="I96" s="6" t="s">
        <v>560</v>
      </c>
      <c r="J96" s="6" t="s">
        <v>23</v>
      </c>
      <c r="K96" s="6"/>
      <c r="L96" s="7">
        <v>44928</v>
      </c>
      <c r="M96" s="6" t="s">
        <v>24</v>
      </c>
      <c r="N96" s="8" t="s">
        <v>559</v>
      </c>
      <c r="O96" s="6" t="str">
        <f>HYPERLINK("https://docs.wto.org/imrd/directdoc.asp?DDFDocuments/t/G/TBTN22/BDI282.DOCX", "https://docs.wto.org/imrd/directdoc.asp?DDFDocuments/t/G/TBTN22/BDI282.DOCX")</f>
        <v>https://docs.wto.org/imrd/directdoc.asp?DDFDocuments/t/G/TBTN22/BDI282.DOCX</v>
      </c>
      <c r="P96" s="6" t="str">
        <f>HYPERLINK("https://docs.wto.org/imrd/directdoc.asp?DDFDocuments/u/G/TBTN22/BDI282.DOCX", "https://docs.wto.org/imrd/directdoc.asp?DDFDocuments/u/G/TBTN22/BDI282.DOCX")</f>
        <v>https://docs.wto.org/imrd/directdoc.asp?DDFDocuments/u/G/TBTN22/BDI282.DOCX</v>
      </c>
      <c r="Q96" s="6" t="str">
        <f>HYPERLINK("https://docs.wto.org/imrd/directdoc.asp?DDFDocuments/v/G/TBTN22/BDI282.DOCX", "https://docs.wto.org/imrd/directdoc.asp?DDFDocuments/v/G/TBTN22/BDI282.DOCX")</f>
        <v>https://docs.wto.org/imrd/directdoc.asp?DDFDocuments/v/G/TBTN22/BDI282.DOCX</v>
      </c>
    </row>
    <row r="97" spans="1:17" ht="180">
      <c r="A97" s="2" t="s">
        <v>714</v>
      </c>
      <c r="B97" s="8" t="s">
        <v>556</v>
      </c>
      <c r="C97" s="6" t="str">
        <f>HYPERLINK("https://eping.wto.org/en/Search?viewData= G/TBT/N/BDI/284, G/TBT/N/KEN/1318, G/TBT/N/RWA/718, G/TBT/N/TZA/837, G/TBT/N/UGA/1692"," G/TBT/N/BDI/284, G/TBT/N/KEN/1318, G/TBT/N/RWA/718, G/TBT/N/TZA/837, G/TBT/N/UGA/1692")</f>
        <v xml:space="preserve"> G/TBT/N/BDI/284, G/TBT/N/KEN/1318, G/TBT/N/RWA/718, G/TBT/N/TZA/837, G/TBT/N/UGA/1692</v>
      </c>
      <c r="D97" s="6" t="s">
        <v>92</v>
      </c>
      <c r="E97" s="8" t="s">
        <v>564</v>
      </c>
      <c r="F97" s="8" t="s">
        <v>565</v>
      </c>
      <c r="G97" s="6" t="s">
        <v>30</v>
      </c>
      <c r="H97" s="6" t="s">
        <v>557</v>
      </c>
      <c r="I97" s="6" t="s">
        <v>558</v>
      </c>
      <c r="J97" s="6" t="s">
        <v>23</v>
      </c>
      <c r="K97" s="6"/>
      <c r="L97" s="7">
        <v>44928</v>
      </c>
      <c r="M97" s="6" t="s">
        <v>24</v>
      </c>
      <c r="N97" s="8" t="s">
        <v>566</v>
      </c>
      <c r="O97" s="6" t="str">
        <f>HYPERLINK("https://docs.wto.org/imrd/directdoc.asp?DDFDocuments/t/G/TBTN22/BDI284.DOCX", "https://docs.wto.org/imrd/directdoc.asp?DDFDocuments/t/G/TBTN22/BDI284.DOCX")</f>
        <v>https://docs.wto.org/imrd/directdoc.asp?DDFDocuments/t/G/TBTN22/BDI284.DOCX</v>
      </c>
      <c r="P97" s="6" t="str">
        <f>HYPERLINK("https://docs.wto.org/imrd/directdoc.asp?DDFDocuments/u/G/TBTN22/BDI284.DOCX", "https://docs.wto.org/imrd/directdoc.asp?DDFDocuments/u/G/TBTN22/BDI284.DOCX")</f>
        <v>https://docs.wto.org/imrd/directdoc.asp?DDFDocuments/u/G/TBTN22/BDI284.DOCX</v>
      </c>
      <c r="Q97" s="6" t="str">
        <f>HYPERLINK("https://docs.wto.org/imrd/directdoc.asp?DDFDocuments/v/G/TBTN22/BDI284.DOCX", "https://docs.wto.org/imrd/directdoc.asp?DDFDocuments/v/G/TBTN22/BDI284.DOCX")</f>
        <v>https://docs.wto.org/imrd/directdoc.asp?DDFDocuments/v/G/TBTN22/BDI284.DOCX</v>
      </c>
    </row>
    <row r="98" spans="1:17" ht="45">
      <c r="A98" s="2" t="s">
        <v>714</v>
      </c>
      <c r="B98" s="8" t="s">
        <v>556</v>
      </c>
      <c r="C98" s="6" t="str">
        <f>HYPERLINK("https://eping.wto.org/en/Search?viewData= G/TBT/N/BDI/281, G/TBT/N/KEN/1315, G/TBT/N/RWA/715, G/TBT/N/TZA/834, G/TBT/N/UGA/1689"," G/TBT/N/BDI/281, G/TBT/N/KEN/1315, G/TBT/N/RWA/715, G/TBT/N/TZA/834, G/TBT/N/UGA/1689")</f>
        <v xml:space="preserve"> G/TBT/N/BDI/281, G/TBT/N/KEN/1315, G/TBT/N/RWA/715, G/TBT/N/TZA/834, G/TBT/N/UGA/1689</v>
      </c>
      <c r="D98" s="6" t="s">
        <v>78</v>
      </c>
      <c r="E98" s="8" t="s">
        <v>579</v>
      </c>
      <c r="F98" s="8" t="s">
        <v>580</v>
      </c>
      <c r="G98" s="6" t="s">
        <v>30</v>
      </c>
      <c r="H98" s="6" t="s">
        <v>557</v>
      </c>
      <c r="I98" s="6" t="s">
        <v>560</v>
      </c>
      <c r="J98" s="6" t="s">
        <v>23</v>
      </c>
      <c r="K98" s="6"/>
      <c r="L98" s="7">
        <v>44928</v>
      </c>
      <c r="M98" s="6" t="s">
        <v>24</v>
      </c>
      <c r="N98" s="8" t="s">
        <v>581</v>
      </c>
      <c r="O98" s="6" t="str">
        <f>HYPERLINK("https://docs.wto.org/imrd/directdoc.asp?DDFDocuments/t/G/TBTN22/BDI281.DOCX", "https://docs.wto.org/imrd/directdoc.asp?DDFDocuments/t/G/TBTN22/BDI281.DOCX")</f>
        <v>https://docs.wto.org/imrd/directdoc.asp?DDFDocuments/t/G/TBTN22/BDI281.DOCX</v>
      </c>
      <c r="P98" s="6" t="str">
        <f>HYPERLINK("https://docs.wto.org/imrd/directdoc.asp?DDFDocuments/u/G/TBTN22/BDI281.DOCX", "https://docs.wto.org/imrd/directdoc.asp?DDFDocuments/u/G/TBTN22/BDI281.DOCX")</f>
        <v>https://docs.wto.org/imrd/directdoc.asp?DDFDocuments/u/G/TBTN22/BDI281.DOCX</v>
      </c>
      <c r="Q98" s="6" t="str">
        <f>HYPERLINK("https://docs.wto.org/imrd/directdoc.asp?DDFDocuments/v/G/TBTN22/BDI281.DOCX", "https://docs.wto.org/imrd/directdoc.asp?DDFDocuments/v/G/TBTN22/BDI281.DOCX")</f>
        <v>https://docs.wto.org/imrd/directdoc.asp?DDFDocuments/v/G/TBTN22/BDI281.DOCX</v>
      </c>
    </row>
    <row r="99" spans="1:17" ht="30">
      <c r="A99" s="2" t="s">
        <v>714</v>
      </c>
      <c r="B99" s="8" t="s">
        <v>556</v>
      </c>
      <c r="C99" s="6" t="str">
        <f>HYPERLINK("https://eping.wto.org/en/Search?viewData= G/TBT/N/BDI/280, G/TBT/N/KEN/1314, G/TBT/N/RWA/714, G/TBT/N/TZA/833, G/TBT/N/UGA/1688"," G/TBT/N/BDI/280, G/TBT/N/KEN/1314, G/TBT/N/RWA/714, G/TBT/N/TZA/833, G/TBT/N/UGA/1688")</f>
        <v xml:space="preserve"> G/TBT/N/BDI/280, G/TBT/N/KEN/1314, G/TBT/N/RWA/714, G/TBT/N/TZA/833, G/TBT/N/UGA/1688</v>
      </c>
      <c r="D99" s="6" t="s">
        <v>100</v>
      </c>
      <c r="E99" s="8" t="s">
        <v>570</v>
      </c>
      <c r="F99" s="8" t="s">
        <v>571</v>
      </c>
      <c r="G99" s="6" t="s">
        <v>30</v>
      </c>
      <c r="H99" s="6" t="s">
        <v>557</v>
      </c>
      <c r="I99" s="6" t="s">
        <v>560</v>
      </c>
      <c r="J99" s="6" t="s">
        <v>23</v>
      </c>
      <c r="K99" s="6"/>
      <c r="L99" s="7">
        <v>44928</v>
      </c>
      <c r="M99" s="6" t="s">
        <v>24</v>
      </c>
      <c r="N99" s="8" t="s">
        <v>572</v>
      </c>
      <c r="O99" s="6" t="str">
        <f>HYPERLINK("https://docs.wto.org/imrd/directdoc.asp?DDFDocuments/t/G/TBTN22/BDI280.DOCX", "https://docs.wto.org/imrd/directdoc.asp?DDFDocuments/t/G/TBTN22/BDI280.DOCX")</f>
        <v>https://docs.wto.org/imrd/directdoc.asp?DDFDocuments/t/G/TBTN22/BDI280.DOCX</v>
      </c>
      <c r="P99" s="6" t="str">
        <f>HYPERLINK("https://docs.wto.org/imrd/directdoc.asp?DDFDocuments/u/G/TBTN22/BDI280.DOCX", "https://docs.wto.org/imrd/directdoc.asp?DDFDocuments/u/G/TBTN22/BDI280.DOCX")</f>
        <v>https://docs.wto.org/imrd/directdoc.asp?DDFDocuments/u/G/TBTN22/BDI280.DOCX</v>
      </c>
      <c r="Q99" s="6" t="str">
        <f>HYPERLINK("https://docs.wto.org/imrd/directdoc.asp?DDFDocuments/v/G/TBTN22/BDI280.DOCX", "https://docs.wto.org/imrd/directdoc.asp?DDFDocuments/v/G/TBTN22/BDI280.DOCX")</f>
        <v>https://docs.wto.org/imrd/directdoc.asp?DDFDocuments/v/G/TBTN22/BDI280.DOCX</v>
      </c>
    </row>
    <row r="100" spans="1:17" ht="30">
      <c r="A100" s="2" t="s">
        <v>714</v>
      </c>
      <c r="B100" s="8" t="s">
        <v>556</v>
      </c>
      <c r="C100" s="6" t="str">
        <f>HYPERLINK("https://eping.wto.org/en/Search?viewData= G/TBT/N/BDI/280, G/TBT/N/KEN/1314, G/TBT/N/RWA/714, G/TBT/N/TZA/833, G/TBT/N/UGA/1688"," G/TBT/N/BDI/280, G/TBT/N/KEN/1314, G/TBT/N/RWA/714, G/TBT/N/TZA/833, G/TBT/N/UGA/1688")</f>
        <v xml:space="preserve"> G/TBT/N/BDI/280, G/TBT/N/KEN/1314, G/TBT/N/RWA/714, G/TBT/N/TZA/833, G/TBT/N/UGA/1688</v>
      </c>
      <c r="D100" s="6" t="s">
        <v>85</v>
      </c>
      <c r="E100" s="8" t="s">
        <v>570</v>
      </c>
      <c r="F100" s="8" t="s">
        <v>571</v>
      </c>
      <c r="G100" s="6" t="s">
        <v>30</v>
      </c>
      <c r="H100" s="6" t="s">
        <v>557</v>
      </c>
      <c r="I100" s="6" t="s">
        <v>558</v>
      </c>
      <c r="J100" s="6" t="s">
        <v>23</v>
      </c>
      <c r="K100" s="6"/>
      <c r="L100" s="7">
        <v>44928</v>
      </c>
      <c r="M100" s="6" t="s">
        <v>24</v>
      </c>
      <c r="N100" s="8" t="s">
        <v>572</v>
      </c>
      <c r="O100" s="6" t="str">
        <f>HYPERLINK("https://docs.wto.org/imrd/directdoc.asp?DDFDocuments/t/G/TBTN22/BDI280.DOCX", "https://docs.wto.org/imrd/directdoc.asp?DDFDocuments/t/G/TBTN22/BDI280.DOCX")</f>
        <v>https://docs.wto.org/imrd/directdoc.asp?DDFDocuments/t/G/TBTN22/BDI280.DOCX</v>
      </c>
      <c r="P100" s="6" t="str">
        <f>HYPERLINK("https://docs.wto.org/imrd/directdoc.asp?DDFDocuments/u/G/TBTN22/BDI280.DOCX", "https://docs.wto.org/imrd/directdoc.asp?DDFDocuments/u/G/TBTN22/BDI280.DOCX")</f>
        <v>https://docs.wto.org/imrd/directdoc.asp?DDFDocuments/u/G/TBTN22/BDI280.DOCX</v>
      </c>
      <c r="Q100" s="6" t="str">
        <f>HYPERLINK("https://docs.wto.org/imrd/directdoc.asp?DDFDocuments/v/G/TBTN22/BDI280.DOCX", "https://docs.wto.org/imrd/directdoc.asp?DDFDocuments/v/G/TBTN22/BDI280.DOCX")</f>
        <v>https://docs.wto.org/imrd/directdoc.asp?DDFDocuments/v/G/TBTN22/BDI280.DOCX</v>
      </c>
    </row>
    <row r="101" spans="1:17" ht="30">
      <c r="A101" s="2" t="s">
        <v>714</v>
      </c>
      <c r="B101" s="8" t="s">
        <v>556</v>
      </c>
      <c r="C101" s="6" t="str">
        <f>HYPERLINK("https://eping.wto.org/en/Search?viewData= G/TBT/N/BDI/285, G/TBT/N/KEN/1319, G/TBT/N/RWA/719, G/TBT/N/TZA/838, G/TBT/N/UGA/1693"," G/TBT/N/BDI/285, G/TBT/N/KEN/1319, G/TBT/N/RWA/719, G/TBT/N/TZA/838, G/TBT/N/UGA/1693")</f>
        <v xml:space="preserve"> G/TBT/N/BDI/285, G/TBT/N/KEN/1319, G/TBT/N/RWA/719, G/TBT/N/TZA/838, G/TBT/N/UGA/1693</v>
      </c>
      <c r="D101" s="6" t="s">
        <v>92</v>
      </c>
      <c r="E101" s="8" t="s">
        <v>561</v>
      </c>
      <c r="F101" s="8" t="s">
        <v>562</v>
      </c>
      <c r="G101" s="6" t="s">
        <v>30</v>
      </c>
      <c r="H101" s="6" t="s">
        <v>557</v>
      </c>
      <c r="I101" s="6" t="s">
        <v>558</v>
      </c>
      <c r="J101" s="6" t="s">
        <v>23</v>
      </c>
      <c r="K101" s="6"/>
      <c r="L101" s="7">
        <v>44928</v>
      </c>
      <c r="M101" s="6" t="s">
        <v>24</v>
      </c>
      <c r="N101" s="8" t="s">
        <v>563</v>
      </c>
      <c r="O101" s="6" t="str">
        <f>HYPERLINK("https://docs.wto.org/imrd/directdoc.asp?DDFDocuments/t/G/TBTN22/BDI285.DOCX", "https://docs.wto.org/imrd/directdoc.asp?DDFDocuments/t/G/TBTN22/BDI285.DOCX")</f>
        <v>https://docs.wto.org/imrd/directdoc.asp?DDFDocuments/t/G/TBTN22/BDI285.DOCX</v>
      </c>
      <c r="P101" s="6" t="str">
        <f>HYPERLINK("https://docs.wto.org/imrd/directdoc.asp?DDFDocuments/u/G/TBTN22/BDI285.DOCX", "https://docs.wto.org/imrd/directdoc.asp?DDFDocuments/u/G/TBTN22/BDI285.DOCX")</f>
        <v>https://docs.wto.org/imrd/directdoc.asp?DDFDocuments/u/G/TBTN22/BDI285.DOCX</v>
      </c>
      <c r="Q101" s="6" t="str">
        <f>HYPERLINK("https://docs.wto.org/imrd/directdoc.asp?DDFDocuments/v/G/TBTN22/BDI285.DOCX", "https://docs.wto.org/imrd/directdoc.asp?DDFDocuments/v/G/TBTN22/BDI285.DOCX")</f>
        <v>https://docs.wto.org/imrd/directdoc.asp?DDFDocuments/v/G/TBTN22/BDI285.DOCX</v>
      </c>
    </row>
    <row r="102" spans="1:17" ht="45">
      <c r="A102" s="2" t="s">
        <v>714</v>
      </c>
      <c r="B102" s="8" t="s">
        <v>556</v>
      </c>
      <c r="C102" s="6" t="str">
        <f>HYPERLINK("https://eping.wto.org/en/Search?viewData= G/TBT/N/BDI/281, G/TBT/N/KEN/1315, G/TBT/N/RWA/715, G/TBT/N/TZA/834, G/TBT/N/UGA/1689"," G/TBT/N/BDI/281, G/TBT/N/KEN/1315, G/TBT/N/RWA/715, G/TBT/N/TZA/834, G/TBT/N/UGA/1689")</f>
        <v xml:space="preserve"> G/TBT/N/BDI/281, G/TBT/N/KEN/1315, G/TBT/N/RWA/715, G/TBT/N/TZA/834, G/TBT/N/UGA/1689</v>
      </c>
      <c r="D102" s="6" t="s">
        <v>16</v>
      </c>
      <c r="E102" s="8" t="s">
        <v>579</v>
      </c>
      <c r="F102" s="8" t="s">
        <v>580</v>
      </c>
      <c r="G102" s="6" t="s">
        <v>30</v>
      </c>
      <c r="H102" s="6" t="s">
        <v>557</v>
      </c>
      <c r="I102" s="6" t="s">
        <v>560</v>
      </c>
      <c r="J102" s="6" t="s">
        <v>23</v>
      </c>
      <c r="K102" s="6"/>
      <c r="L102" s="7">
        <v>44928</v>
      </c>
      <c r="M102" s="6" t="s">
        <v>24</v>
      </c>
      <c r="N102" s="8" t="s">
        <v>581</v>
      </c>
      <c r="O102" s="6" t="str">
        <f>HYPERLINK("https://docs.wto.org/imrd/directdoc.asp?DDFDocuments/t/G/TBTN22/BDI281.DOCX", "https://docs.wto.org/imrd/directdoc.asp?DDFDocuments/t/G/TBTN22/BDI281.DOCX")</f>
        <v>https://docs.wto.org/imrd/directdoc.asp?DDFDocuments/t/G/TBTN22/BDI281.DOCX</v>
      </c>
      <c r="P102" s="6" t="str">
        <f>HYPERLINK("https://docs.wto.org/imrd/directdoc.asp?DDFDocuments/u/G/TBTN22/BDI281.DOCX", "https://docs.wto.org/imrd/directdoc.asp?DDFDocuments/u/G/TBTN22/BDI281.DOCX")</f>
        <v>https://docs.wto.org/imrd/directdoc.asp?DDFDocuments/u/G/TBTN22/BDI281.DOCX</v>
      </c>
      <c r="Q102" s="6" t="str">
        <f>HYPERLINK("https://docs.wto.org/imrd/directdoc.asp?DDFDocuments/v/G/TBTN22/BDI281.DOCX", "https://docs.wto.org/imrd/directdoc.asp?DDFDocuments/v/G/TBTN22/BDI281.DOCX")</f>
        <v>https://docs.wto.org/imrd/directdoc.asp?DDFDocuments/v/G/TBTN22/BDI281.DOCX</v>
      </c>
    </row>
    <row r="103" spans="1:17" ht="150">
      <c r="A103" s="2" t="s">
        <v>714</v>
      </c>
      <c r="B103" s="8" t="s">
        <v>556</v>
      </c>
      <c r="C103" s="6" t="str">
        <f>HYPERLINK("https://eping.wto.org/en/Search?viewData= G/TBT/N/BDI/283, G/TBT/N/KEN/1317, G/TBT/N/RWA/717, G/TBT/N/TZA/836, G/TBT/N/UGA/1691"," G/TBT/N/BDI/283, G/TBT/N/KEN/1317, G/TBT/N/RWA/717, G/TBT/N/TZA/836, G/TBT/N/UGA/1691")</f>
        <v xml:space="preserve"> G/TBT/N/BDI/283, G/TBT/N/KEN/1317, G/TBT/N/RWA/717, G/TBT/N/TZA/836, G/TBT/N/UGA/1691</v>
      </c>
      <c r="D103" s="6" t="s">
        <v>92</v>
      </c>
      <c r="E103" s="8" t="s">
        <v>567</v>
      </c>
      <c r="F103" s="8" t="s">
        <v>568</v>
      </c>
      <c r="G103" s="6" t="s">
        <v>30</v>
      </c>
      <c r="H103" s="6" t="s">
        <v>557</v>
      </c>
      <c r="I103" s="6" t="s">
        <v>558</v>
      </c>
      <c r="J103" s="6" t="s">
        <v>23</v>
      </c>
      <c r="K103" s="6"/>
      <c r="L103" s="7">
        <v>44928</v>
      </c>
      <c r="M103" s="6" t="s">
        <v>24</v>
      </c>
      <c r="N103" s="8" t="s">
        <v>569</v>
      </c>
      <c r="O103" s="6" t="str">
        <f>HYPERLINK("https://docs.wto.org/imrd/directdoc.asp?DDFDocuments/t/G/TBTN22/BDI283.DOCX", "https://docs.wto.org/imrd/directdoc.asp?DDFDocuments/t/G/TBTN22/BDI283.DOCX")</f>
        <v>https://docs.wto.org/imrd/directdoc.asp?DDFDocuments/t/G/TBTN22/BDI283.DOCX</v>
      </c>
      <c r="P103" s="6" t="str">
        <f>HYPERLINK("https://docs.wto.org/imrd/directdoc.asp?DDFDocuments/u/G/TBTN22/BDI283.DOCX", "https://docs.wto.org/imrd/directdoc.asp?DDFDocuments/u/G/TBTN22/BDI283.DOCX")</f>
        <v>https://docs.wto.org/imrd/directdoc.asp?DDFDocuments/u/G/TBTN22/BDI283.DOCX</v>
      </c>
      <c r="Q103" s="6" t="str">
        <f>HYPERLINK("https://docs.wto.org/imrd/directdoc.asp?DDFDocuments/v/G/TBTN22/BDI283.DOCX", "https://docs.wto.org/imrd/directdoc.asp?DDFDocuments/v/G/TBTN22/BDI283.DOCX")</f>
        <v>https://docs.wto.org/imrd/directdoc.asp?DDFDocuments/v/G/TBTN22/BDI283.DOCX</v>
      </c>
    </row>
    <row r="104" spans="1:17" ht="180">
      <c r="A104" s="2" t="s">
        <v>714</v>
      </c>
      <c r="B104" s="8" t="s">
        <v>556</v>
      </c>
      <c r="C104" s="6" t="str">
        <f>HYPERLINK("https://eping.wto.org/en/Search?viewData= G/TBT/N/BDI/284, G/TBT/N/KEN/1318, G/TBT/N/RWA/718, G/TBT/N/TZA/837, G/TBT/N/UGA/1692"," G/TBT/N/BDI/284, G/TBT/N/KEN/1318, G/TBT/N/RWA/718, G/TBT/N/TZA/837, G/TBT/N/UGA/1692")</f>
        <v xml:space="preserve"> G/TBT/N/BDI/284, G/TBT/N/KEN/1318, G/TBT/N/RWA/718, G/TBT/N/TZA/837, G/TBT/N/UGA/1692</v>
      </c>
      <c r="D104" s="6" t="s">
        <v>100</v>
      </c>
      <c r="E104" s="8" t="s">
        <v>564</v>
      </c>
      <c r="F104" s="8" t="s">
        <v>565</v>
      </c>
      <c r="G104" s="6" t="s">
        <v>30</v>
      </c>
      <c r="H104" s="6" t="s">
        <v>557</v>
      </c>
      <c r="I104" s="6" t="s">
        <v>560</v>
      </c>
      <c r="J104" s="6" t="s">
        <v>23</v>
      </c>
      <c r="K104" s="6"/>
      <c r="L104" s="7">
        <v>44928</v>
      </c>
      <c r="M104" s="6" t="s">
        <v>24</v>
      </c>
      <c r="N104" s="8" t="s">
        <v>566</v>
      </c>
      <c r="O104" s="6" t="str">
        <f>HYPERLINK("https://docs.wto.org/imrd/directdoc.asp?DDFDocuments/t/G/TBTN22/BDI284.DOCX", "https://docs.wto.org/imrd/directdoc.asp?DDFDocuments/t/G/TBTN22/BDI284.DOCX")</f>
        <v>https://docs.wto.org/imrd/directdoc.asp?DDFDocuments/t/G/TBTN22/BDI284.DOCX</v>
      </c>
      <c r="P104" s="6" t="str">
        <f>HYPERLINK("https://docs.wto.org/imrd/directdoc.asp?DDFDocuments/u/G/TBTN22/BDI284.DOCX", "https://docs.wto.org/imrd/directdoc.asp?DDFDocuments/u/G/TBTN22/BDI284.DOCX")</f>
        <v>https://docs.wto.org/imrd/directdoc.asp?DDFDocuments/u/G/TBTN22/BDI284.DOCX</v>
      </c>
      <c r="Q104" s="6" t="str">
        <f>HYPERLINK("https://docs.wto.org/imrd/directdoc.asp?DDFDocuments/v/G/TBTN22/BDI284.DOCX", "https://docs.wto.org/imrd/directdoc.asp?DDFDocuments/v/G/TBTN22/BDI284.DOCX")</f>
        <v>https://docs.wto.org/imrd/directdoc.asp?DDFDocuments/v/G/TBTN22/BDI284.DOCX</v>
      </c>
    </row>
    <row r="105" spans="1:17" ht="30">
      <c r="A105" s="2" t="s">
        <v>714</v>
      </c>
      <c r="B105" s="8" t="s">
        <v>556</v>
      </c>
      <c r="C105" s="6" t="str">
        <f>HYPERLINK("https://eping.wto.org/en/Search?viewData= G/TBT/N/BDI/280, G/TBT/N/KEN/1314, G/TBT/N/RWA/714, G/TBT/N/TZA/833, G/TBT/N/UGA/1688"," G/TBT/N/BDI/280, G/TBT/N/KEN/1314, G/TBT/N/RWA/714, G/TBT/N/TZA/833, G/TBT/N/UGA/1688")</f>
        <v xml:space="preserve"> G/TBT/N/BDI/280, G/TBT/N/KEN/1314, G/TBT/N/RWA/714, G/TBT/N/TZA/833, G/TBT/N/UGA/1688</v>
      </c>
      <c r="D105" s="6" t="s">
        <v>16</v>
      </c>
      <c r="E105" s="8" t="s">
        <v>570</v>
      </c>
      <c r="F105" s="8" t="s">
        <v>571</v>
      </c>
      <c r="G105" s="6" t="s">
        <v>30</v>
      </c>
      <c r="H105" s="6" t="s">
        <v>557</v>
      </c>
      <c r="I105" s="6" t="s">
        <v>560</v>
      </c>
      <c r="J105" s="6" t="s">
        <v>23</v>
      </c>
      <c r="K105" s="6"/>
      <c r="L105" s="7">
        <v>44928</v>
      </c>
      <c r="M105" s="6" t="s">
        <v>24</v>
      </c>
      <c r="N105" s="8" t="s">
        <v>572</v>
      </c>
      <c r="O105" s="6" t="str">
        <f>HYPERLINK("https://docs.wto.org/imrd/directdoc.asp?DDFDocuments/t/G/TBTN22/BDI280.DOCX", "https://docs.wto.org/imrd/directdoc.asp?DDFDocuments/t/G/TBTN22/BDI280.DOCX")</f>
        <v>https://docs.wto.org/imrd/directdoc.asp?DDFDocuments/t/G/TBTN22/BDI280.DOCX</v>
      </c>
      <c r="P105" s="6" t="str">
        <f>HYPERLINK("https://docs.wto.org/imrd/directdoc.asp?DDFDocuments/u/G/TBTN22/BDI280.DOCX", "https://docs.wto.org/imrd/directdoc.asp?DDFDocuments/u/G/TBTN22/BDI280.DOCX")</f>
        <v>https://docs.wto.org/imrd/directdoc.asp?DDFDocuments/u/G/TBTN22/BDI280.DOCX</v>
      </c>
      <c r="Q105" s="6" t="str">
        <f>HYPERLINK("https://docs.wto.org/imrd/directdoc.asp?DDFDocuments/v/G/TBTN22/BDI280.DOCX", "https://docs.wto.org/imrd/directdoc.asp?DDFDocuments/v/G/TBTN22/BDI280.DOCX")</f>
        <v>https://docs.wto.org/imrd/directdoc.asp?DDFDocuments/v/G/TBTN22/BDI280.DOCX</v>
      </c>
    </row>
    <row r="106" spans="1:17" ht="180">
      <c r="A106" s="2" t="s">
        <v>714</v>
      </c>
      <c r="B106" s="8" t="s">
        <v>556</v>
      </c>
      <c r="C106" s="6" t="str">
        <f>HYPERLINK("https://eping.wto.org/en/Search?viewData= G/TBT/N/BDI/284, G/TBT/N/KEN/1318, G/TBT/N/RWA/718, G/TBT/N/TZA/837, G/TBT/N/UGA/1692"," G/TBT/N/BDI/284, G/TBT/N/KEN/1318, G/TBT/N/RWA/718, G/TBT/N/TZA/837, G/TBT/N/UGA/1692")</f>
        <v xml:space="preserve"> G/TBT/N/BDI/284, G/TBT/N/KEN/1318, G/TBT/N/RWA/718, G/TBT/N/TZA/837, G/TBT/N/UGA/1692</v>
      </c>
      <c r="D106" s="6" t="s">
        <v>85</v>
      </c>
      <c r="E106" s="8" t="s">
        <v>564</v>
      </c>
      <c r="F106" s="8" t="s">
        <v>565</v>
      </c>
      <c r="G106" s="6" t="s">
        <v>30</v>
      </c>
      <c r="H106" s="6" t="s">
        <v>557</v>
      </c>
      <c r="I106" s="6" t="s">
        <v>558</v>
      </c>
      <c r="J106" s="6" t="s">
        <v>23</v>
      </c>
      <c r="K106" s="6"/>
      <c r="L106" s="7">
        <v>44928</v>
      </c>
      <c r="M106" s="6" t="s">
        <v>24</v>
      </c>
      <c r="N106" s="8" t="s">
        <v>566</v>
      </c>
      <c r="O106" s="6" t="str">
        <f>HYPERLINK("https://docs.wto.org/imrd/directdoc.asp?DDFDocuments/t/G/TBTN22/BDI284.DOCX", "https://docs.wto.org/imrd/directdoc.asp?DDFDocuments/t/G/TBTN22/BDI284.DOCX")</f>
        <v>https://docs.wto.org/imrd/directdoc.asp?DDFDocuments/t/G/TBTN22/BDI284.DOCX</v>
      </c>
      <c r="P106" s="6" t="str">
        <f>HYPERLINK("https://docs.wto.org/imrd/directdoc.asp?DDFDocuments/u/G/TBTN22/BDI284.DOCX", "https://docs.wto.org/imrd/directdoc.asp?DDFDocuments/u/G/TBTN22/BDI284.DOCX")</f>
        <v>https://docs.wto.org/imrd/directdoc.asp?DDFDocuments/u/G/TBTN22/BDI284.DOCX</v>
      </c>
      <c r="Q106" s="6" t="str">
        <f>HYPERLINK("https://docs.wto.org/imrd/directdoc.asp?DDFDocuments/v/G/TBTN22/BDI284.DOCX", "https://docs.wto.org/imrd/directdoc.asp?DDFDocuments/v/G/TBTN22/BDI284.DOCX")</f>
        <v>https://docs.wto.org/imrd/directdoc.asp?DDFDocuments/v/G/TBTN22/BDI284.DOCX</v>
      </c>
    </row>
    <row r="107" spans="1:17" ht="150">
      <c r="A107" s="2" t="s">
        <v>714</v>
      </c>
      <c r="B107" s="8" t="s">
        <v>556</v>
      </c>
      <c r="C107" s="6" t="str">
        <f>HYPERLINK("https://eping.wto.org/en/Search?viewData= G/TBT/N/BDI/283, G/TBT/N/KEN/1317, G/TBT/N/RWA/717, G/TBT/N/TZA/836, G/TBT/N/UGA/1691"," G/TBT/N/BDI/283, G/TBT/N/KEN/1317, G/TBT/N/RWA/717, G/TBT/N/TZA/836, G/TBT/N/UGA/1691")</f>
        <v xml:space="preserve"> G/TBT/N/BDI/283, G/TBT/N/KEN/1317, G/TBT/N/RWA/717, G/TBT/N/TZA/836, G/TBT/N/UGA/1691</v>
      </c>
      <c r="D107" s="6" t="s">
        <v>16</v>
      </c>
      <c r="E107" s="8" t="s">
        <v>567</v>
      </c>
      <c r="F107" s="8" t="s">
        <v>568</v>
      </c>
      <c r="G107" s="6" t="s">
        <v>30</v>
      </c>
      <c r="H107" s="6" t="s">
        <v>557</v>
      </c>
      <c r="I107" s="6" t="s">
        <v>560</v>
      </c>
      <c r="J107" s="6" t="s">
        <v>23</v>
      </c>
      <c r="K107" s="6"/>
      <c r="L107" s="7">
        <v>44928</v>
      </c>
      <c r="M107" s="6" t="s">
        <v>24</v>
      </c>
      <c r="N107" s="8" t="s">
        <v>569</v>
      </c>
      <c r="O107" s="6" t="str">
        <f>HYPERLINK("https://docs.wto.org/imrd/directdoc.asp?DDFDocuments/t/G/TBTN22/BDI283.DOCX", "https://docs.wto.org/imrd/directdoc.asp?DDFDocuments/t/G/TBTN22/BDI283.DOCX")</f>
        <v>https://docs.wto.org/imrd/directdoc.asp?DDFDocuments/t/G/TBTN22/BDI283.DOCX</v>
      </c>
      <c r="P107" s="6" t="str">
        <f>HYPERLINK("https://docs.wto.org/imrd/directdoc.asp?DDFDocuments/u/G/TBTN22/BDI283.DOCX", "https://docs.wto.org/imrd/directdoc.asp?DDFDocuments/u/G/TBTN22/BDI283.DOCX")</f>
        <v>https://docs.wto.org/imrd/directdoc.asp?DDFDocuments/u/G/TBTN22/BDI283.DOCX</v>
      </c>
      <c r="Q107" s="6" t="str">
        <f>HYPERLINK("https://docs.wto.org/imrd/directdoc.asp?DDFDocuments/v/G/TBTN22/BDI283.DOCX", "https://docs.wto.org/imrd/directdoc.asp?DDFDocuments/v/G/TBTN22/BDI283.DOCX")</f>
        <v>https://docs.wto.org/imrd/directdoc.asp?DDFDocuments/v/G/TBTN22/BDI283.DOCX</v>
      </c>
    </row>
    <row r="108" spans="1:17" ht="150">
      <c r="A108" s="2" t="s">
        <v>714</v>
      </c>
      <c r="B108" s="8" t="s">
        <v>556</v>
      </c>
      <c r="C108" s="6" t="str">
        <f>HYPERLINK("https://eping.wto.org/en/Search?viewData= G/TBT/N/BDI/283, G/TBT/N/KEN/1317, G/TBT/N/RWA/717, G/TBT/N/TZA/836, G/TBT/N/UGA/1691"," G/TBT/N/BDI/283, G/TBT/N/KEN/1317, G/TBT/N/RWA/717, G/TBT/N/TZA/836, G/TBT/N/UGA/1691")</f>
        <v xml:space="preserve"> G/TBT/N/BDI/283, G/TBT/N/KEN/1317, G/TBT/N/RWA/717, G/TBT/N/TZA/836, G/TBT/N/UGA/1691</v>
      </c>
      <c r="D108" s="6" t="s">
        <v>78</v>
      </c>
      <c r="E108" s="8" t="s">
        <v>567</v>
      </c>
      <c r="F108" s="8" t="s">
        <v>568</v>
      </c>
      <c r="G108" s="6" t="s">
        <v>30</v>
      </c>
      <c r="H108" s="6" t="s">
        <v>557</v>
      </c>
      <c r="I108" s="6" t="s">
        <v>560</v>
      </c>
      <c r="J108" s="6" t="s">
        <v>23</v>
      </c>
      <c r="K108" s="6"/>
      <c r="L108" s="7">
        <v>44928</v>
      </c>
      <c r="M108" s="6" t="s">
        <v>24</v>
      </c>
      <c r="N108" s="8" t="s">
        <v>569</v>
      </c>
      <c r="O108" s="6" t="str">
        <f>HYPERLINK("https://docs.wto.org/imrd/directdoc.asp?DDFDocuments/t/G/TBTN22/BDI283.DOCX", "https://docs.wto.org/imrd/directdoc.asp?DDFDocuments/t/G/TBTN22/BDI283.DOCX")</f>
        <v>https://docs.wto.org/imrd/directdoc.asp?DDFDocuments/t/G/TBTN22/BDI283.DOCX</v>
      </c>
      <c r="P108" s="6" t="str">
        <f>HYPERLINK("https://docs.wto.org/imrd/directdoc.asp?DDFDocuments/u/G/TBTN22/BDI283.DOCX", "https://docs.wto.org/imrd/directdoc.asp?DDFDocuments/u/G/TBTN22/BDI283.DOCX")</f>
        <v>https://docs.wto.org/imrd/directdoc.asp?DDFDocuments/u/G/TBTN22/BDI283.DOCX</v>
      </c>
      <c r="Q108" s="6" t="str">
        <f>HYPERLINK("https://docs.wto.org/imrd/directdoc.asp?DDFDocuments/v/G/TBTN22/BDI283.DOCX", "https://docs.wto.org/imrd/directdoc.asp?DDFDocuments/v/G/TBTN22/BDI283.DOCX")</f>
        <v>https://docs.wto.org/imrd/directdoc.asp?DDFDocuments/v/G/TBTN22/BDI283.DOCX</v>
      </c>
    </row>
    <row r="109" spans="1:17" ht="30">
      <c r="A109" s="2" t="s">
        <v>714</v>
      </c>
      <c r="B109" s="8" t="s">
        <v>556</v>
      </c>
      <c r="C109" s="6" t="str">
        <f>HYPERLINK("https://eping.wto.org/en/Search?viewData= G/TBT/N/BDI/282, G/TBT/N/KEN/1316, G/TBT/N/RWA/716, G/TBT/N/TZA/835, G/TBT/N/UGA/1690"," G/TBT/N/BDI/282, G/TBT/N/KEN/1316, G/TBT/N/RWA/716, G/TBT/N/TZA/835, G/TBT/N/UGA/1690")</f>
        <v xml:space="preserve"> G/TBT/N/BDI/282, G/TBT/N/KEN/1316, G/TBT/N/RWA/716, G/TBT/N/TZA/835, G/TBT/N/UGA/1690</v>
      </c>
      <c r="D109" s="6" t="s">
        <v>16</v>
      </c>
      <c r="E109" s="8" t="s">
        <v>554</v>
      </c>
      <c r="F109" s="8" t="s">
        <v>555</v>
      </c>
      <c r="G109" s="6" t="s">
        <v>30</v>
      </c>
      <c r="H109" s="6" t="s">
        <v>557</v>
      </c>
      <c r="I109" s="6" t="s">
        <v>560</v>
      </c>
      <c r="J109" s="6" t="s">
        <v>23</v>
      </c>
      <c r="K109" s="6"/>
      <c r="L109" s="7">
        <v>44928</v>
      </c>
      <c r="M109" s="6" t="s">
        <v>24</v>
      </c>
      <c r="N109" s="8" t="s">
        <v>559</v>
      </c>
      <c r="O109" s="6" t="str">
        <f>HYPERLINK("https://docs.wto.org/imrd/directdoc.asp?DDFDocuments/t/G/TBTN22/BDI282.DOCX", "https://docs.wto.org/imrd/directdoc.asp?DDFDocuments/t/G/TBTN22/BDI282.DOCX")</f>
        <v>https://docs.wto.org/imrd/directdoc.asp?DDFDocuments/t/G/TBTN22/BDI282.DOCX</v>
      </c>
      <c r="P109" s="6" t="str">
        <f>HYPERLINK("https://docs.wto.org/imrd/directdoc.asp?DDFDocuments/u/G/TBTN22/BDI282.DOCX", "https://docs.wto.org/imrd/directdoc.asp?DDFDocuments/u/G/TBTN22/BDI282.DOCX")</f>
        <v>https://docs.wto.org/imrd/directdoc.asp?DDFDocuments/u/G/TBTN22/BDI282.DOCX</v>
      </c>
      <c r="Q109" s="6" t="str">
        <f>HYPERLINK("https://docs.wto.org/imrd/directdoc.asp?DDFDocuments/v/G/TBTN22/BDI282.DOCX", "https://docs.wto.org/imrd/directdoc.asp?DDFDocuments/v/G/TBTN22/BDI282.DOCX")</f>
        <v>https://docs.wto.org/imrd/directdoc.asp?DDFDocuments/v/G/TBTN22/BDI282.DOCX</v>
      </c>
    </row>
    <row r="110" spans="1:17" ht="45">
      <c r="A110" s="2" t="s">
        <v>714</v>
      </c>
      <c r="B110" s="8" t="s">
        <v>556</v>
      </c>
      <c r="C110" s="6" t="str">
        <f>HYPERLINK("https://eping.wto.org/en/Search?viewData= G/TBT/N/BDI/281, G/TBT/N/KEN/1315, G/TBT/N/RWA/715, G/TBT/N/TZA/834, G/TBT/N/UGA/1689"," G/TBT/N/BDI/281, G/TBT/N/KEN/1315, G/TBT/N/RWA/715, G/TBT/N/TZA/834, G/TBT/N/UGA/1689")</f>
        <v xml:space="preserve"> G/TBT/N/BDI/281, G/TBT/N/KEN/1315, G/TBT/N/RWA/715, G/TBT/N/TZA/834, G/TBT/N/UGA/1689</v>
      </c>
      <c r="D110" s="6" t="s">
        <v>92</v>
      </c>
      <c r="E110" s="8" t="s">
        <v>579</v>
      </c>
      <c r="F110" s="8" t="s">
        <v>580</v>
      </c>
      <c r="G110" s="6" t="s">
        <v>30</v>
      </c>
      <c r="H110" s="6" t="s">
        <v>557</v>
      </c>
      <c r="I110" s="6" t="s">
        <v>558</v>
      </c>
      <c r="J110" s="6" t="s">
        <v>23</v>
      </c>
      <c r="K110" s="6"/>
      <c r="L110" s="7">
        <v>44928</v>
      </c>
      <c r="M110" s="6" t="s">
        <v>24</v>
      </c>
      <c r="N110" s="8" t="s">
        <v>581</v>
      </c>
      <c r="O110" s="6" t="str">
        <f>HYPERLINK("https://docs.wto.org/imrd/directdoc.asp?DDFDocuments/t/G/TBTN22/BDI281.DOCX", "https://docs.wto.org/imrd/directdoc.asp?DDFDocuments/t/G/TBTN22/BDI281.DOCX")</f>
        <v>https://docs.wto.org/imrd/directdoc.asp?DDFDocuments/t/G/TBTN22/BDI281.DOCX</v>
      </c>
      <c r="P110" s="6" t="str">
        <f>HYPERLINK("https://docs.wto.org/imrd/directdoc.asp?DDFDocuments/u/G/TBTN22/BDI281.DOCX", "https://docs.wto.org/imrd/directdoc.asp?DDFDocuments/u/G/TBTN22/BDI281.DOCX")</f>
        <v>https://docs.wto.org/imrd/directdoc.asp?DDFDocuments/u/G/TBTN22/BDI281.DOCX</v>
      </c>
      <c r="Q110" s="6" t="str">
        <f>HYPERLINK("https://docs.wto.org/imrd/directdoc.asp?DDFDocuments/v/G/TBTN22/BDI281.DOCX", "https://docs.wto.org/imrd/directdoc.asp?DDFDocuments/v/G/TBTN22/BDI281.DOCX")</f>
        <v>https://docs.wto.org/imrd/directdoc.asp?DDFDocuments/v/G/TBTN22/BDI281.DOCX</v>
      </c>
    </row>
    <row r="111" spans="1:17" ht="45">
      <c r="A111" s="2" t="s">
        <v>682</v>
      </c>
      <c r="B111" s="8" t="s">
        <v>358</v>
      </c>
      <c r="C111" s="6" t="str">
        <f>HYPERLINK("https://eping.wto.org/en/Search?viewData= G/TBT/N/KEN/1324"," G/TBT/N/KEN/1324")</f>
        <v xml:space="preserve"> G/TBT/N/KEN/1324</v>
      </c>
      <c r="D111" s="6" t="s">
        <v>85</v>
      </c>
      <c r="E111" s="8" t="s">
        <v>356</v>
      </c>
      <c r="F111" s="8" t="s">
        <v>357</v>
      </c>
      <c r="G111" s="6" t="s">
        <v>30</v>
      </c>
      <c r="H111" s="6" t="s">
        <v>359</v>
      </c>
      <c r="I111" s="6" t="s">
        <v>360</v>
      </c>
      <c r="J111" s="6" t="s">
        <v>30</v>
      </c>
      <c r="K111" s="6"/>
      <c r="L111" s="7">
        <v>44938</v>
      </c>
      <c r="M111" s="6" t="s">
        <v>24</v>
      </c>
      <c r="N111" s="8" t="s">
        <v>361</v>
      </c>
      <c r="O111" s="6" t="str">
        <f>HYPERLINK("https://docs.wto.org/imrd/directdoc.asp?DDFDocuments/t/G/TBTN22/KEN1324.DOCX", "https://docs.wto.org/imrd/directdoc.asp?DDFDocuments/t/G/TBTN22/KEN1324.DOCX")</f>
        <v>https://docs.wto.org/imrd/directdoc.asp?DDFDocuments/t/G/TBTN22/KEN1324.DOCX</v>
      </c>
      <c r="P111" s="6" t="str">
        <f>HYPERLINK("https://docs.wto.org/imrd/directdoc.asp?DDFDocuments/u/G/TBTN22/KEN1324.DOCX", "https://docs.wto.org/imrd/directdoc.asp?DDFDocuments/u/G/TBTN22/KEN1324.DOCX")</f>
        <v>https://docs.wto.org/imrd/directdoc.asp?DDFDocuments/u/G/TBTN22/KEN1324.DOCX</v>
      </c>
      <c r="Q111" s="6" t="str">
        <f>HYPERLINK("https://docs.wto.org/imrd/directdoc.asp?DDFDocuments/v/G/TBTN22/KEN1324.DOCX", "https://docs.wto.org/imrd/directdoc.asp?DDFDocuments/v/G/TBTN22/KEN1324.DOCX")</f>
        <v>https://docs.wto.org/imrd/directdoc.asp?DDFDocuments/v/G/TBTN22/KEN1324.DOCX</v>
      </c>
    </row>
    <row r="112" spans="1:17" ht="45">
      <c r="A112" s="10" t="s">
        <v>662</v>
      </c>
      <c r="B112" s="8" t="s">
        <v>243</v>
      </c>
      <c r="C112" s="6" t="str">
        <f>HYPERLINK("https://eping.wto.org/en/Search?viewData= G/TBT/N/EGY/337"," G/TBT/N/EGY/337")</f>
        <v xml:space="preserve"> G/TBT/N/EGY/337</v>
      </c>
      <c r="D112" s="6" t="s">
        <v>211</v>
      </c>
      <c r="E112" s="8" t="s">
        <v>241</v>
      </c>
      <c r="F112" s="8" t="s">
        <v>242</v>
      </c>
      <c r="G112" s="6" t="s">
        <v>30</v>
      </c>
      <c r="H112" s="6" t="s">
        <v>244</v>
      </c>
      <c r="I112" s="6" t="s">
        <v>245</v>
      </c>
      <c r="J112" s="6" t="s">
        <v>30</v>
      </c>
      <c r="K112" s="6"/>
      <c r="L112" s="7">
        <v>44942</v>
      </c>
      <c r="M112" s="6" t="s">
        <v>24</v>
      </c>
      <c r="N112" s="6"/>
      <c r="O112" s="6" t="str">
        <f>HYPERLINK("https://docs.wto.org/imrd/directdoc.asp?DDFDocuments/t/G/TBTN22/EGY337.DOCX", "https://docs.wto.org/imrd/directdoc.asp?DDFDocuments/t/G/TBTN22/EGY337.DOCX")</f>
        <v>https://docs.wto.org/imrd/directdoc.asp?DDFDocuments/t/G/TBTN22/EGY337.DOCX</v>
      </c>
      <c r="P112" s="6" t="str">
        <f>HYPERLINK("https://docs.wto.org/imrd/directdoc.asp?DDFDocuments/u/G/TBTN22/EGY337.DOCX", "https://docs.wto.org/imrd/directdoc.asp?DDFDocuments/u/G/TBTN22/EGY337.DOCX")</f>
        <v>https://docs.wto.org/imrd/directdoc.asp?DDFDocuments/u/G/TBTN22/EGY337.DOCX</v>
      </c>
      <c r="Q112" s="6" t="str">
        <f>HYPERLINK("https://docs.wto.org/imrd/directdoc.asp?DDFDocuments/v/G/TBTN22/EGY337.DOCX", "https://docs.wto.org/imrd/directdoc.asp?DDFDocuments/v/G/TBTN22/EGY337.DOCX")</f>
        <v>https://docs.wto.org/imrd/directdoc.asp?DDFDocuments/v/G/TBTN22/EGY337.DOCX</v>
      </c>
    </row>
    <row r="113" spans="1:17" ht="30">
      <c r="A113" s="2" t="s">
        <v>662</v>
      </c>
      <c r="B113" s="8" t="s">
        <v>243</v>
      </c>
      <c r="C113" s="6" t="str">
        <f>HYPERLINK("https://eping.wto.org/en/Search?viewData= G/TBT/N/EGY/338"," G/TBT/N/EGY/338")</f>
        <v xml:space="preserve"> G/TBT/N/EGY/338</v>
      </c>
      <c r="D113" s="6" t="s">
        <v>211</v>
      </c>
      <c r="E113" s="8" t="s">
        <v>317</v>
      </c>
      <c r="F113" s="8" t="s">
        <v>318</v>
      </c>
      <c r="G113" s="6" t="s">
        <v>30</v>
      </c>
      <c r="H113" s="6" t="s">
        <v>244</v>
      </c>
      <c r="I113" s="6" t="s">
        <v>286</v>
      </c>
      <c r="J113" s="6" t="s">
        <v>30</v>
      </c>
      <c r="K113" s="6"/>
      <c r="L113" s="7">
        <v>44942</v>
      </c>
      <c r="M113" s="6" t="s">
        <v>24</v>
      </c>
      <c r="N113" s="6"/>
      <c r="O113" s="6" t="str">
        <f>HYPERLINK("https://docs.wto.org/imrd/directdoc.asp?DDFDocuments/t/G/TBTN22/EGY338.DOCX", "https://docs.wto.org/imrd/directdoc.asp?DDFDocuments/t/G/TBTN22/EGY338.DOCX")</f>
        <v>https://docs.wto.org/imrd/directdoc.asp?DDFDocuments/t/G/TBTN22/EGY338.DOCX</v>
      </c>
      <c r="P113" s="6" t="str">
        <f>HYPERLINK("https://docs.wto.org/imrd/directdoc.asp?DDFDocuments/u/G/TBTN22/EGY338.DOCX", "https://docs.wto.org/imrd/directdoc.asp?DDFDocuments/u/G/TBTN22/EGY338.DOCX")</f>
        <v>https://docs.wto.org/imrd/directdoc.asp?DDFDocuments/u/G/TBTN22/EGY338.DOCX</v>
      </c>
      <c r="Q113" s="6" t="str">
        <f>HYPERLINK("https://docs.wto.org/imrd/directdoc.asp?DDFDocuments/v/G/TBTN22/EGY338.DOCX", "https://docs.wto.org/imrd/directdoc.asp?DDFDocuments/v/G/TBTN22/EGY338.DOCX")</f>
        <v>https://docs.wto.org/imrd/directdoc.asp?DDFDocuments/v/G/TBTN22/EGY338.DOCX</v>
      </c>
    </row>
    <row r="114" spans="1:17" ht="180">
      <c r="A114" s="10" t="s">
        <v>649</v>
      </c>
      <c r="B114" s="8" t="s">
        <v>148</v>
      </c>
      <c r="C114" s="6" t="str">
        <f>HYPERLINK("https://eping.wto.org/en/Search?viewData= G/TBT/N/UKR/239"," G/TBT/N/UKR/239")</f>
        <v xml:space="preserve"> G/TBT/N/UKR/239</v>
      </c>
      <c r="D114" s="6" t="s">
        <v>72</v>
      </c>
      <c r="E114" s="8" t="s">
        <v>146</v>
      </c>
      <c r="F114" s="8" t="s">
        <v>147</v>
      </c>
      <c r="G114" s="6" t="s">
        <v>30</v>
      </c>
      <c r="H114" s="6" t="s">
        <v>30</v>
      </c>
      <c r="I114" s="6" t="s">
        <v>149</v>
      </c>
      <c r="J114" s="6" t="s">
        <v>30</v>
      </c>
      <c r="K114" s="6"/>
      <c r="L114" s="7">
        <v>44948</v>
      </c>
      <c r="M114" s="6" t="s">
        <v>24</v>
      </c>
      <c r="N114" s="8" t="s">
        <v>150</v>
      </c>
      <c r="O114" s="6" t="str">
        <f>HYPERLINK("https://docs.wto.org/imrd/directdoc.asp?DDFDocuments/t/G/TBTN22/UKR239.DOCX", "https://docs.wto.org/imrd/directdoc.asp?DDFDocuments/t/G/TBTN22/UKR239.DOCX")</f>
        <v>https://docs.wto.org/imrd/directdoc.asp?DDFDocuments/t/G/TBTN22/UKR239.DOCX</v>
      </c>
      <c r="P114" s="6" t="str">
        <f>HYPERLINK("https://docs.wto.org/imrd/directdoc.asp?DDFDocuments/u/G/TBTN22/UKR239.DOCX", "https://docs.wto.org/imrd/directdoc.asp?DDFDocuments/u/G/TBTN22/UKR239.DOCX")</f>
        <v>https://docs.wto.org/imrd/directdoc.asp?DDFDocuments/u/G/TBTN22/UKR239.DOCX</v>
      </c>
      <c r="Q114" s="6"/>
    </row>
    <row r="115" spans="1:17" ht="60">
      <c r="A115" s="2" t="s">
        <v>711</v>
      </c>
      <c r="B115" s="8" t="s">
        <v>541</v>
      </c>
      <c r="C115" s="6" t="str">
        <f>HYPERLINK("https://eping.wto.org/en/Search?viewData= G/TBT/N/BHR/644"," G/TBT/N/BHR/644")</f>
        <v xml:space="preserve"> G/TBT/N/BHR/644</v>
      </c>
      <c r="D115" s="6" t="s">
        <v>522</v>
      </c>
      <c r="E115" s="8" t="s">
        <v>539</v>
      </c>
      <c r="F115" s="8" t="s">
        <v>540</v>
      </c>
      <c r="G115" s="6" t="s">
        <v>30</v>
      </c>
      <c r="H115" s="6" t="s">
        <v>542</v>
      </c>
      <c r="I115" s="6" t="s">
        <v>543</v>
      </c>
      <c r="J115" s="6" t="s">
        <v>70</v>
      </c>
      <c r="K115" s="6"/>
      <c r="L115" s="7">
        <v>44929</v>
      </c>
      <c r="M115" s="6" t="s">
        <v>24</v>
      </c>
      <c r="N115" s="6"/>
      <c r="O115" s="6" t="str">
        <f>HYPERLINK("https://docs.wto.org/imrd/directdoc.asp?DDFDocuments/t/G/TBTN22/BHR644.DOCX", "https://docs.wto.org/imrd/directdoc.asp?DDFDocuments/t/G/TBTN22/BHR644.DOCX")</f>
        <v>https://docs.wto.org/imrd/directdoc.asp?DDFDocuments/t/G/TBTN22/BHR644.DOCX</v>
      </c>
      <c r="P115" s="6" t="str">
        <f>HYPERLINK("https://docs.wto.org/imrd/directdoc.asp?DDFDocuments/u/G/TBTN22/BHR644.DOCX", "https://docs.wto.org/imrd/directdoc.asp?DDFDocuments/u/G/TBTN22/BHR644.DOCX")</f>
        <v>https://docs.wto.org/imrd/directdoc.asp?DDFDocuments/u/G/TBTN22/BHR644.DOCX</v>
      </c>
      <c r="Q115" s="6" t="str">
        <f>HYPERLINK("https://docs.wto.org/imrd/directdoc.asp?DDFDocuments/v/G/TBTN22/BHR644.DOCX", "https://docs.wto.org/imrd/directdoc.asp?DDFDocuments/v/G/TBTN22/BHR644.DOCX")</f>
        <v>https://docs.wto.org/imrd/directdoc.asp?DDFDocuments/v/G/TBTN22/BHR644.DOCX</v>
      </c>
    </row>
    <row r="116" spans="1:17" ht="60">
      <c r="A116" s="2" t="s">
        <v>636</v>
      </c>
      <c r="B116" s="8" t="s">
        <v>50</v>
      </c>
      <c r="C116" s="6" t="str">
        <f>HYPERLINK("https://eping.wto.org/en/Search?viewData= G/TBT/N/TZA/860"," G/TBT/N/TZA/860")</f>
        <v xml:space="preserve"> G/TBT/N/TZA/860</v>
      </c>
      <c r="D116" s="6" t="s">
        <v>16</v>
      </c>
      <c r="E116" s="8" t="s">
        <v>48</v>
      </c>
      <c r="F116" s="8" t="s">
        <v>49</v>
      </c>
      <c r="G116" s="6" t="s">
        <v>51</v>
      </c>
      <c r="H116" s="6" t="s">
        <v>52</v>
      </c>
      <c r="I116" s="6" t="s">
        <v>22</v>
      </c>
      <c r="J116" s="6" t="s">
        <v>23</v>
      </c>
      <c r="K116" s="6"/>
      <c r="L116" s="7">
        <v>44953</v>
      </c>
      <c r="M116" s="6" t="s">
        <v>24</v>
      </c>
      <c r="N116" s="8" t="s">
        <v>53</v>
      </c>
      <c r="O116" s="6" t="str">
        <f>HYPERLINK("https://docs.wto.org/imrd/directdoc.asp?DDFDocuments/t/G/TBTN22/TZA860.DOCX", "https://docs.wto.org/imrd/directdoc.asp?DDFDocuments/t/G/TBTN22/TZA860.DOCX")</f>
        <v>https://docs.wto.org/imrd/directdoc.asp?DDFDocuments/t/G/TBTN22/TZA860.DOCX</v>
      </c>
      <c r="P116" s="6"/>
      <c r="Q116" s="6"/>
    </row>
    <row r="117" spans="1:17" ht="60">
      <c r="A117" s="10" t="s">
        <v>696</v>
      </c>
      <c r="B117" s="8" t="s">
        <v>456</v>
      </c>
      <c r="C117" s="6" t="str">
        <f>HYPERLINK("https://eping.wto.org/en/Search?viewData= G/TBT/N/BDI/287, G/TBT/N/KEN/1321, G/TBT/N/RWA/721, G/TBT/N/TZA/840, G/TBT/N/UGA/1695"," G/TBT/N/BDI/287, G/TBT/N/KEN/1321, G/TBT/N/RWA/721, G/TBT/N/TZA/840, G/TBT/N/UGA/1695")</f>
        <v xml:space="preserve"> G/TBT/N/BDI/287, G/TBT/N/KEN/1321, G/TBT/N/RWA/721, G/TBT/N/TZA/840, G/TBT/N/UGA/1695</v>
      </c>
      <c r="D117" s="6" t="s">
        <v>85</v>
      </c>
      <c r="E117" s="8" t="s">
        <v>454</v>
      </c>
      <c r="F117" s="8" t="s">
        <v>455</v>
      </c>
      <c r="G117" s="6" t="s">
        <v>457</v>
      </c>
      <c r="H117" s="6" t="s">
        <v>458</v>
      </c>
      <c r="I117" s="6" t="s">
        <v>22</v>
      </c>
      <c r="J117" s="6" t="s">
        <v>23</v>
      </c>
      <c r="K117" s="6"/>
      <c r="L117" s="7">
        <v>44934</v>
      </c>
      <c r="M117" s="6" t="s">
        <v>24</v>
      </c>
      <c r="N117" s="8" t="s">
        <v>459</v>
      </c>
      <c r="O117" s="6" t="str">
        <f>HYPERLINK("https://docs.wto.org/imrd/directdoc.asp?DDFDocuments/t/G/TBTN22/BDI287.DOCX", "https://docs.wto.org/imrd/directdoc.asp?DDFDocuments/t/G/TBTN22/BDI287.DOCX")</f>
        <v>https://docs.wto.org/imrd/directdoc.asp?DDFDocuments/t/G/TBTN22/BDI287.DOCX</v>
      </c>
      <c r="P117" s="6" t="str">
        <f>HYPERLINK("https://docs.wto.org/imrd/directdoc.asp?DDFDocuments/u/G/TBTN22/BDI287.DOCX", "https://docs.wto.org/imrd/directdoc.asp?DDFDocuments/u/G/TBTN22/BDI287.DOCX")</f>
        <v>https://docs.wto.org/imrd/directdoc.asp?DDFDocuments/u/G/TBTN22/BDI287.DOCX</v>
      </c>
      <c r="Q117" s="6" t="str">
        <f>HYPERLINK("https://docs.wto.org/imrd/directdoc.asp?DDFDocuments/v/G/TBTN22/BDI287.DOCX", "https://docs.wto.org/imrd/directdoc.asp?DDFDocuments/v/G/TBTN22/BDI287.DOCX")</f>
        <v>https://docs.wto.org/imrd/directdoc.asp?DDFDocuments/v/G/TBTN22/BDI287.DOCX</v>
      </c>
    </row>
    <row r="118" spans="1:17" ht="60">
      <c r="A118" s="10" t="s">
        <v>696</v>
      </c>
      <c r="B118" s="8" t="s">
        <v>456</v>
      </c>
      <c r="C118" s="6" t="str">
        <f>HYPERLINK("https://eping.wto.org/en/Search?viewData= G/TBT/N/BDI/287, G/TBT/N/KEN/1321, G/TBT/N/RWA/721, G/TBT/N/TZA/840, G/TBT/N/UGA/1695"," G/TBT/N/BDI/287, G/TBT/N/KEN/1321, G/TBT/N/RWA/721, G/TBT/N/TZA/840, G/TBT/N/UGA/1695")</f>
        <v xml:space="preserve"> G/TBT/N/BDI/287, G/TBT/N/KEN/1321, G/TBT/N/RWA/721, G/TBT/N/TZA/840, G/TBT/N/UGA/1695</v>
      </c>
      <c r="D118" s="6" t="s">
        <v>16</v>
      </c>
      <c r="E118" s="8" t="s">
        <v>454</v>
      </c>
      <c r="F118" s="8" t="s">
        <v>455</v>
      </c>
      <c r="G118" s="6" t="s">
        <v>457</v>
      </c>
      <c r="H118" s="6" t="s">
        <v>458</v>
      </c>
      <c r="I118" s="6" t="s">
        <v>229</v>
      </c>
      <c r="J118" s="6" t="s">
        <v>23</v>
      </c>
      <c r="K118" s="6"/>
      <c r="L118" s="7">
        <v>44934</v>
      </c>
      <c r="M118" s="6" t="s">
        <v>24</v>
      </c>
      <c r="N118" s="8" t="s">
        <v>459</v>
      </c>
      <c r="O118" s="6" t="str">
        <f>HYPERLINK("https://docs.wto.org/imrd/directdoc.asp?DDFDocuments/t/G/TBTN22/BDI287.DOCX", "https://docs.wto.org/imrd/directdoc.asp?DDFDocuments/t/G/TBTN22/BDI287.DOCX")</f>
        <v>https://docs.wto.org/imrd/directdoc.asp?DDFDocuments/t/G/TBTN22/BDI287.DOCX</v>
      </c>
      <c r="P118" s="6" t="str">
        <f>HYPERLINK("https://docs.wto.org/imrd/directdoc.asp?DDFDocuments/u/G/TBTN22/BDI287.DOCX", "https://docs.wto.org/imrd/directdoc.asp?DDFDocuments/u/G/TBTN22/BDI287.DOCX")</f>
        <v>https://docs.wto.org/imrd/directdoc.asp?DDFDocuments/u/G/TBTN22/BDI287.DOCX</v>
      </c>
      <c r="Q118" s="6" t="str">
        <f>HYPERLINK("https://docs.wto.org/imrd/directdoc.asp?DDFDocuments/v/G/TBTN22/BDI287.DOCX", "https://docs.wto.org/imrd/directdoc.asp?DDFDocuments/v/G/TBTN22/BDI287.DOCX")</f>
        <v>https://docs.wto.org/imrd/directdoc.asp?DDFDocuments/v/G/TBTN22/BDI287.DOCX</v>
      </c>
    </row>
    <row r="119" spans="1:17" ht="60">
      <c r="A119" s="10" t="s">
        <v>696</v>
      </c>
      <c r="B119" s="8" t="s">
        <v>456</v>
      </c>
      <c r="C119" s="6" t="str">
        <f>HYPERLINK("https://eping.wto.org/en/Search?viewData= G/TBT/N/BDI/287, G/TBT/N/KEN/1321, G/TBT/N/RWA/721, G/TBT/N/TZA/840, G/TBT/N/UGA/1695"," G/TBT/N/BDI/287, G/TBT/N/KEN/1321, G/TBT/N/RWA/721, G/TBT/N/TZA/840, G/TBT/N/UGA/1695")</f>
        <v xml:space="preserve"> G/TBT/N/BDI/287, G/TBT/N/KEN/1321, G/TBT/N/RWA/721, G/TBT/N/TZA/840, G/TBT/N/UGA/1695</v>
      </c>
      <c r="D119" s="6" t="s">
        <v>100</v>
      </c>
      <c r="E119" s="8" t="s">
        <v>454</v>
      </c>
      <c r="F119" s="8" t="s">
        <v>455</v>
      </c>
      <c r="G119" s="6" t="s">
        <v>457</v>
      </c>
      <c r="H119" s="6" t="s">
        <v>458</v>
      </c>
      <c r="I119" s="6" t="s">
        <v>22</v>
      </c>
      <c r="J119" s="6" t="s">
        <v>23</v>
      </c>
      <c r="K119" s="6"/>
      <c r="L119" s="7">
        <v>44934</v>
      </c>
      <c r="M119" s="6" t="s">
        <v>24</v>
      </c>
      <c r="N119" s="8" t="s">
        <v>459</v>
      </c>
      <c r="O119" s="6" t="str">
        <f>HYPERLINK("https://docs.wto.org/imrd/directdoc.asp?DDFDocuments/t/G/TBTN22/BDI287.DOCX", "https://docs.wto.org/imrd/directdoc.asp?DDFDocuments/t/G/TBTN22/BDI287.DOCX")</f>
        <v>https://docs.wto.org/imrd/directdoc.asp?DDFDocuments/t/G/TBTN22/BDI287.DOCX</v>
      </c>
      <c r="P119" s="6" t="str">
        <f>HYPERLINK("https://docs.wto.org/imrd/directdoc.asp?DDFDocuments/u/G/TBTN22/BDI287.DOCX", "https://docs.wto.org/imrd/directdoc.asp?DDFDocuments/u/G/TBTN22/BDI287.DOCX")</f>
        <v>https://docs.wto.org/imrd/directdoc.asp?DDFDocuments/u/G/TBTN22/BDI287.DOCX</v>
      </c>
      <c r="Q119" s="6" t="str">
        <f>HYPERLINK("https://docs.wto.org/imrd/directdoc.asp?DDFDocuments/v/G/TBTN22/BDI287.DOCX", "https://docs.wto.org/imrd/directdoc.asp?DDFDocuments/v/G/TBTN22/BDI287.DOCX")</f>
        <v>https://docs.wto.org/imrd/directdoc.asp?DDFDocuments/v/G/TBTN22/BDI287.DOCX</v>
      </c>
    </row>
    <row r="120" spans="1:17" ht="60">
      <c r="A120" s="10" t="s">
        <v>696</v>
      </c>
      <c r="B120" s="8" t="s">
        <v>456</v>
      </c>
      <c r="C120" s="6" t="str">
        <f>HYPERLINK("https://eping.wto.org/en/Search?viewData= G/TBT/N/BDI/287, G/TBT/N/KEN/1321, G/TBT/N/RWA/721, G/TBT/N/TZA/840, G/TBT/N/UGA/1695"," G/TBT/N/BDI/287, G/TBT/N/KEN/1321, G/TBT/N/RWA/721, G/TBT/N/TZA/840, G/TBT/N/UGA/1695")</f>
        <v xml:space="preserve"> G/TBT/N/BDI/287, G/TBT/N/KEN/1321, G/TBT/N/RWA/721, G/TBT/N/TZA/840, G/TBT/N/UGA/1695</v>
      </c>
      <c r="D120" s="6" t="s">
        <v>78</v>
      </c>
      <c r="E120" s="8" t="s">
        <v>454</v>
      </c>
      <c r="F120" s="8" t="s">
        <v>455</v>
      </c>
      <c r="G120" s="6" t="s">
        <v>457</v>
      </c>
      <c r="H120" s="6" t="s">
        <v>458</v>
      </c>
      <c r="I120" s="6" t="s">
        <v>22</v>
      </c>
      <c r="J120" s="6" t="s">
        <v>23</v>
      </c>
      <c r="K120" s="6"/>
      <c r="L120" s="7">
        <v>44934</v>
      </c>
      <c r="M120" s="6" t="s">
        <v>24</v>
      </c>
      <c r="N120" s="8" t="s">
        <v>459</v>
      </c>
      <c r="O120" s="6" t="str">
        <f>HYPERLINK("https://docs.wto.org/imrd/directdoc.asp?DDFDocuments/t/G/TBTN22/BDI287.DOCX", "https://docs.wto.org/imrd/directdoc.asp?DDFDocuments/t/G/TBTN22/BDI287.DOCX")</f>
        <v>https://docs.wto.org/imrd/directdoc.asp?DDFDocuments/t/G/TBTN22/BDI287.DOCX</v>
      </c>
      <c r="P120" s="6" t="str">
        <f>HYPERLINK("https://docs.wto.org/imrd/directdoc.asp?DDFDocuments/u/G/TBTN22/BDI287.DOCX", "https://docs.wto.org/imrd/directdoc.asp?DDFDocuments/u/G/TBTN22/BDI287.DOCX")</f>
        <v>https://docs.wto.org/imrd/directdoc.asp?DDFDocuments/u/G/TBTN22/BDI287.DOCX</v>
      </c>
      <c r="Q120" s="6" t="str">
        <f>HYPERLINK("https://docs.wto.org/imrd/directdoc.asp?DDFDocuments/v/G/TBTN22/BDI287.DOCX", "https://docs.wto.org/imrd/directdoc.asp?DDFDocuments/v/G/TBTN22/BDI287.DOCX")</f>
        <v>https://docs.wto.org/imrd/directdoc.asp?DDFDocuments/v/G/TBTN22/BDI287.DOCX</v>
      </c>
    </row>
    <row r="121" spans="1:17" ht="60">
      <c r="A121" s="10" t="s">
        <v>696</v>
      </c>
      <c r="B121" s="8" t="s">
        <v>456</v>
      </c>
      <c r="C121" s="6" t="str">
        <f>HYPERLINK("https://eping.wto.org/en/Search?viewData= G/TBT/N/BDI/287, G/TBT/N/KEN/1321, G/TBT/N/RWA/721, G/TBT/N/TZA/840, G/TBT/N/UGA/1695"," G/TBT/N/BDI/287, G/TBT/N/KEN/1321, G/TBT/N/RWA/721, G/TBT/N/TZA/840, G/TBT/N/UGA/1695")</f>
        <v xml:space="preserve"> G/TBT/N/BDI/287, G/TBT/N/KEN/1321, G/TBT/N/RWA/721, G/TBT/N/TZA/840, G/TBT/N/UGA/1695</v>
      </c>
      <c r="D121" s="6" t="s">
        <v>92</v>
      </c>
      <c r="E121" s="8" t="s">
        <v>454</v>
      </c>
      <c r="F121" s="8" t="s">
        <v>455</v>
      </c>
      <c r="G121" s="6" t="s">
        <v>457</v>
      </c>
      <c r="H121" s="6" t="s">
        <v>458</v>
      </c>
      <c r="I121" s="6" t="s">
        <v>229</v>
      </c>
      <c r="J121" s="6" t="s">
        <v>23</v>
      </c>
      <c r="K121" s="6"/>
      <c r="L121" s="7">
        <v>44934</v>
      </c>
      <c r="M121" s="6" t="s">
        <v>24</v>
      </c>
      <c r="N121" s="8" t="s">
        <v>459</v>
      </c>
      <c r="O121" s="6" t="str">
        <f>HYPERLINK("https://docs.wto.org/imrd/directdoc.asp?DDFDocuments/t/G/TBTN22/BDI287.DOCX", "https://docs.wto.org/imrd/directdoc.asp?DDFDocuments/t/G/TBTN22/BDI287.DOCX")</f>
        <v>https://docs.wto.org/imrd/directdoc.asp?DDFDocuments/t/G/TBTN22/BDI287.DOCX</v>
      </c>
      <c r="P121" s="6" t="str">
        <f>HYPERLINK("https://docs.wto.org/imrd/directdoc.asp?DDFDocuments/u/G/TBTN22/BDI287.DOCX", "https://docs.wto.org/imrd/directdoc.asp?DDFDocuments/u/G/TBTN22/BDI287.DOCX")</f>
        <v>https://docs.wto.org/imrd/directdoc.asp?DDFDocuments/u/G/TBTN22/BDI287.DOCX</v>
      </c>
      <c r="Q121" s="6" t="str">
        <f>HYPERLINK("https://docs.wto.org/imrd/directdoc.asp?DDFDocuments/v/G/TBTN22/BDI287.DOCX", "https://docs.wto.org/imrd/directdoc.asp?DDFDocuments/v/G/TBTN22/BDI287.DOCX")</f>
        <v>https://docs.wto.org/imrd/directdoc.asp?DDFDocuments/v/G/TBTN22/BDI287.DOCX</v>
      </c>
    </row>
    <row r="122" spans="1:17" ht="120">
      <c r="A122" s="10" t="s">
        <v>701</v>
      </c>
      <c r="B122" s="8" t="s">
        <v>486</v>
      </c>
      <c r="C122" s="6" t="str">
        <f>HYPERLINK("https://eping.wto.org/en/Search?viewData= G/TBT/N/USA/1940"," G/TBT/N/USA/1940")</f>
        <v xml:space="preserve"> G/TBT/N/USA/1940</v>
      </c>
      <c r="D122" s="6" t="s">
        <v>33</v>
      </c>
      <c r="E122" s="8" t="s">
        <v>484</v>
      </c>
      <c r="F122" s="8" t="s">
        <v>485</v>
      </c>
      <c r="G122" s="6" t="s">
        <v>30</v>
      </c>
      <c r="H122" s="6" t="s">
        <v>487</v>
      </c>
      <c r="I122" s="6" t="s">
        <v>488</v>
      </c>
      <c r="J122" s="6" t="s">
        <v>30</v>
      </c>
      <c r="K122" s="6"/>
      <c r="L122" s="7">
        <v>44922</v>
      </c>
      <c r="M122" s="6" t="s">
        <v>24</v>
      </c>
      <c r="N122" s="8" t="s">
        <v>489</v>
      </c>
      <c r="O122" s="6" t="str">
        <f>HYPERLINK("https://docs.wto.org/imrd/directdoc.asp?DDFDocuments/t/G/TBTN22/USA1940.DOCX", "https://docs.wto.org/imrd/directdoc.asp?DDFDocuments/t/G/TBTN22/USA1940.DOCX")</f>
        <v>https://docs.wto.org/imrd/directdoc.asp?DDFDocuments/t/G/TBTN22/USA1940.DOCX</v>
      </c>
      <c r="P122" s="6" t="str">
        <f>HYPERLINK("https://docs.wto.org/imrd/directdoc.asp?DDFDocuments/u/G/TBTN22/USA1940.DOCX", "https://docs.wto.org/imrd/directdoc.asp?DDFDocuments/u/G/TBTN22/USA1940.DOCX")</f>
        <v>https://docs.wto.org/imrd/directdoc.asp?DDFDocuments/u/G/TBTN22/USA1940.DOCX</v>
      </c>
      <c r="Q122" s="6" t="str">
        <f>HYPERLINK("https://docs.wto.org/imrd/directdoc.asp?DDFDocuments/v/G/TBTN22/USA1940.DOCX", "https://docs.wto.org/imrd/directdoc.asp?DDFDocuments/v/G/TBTN22/USA1940.DOCX")</f>
        <v>https://docs.wto.org/imrd/directdoc.asp?DDFDocuments/v/G/TBTN22/USA1940.DOCX</v>
      </c>
    </row>
    <row r="123" spans="1:17" ht="150">
      <c r="A123" s="2" t="s">
        <v>671</v>
      </c>
      <c r="B123" s="8" t="s">
        <v>292</v>
      </c>
      <c r="C123" s="6" t="str">
        <f>HYPERLINK("https://eping.wto.org/en/Search?viewData= G/TBT/N/USA/1943"," G/TBT/N/USA/1943")</f>
        <v xml:space="preserve"> G/TBT/N/USA/1943</v>
      </c>
      <c r="D123" s="6" t="s">
        <v>33</v>
      </c>
      <c r="E123" s="8" t="s">
        <v>290</v>
      </c>
      <c r="F123" s="8" t="s">
        <v>291</v>
      </c>
      <c r="G123" s="6" t="s">
        <v>30</v>
      </c>
      <c r="H123" s="6" t="s">
        <v>293</v>
      </c>
      <c r="I123" s="6" t="s">
        <v>294</v>
      </c>
      <c r="J123" s="6" t="s">
        <v>295</v>
      </c>
      <c r="K123" s="6"/>
      <c r="L123" s="7" t="s">
        <v>30</v>
      </c>
      <c r="M123" s="6" t="s">
        <v>24</v>
      </c>
      <c r="N123" s="8" t="s">
        <v>296</v>
      </c>
      <c r="O123" s="6" t="str">
        <f>HYPERLINK("https://docs.wto.org/imrd/directdoc.asp?DDFDocuments/t/G/TBTN22/USA1943.DOCX", "https://docs.wto.org/imrd/directdoc.asp?DDFDocuments/t/G/TBTN22/USA1943.DOCX")</f>
        <v>https://docs.wto.org/imrd/directdoc.asp?DDFDocuments/t/G/TBTN22/USA1943.DOCX</v>
      </c>
      <c r="P123" s="6" t="str">
        <f>HYPERLINK("https://docs.wto.org/imrd/directdoc.asp?DDFDocuments/u/G/TBTN22/USA1943.DOCX", "https://docs.wto.org/imrd/directdoc.asp?DDFDocuments/u/G/TBTN22/USA1943.DOCX")</f>
        <v>https://docs.wto.org/imrd/directdoc.asp?DDFDocuments/u/G/TBTN22/USA1943.DOCX</v>
      </c>
      <c r="Q123" s="6" t="str">
        <f>HYPERLINK("https://docs.wto.org/imrd/directdoc.asp?DDFDocuments/v/G/TBTN22/USA1943.DOCX", "https://docs.wto.org/imrd/directdoc.asp?DDFDocuments/v/G/TBTN22/USA1943.DOCX")</f>
        <v>https://docs.wto.org/imrd/directdoc.asp?DDFDocuments/v/G/TBTN22/USA1943.DOCX</v>
      </c>
    </row>
    <row r="124" spans="1:17" ht="165">
      <c r="A124" s="10" t="s">
        <v>669</v>
      </c>
      <c r="B124" s="8" t="s">
        <v>284</v>
      </c>
      <c r="C124" s="6" t="str">
        <f>HYPERLINK("https://eping.wto.org/en/Search?viewData= G/TBT/N/EGY/334"," G/TBT/N/EGY/334")</f>
        <v xml:space="preserve"> G/TBT/N/EGY/334</v>
      </c>
      <c r="D124" s="6" t="s">
        <v>211</v>
      </c>
      <c r="E124" s="8" t="s">
        <v>282</v>
      </c>
      <c r="F124" s="8" t="s">
        <v>283</v>
      </c>
      <c r="G124" s="6" t="s">
        <v>30</v>
      </c>
      <c r="H124" s="6" t="s">
        <v>285</v>
      </c>
      <c r="I124" s="6" t="s">
        <v>286</v>
      </c>
      <c r="J124" s="6" t="s">
        <v>30</v>
      </c>
      <c r="K124" s="6"/>
      <c r="L124" s="7">
        <v>44942</v>
      </c>
      <c r="M124" s="6" t="s">
        <v>24</v>
      </c>
      <c r="N124" s="6"/>
      <c r="O124" s="6" t="str">
        <f>HYPERLINK("https://docs.wto.org/imrd/directdoc.asp?DDFDocuments/t/G/TBTN22/EGY334.DOCX", "https://docs.wto.org/imrd/directdoc.asp?DDFDocuments/t/G/TBTN22/EGY334.DOCX")</f>
        <v>https://docs.wto.org/imrd/directdoc.asp?DDFDocuments/t/G/TBTN22/EGY334.DOCX</v>
      </c>
      <c r="P124" s="6" t="str">
        <f>HYPERLINK("https://docs.wto.org/imrd/directdoc.asp?DDFDocuments/u/G/TBTN22/EGY334.DOCX", "https://docs.wto.org/imrd/directdoc.asp?DDFDocuments/u/G/TBTN22/EGY334.DOCX")</f>
        <v>https://docs.wto.org/imrd/directdoc.asp?DDFDocuments/u/G/TBTN22/EGY334.DOCX</v>
      </c>
      <c r="Q124" s="6" t="str">
        <f>HYPERLINK("https://docs.wto.org/imrd/directdoc.asp?DDFDocuments/v/G/TBTN22/EGY334.DOCX", "https://docs.wto.org/imrd/directdoc.asp?DDFDocuments/v/G/TBTN22/EGY334.DOCX")</f>
        <v>https://docs.wto.org/imrd/directdoc.asp?DDFDocuments/v/G/TBTN22/EGY334.DOCX</v>
      </c>
    </row>
    <row r="125" spans="1:17" ht="30">
      <c r="A125" s="10" t="s">
        <v>653</v>
      </c>
      <c r="B125" s="8" t="s">
        <v>168</v>
      </c>
      <c r="C125" s="6" t="str">
        <f>HYPERLINK("https://eping.wto.org/en/Search?viewData= G/TBT/N/BDI/294, G/TBT/N/KEN/1329, G/TBT/N/RWA/736, G/TBT/N/TZA/852, G/TBT/N/UGA/1703"," G/TBT/N/BDI/294, G/TBT/N/KEN/1329, G/TBT/N/RWA/736, G/TBT/N/TZA/852, G/TBT/N/UGA/1703")</f>
        <v xml:space="preserve"> G/TBT/N/BDI/294, G/TBT/N/KEN/1329, G/TBT/N/RWA/736, G/TBT/N/TZA/852, G/TBT/N/UGA/1703</v>
      </c>
      <c r="D125" s="6" t="s">
        <v>85</v>
      </c>
      <c r="E125" s="8" t="s">
        <v>166</v>
      </c>
      <c r="F125" s="8" t="s">
        <v>167</v>
      </c>
      <c r="G125" s="6" t="s">
        <v>169</v>
      </c>
      <c r="H125" s="6" t="s">
        <v>170</v>
      </c>
      <c r="I125" s="6" t="s">
        <v>83</v>
      </c>
      <c r="J125" s="6" t="s">
        <v>30</v>
      </c>
      <c r="K125" s="6"/>
      <c r="L125" s="7">
        <v>44946</v>
      </c>
      <c r="M125" s="6" t="s">
        <v>24</v>
      </c>
      <c r="N125" s="8" t="s">
        <v>171</v>
      </c>
      <c r="O125" s="6" t="str">
        <f>HYPERLINK("https://docs.wto.org/imrd/directdoc.asp?DDFDocuments/t/G/TBTN22/BDI294.DOCX", "https://docs.wto.org/imrd/directdoc.asp?DDFDocuments/t/G/TBTN22/BDI294.DOCX")</f>
        <v>https://docs.wto.org/imrd/directdoc.asp?DDFDocuments/t/G/TBTN22/BDI294.DOCX</v>
      </c>
      <c r="P125" s="6" t="str">
        <f>HYPERLINK("https://docs.wto.org/imrd/directdoc.asp?DDFDocuments/u/G/TBTN22/BDI294.DOCX", "https://docs.wto.org/imrd/directdoc.asp?DDFDocuments/u/G/TBTN22/BDI294.DOCX")</f>
        <v>https://docs.wto.org/imrd/directdoc.asp?DDFDocuments/u/G/TBTN22/BDI294.DOCX</v>
      </c>
      <c r="Q125" s="6"/>
    </row>
    <row r="126" spans="1:17" ht="30">
      <c r="A126" s="10" t="s">
        <v>653</v>
      </c>
      <c r="B126" s="8" t="s">
        <v>168</v>
      </c>
      <c r="C126" s="6" t="str">
        <f>HYPERLINK("https://eping.wto.org/en/Search?viewData= G/TBT/N/BDI/294, G/TBT/N/KEN/1329, G/TBT/N/RWA/736, G/TBT/N/TZA/852, G/TBT/N/UGA/1703"," G/TBT/N/BDI/294, G/TBT/N/KEN/1329, G/TBT/N/RWA/736, G/TBT/N/TZA/852, G/TBT/N/UGA/1703")</f>
        <v xml:space="preserve"> G/TBT/N/BDI/294, G/TBT/N/KEN/1329, G/TBT/N/RWA/736, G/TBT/N/TZA/852, G/TBT/N/UGA/1703</v>
      </c>
      <c r="D126" s="6" t="s">
        <v>16</v>
      </c>
      <c r="E126" s="8" t="s">
        <v>166</v>
      </c>
      <c r="F126" s="8" t="s">
        <v>167</v>
      </c>
      <c r="G126" s="6" t="s">
        <v>169</v>
      </c>
      <c r="H126" s="6" t="s">
        <v>170</v>
      </c>
      <c r="I126" s="6" t="s">
        <v>97</v>
      </c>
      <c r="J126" s="6" t="s">
        <v>30</v>
      </c>
      <c r="K126" s="6"/>
      <c r="L126" s="7">
        <v>44946</v>
      </c>
      <c r="M126" s="6" t="s">
        <v>24</v>
      </c>
      <c r="N126" s="8" t="s">
        <v>171</v>
      </c>
      <c r="O126" s="6" t="str">
        <f>HYPERLINK("https://docs.wto.org/imrd/directdoc.asp?DDFDocuments/t/G/TBTN22/BDI294.DOCX", "https://docs.wto.org/imrd/directdoc.asp?DDFDocuments/t/G/TBTN22/BDI294.DOCX")</f>
        <v>https://docs.wto.org/imrd/directdoc.asp?DDFDocuments/t/G/TBTN22/BDI294.DOCX</v>
      </c>
      <c r="P126" s="6" t="str">
        <f>HYPERLINK("https://docs.wto.org/imrd/directdoc.asp?DDFDocuments/u/G/TBTN22/BDI294.DOCX", "https://docs.wto.org/imrd/directdoc.asp?DDFDocuments/u/G/TBTN22/BDI294.DOCX")</f>
        <v>https://docs.wto.org/imrd/directdoc.asp?DDFDocuments/u/G/TBTN22/BDI294.DOCX</v>
      </c>
      <c r="Q126" s="6"/>
    </row>
    <row r="127" spans="1:17" ht="30">
      <c r="A127" s="10" t="s">
        <v>653</v>
      </c>
      <c r="B127" s="8" t="s">
        <v>168</v>
      </c>
      <c r="C127" s="6" t="str">
        <f>HYPERLINK("https://eping.wto.org/en/Search?viewData= G/TBT/N/BDI/294, G/TBT/N/KEN/1329, G/TBT/N/RWA/736, G/TBT/N/TZA/852, G/TBT/N/UGA/1703"," G/TBT/N/BDI/294, G/TBT/N/KEN/1329, G/TBT/N/RWA/736, G/TBT/N/TZA/852, G/TBT/N/UGA/1703")</f>
        <v xml:space="preserve"> G/TBT/N/BDI/294, G/TBT/N/KEN/1329, G/TBT/N/RWA/736, G/TBT/N/TZA/852, G/TBT/N/UGA/1703</v>
      </c>
      <c r="D127" s="6" t="s">
        <v>100</v>
      </c>
      <c r="E127" s="8" t="s">
        <v>166</v>
      </c>
      <c r="F127" s="8" t="s">
        <v>167</v>
      </c>
      <c r="G127" s="6" t="s">
        <v>169</v>
      </c>
      <c r="H127" s="6" t="s">
        <v>170</v>
      </c>
      <c r="I127" s="6" t="s">
        <v>83</v>
      </c>
      <c r="J127" s="6" t="s">
        <v>30</v>
      </c>
      <c r="K127" s="6"/>
      <c r="L127" s="7">
        <v>44946</v>
      </c>
      <c r="M127" s="6" t="s">
        <v>24</v>
      </c>
      <c r="N127" s="8" t="s">
        <v>171</v>
      </c>
      <c r="O127" s="6" t="str">
        <f>HYPERLINK("https://docs.wto.org/imrd/directdoc.asp?DDFDocuments/t/G/TBTN22/BDI294.DOCX", "https://docs.wto.org/imrd/directdoc.asp?DDFDocuments/t/G/TBTN22/BDI294.DOCX")</f>
        <v>https://docs.wto.org/imrd/directdoc.asp?DDFDocuments/t/G/TBTN22/BDI294.DOCX</v>
      </c>
      <c r="P127" s="6" t="str">
        <f>HYPERLINK("https://docs.wto.org/imrd/directdoc.asp?DDFDocuments/u/G/TBTN22/BDI294.DOCX", "https://docs.wto.org/imrd/directdoc.asp?DDFDocuments/u/G/TBTN22/BDI294.DOCX")</f>
        <v>https://docs.wto.org/imrd/directdoc.asp?DDFDocuments/u/G/TBTN22/BDI294.DOCX</v>
      </c>
      <c r="Q127" s="6"/>
    </row>
    <row r="128" spans="1:17" ht="30">
      <c r="A128" s="10" t="s">
        <v>653</v>
      </c>
      <c r="B128" s="8" t="s">
        <v>168</v>
      </c>
      <c r="C128" s="6" t="str">
        <f>HYPERLINK("https://eping.wto.org/en/Search?viewData= G/TBT/N/BDI/294, G/TBT/N/KEN/1329, G/TBT/N/RWA/736, G/TBT/N/TZA/852, G/TBT/N/UGA/1703"," G/TBT/N/BDI/294, G/TBT/N/KEN/1329, G/TBT/N/RWA/736, G/TBT/N/TZA/852, G/TBT/N/UGA/1703")</f>
        <v xml:space="preserve"> G/TBT/N/BDI/294, G/TBT/N/KEN/1329, G/TBT/N/RWA/736, G/TBT/N/TZA/852, G/TBT/N/UGA/1703</v>
      </c>
      <c r="D128" s="6" t="s">
        <v>92</v>
      </c>
      <c r="E128" s="8" t="s">
        <v>166</v>
      </c>
      <c r="F128" s="8" t="s">
        <v>167</v>
      </c>
      <c r="G128" s="6" t="s">
        <v>169</v>
      </c>
      <c r="H128" s="6" t="s">
        <v>170</v>
      </c>
      <c r="I128" s="6" t="s">
        <v>97</v>
      </c>
      <c r="J128" s="6" t="s">
        <v>30</v>
      </c>
      <c r="K128" s="6"/>
      <c r="L128" s="7">
        <v>44946</v>
      </c>
      <c r="M128" s="6" t="s">
        <v>24</v>
      </c>
      <c r="N128" s="8" t="s">
        <v>171</v>
      </c>
      <c r="O128" s="6" t="str">
        <f>HYPERLINK("https://docs.wto.org/imrd/directdoc.asp?DDFDocuments/t/G/TBTN22/BDI294.DOCX", "https://docs.wto.org/imrd/directdoc.asp?DDFDocuments/t/G/TBTN22/BDI294.DOCX")</f>
        <v>https://docs.wto.org/imrd/directdoc.asp?DDFDocuments/t/G/TBTN22/BDI294.DOCX</v>
      </c>
      <c r="P128" s="6" t="str">
        <f>HYPERLINK("https://docs.wto.org/imrd/directdoc.asp?DDFDocuments/u/G/TBTN22/BDI294.DOCX", "https://docs.wto.org/imrd/directdoc.asp?DDFDocuments/u/G/TBTN22/BDI294.DOCX")</f>
        <v>https://docs.wto.org/imrd/directdoc.asp?DDFDocuments/u/G/TBTN22/BDI294.DOCX</v>
      </c>
      <c r="Q128" s="6"/>
    </row>
    <row r="129" spans="1:17" ht="30">
      <c r="A129" s="10" t="s">
        <v>653</v>
      </c>
      <c r="B129" s="8" t="s">
        <v>168</v>
      </c>
      <c r="C129" s="6" t="str">
        <f>HYPERLINK("https://eping.wto.org/en/Search?viewData= G/TBT/N/BDI/294, G/TBT/N/KEN/1329, G/TBT/N/RWA/736, G/TBT/N/TZA/852, G/TBT/N/UGA/1703"," G/TBT/N/BDI/294, G/TBT/N/KEN/1329, G/TBT/N/RWA/736, G/TBT/N/TZA/852, G/TBT/N/UGA/1703")</f>
        <v xml:space="preserve"> G/TBT/N/BDI/294, G/TBT/N/KEN/1329, G/TBT/N/RWA/736, G/TBT/N/TZA/852, G/TBT/N/UGA/1703</v>
      </c>
      <c r="D129" s="6" t="s">
        <v>78</v>
      </c>
      <c r="E129" s="8" t="s">
        <v>166</v>
      </c>
      <c r="F129" s="8" t="s">
        <v>167</v>
      </c>
      <c r="G129" s="6" t="s">
        <v>169</v>
      </c>
      <c r="H129" s="6" t="s">
        <v>170</v>
      </c>
      <c r="I129" s="6" t="s">
        <v>83</v>
      </c>
      <c r="J129" s="6" t="s">
        <v>30</v>
      </c>
      <c r="K129" s="6"/>
      <c r="L129" s="7">
        <v>44946</v>
      </c>
      <c r="M129" s="6" t="s">
        <v>24</v>
      </c>
      <c r="N129" s="8" t="s">
        <v>171</v>
      </c>
      <c r="O129" s="6" t="str">
        <f>HYPERLINK("https://docs.wto.org/imrd/directdoc.asp?DDFDocuments/t/G/TBTN22/BDI294.DOCX", "https://docs.wto.org/imrd/directdoc.asp?DDFDocuments/t/G/TBTN22/BDI294.DOCX")</f>
        <v>https://docs.wto.org/imrd/directdoc.asp?DDFDocuments/t/G/TBTN22/BDI294.DOCX</v>
      </c>
      <c r="P129" s="6" t="str">
        <f>HYPERLINK("https://docs.wto.org/imrd/directdoc.asp?DDFDocuments/u/G/TBTN22/BDI294.DOCX", "https://docs.wto.org/imrd/directdoc.asp?DDFDocuments/u/G/TBTN22/BDI294.DOCX")</f>
        <v>https://docs.wto.org/imrd/directdoc.asp?DDFDocuments/u/G/TBTN22/BDI294.DOCX</v>
      </c>
      <c r="Q129" s="6"/>
    </row>
    <row r="130" spans="1:17" ht="30">
      <c r="A130" s="2" t="s">
        <v>638</v>
      </c>
      <c r="B130" s="8" t="s">
        <v>62</v>
      </c>
      <c r="C130" s="6" t="str">
        <f>HYPERLINK("https://eping.wto.org/en/Search?viewData= G/TBT/N/TZA/862"," G/TBT/N/TZA/862")</f>
        <v xml:space="preserve"> G/TBT/N/TZA/862</v>
      </c>
      <c r="D130" s="6" t="s">
        <v>16</v>
      </c>
      <c r="E130" s="8" t="s">
        <v>60</v>
      </c>
      <c r="F130" s="8" t="s">
        <v>61</v>
      </c>
      <c r="G130" s="6" t="s">
        <v>63</v>
      </c>
      <c r="H130" s="6" t="s">
        <v>30</v>
      </c>
      <c r="I130" s="6" t="s">
        <v>22</v>
      </c>
      <c r="J130" s="6" t="s">
        <v>23</v>
      </c>
      <c r="K130" s="6"/>
      <c r="L130" s="7">
        <v>44953</v>
      </c>
      <c r="M130" s="6" t="s">
        <v>24</v>
      </c>
      <c r="N130" s="8" t="s">
        <v>64</v>
      </c>
      <c r="O130" s="6" t="str">
        <f>HYPERLINK("https://docs.wto.org/imrd/directdoc.asp?DDFDocuments/t/G/TBTN22/TZA862.DOCX", "https://docs.wto.org/imrd/directdoc.asp?DDFDocuments/t/G/TBTN22/TZA862.DOCX")</f>
        <v>https://docs.wto.org/imrd/directdoc.asp?DDFDocuments/t/G/TBTN22/TZA862.DOCX</v>
      </c>
      <c r="P130" s="6"/>
      <c r="Q130" s="6"/>
    </row>
    <row r="131" spans="1:17" ht="60">
      <c r="A131" s="10" t="s">
        <v>663</v>
      </c>
      <c r="B131" s="8" t="s">
        <v>248</v>
      </c>
      <c r="C131" s="6" t="str">
        <f>HYPERLINK("https://eping.wto.org/en/Search?viewData= G/TBT/N/EGY/331"," G/TBT/N/EGY/331")</f>
        <v xml:space="preserve"> G/TBT/N/EGY/331</v>
      </c>
      <c r="D131" s="6" t="s">
        <v>211</v>
      </c>
      <c r="E131" s="8" t="s">
        <v>246</v>
      </c>
      <c r="F131" s="8" t="s">
        <v>247</v>
      </c>
      <c r="G131" s="6" t="s">
        <v>30</v>
      </c>
      <c r="H131" s="6" t="s">
        <v>249</v>
      </c>
      <c r="I131" s="6" t="s">
        <v>245</v>
      </c>
      <c r="J131" s="6" t="s">
        <v>30</v>
      </c>
      <c r="K131" s="6"/>
      <c r="L131" s="7">
        <v>44942</v>
      </c>
      <c r="M131" s="6" t="s">
        <v>24</v>
      </c>
      <c r="N131" s="6"/>
      <c r="O131" s="6" t="str">
        <f>HYPERLINK("https://docs.wto.org/imrd/directdoc.asp?DDFDocuments/t/G/TBTN22/EGY331.DOCX", "https://docs.wto.org/imrd/directdoc.asp?DDFDocuments/t/G/TBTN22/EGY331.DOCX")</f>
        <v>https://docs.wto.org/imrd/directdoc.asp?DDFDocuments/t/G/TBTN22/EGY331.DOCX</v>
      </c>
      <c r="P131" s="6" t="str">
        <f>HYPERLINK("https://docs.wto.org/imrd/directdoc.asp?DDFDocuments/u/G/TBTN22/EGY331.DOCX", "https://docs.wto.org/imrd/directdoc.asp?DDFDocuments/u/G/TBTN22/EGY331.DOCX")</f>
        <v>https://docs.wto.org/imrd/directdoc.asp?DDFDocuments/u/G/TBTN22/EGY331.DOCX</v>
      </c>
      <c r="Q131" s="6" t="str">
        <f>HYPERLINK("https://docs.wto.org/imrd/directdoc.asp?DDFDocuments/v/G/TBTN22/EGY331.DOCX", "https://docs.wto.org/imrd/directdoc.asp?DDFDocuments/v/G/TBTN22/EGY331.DOCX")</f>
        <v>https://docs.wto.org/imrd/directdoc.asp?DDFDocuments/v/G/TBTN22/EGY331.DOCX</v>
      </c>
    </row>
    <row r="132" spans="1:17" ht="225">
      <c r="A132" s="2" t="s">
        <v>673</v>
      </c>
      <c r="B132" s="8" t="s">
        <v>304</v>
      </c>
      <c r="C132" s="6" t="str">
        <f>HYPERLINK("https://eping.wto.org/en/Search?viewData= G/TBT/N/EGY/336"," G/TBT/N/EGY/336")</f>
        <v xml:space="preserve"> G/TBT/N/EGY/336</v>
      </c>
      <c r="D132" s="6" t="s">
        <v>211</v>
      </c>
      <c r="E132" s="8" t="s">
        <v>302</v>
      </c>
      <c r="F132" s="8" t="s">
        <v>303</v>
      </c>
      <c r="G132" s="6" t="s">
        <v>30</v>
      </c>
      <c r="H132" s="6" t="s">
        <v>305</v>
      </c>
      <c r="I132" s="6" t="s">
        <v>240</v>
      </c>
      <c r="J132" s="6" t="s">
        <v>30</v>
      </c>
      <c r="K132" s="6"/>
      <c r="L132" s="7">
        <v>44942</v>
      </c>
      <c r="M132" s="6" t="s">
        <v>24</v>
      </c>
      <c r="N132" s="6"/>
      <c r="O132" s="6" t="str">
        <f>HYPERLINK("https://docs.wto.org/imrd/directdoc.asp?DDFDocuments/t/G/TBTN22/EGY336.DOCX", "https://docs.wto.org/imrd/directdoc.asp?DDFDocuments/t/G/TBTN22/EGY336.DOCX")</f>
        <v>https://docs.wto.org/imrd/directdoc.asp?DDFDocuments/t/G/TBTN22/EGY336.DOCX</v>
      </c>
      <c r="P132" s="6" t="str">
        <f>HYPERLINK("https://docs.wto.org/imrd/directdoc.asp?DDFDocuments/u/G/TBTN22/EGY336.DOCX", "https://docs.wto.org/imrd/directdoc.asp?DDFDocuments/u/G/TBTN22/EGY336.DOCX")</f>
        <v>https://docs.wto.org/imrd/directdoc.asp?DDFDocuments/u/G/TBTN22/EGY336.DOCX</v>
      </c>
      <c r="Q132" s="6" t="str">
        <f>HYPERLINK("https://docs.wto.org/imrd/directdoc.asp?DDFDocuments/v/G/TBTN22/EGY336.DOCX", "https://docs.wto.org/imrd/directdoc.asp?DDFDocuments/v/G/TBTN22/EGY336.DOCX")</f>
        <v>https://docs.wto.org/imrd/directdoc.asp?DDFDocuments/v/G/TBTN22/EGY336.DOCX</v>
      </c>
    </row>
    <row r="133" spans="1:17" ht="45">
      <c r="A133" s="10" t="s">
        <v>660</v>
      </c>
      <c r="B133" s="8" t="s">
        <v>233</v>
      </c>
      <c r="C133" s="6" t="str">
        <f>HYPERLINK("https://eping.wto.org/en/Search?viewData= G/TBT/N/BDI/291, G/TBT/N/KEN/1326, G/TBT/N/RWA/728, G/TBT/N/TZA/849, G/TBT/N/UGA/1700"," G/TBT/N/BDI/291, G/TBT/N/KEN/1326, G/TBT/N/RWA/728, G/TBT/N/TZA/849, G/TBT/N/UGA/1700")</f>
        <v xml:space="preserve"> G/TBT/N/BDI/291, G/TBT/N/KEN/1326, G/TBT/N/RWA/728, G/TBT/N/TZA/849, G/TBT/N/UGA/1700</v>
      </c>
      <c r="D133" s="6" t="s">
        <v>16</v>
      </c>
      <c r="E133" s="8" t="s">
        <v>231</v>
      </c>
      <c r="F133" s="8" t="s">
        <v>232</v>
      </c>
      <c r="G133" s="6" t="s">
        <v>234</v>
      </c>
      <c r="H133" s="6" t="s">
        <v>221</v>
      </c>
      <c r="I133" s="6" t="s">
        <v>229</v>
      </c>
      <c r="J133" s="6" t="s">
        <v>23</v>
      </c>
      <c r="K133" s="6"/>
      <c r="L133" s="7">
        <v>44942</v>
      </c>
      <c r="M133" s="6" t="s">
        <v>24</v>
      </c>
      <c r="N133" s="8" t="s">
        <v>235</v>
      </c>
      <c r="O133" s="6" t="str">
        <f>HYPERLINK("https://docs.wto.org/imrd/directdoc.asp?DDFDocuments/t/G/TBTN22/BDI291.DOCX", "https://docs.wto.org/imrd/directdoc.asp?DDFDocuments/t/G/TBTN22/BDI291.DOCX")</f>
        <v>https://docs.wto.org/imrd/directdoc.asp?DDFDocuments/t/G/TBTN22/BDI291.DOCX</v>
      </c>
      <c r="P133" s="6" t="str">
        <f>HYPERLINK("https://docs.wto.org/imrd/directdoc.asp?DDFDocuments/u/G/TBTN22/BDI291.DOCX", "https://docs.wto.org/imrd/directdoc.asp?DDFDocuments/u/G/TBTN22/BDI291.DOCX")</f>
        <v>https://docs.wto.org/imrd/directdoc.asp?DDFDocuments/u/G/TBTN22/BDI291.DOCX</v>
      </c>
      <c r="Q133" s="6" t="str">
        <f>HYPERLINK("https://docs.wto.org/imrd/directdoc.asp?DDFDocuments/v/G/TBTN22/BDI291.DOCX", "https://docs.wto.org/imrd/directdoc.asp?DDFDocuments/v/G/TBTN22/BDI291.DOCX")</f>
        <v>https://docs.wto.org/imrd/directdoc.asp?DDFDocuments/v/G/TBTN22/BDI291.DOCX</v>
      </c>
    </row>
    <row r="134" spans="1:17" ht="45">
      <c r="A134" s="10" t="s">
        <v>660</v>
      </c>
      <c r="B134" s="8" t="s">
        <v>233</v>
      </c>
      <c r="C134" s="6" t="str">
        <f>HYPERLINK("https://eping.wto.org/en/Search?viewData= G/TBT/N/BDI/291, G/TBT/N/KEN/1326, G/TBT/N/RWA/728, G/TBT/N/TZA/849, G/TBT/N/UGA/1700"," G/TBT/N/BDI/291, G/TBT/N/KEN/1326, G/TBT/N/RWA/728, G/TBT/N/TZA/849, G/TBT/N/UGA/1700")</f>
        <v xml:space="preserve"> G/TBT/N/BDI/291, G/TBT/N/KEN/1326, G/TBT/N/RWA/728, G/TBT/N/TZA/849, G/TBT/N/UGA/1700</v>
      </c>
      <c r="D134" s="6" t="s">
        <v>78</v>
      </c>
      <c r="E134" s="8" t="s">
        <v>231</v>
      </c>
      <c r="F134" s="8" t="s">
        <v>232</v>
      </c>
      <c r="G134" s="6" t="s">
        <v>234</v>
      </c>
      <c r="H134" s="6" t="s">
        <v>221</v>
      </c>
      <c r="I134" s="6" t="s">
        <v>22</v>
      </c>
      <c r="J134" s="6" t="s">
        <v>23</v>
      </c>
      <c r="K134" s="6"/>
      <c r="L134" s="7">
        <v>44942</v>
      </c>
      <c r="M134" s="6" t="s">
        <v>24</v>
      </c>
      <c r="N134" s="8" t="s">
        <v>235</v>
      </c>
      <c r="O134" s="6" t="str">
        <f>HYPERLINK("https://docs.wto.org/imrd/directdoc.asp?DDFDocuments/t/G/TBTN22/BDI291.DOCX", "https://docs.wto.org/imrd/directdoc.asp?DDFDocuments/t/G/TBTN22/BDI291.DOCX")</f>
        <v>https://docs.wto.org/imrd/directdoc.asp?DDFDocuments/t/G/TBTN22/BDI291.DOCX</v>
      </c>
      <c r="P134" s="6" t="str">
        <f>HYPERLINK("https://docs.wto.org/imrd/directdoc.asp?DDFDocuments/u/G/TBTN22/BDI291.DOCX", "https://docs.wto.org/imrd/directdoc.asp?DDFDocuments/u/G/TBTN22/BDI291.DOCX")</f>
        <v>https://docs.wto.org/imrd/directdoc.asp?DDFDocuments/u/G/TBTN22/BDI291.DOCX</v>
      </c>
      <c r="Q134" s="6" t="str">
        <f>HYPERLINK("https://docs.wto.org/imrd/directdoc.asp?DDFDocuments/v/G/TBTN22/BDI291.DOCX", "https://docs.wto.org/imrd/directdoc.asp?DDFDocuments/v/G/TBTN22/BDI291.DOCX")</f>
        <v>https://docs.wto.org/imrd/directdoc.asp?DDFDocuments/v/G/TBTN22/BDI291.DOCX</v>
      </c>
    </row>
    <row r="135" spans="1:17" ht="45">
      <c r="A135" s="10" t="s">
        <v>660</v>
      </c>
      <c r="B135" s="8" t="s">
        <v>233</v>
      </c>
      <c r="C135" s="6" t="str">
        <f>HYPERLINK("https://eping.wto.org/en/Search?viewData= G/TBT/N/BDI/291, G/TBT/N/KEN/1326, G/TBT/N/RWA/728, G/TBT/N/TZA/849, G/TBT/N/UGA/1700"," G/TBT/N/BDI/291, G/TBT/N/KEN/1326, G/TBT/N/RWA/728, G/TBT/N/TZA/849, G/TBT/N/UGA/1700")</f>
        <v xml:space="preserve"> G/TBT/N/BDI/291, G/TBT/N/KEN/1326, G/TBT/N/RWA/728, G/TBT/N/TZA/849, G/TBT/N/UGA/1700</v>
      </c>
      <c r="D135" s="6" t="s">
        <v>100</v>
      </c>
      <c r="E135" s="8" t="s">
        <v>231</v>
      </c>
      <c r="F135" s="8" t="s">
        <v>232</v>
      </c>
      <c r="G135" s="6" t="s">
        <v>234</v>
      </c>
      <c r="H135" s="6" t="s">
        <v>221</v>
      </c>
      <c r="I135" s="6" t="s">
        <v>22</v>
      </c>
      <c r="J135" s="6" t="s">
        <v>23</v>
      </c>
      <c r="K135" s="6"/>
      <c r="L135" s="7">
        <v>44942</v>
      </c>
      <c r="M135" s="6" t="s">
        <v>24</v>
      </c>
      <c r="N135" s="8" t="s">
        <v>235</v>
      </c>
      <c r="O135" s="6" t="str">
        <f>HYPERLINK("https://docs.wto.org/imrd/directdoc.asp?DDFDocuments/t/G/TBTN22/BDI291.DOCX", "https://docs.wto.org/imrd/directdoc.asp?DDFDocuments/t/G/TBTN22/BDI291.DOCX")</f>
        <v>https://docs.wto.org/imrd/directdoc.asp?DDFDocuments/t/G/TBTN22/BDI291.DOCX</v>
      </c>
      <c r="P135" s="6" t="str">
        <f>HYPERLINK("https://docs.wto.org/imrd/directdoc.asp?DDFDocuments/u/G/TBTN22/BDI291.DOCX", "https://docs.wto.org/imrd/directdoc.asp?DDFDocuments/u/G/TBTN22/BDI291.DOCX")</f>
        <v>https://docs.wto.org/imrd/directdoc.asp?DDFDocuments/u/G/TBTN22/BDI291.DOCX</v>
      </c>
      <c r="Q135" s="6" t="str">
        <f>HYPERLINK("https://docs.wto.org/imrd/directdoc.asp?DDFDocuments/v/G/TBTN22/BDI291.DOCX", "https://docs.wto.org/imrd/directdoc.asp?DDFDocuments/v/G/TBTN22/BDI291.DOCX")</f>
        <v>https://docs.wto.org/imrd/directdoc.asp?DDFDocuments/v/G/TBTN22/BDI291.DOCX</v>
      </c>
    </row>
    <row r="136" spans="1:17" ht="45">
      <c r="A136" s="2" t="s">
        <v>660</v>
      </c>
      <c r="B136" s="8" t="s">
        <v>233</v>
      </c>
      <c r="C136" s="6" t="str">
        <f>HYPERLINK("https://eping.wto.org/en/Search?viewData= G/TBT/N/BDI/291, G/TBT/N/KEN/1326, G/TBT/N/RWA/728, G/TBT/N/TZA/849, G/TBT/N/UGA/1700"," G/TBT/N/BDI/291, G/TBT/N/KEN/1326, G/TBT/N/RWA/728, G/TBT/N/TZA/849, G/TBT/N/UGA/1700")</f>
        <v xml:space="preserve"> G/TBT/N/BDI/291, G/TBT/N/KEN/1326, G/TBT/N/RWA/728, G/TBT/N/TZA/849, G/TBT/N/UGA/1700</v>
      </c>
      <c r="D136" s="6" t="s">
        <v>85</v>
      </c>
      <c r="E136" s="8" t="s">
        <v>231</v>
      </c>
      <c r="F136" s="8" t="s">
        <v>232</v>
      </c>
      <c r="G136" s="6" t="s">
        <v>234</v>
      </c>
      <c r="H136" s="6" t="s">
        <v>221</v>
      </c>
      <c r="I136" s="6" t="s">
        <v>22</v>
      </c>
      <c r="J136" s="6" t="s">
        <v>23</v>
      </c>
      <c r="K136" s="6"/>
      <c r="L136" s="7">
        <v>44942</v>
      </c>
      <c r="M136" s="6" t="s">
        <v>24</v>
      </c>
      <c r="N136" s="8" t="s">
        <v>235</v>
      </c>
      <c r="O136" s="6" t="str">
        <f>HYPERLINK("https://docs.wto.org/imrd/directdoc.asp?DDFDocuments/t/G/TBTN22/BDI291.DOCX", "https://docs.wto.org/imrd/directdoc.asp?DDFDocuments/t/G/TBTN22/BDI291.DOCX")</f>
        <v>https://docs.wto.org/imrd/directdoc.asp?DDFDocuments/t/G/TBTN22/BDI291.DOCX</v>
      </c>
      <c r="P136" s="6" t="str">
        <f>HYPERLINK("https://docs.wto.org/imrd/directdoc.asp?DDFDocuments/u/G/TBTN22/BDI291.DOCX", "https://docs.wto.org/imrd/directdoc.asp?DDFDocuments/u/G/TBTN22/BDI291.DOCX")</f>
        <v>https://docs.wto.org/imrd/directdoc.asp?DDFDocuments/u/G/TBTN22/BDI291.DOCX</v>
      </c>
      <c r="Q136" s="6" t="str">
        <f>HYPERLINK("https://docs.wto.org/imrd/directdoc.asp?DDFDocuments/v/G/TBTN22/BDI291.DOCX", "https://docs.wto.org/imrd/directdoc.asp?DDFDocuments/v/G/TBTN22/BDI291.DOCX")</f>
        <v>https://docs.wto.org/imrd/directdoc.asp?DDFDocuments/v/G/TBTN22/BDI291.DOCX</v>
      </c>
    </row>
    <row r="137" spans="1:17" ht="409.5">
      <c r="A137" s="2" t="s">
        <v>709</v>
      </c>
      <c r="B137" s="8" t="s">
        <v>529</v>
      </c>
      <c r="C137" s="6" t="str">
        <f>HYPERLINK("https://eping.wto.org/en/Search?viewData= G/TBT/N/SGP/66"," G/TBT/N/SGP/66")</f>
        <v xml:space="preserve"> G/TBT/N/SGP/66</v>
      </c>
      <c r="D137" s="6" t="s">
        <v>140</v>
      </c>
      <c r="E137" s="8" t="s">
        <v>527</v>
      </c>
      <c r="F137" s="8" t="s">
        <v>528</v>
      </c>
      <c r="G137" s="6" t="s">
        <v>530</v>
      </c>
      <c r="H137" s="6" t="s">
        <v>30</v>
      </c>
      <c r="I137" s="6" t="s">
        <v>531</v>
      </c>
      <c r="J137" s="6" t="s">
        <v>30</v>
      </c>
      <c r="K137" s="6"/>
      <c r="L137" s="7">
        <v>44929</v>
      </c>
      <c r="M137" s="6" t="s">
        <v>24</v>
      </c>
      <c r="N137" s="6"/>
      <c r="O137" s="6" t="str">
        <f>HYPERLINK("https://docs.wto.org/imrd/directdoc.asp?DDFDocuments/t/G/TBTN22/SGP66.DOCX", "https://docs.wto.org/imrd/directdoc.asp?DDFDocuments/t/G/TBTN22/SGP66.DOCX")</f>
        <v>https://docs.wto.org/imrd/directdoc.asp?DDFDocuments/t/G/TBTN22/SGP66.DOCX</v>
      </c>
      <c r="P137" s="6" t="str">
        <f>HYPERLINK("https://docs.wto.org/imrd/directdoc.asp?DDFDocuments/u/G/TBTN22/SGP66.DOCX", "https://docs.wto.org/imrd/directdoc.asp?DDFDocuments/u/G/TBTN22/SGP66.DOCX")</f>
        <v>https://docs.wto.org/imrd/directdoc.asp?DDFDocuments/u/G/TBTN22/SGP66.DOCX</v>
      </c>
      <c r="Q137" s="6"/>
    </row>
    <row r="138" spans="1:17" ht="150">
      <c r="A138" s="2" t="s">
        <v>723</v>
      </c>
      <c r="B138" s="8" t="s">
        <v>625</v>
      </c>
      <c r="C138" s="6" t="str">
        <f>HYPERLINK("https://eping.wto.org/en/Search?viewData= G/TBT/N/USA/1936"," G/TBT/N/USA/1936")</f>
        <v xml:space="preserve"> G/TBT/N/USA/1936</v>
      </c>
      <c r="D138" s="6" t="s">
        <v>33</v>
      </c>
      <c r="E138" s="8" t="s">
        <v>623</v>
      </c>
      <c r="F138" s="8" t="s">
        <v>624</v>
      </c>
      <c r="G138" s="6" t="s">
        <v>30</v>
      </c>
      <c r="H138" s="6" t="s">
        <v>547</v>
      </c>
      <c r="I138" s="6" t="s">
        <v>626</v>
      </c>
      <c r="J138" s="6" t="s">
        <v>30</v>
      </c>
      <c r="K138" s="6"/>
      <c r="L138" s="7">
        <v>44895</v>
      </c>
      <c r="M138" s="6" t="s">
        <v>24</v>
      </c>
      <c r="N138" s="8" t="s">
        <v>627</v>
      </c>
      <c r="O138" s="6" t="str">
        <f>HYPERLINK("https://docs.wto.org/imrd/directdoc.asp?DDFDocuments/t/G/TBTN22/USA1936.DOCX", "https://docs.wto.org/imrd/directdoc.asp?DDFDocuments/t/G/TBTN22/USA1936.DOCX")</f>
        <v>https://docs.wto.org/imrd/directdoc.asp?DDFDocuments/t/G/TBTN22/USA1936.DOCX</v>
      </c>
      <c r="P138" s="6" t="str">
        <f>HYPERLINK("https://docs.wto.org/imrd/directdoc.asp?DDFDocuments/u/G/TBTN22/USA1936.DOCX", "https://docs.wto.org/imrd/directdoc.asp?DDFDocuments/u/G/TBTN22/USA1936.DOCX")</f>
        <v>https://docs.wto.org/imrd/directdoc.asp?DDFDocuments/u/G/TBTN22/USA1936.DOCX</v>
      </c>
      <c r="Q138" s="6" t="str">
        <f>HYPERLINK("https://docs.wto.org/imrd/directdoc.asp?DDFDocuments/v/G/TBTN22/USA1936.DOCX", "https://docs.wto.org/imrd/directdoc.asp?DDFDocuments/v/G/TBTN22/USA1936.DOCX")</f>
        <v>https://docs.wto.org/imrd/directdoc.asp?DDFDocuments/v/G/TBTN22/USA1936.DOCX</v>
      </c>
    </row>
    <row r="139" spans="1:17" ht="90">
      <c r="A139" s="2" t="s">
        <v>708</v>
      </c>
      <c r="B139" s="8" t="s">
        <v>525</v>
      </c>
      <c r="C139" s="6" t="str">
        <f>HYPERLINK("https://eping.wto.org/en/Search?viewData= G/TBT/N/BHR/643"," G/TBT/N/BHR/643")</f>
        <v xml:space="preserve"> G/TBT/N/BHR/643</v>
      </c>
      <c r="D139" s="6" t="s">
        <v>522</v>
      </c>
      <c r="E139" s="8" t="s">
        <v>523</v>
      </c>
      <c r="F139" s="8" t="s">
        <v>524</v>
      </c>
      <c r="G139" s="6" t="s">
        <v>30</v>
      </c>
      <c r="H139" s="6" t="s">
        <v>30</v>
      </c>
      <c r="I139" s="6" t="s">
        <v>58</v>
      </c>
      <c r="J139" s="6" t="s">
        <v>30</v>
      </c>
      <c r="K139" s="6"/>
      <c r="L139" s="7">
        <v>44929</v>
      </c>
      <c r="M139" s="6" t="s">
        <v>24</v>
      </c>
      <c r="N139" s="8" t="s">
        <v>526</v>
      </c>
      <c r="O139" s="6" t="str">
        <f>HYPERLINK("https://docs.wto.org/imrd/directdoc.asp?DDFDocuments/t/G/TBTN22/BHR643.DOCX", "https://docs.wto.org/imrd/directdoc.asp?DDFDocuments/t/G/TBTN22/BHR643.DOCX")</f>
        <v>https://docs.wto.org/imrd/directdoc.asp?DDFDocuments/t/G/TBTN22/BHR643.DOCX</v>
      </c>
      <c r="P139" s="6" t="str">
        <f>HYPERLINK("https://docs.wto.org/imrd/directdoc.asp?DDFDocuments/u/G/TBTN22/BHR643.DOCX", "https://docs.wto.org/imrd/directdoc.asp?DDFDocuments/u/G/TBTN22/BHR643.DOCX")</f>
        <v>https://docs.wto.org/imrd/directdoc.asp?DDFDocuments/u/G/TBTN22/BHR643.DOCX</v>
      </c>
      <c r="Q139" s="6" t="str">
        <f>HYPERLINK("https://docs.wto.org/imrd/directdoc.asp?DDFDocuments/v/G/TBTN22/BHR643.DOCX", "https://docs.wto.org/imrd/directdoc.asp?DDFDocuments/v/G/TBTN22/BHR643.DOCX")</f>
        <v>https://docs.wto.org/imrd/directdoc.asp?DDFDocuments/v/G/TBTN22/BHR643.DOCX</v>
      </c>
    </row>
    <row r="140" spans="1:17" ht="120">
      <c r="A140" s="10" t="s">
        <v>650</v>
      </c>
      <c r="B140" s="8" t="s">
        <v>154</v>
      </c>
      <c r="C140" s="6" t="str">
        <f>HYPERLINK("https://eping.wto.org/en/Search?viewData= G/TBT/N/CAN/683"," G/TBT/N/CAN/683")</f>
        <v xml:space="preserve"> G/TBT/N/CAN/683</v>
      </c>
      <c r="D140" s="6" t="s">
        <v>151</v>
      </c>
      <c r="E140" s="8" t="s">
        <v>152</v>
      </c>
      <c r="F140" s="8" t="s">
        <v>153</v>
      </c>
      <c r="G140" s="6" t="s">
        <v>155</v>
      </c>
      <c r="H140" s="6" t="s">
        <v>156</v>
      </c>
      <c r="I140" s="6" t="s">
        <v>58</v>
      </c>
      <c r="J140" s="6" t="s">
        <v>30</v>
      </c>
      <c r="K140" s="6"/>
      <c r="L140" s="7" t="s">
        <v>30</v>
      </c>
      <c r="M140" s="6" t="s">
        <v>24</v>
      </c>
      <c r="N140" s="8" t="s">
        <v>157</v>
      </c>
      <c r="O140" s="6" t="str">
        <f>HYPERLINK("https://docs.wto.org/imrd/directdoc.asp?DDFDocuments/t/G/TBTN22/CAN683.DOCX", "https://docs.wto.org/imrd/directdoc.asp?DDFDocuments/t/G/TBTN22/CAN683.DOCX")</f>
        <v>https://docs.wto.org/imrd/directdoc.asp?DDFDocuments/t/G/TBTN22/CAN683.DOCX</v>
      </c>
      <c r="P140" s="6" t="str">
        <f>HYPERLINK("https://docs.wto.org/imrd/directdoc.asp?DDFDocuments/u/G/TBTN22/CAN683.DOCX", "https://docs.wto.org/imrd/directdoc.asp?DDFDocuments/u/G/TBTN22/CAN683.DOCX")</f>
        <v>https://docs.wto.org/imrd/directdoc.asp?DDFDocuments/u/G/TBTN22/CAN683.DOCX</v>
      </c>
      <c r="Q140" s="6"/>
    </row>
    <row r="141" spans="1:17" ht="75">
      <c r="A141" s="10" t="s">
        <v>664</v>
      </c>
      <c r="B141" s="8" t="s">
        <v>252</v>
      </c>
      <c r="C141" s="6" t="str">
        <f>HYPERLINK("https://eping.wto.org/en/Search?viewData= G/TBT/N/EU/935"," G/TBT/N/EU/935")</f>
        <v xml:space="preserve"> G/TBT/N/EU/935</v>
      </c>
      <c r="D141" s="6" t="s">
        <v>26</v>
      </c>
      <c r="E141" s="8" t="s">
        <v>250</v>
      </c>
      <c r="F141" s="8" t="s">
        <v>251</v>
      </c>
      <c r="G141" s="6" t="s">
        <v>30</v>
      </c>
      <c r="H141" s="6" t="s">
        <v>253</v>
      </c>
      <c r="I141" s="6" t="s">
        <v>69</v>
      </c>
      <c r="J141" s="6" t="s">
        <v>70</v>
      </c>
      <c r="K141" s="6"/>
      <c r="L141" s="7">
        <v>44942</v>
      </c>
      <c r="M141" s="6" t="s">
        <v>24</v>
      </c>
      <c r="N141" s="8" t="s">
        <v>254</v>
      </c>
      <c r="O141" s="6" t="str">
        <f>HYPERLINK("https://docs.wto.org/imrd/directdoc.asp?DDFDocuments/t/G/TBTN22/EU935.DOCX", "https://docs.wto.org/imrd/directdoc.asp?DDFDocuments/t/G/TBTN22/EU935.DOCX")</f>
        <v>https://docs.wto.org/imrd/directdoc.asp?DDFDocuments/t/G/TBTN22/EU935.DOCX</v>
      </c>
      <c r="P141" s="6" t="str">
        <f>HYPERLINK("https://docs.wto.org/imrd/directdoc.asp?DDFDocuments/u/G/TBTN22/EU935.DOCX", "https://docs.wto.org/imrd/directdoc.asp?DDFDocuments/u/G/TBTN22/EU935.DOCX")</f>
        <v>https://docs.wto.org/imrd/directdoc.asp?DDFDocuments/u/G/TBTN22/EU935.DOCX</v>
      </c>
      <c r="Q141" s="6" t="str">
        <f>HYPERLINK("https://docs.wto.org/imrd/directdoc.asp?DDFDocuments/v/G/TBTN22/EU935.DOCX", "https://docs.wto.org/imrd/directdoc.asp?DDFDocuments/v/G/TBTN22/EU935.DOCX")</f>
        <v>https://docs.wto.org/imrd/directdoc.asp?DDFDocuments/v/G/TBTN22/EU935.DOCX</v>
      </c>
    </row>
    <row r="142" spans="1:17" ht="270">
      <c r="A142" s="10" t="s">
        <v>656</v>
      </c>
      <c r="B142" s="8" t="s">
        <v>209</v>
      </c>
      <c r="C142" s="6" t="str">
        <f>HYPERLINK("https://eping.wto.org/en/Search?viewData= G/TBT/N/THA/690"," G/TBT/N/THA/690")</f>
        <v xml:space="preserve"> G/TBT/N/THA/690</v>
      </c>
      <c r="D142" s="6" t="s">
        <v>206</v>
      </c>
      <c r="E142" s="8" t="s">
        <v>207</v>
      </c>
      <c r="F142" s="8" t="s">
        <v>208</v>
      </c>
      <c r="G142" s="6" t="s">
        <v>30</v>
      </c>
      <c r="H142" s="6" t="s">
        <v>30</v>
      </c>
      <c r="I142" s="6" t="s">
        <v>196</v>
      </c>
      <c r="J142" s="6" t="s">
        <v>107</v>
      </c>
      <c r="K142" s="6"/>
      <c r="L142" s="7">
        <v>44942</v>
      </c>
      <c r="M142" s="6" t="s">
        <v>24</v>
      </c>
      <c r="N142" s="8" t="s">
        <v>210</v>
      </c>
      <c r="O142" s="6" t="str">
        <f>HYPERLINK("https://docs.wto.org/imrd/directdoc.asp?DDFDocuments/t/G/TBTN22/THA690.DOCX", "https://docs.wto.org/imrd/directdoc.asp?DDFDocuments/t/G/TBTN22/THA690.DOCX")</f>
        <v>https://docs.wto.org/imrd/directdoc.asp?DDFDocuments/t/G/TBTN22/THA690.DOCX</v>
      </c>
      <c r="P142" s="6" t="str">
        <f>HYPERLINK("https://docs.wto.org/imrd/directdoc.asp?DDFDocuments/u/G/TBTN22/THA690.DOCX", "https://docs.wto.org/imrd/directdoc.asp?DDFDocuments/u/G/TBTN22/THA690.DOCX")</f>
        <v>https://docs.wto.org/imrd/directdoc.asp?DDFDocuments/u/G/TBTN22/THA690.DOCX</v>
      </c>
      <c r="Q142" s="6" t="str">
        <f>HYPERLINK("https://docs.wto.org/imrd/directdoc.asp?DDFDocuments/v/G/TBTN22/THA690.DOCX", "https://docs.wto.org/imrd/directdoc.asp?DDFDocuments/v/G/TBTN22/THA690.DOCX")</f>
        <v>https://docs.wto.org/imrd/directdoc.asp?DDFDocuments/v/G/TBTN22/THA690.DOCX</v>
      </c>
    </row>
    <row r="143" spans="1:17" ht="75">
      <c r="A143" s="10" t="s">
        <v>655</v>
      </c>
      <c r="B143" s="8" t="s">
        <v>194</v>
      </c>
      <c r="C143" s="6" t="str">
        <f>HYPERLINK("https://eping.wto.org/en/Search?viewData= G/TBT/N/DEU/18"," G/TBT/N/DEU/18")</f>
        <v xml:space="preserve"> G/TBT/N/DEU/18</v>
      </c>
      <c r="D143" s="6" t="s">
        <v>191</v>
      </c>
      <c r="E143" s="8" t="s">
        <v>192</v>
      </c>
      <c r="F143" s="8" t="s">
        <v>193</v>
      </c>
      <c r="G143" s="6" t="s">
        <v>195</v>
      </c>
      <c r="H143" s="6" t="s">
        <v>30</v>
      </c>
      <c r="I143" s="6" t="s">
        <v>196</v>
      </c>
      <c r="J143" s="6" t="s">
        <v>23</v>
      </c>
      <c r="K143" s="6"/>
      <c r="L143" s="7">
        <v>44943</v>
      </c>
      <c r="M143" s="6" t="s">
        <v>24</v>
      </c>
      <c r="N143" s="6"/>
      <c r="O143" s="6" t="str">
        <f>HYPERLINK("https://docs.wto.org/imrd/directdoc.asp?DDFDocuments/t/G/TBTN22/DEU18.DOCX", "https://docs.wto.org/imrd/directdoc.asp?DDFDocuments/t/G/TBTN22/DEU18.DOCX")</f>
        <v>https://docs.wto.org/imrd/directdoc.asp?DDFDocuments/t/G/TBTN22/DEU18.DOCX</v>
      </c>
      <c r="P143" s="6" t="str">
        <f>HYPERLINK("https://docs.wto.org/imrd/directdoc.asp?DDFDocuments/u/G/TBTN22/DEU18.DOCX", "https://docs.wto.org/imrd/directdoc.asp?DDFDocuments/u/G/TBTN22/DEU18.DOCX")</f>
        <v>https://docs.wto.org/imrd/directdoc.asp?DDFDocuments/u/G/TBTN22/DEU18.DOCX</v>
      </c>
      <c r="Q143" s="6"/>
    </row>
    <row r="144" spans="1:17" ht="240">
      <c r="A144" s="10" t="s">
        <v>647</v>
      </c>
      <c r="B144" s="8" t="s">
        <v>137</v>
      </c>
      <c r="C144" s="6" t="str">
        <f>HYPERLINK("https://eping.wto.org/en/Search?viewData= G/TBT/N/UKR/238"," G/TBT/N/UKR/238")</f>
        <v xml:space="preserve"> G/TBT/N/UKR/238</v>
      </c>
      <c r="D144" s="6" t="s">
        <v>72</v>
      </c>
      <c r="E144" s="8" t="s">
        <v>135</v>
      </c>
      <c r="F144" s="8" t="s">
        <v>136</v>
      </c>
      <c r="G144" s="6" t="s">
        <v>30</v>
      </c>
      <c r="H144" s="6" t="s">
        <v>30</v>
      </c>
      <c r="I144" s="6" t="s">
        <v>138</v>
      </c>
      <c r="J144" s="6" t="s">
        <v>107</v>
      </c>
      <c r="K144" s="6"/>
      <c r="L144" s="7">
        <v>44948</v>
      </c>
      <c r="M144" s="6" t="s">
        <v>24</v>
      </c>
      <c r="N144" s="8" t="s">
        <v>139</v>
      </c>
      <c r="O144" s="6" t="str">
        <f>HYPERLINK("https://docs.wto.org/imrd/directdoc.asp?DDFDocuments/t/G/TBTN22/UKR238.DOCX", "https://docs.wto.org/imrd/directdoc.asp?DDFDocuments/t/G/TBTN22/UKR238.DOCX")</f>
        <v>https://docs.wto.org/imrd/directdoc.asp?DDFDocuments/t/G/TBTN22/UKR238.DOCX</v>
      </c>
      <c r="P144" s="6" t="str">
        <f>HYPERLINK("https://docs.wto.org/imrd/directdoc.asp?DDFDocuments/u/G/TBTN22/UKR238.DOCX", "https://docs.wto.org/imrd/directdoc.asp?DDFDocuments/u/G/TBTN22/UKR238.DOCX")</f>
        <v>https://docs.wto.org/imrd/directdoc.asp?DDFDocuments/u/G/TBTN22/UKR238.DOCX</v>
      </c>
      <c r="Q144" s="6"/>
    </row>
    <row r="145" spans="1:17" ht="240">
      <c r="A145" s="2" t="s">
        <v>680</v>
      </c>
      <c r="B145" s="8" t="s">
        <v>347</v>
      </c>
      <c r="C145" s="6" t="str">
        <f>HYPERLINK("https://eping.wto.org/en/Search?viewData= G/TBT/N/NZL/116"," G/TBT/N/NZL/116")</f>
        <v xml:space="preserve"> G/TBT/N/NZL/116</v>
      </c>
      <c r="D145" s="6" t="s">
        <v>344</v>
      </c>
      <c r="E145" s="8" t="s">
        <v>345</v>
      </c>
      <c r="F145" s="8" t="s">
        <v>346</v>
      </c>
      <c r="G145" s="6" t="s">
        <v>348</v>
      </c>
      <c r="H145" s="6" t="s">
        <v>30</v>
      </c>
      <c r="I145" s="6" t="s">
        <v>58</v>
      </c>
      <c r="J145" s="6" t="s">
        <v>30</v>
      </c>
      <c r="K145" s="6"/>
      <c r="L145" s="7">
        <v>44969</v>
      </c>
      <c r="M145" s="6" t="s">
        <v>24</v>
      </c>
      <c r="N145" s="6"/>
      <c r="O145" s="6" t="str">
        <f>HYPERLINK("https://docs.wto.org/imrd/directdoc.asp?DDFDocuments/t/G/TBTN22/NZL116.DOCX", "https://docs.wto.org/imrd/directdoc.asp?DDFDocuments/t/G/TBTN22/NZL116.DOCX")</f>
        <v>https://docs.wto.org/imrd/directdoc.asp?DDFDocuments/t/G/TBTN22/NZL116.DOCX</v>
      </c>
      <c r="P145" s="6" t="str">
        <f>HYPERLINK("https://docs.wto.org/imrd/directdoc.asp?DDFDocuments/u/G/TBTN22/NZL116.DOCX", "https://docs.wto.org/imrd/directdoc.asp?DDFDocuments/u/G/TBTN22/NZL116.DOCX")</f>
        <v>https://docs.wto.org/imrd/directdoc.asp?DDFDocuments/u/G/TBTN22/NZL116.DOCX</v>
      </c>
      <c r="Q145" s="6" t="str">
        <f>HYPERLINK("https://docs.wto.org/imrd/directdoc.asp?DDFDocuments/v/G/TBTN22/NZL116.DOCX", "https://docs.wto.org/imrd/directdoc.asp?DDFDocuments/v/G/TBTN22/NZL116.DOCX")</f>
        <v>https://docs.wto.org/imrd/directdoc.asp?DDFDocuments/v/G/TBTN22/NZL116.DOCX</v>
      </c>
    </row>
    <row r="146" spans="1:17" ht="409.5">
      <c r="A146" s="10" t="s">
        <v>652</v>
      </c>
      <c r="B146" s="8" t="s">
        <v>163</v>
      </c>
      <c r="C146" s="6" t="str">
        <f>HYPERLINK("https://eping.wto.org/en/Search?viewData= G/TBT/N/UKR/237"," G/TBT/N/UKR/237")</f>
        <v xml:space="preserve"> G/TBT/N/UKR/237</v>
      </c>
      <c r="D146" s="6" t="s">
        <v>72</v>
      </c>
      <c r="E146" s="8" t="s">
        <v>161</v>
      </c>
      <c r="F146" s="8" t="s">
        <v>162</v>
      </c>
      <c r="G146" s="6" t="s">
        <v>30</v>
      </c>
      <c r="H146" s="6" t="s">
        <v>30</v>
      </c>
      <c r="I146" s="6" t="s">
        <v>164</v>
      </c>
      <c r="J146" s="6" t="s">
        <v>30</v>
      </c>
      <c r="K146" s="6"/>
      <c r="L146" s="7">
        <v>44946</v>
      </c>
      <c r="M146" s="6" t="s">
        <v>24</v>
      </c>
      <c r="N146" s="8" t="s">
        <v>165</v>
      </c>
      <c r="O146" s="6" t="str">
        <f>HYPERLINK("https://docs.wto.org/imrd/directdoc.asp?DDFDocuments/t/G/TBTN22/UKR237.DOCX", "https://docs.wto.org/imrd/directdoc.asp?DDFDocuments/t/G/TBTN22/UKR237.DOCX")</f>
        <v>https://docs.wto.org/imrd/directdoc.asp?DDFDocuments/t/G/TBTN22/UKR237.DOCX</v>
      </c>
      <c r="P146" s="6" t="str">
        <f>HYPERLINK("https://docs.wto.org/imrd/directdoc.asp?DDFDocuments/u/G/TBTN22/UKR237.DOCX", "https://docs.wto.org/imrd/directdoc.asp?DDFDocuments/u/G/TBTN22/UKR237.DOCX")</f>
        <v>https://docs.wto.org/imrd/directdoc.asp?DDFDocuments/u/G/TBTN22/UKR237.DOCX</v>
      </c>
      <c r="Q146" s="6"/>
    </row>
    <row r="147" spans="1:17" ht="60">
      <c r="A147" s="10" t="s">
        <v>690</v>
      </c>
      <c r="B147" s="8" t="s">
        <v>411</v>
      </c>
      <c r="C147" s="6" t="str">
        <f>HYPERLINK("https://eping.wto.org/en/Search?viewData= G/TBT/N/EU/934"," G/TBT/N/EU/934")</f>
        <v xml:space="preserve"> G/TBT/N/EU/934</v>
      </c>
      <c r="D147" s="6" t="s">
        <v>26</v>
      </c>
      <c r="E147" s="8" t="s">
        <v>409</v>
      </c>
      <c r="F147" s="8" t="s">
        <v>410</v>
      </c>
      <c r="G147" s="6" t="s">
        <v>30</v>
      </c>
      <c r="H147" s="6" t="s">
        <v>412</v>
      </c>
      <c r="I147" s="6" t="s">
        <v>58</v>
      </c>
      <c r="J147" s="6" t="s">
        <v>23</v>
      </c>
      <c r="K147" s="6"/>
      <c r="L147" s="7">
        <v>44935</v>
      </c>
      <c r="M147" s="6" t="s">
        <v>24</v>
      </c>
      <c r="N147" s="8" t="s">
        <v>413</v>
      </c>
      <c r="O147" s="6" t="str">
        <f>HYPERLINK("https://docs.wto.org/imrd/directdoc.asp?DDFDocuments/t/G/TBTN22/EU934.DOCX", "https://docs.wto.org/imrd/directdoc.asp?DDFDocuments/t/G/TBTN22/EU934.DOCX")</f>
        <v>https://docs.wto.org/imrd/directdoc.asp?DDFDocuments/t/G/TBTN22/EU934.DOCX</v>
      </c>
      <c r="P147" s="6" t="str">
        <f>HYPERLINK("https://docs.wto.org/imrd/directdoc.asp?DDFDocuments/u/G/TBTN22/EU934.DOCX", "https://docs.wto.org/imrd/directdoc.asp?DDFDocuments/u/G/TBTN22/EU934.DOCX")</f>
        <v>https://docs.wto.org/imrd/directdoc.asp?DDFDocuments/u/G/TBTN22/EU934.DOCX</v>
      </c>
      <c r="Q147" s="6" t="str">
        <f>HYPERLINK("https://docs.wto.org/imrd/directdoc.asp?DDFDocuments/v/G/TBTN22/EU934.DOCX", "https://docs.wto.org/imrd/directdoc.asp?DDFDocuments/v/G/TBTN22/EU934.DOCX")</f>
        <v>https://docs.wto.org/imrd/directdoc.asp?DDFDocuments/v/G/TBTN22/EU934.DOCX</v>
      </c>
    </row>
    <row r="148" spans="1:17" ht="255">
      <c r="A148" s="2" t="s">
        <v>672</v>
      </c>
      <c r="B148" s="8" t="s">
        <v>299</v>
      </c>
      <c r="C148" s="6" t="str">
        <f>HYPERLINK("https://eping.wto.org/en/Search?viewData= G/TBT/N/UKR/236"," G/TBT/N/UKR/236")</f>
        <v xml:space="preserve"> G/TBT/N/UKR/236</v>
      </c>
      <c r="D148" s="6" t="s">
        <v>72</v>
      </c>
      <c r="E148" s="8" t="s">
        <v>297</v>
      </c>
      <c r="F148" s="8" t="s">
        <v>298</v>
      </c>
      <c r="G148" s="6" t="s">
        <v>30</v>
      </c>
      <c r="H148" s="6" t="s">
        <v>30</v>
      </c>
      <c r="I148" s="6" t="s">
        <v>300</v>
      </c>
      <c r="J148" s="6" t="s">
        <v>30</v>
      </c>
      <c r="K148" s="6"/>
      <c r="L148" s="7">
        <v>44942</v>
      </c>
      <c r="M148" s="6" t="s">
        <v>24</v>
      </c>
      <c r="N148" s="8" t="s">
        <v>301</v>
      </c>
      <c r="O148" s="6" t="str">
        <f>HYPERLINK("https://docs.wto.org/imrd/directdoc.asp?DDFDocuments/t/G/TBTN22/UKR236.DOCX", "https://docs.wto.org/imrd/directdoc.asp?DDFDocuments/t/G/TBTN22/UKR236.DOCX")</f>
        <v>https://docs.wto.org/imrd/directdoc.asp?DDFDocuments/t/G/TBTN22/UKR236.DOCX</v>
      </c>
      <c r="P148" s="6" t="str">
        <f>HYPERLINK("https://docs.wto.org/imrd/directdoc.asp?DDFDocuments/u/G/TBTN22/UKR236.DOCX", "https://docs.wto.org/imrd/directdoc.asp?DDFDocuments/u/G/TBTN22/UKR236.DOCX")</f>
        <v>https://docs.wto.org/imrd/directdoc.asp?DDFDocuments/u/G/TBTN22/UKR236.DOCX</v>
      </c>
      <c r="Q148" s="6" t="str">
        <f>HYPERLINK("https://docs.wto.org/imrd/directdoc.asp?DDFDocuments/v/G/TBTN22/UKR236.DOCX", "https://docs.wto.org/imrd/directdoc.asp?DDFDocuments/v/G/TBTN22/UKR236.DOCX")</f>
        <v>https://docs.wto.org/imrd/directdoc.asp?DDFDocuments/v/G/TBTN22/UKR236.DOCX</v>
      </c>
    </row>
    <row r="149" spans="1:17" ht="120">
      <c r="A149" s="10" t="s">
        <v>692</v>
      </c>
      <c r="B149" s="8" t="s">
        <v>422</v>
      </c>
      <c r="C149" s="6" t="str">
        <f>HYPERLINK("https://eping.wto.org/en/Search?viewData= G/TBT/N/AUS/147"," G/TBT/N/AUS/147")</f>
        <v xml:space="preserve"> G/TBT/N/AUS/147</v>
      </c>
      <c r="D149" s="6" t="s">
        <v>419</v>
      </c>
      <c r="E149" s="8" t="s">
        <v>420</v>
      </c>
      <c r="F149" s="8" t="s">
        <v>421</v>
      </c>
      <c r="G149" s="6" t="s">
        <v>423</v>
      </c>
      <c r="H149" s="6" t="s">
        <v>30</v>
      </c>
      <c r="I149" s="6" t="s">
        <v>424</v>
      </c>
      <c r="J149" s="6" t="s">
        <v>70</v>
      </c>
      <c r="K149" s="6"/>
      <c r="L149" s="7">
        <v>44935</v>
      </c>
      <c r="M149" s="6" t="s">
        <v>24</v>
      </c>
      <c r="N149" s="8" t="s">
        <v>425</v>
      </c>
      <c r="O149" s="6" t="str">
        <f>HYPERLINK("https://docs.wto.org/imrd/directdoc.asp?DDFDocuments/t/G/TBTN22/AUS147.DOCX", "https://docs.wto.org/imrd/directdoc.asp?DDFDocuments/t/G/TBTN22/AUS147.DOCX")</f>
        <v>https://docs.wto.org/imrd/directdoc.asp?DDFDocuments/t/G/TBTN22/AUS147.DOCX</v>
      </c>
      <c r="P149" s="6" t="str">
        <f>HYPERLINK("https://docs.wto.org/imrd/directdoc.asp?DDFDocuments/u/G/TBTN22/AUS147.DOCX", "https://docs.wto.org/imrd/directdoc.asp?DDFDocuments/u/G/TBTN22/AUS147.DOCX")</f>
        <v>https://docs.wto.org/imrd/directdoc.asp?DDFDocuments/u/G/TBTN22/AUS147.DOCX</v>
      </c>
      <c r="Q149" s="6" t="str">
        <f>HYPERLINK("https://docs.wto.org/imrd/directdoc.asp?DDFDocuments/v/G/TBTN22/AUS147.DOCX", "https://docs.wto.org/imrd/directdoc.asp?DDFDocuments/v/G/TBTN22/AUS147.DOCX")</f>
        <v>https://docs.wto.org/imrd/directdoc.asp?DDFDocuments/v/G/TBTN22/AUS147.DOCX</v>
      </c>
    </row>
    <row r="150" spans="1:17" ht="150">
      <c r="A150" s="2" t="s">
        <v>692</v>
      </c>
      <c r="B150" s="8" t="s">
        <v>601</v>
      </c>
      <c r="C150" s="6" t="str">
        <f>HYPERLINK("https://eping.wto.org/en/Search?viewData= G/TBT/N/KOR/1112"," G/TBT/N/KOR/1112")</f>
        <v xml:space="preserve"> G/TBT/N/KOR/1112</v>
      </c>
      <c r="D150" s="6" t="s">
        <v>129</v>
      </c>
      <c r="E150" s="8" t="s">
        <v>599</v>
      </c>
      <c r="F150" s="8" t="s">
        <v>600</v>
      </c>
      <c r="G150" s="6" t="s">
        <v>30</v>
      </c>
      <c r="H150" s="6" t="s">
        <v>30</v>
      </c>
      <c r="I150" s="6" t="s">
        <v>58</v>
      </c>
      <c r="J150" s="6" t="s">
        <v>70</v>
      </c>
      <c r="K150" s="6"/>
      <c r="L150" s="7">
        <v>44927</v>
      </c>
      <c r="M150" s="6" t="s">
        <v>24</v>
      </c>
      <c r="N150" s="8" t="s">
        <v>602</v>
      </c>
      <c r="O150" s="6" t="str">
        <f>HYPERLINK("https://docs.wto.org/imrd/directdoc.asp?DDFDocuments/t/G/TBTN22/KOR1112.DOCX", "https://docs.wto.org/imrd/directdoc.asp?DDFDocuments/t/G/TBTN22/KOR1112.DOCX")</f>
        <v>https://docs.wto.org/imrd/directdoc.asp?DDFDocuments/t/G/TBTN22/KOR1112.DOCX</v>
      </c>
      <c r="P150" s="6" t="str">
        <f>HYPERLINK("https://docs.wto.org/imrd/directdoc.asp?DDFDocuments/u/G/TBTN22/KOR1112.DOCX", "https://docs.wto.org/imrd/directdoc.asp?DDFDocuments/u/G/TBTN22/KOR1112.DOCX")</f>
        <v>https://docs.wto.org/imrd/directdoc.asp?DDFDocuments/u/G/TBTN22/KOR1112.DOCX</v>
      </c>
      <c r="Q150" s="6" t="str">
        <f>HYPERLINK("https://docs.wto.org/imrd/directdoc.asp?DDFDocuments/v/G/TBTN22/KOR1112.DOCX", "https://docs.wto.org/imrd/directdoc.asp?DDFDocuments/v/G/TBTN22/KOR1112.DOCX")</f>
        <v>https://docs.wto.org/imrd/directdoc.asp?DDFDocuments/v/G/TBTN22/KOR1112.DOCX</v>
      </c>
    </row>
    <row r="151" spans="1:17" ht="30">
      <c r="A151" s="2" t="s">
        <v>713</v>
      </c>
      <c r="B151" s="8" t="s">
        <v>551</v>
      </c>
      <c r="C151" s="6" t="str">
        <f>HYPERLINK("https://eping.wto.org/en/Search?viewData= G/TBT/N/BRA/1455"," G/TBT/N/BRA/1455")</f>
        <v xml:space="preserve"> G/TBT/N/BRA/1455</v>
      </c>
      <c r="D151" s="6" t="s">
        <v>478</v>
      </c>
      <c r="E151" s="8" t="s">
        <v>549</v>
      </c>
      <c r="F151" s="8" t="s">
        <v>550</v>
      </c>
      <c r="G151" s="6" t="s">
        <v>30</v>
      </c>
      <c r="H151" s="6" t="s">
        <v>552</v>
      </c>
      <c r="I151" s="6" t="s">
        <v>69</v>
      </c>
      <c r="J151" s="6" t="s">
        <v>70</v>
      </c>
      <c r="K151" s="6"/>
      <c r="L151" s="7" t="s">
        <v>30</v>
      </c>
      <c r="M151" s="6" t="s">
        <v>24</v>
      </c>
      <c r="N151" s="8" t="s">
        <v>553</v>
      </c>
      <c r="O151" s="6" t="str">
        <f>HYPERLINK("https://docs.wto.org/imrd/directdoc.asp?DDFDocuments/t/G/TBTN22/BRA1455.DOCX", "https://docs.wto.org/imrd/directdoc.asp?DDFDocuments/t/G/TBTN22/BRA1455.DOCX")</f>
        <v>https://docs.wto.org/imrd/directdoc.asp?DDFDocuments/t/G/TBTN22/BRA1455.DOCX</v>
      </c>
      <c r="P151" s="6" t="str">
        <f>HYPERLINK("https://docs.wto.org/imrd/directdoc.asp?DDFDocuments/u/G/TBTN22/BRA1455.DOCX", "https://docs.wto.org/imrd/directdoc.asp?DDFDocuments/u/G/TBTN22/BRA1455.DOCX")</f>
        <v>https://docs.wto.org/imrd/directdoc.asp?DDFDocuments/u/G/TBTN22/BRA1455.DOCX</v>
      </c>
      <c r="Q151" s="6" t="str">
        <f>HYPERLINK("https://docs.wto.org/imrd/directdoc.asp?DDFDocuments/v/G/TBTN22/BRA1455.DOCX", "https://docs.wto.org/imrd/directdoc.asp?DDFDocuments/v/G/TBTN22/BRA1455.DOCX")</f>
        <v>https://docs.wto.org/imrd/directdoc.asp?DDFDocuments/v/G/TBTN22/BRA1455.DOCX</v>
      </c>
    </row>
    <row r="152" spans="1:17" ht="30">
      <c r="A152" s="10" t="s">
        <v>641</v>
      </c>
      <c r="B152" s="8" t="s">
        <v>81</v>
      </c>
      <c r="C152" s="6" t="str">
        <f>HYPERLINK("https://eping.wto.org/en/Search?viewData= G/TBT/N/BDI/298, G/TBT/N/KEN/1333, G/TBT/N/RWA/740, G/TBT/N/TZA/858, G/TBT/N/UGA/1707"," G/TBT/N/BDI/298, G/TBT/N/KEN/1333, G/TBT/N/RWA/740, G/TBT/N/TZA/858, G/TBT/N/UGA/1707")</f>
        <v xml:space="preserve"> G/TBT/N/BDI/298, G/TBT/N/KEN/1333, G/TBT/N/RWA/740, G/TBT/N/TZA/858, G/TBT/N/UGA/1707</v>
      </c>
      <c r="D152" s="6" t="s">
        <v>78</v>
      </c>
      <c r="E152" s="8" t="s">
        <v>79</v>
      </c>
      <c r="F152" s="8" t="s">
        <v>80</v>
      </c>
      <c r="G152" s="6" t="s">
        <v>82</v>
      </c>
      <c r="H152" s="6" t="s">
        <v>30</v>
      </c>
      <c r="I152" s="6" t="s">
        <v>83</v>
      </c>
      <c r="J152" s="6" t="s">
        <v>30</v>
      </c>
      <c r="K152" s="6"/>
      <c r="L152" s="7">
        <v>44950</v>
      </c>
      <c r="M152" s="6" t="s">
        <v>24</v>
      </c>
      <c r="N152" s="8" t="s">
        <v>84</v>
      </c>
      <c r="O152" s="6" t="str">
        <f>HYPERLINK("https://docs.wto.org/imrd/directdoc.asp?DDFDocuments/t/G/TBTN22/BDI298.DOCX", "https://docs.wto.org/imrd/directdoc.asp?DDFDocuments/t/G/TBTN22/BDI298.DOCX")</f>
        <v>https://docs.wto.org/imrd/directdoc.asp?DDFDocuments/t/G/TBTN22/BDI298.DOCX</v>
      </c>
      <c r="P152" s="6"/>
      <c r="Q152" s="6"/>
    </row>
    <row r="153" spans="1:17" ht="30">
      <c r="A153" s="10" t="s">
        <v>641</v>
      </c>
      <c r="B153" s="8" t="s">
        <v>95</v>
      </c>
      <c r="C153" s="6" t="str">
        <f>HYPERLINK("https://eping.wto.org/en/Search?viewData= G/TBT/N/BDI/297, G/TBT/N/KEN/1332, G/TBT/N/RWA/739, G/TBT/N/TZA/857, G/TBT/N/UGA/1706"," G/TBT/N/BDI/297, G/TBT/N/KEN/1332, G/TBT/N/RWA/739, G/TBT/N/TZA/857, G/TBT/N/UGA/1706")</f>
        <v xml:space="preserve"> G/TBT/N/BDI/297, G/TBT/N/KEN/1332, G/TBT/N/RWA/739, G/TBT/N/TZA/857, G/TBT/N/UGA/1706</v>
      </c>
      <c r="D153" s="6" t="s">
        <v>92</v>
      </c>
      <c r="E153" s="8" t="s">
        <v>93</v>
      </c>
      <c r="F153" s="8" t="s">
        <v>94</v>
      </c>
      <c r="G153" s="6" t="s">
        <v>82</v>
      </c>
      <c r="H153" s="6" t="s">
        <v>96</v>
      </c>
      <c r="I153" s="6" t="s">
        <v>97</v>
      </c>
      <c r="J153" s="6" t="s">
        <v>30</v>
      </c>
      <c r="K153" s="6"/>
      <c r="L153" s="7">
        <v>44950</v>
      </c>
      <c r="M153" s="6" t="s">
        <v>24</v>
      </c>
      <c r="N153" s="8" t="s">
        <v>98</v>
      </c>
      <c r="O153" s="6" t="str">
        <f>HYPERLINK("https://docs.wto.org/imrd/directdoc.asp?DDFDocuments/t/G/TBTN22/BDI297.DOCX", "https://docs.wto.org/imrd/directdoc.asp?DDFDocuments/t/G/TBTN22/BDI297.DOCX")</f>
        <v>https://docs.wto.org/imrd/directdoc.asp?DDFDocuments/t/G/TBTN22/BDI297.DOCX</v>
      </c>
      <c r="P153" s="6"/>
      <c r="Q153" s="6"/>
    </row>
    <row r="154" spans="1:17" ht="30">
      <c r="A154" s="10" t="s">
        <v>641</v>
      </c>
      <c r="B154" s="8" t="s">
        <v>95</v>
      </c>
      <c r="C154" s="6" t="str">
        <f>HYPERLINK("https://eping.wto.org/en/Search?viewData= G/TBT/N/BDI/297, G/TBT/N/KEN/1332, G/TBT/N/RWA/739, G/TBT/N/TZA/857, G/TBT/N/UGA/1706"," G/TBT/N/BDI/297, G/TBT/N/KEN/1332, G/TBT/N/RWA/739, G/TBT/N/TZA/857, G/TBT/N/UGA/1706")</f>
        <v xml:space="preserve"> G/TBT/N/BDI/297, G/TBT/N/KEN/1332, G/TBT/N/RWA/739, G/TBT/N/TZA/857, G/TBT/N/UGA/1706</v>
      </c>
      <c r="D154" s="6" t="s">
        <v>78</v>
      </c>
      <c r="E154" s="8" t="s">
        <v>93</v>
      </c>
      <c r="F154" s="8" t="s">
        <v>94</v>
      </c>
      <c r="G154" s="6" t="s">
        <v>82</v>
      </c>
      <c r="H154" s="6" t="s">
        <v>96</v>
      </c>
      <c r="I154" s="6" t="s">
        <v>83</v>
      </c>
      <c r="J154" s="6" t="s">
        <v>30</v>
      </c>
      <c r="K154" s="6"/>
      <c r="L154" s="7">
        <v>44950</v>
      </c>
      <c r="M154" s="6" t="s">
        <v>24</v>
      </c>
      <c r="N154" s="8" t="s">
        <v>98</v>
      </c>
      <c r="O154" s="6" t="str">
        <f>HYPERLINK("https://docs.wto.org/imrd/directdoc.asp?DDFDocuments/t/G/TBTN22/BDI297.DOCX", "https://docs.wto.org/imrd/directdoc.asp?DDFDocuments/t/G/TBTN22/BDI297.DOCX")</f>
        <v>https://docs.wto.org/imrd/directdoc.asp?DDFDocuments/t/G/TBTN22/BDI297.DOCX</v>
      </c>
      <c r="P154" s="6"/>
      <c r="Q154" s="6"/>
    </row>
    <row r="155" spans="1:17" ht="30">
      <c r="A155" s="10" t="s">
        <v>641</v>
      </c>
      <c r="B155" s="8" t="s">
        <v>81</v>
      </c>
      <c r="C155" s="6" t="str">
        <f>HYPERLINK("https://eping.wto.org/en/Search?viewData= G/TBT/N/BDI/298, G/TBT/N/KEN/1333, G/TBT/N/RWA/740, G/TBT/N/TZA/858, G/TBT/N/UGA/1707"," G/TBT/N/BDI/298, G/TBT/N/KEN/1333, G/TBT/N/RWA/740, G/TBT/N/TZA/858, G/TBT/N/UGA/1707")</f>
        <v xml:space="preserve"> G/TBT/N/BDI/298, G/TBT/N/KEN/1333, G/TBT/N/RWA/740, G/TBT/N/TZA/858, G/TBT/N/UGA/1707</v>
      </c>
      <c r="D155" s="6" t="s">
        <v>85</v>
      </c>
      <c r="E155" s="8" t="s">
        <v>79</v>
      </c>
      <c r="F155" s="8" t="s">
        <v>80</v>
      </c>
      <c r="G155" s="6" t="s">
        <v>82</v>
      </c>
      <c r="H155" s="6" t="s">
        <v>30</v>
      </c>
      <c r="I155" s="6" t="s">
        <v>83</v>
      </c>
      <c r="J155" s="6" t="s">
        <v>30</v>
      </c>
      <c r="K155" s="6"/>
      <c r="L155" s="7">
        <v>44950</v>
      </c>
      <c r="M155" s="6" t="s">
        <v>24</v>
      </c>
      <c r="N155" s="8" t="s">
        <v>84</v>
      </c>
      <c r="O155" s="6" t="str">
        <f>HYPERLINK("https://docs.wto.org/imrd/directdoc.asp?DDFDocuments/t/G/TBTN22/BDI298.DOCX", "https://docs.wto.org/imrd/directdoc.asp?DDFDocuments/t/G/TBTN22/BDI298.DOCX")</f>
        <v>https://docs.wto.org/imrd/directdoc.asp?DDFDocuments/t/G/TBTN22/BDI298.DOCX</v>
      </c>
      <c r="P155" s="6"/>
      <c r="Q155" s="6"/>
    </row>
    <row r="156" spans="1:17" ht="30">
      <c r="A156" s="10" t="s">
        <v>641</v>
      </c>
      <c r="B156" s="8" t="s">
        <v>95</v>
      </c>
      <c r="C156" s="6" t="str">
        <f>HYPERLINK("https://eping.wto.org/en/Search?viewData= G/TBT/N/BDI/297, G/TBT/N/KEN/1332, G/TBT/N/RWA/739, G/TBT/N/TZA/857, G/TBT/N/UGA/1706"," G/TBT/N/BDI/297, G/TBT/N/KEN/1332, G/TBT/N/RWA/739, G/TBT/N/TZA/857, G/TBT/N/UGA/1706")</f>
        <v xml:space="preserve"> G/TBT/N/BDI/297, G/TBT/N/KEN/1332, G/TBT/N/RWA/739, G/TBT/N/TZA/857, G/TBT/N/UGA/1706</v>
      </c>
      <c r="D156" s="6" t="s">
        <v>16</v>
      </c>
      <c r="E156" s="8" t="s">
        <v>93</v>
      </c>
      <c r="F156" s="8" t="s">
        <v>94</v>
      </c>
      <c r="G156" s="6" t="s">
        <v>82</v>
      </c>
      <c r="H156" s="6" t="s">
        <v>96</v>
      </c>
      <c r="I156" s="6" t="s">
        <v>97</v>
      </c>
      <c r="J156" s="6" t="s">
        <v>30</v>
      </c>
      <c r="K156" s="6"/>
      <c r="L156" s="7">
        <v>44950</v>
      </c>
      <c r="M156" s="6" t="s">
        <v>24</v>
      </c>
      <c r="N156" s="8" t="s">
        <v>98</v>
      </c>
      <c r="O156" s="6" t="str">
        <f>HYPERLINK("https://docs.wto.org/imrd/directdoc.asp?DDFDocuments/t/G/TBTN22/BDI297.DOCX", "https://docs.wto.org/imrd/directdoc.asp?DDFDocuments/t/G/TBTN22/BDI297.DOCX")</f>
        <v>https://docs.wto.org/imrd/directdoc.asp?DDFDocuments/t/G/TBTN22/BDI297.DOCX</v>
      </c>
      <c r="P156" s="6"/>
      <c r="Q156" s="6"/>
    </row>
    <row r="157" spans="1:17" ht="30">
      <c r="A157" s="10" t="s">
        <v>641</v>
      </c>
      <c r="B157" s="8" t="s">
        <v>81</v>
      </c>
      <c r="C157" s="6" t="str">
        <f>HYPERLINK("https://eping.wto.org/en/Search?viewData= G/TBT/N/BDI/298, G/TBT/N/KEN/1333, G/TBT/N/RWA/740, G/TBT/N/TZA/858, G/TBT/N/UGA/1707"," G/TBT/N/BDI/298, G/TBT/N/KEN/1333, G/TBT/N/RWA/740, G/TBT/N/TZA/858, G/TBT/N/UGA/1707")</f>
        <v xml:space="preserve"> G/TBT/N/BDI/298, G/TBT/N/KEN/1333, G/TBT/N/RWA/740, G/TBT/N/TZA/858, G/TBT/N/UGA/1707</v>
      </c>
      <c r="D157" s="6" t="s">
        <v>100</v>
      </c>
      <c r="E157" s="8" t="s">
        <v>79</v>
      </c>
      <c r="F157" s="8" t="s">
        <v>80</v>
      </c>
      <c r="G157" s="6" t="s">
        <v>82</v>
      </c>
      <c r="H157" s="6" t="s">
        <v>30</v>
      </c>
      <c r="I157" s="6" t="s">
        <v>83</v>
      </c>
      <c r="J157" s="6" t="s">
        <v>30</v>
      </c>
      <c r="K157" s="6"/>
      <c r="L157" s="7">
        <v>44950</v>
      </c>
      <c r="M157" s="6" t="s">
        <v>24</v>
      </c>
      <c r="N157" s="8" t="s">
        <v>84</v>
      </c>
      <c r="O157" s="6" t="str">
        <f>HYPERLINK("https://docs.wto.org/imrd/directdoc.asp?DDFDocuments/t/G/TBTN22/BDI298.DOCX", "https://docs.wto.org/imrd/directdoc.asp?DDFDocuments/t/G/TBTN22/BDI298.DOCX")</f>
        <v>https://docs.wto.org/imrd/directdoc.asp?DDFDocuments/t/G/TBTN22/BDI298.DOCX</v>
      </c>
      <c r="P157" s="6"/>
      <c r="Q157" s="6"/>
    </row>
    <row r="158" spans="1:17" ht="30">
      <c r="A158" s="10" t="s">
        <v>641</v>
      </c>
      <c r="B158" s="8" t="s">
        <v>95</v>
      </c>
      <c r="C158" s="6" t="str">
        <f>HYPERLINK("https://eping.wto.org/en/Search?viewData= G/TBT/N/BDI/297, G/TBT/N/KEN/1332, G/TBT/N/RWA/739, G/TBT/N/TZA/857, G/TBT/N/UGA/1706"," G/TBT/N/BDI/297, G/TBT/N/KEN/1332, G/TBT/N/RWA/739, G/TBT/N/TZA/857, G/TBT/N/UGA/1706")</f>
        <v xml:space="preserve"> G/TBT/N/BDI/297, G/TBT/N/KEN/1332, G/TBT/N/RWA/739, G/TBT/N/TZA/857, G/TBT/N/UGA/1706</v>
      </c>
      <c r="D158" s="6" t="s">
        <v>85</v>
      </c>
      <c r="E158" s="8" t="s">
        <v>93</v>
      </c>
      <c r="F158" s="8" t="s">
        <v>94</v>
      </c>
      <c r="G158" s="6" t="s">
        <v>82</v>
      </c>
      <c r="H158" s="6" t="s">
        <v>96</v>
      </c>
      <c r="I158" s="6" t="s">
        <v>83</v>
      </c>
      <c r="J158" s="6" t="s">
        <v>30</v>
      </c>
      <c r="K158" s="6"/>
      <c r="L158" s="7">
        <v>44950</v>
      </c>
      <c r="M158" s="6" t="s">
        <v>24</v>
      </c>
      <c r="N158" s="8" t="s">
        <v>98</v>
      </c>
      <c r="O158" s="6" t="str">
        <f>HYPERLINK("https://docs.wto.org/imrd/directdoc.asp?DDFDocuments/t/G/TBTN22/BDI297.DOCX", "https://docs.wto.org/imrd/directdoc.asp?DDFDocuments/t/G/TBTN22/BDI297.DOCX")</f>
        <v>https://docs.wto.org/imrd/directdoc.asp?DDFDocuments/t/G/TBTN22/BDI297.DOCX</v>
      </c>
      <c r="P158" s="6"/>
      <c r="Q158" s="6"/>
    </row>
    <row r="159" spans="1:17" ht="30">
      <c r="A159" s="10" t="s">
        <v>641</v>
      </c>
      <c r="B159" s="8" t="s">
        <v>81</v>
      </c>
      <c r="C159" s="6" t="str">
        <f>HYPERLINK("https://eping.wto.org/en/Search?viewData= G/TBT/N/BDI/298, G/TBT/N/KEN/1333, G/TBT/N/RWA/740, G/TBT/N/TZA/858, G/TBT/N/UGA/1707"," G/TBT/N/BDI/298, G/TBT/N/KEN/1333, G/TBT/N/RWA/740, G/TBT/N/TZA/858, G/TBT/N/UGA/1707")</f>
        <v xml:space="preserve"> G/TBT/N/BDI/298, G/TBT/N/KEN/1333, G/TBT/N/RWA/740, G/TBT/N/TZA/858, G/TBT/N/UGA/1707</v>
      </c>
      <c r="D159" s="6" t="s">
        <v>16</v>
      </c>
      <c r="E159" s="8" t="s">
        <v>79</v>
      </c>
      <c r="F159" s="8" t="s">
        <v>80</v>
      </c>
      <c r="G159" s="6" t="s">
        <v>82</v>
      </c>
      <c r="H159" s="6" t="s">
        <v>30</v>
      </c>
      <c r="I159" s="6" t="s">
        <v>97</v>
      </c>
      <c r="J159" s="6" t="s">
        <v>30</v>
      </c>
      <c r="K159" s="6"/>
      <c r="L159" s="7">
        <v>44950</v>
      </c>
      <c r="M159" s="6" t="s">
        <v>24</v>
      </c>
      <c r="N159" s="8" t="s">
        <v>84</v>
      </c>
      <c r="O159" s="6" t="str">
        <f>HYPERLINK("https://docs.wto.org/imrd/directdoc.asp?DDFDocuments/t/G/TBTN22/BDI298.DOCX", "https://docs.wto.org/imrd/directdoc.asp?DDFDocuments/t/G/TBTN22/BDI298.DOCX")</f>
        <v>https://docs.wto.org/imrd/directdoc.asp?DDFDocuments/t/G/TBTN22/BDI298.DOCX</v>
      </c>
      <c r="P159" s="6"/>
      <c r="Q159" s="6"/>
    </row>
    <row r="160" spans="1:17" ht="30">
      <c r="A160" s="10" t="s">
        <v>641</v>
      </c>
      <c r="B160" s="8" t="s">
        <v>95</v>
      </c>
      <c r="C160" s="6" t="str">
        <f>HYPERLINK("https://eping.wto.org/en/Search?viewData= G/TBT/N/BDI/297, G/TBT/N/KEN/1332, G/TBT/N/RWA/739, G/TBT/N/TZA/857, G/TBT/N/UGA/1706"," G/TBT/N/BDI/297, G/TBT/N/KEN/1332, G/TBT/N/RWA/739, G/TBT/N/TZA/857, G/TBT/N/UGA/1706")</f>
        <v xml:space="preserve"> G/TBT/N/BDI/297, G/TBT/N/KEN/1332, G/TBT/N/RWA/739, G/TBT/N/TZA/857, G/TBT/N/UGA/1706</v>
      </c>
      <c r="D160" s="6" t="s">
        <v>100</v>
      </c>
      <c r="E160" s="8" t="s">
        <v>93</v>
      </c>
      <c r="F160" s="8" t="s">
        <v>94</v>
      </c>
      <c r="G160" s="6" t="s">
        <v>82</v>
      </c>
      <c r="H160" s="6" t="s">
        <v>96</v>
      </c>
      <c r="I160" s="6" t="s">
        <v>83</v>
      </c>
      <c r="J160" s="6" t="s">
        <v>30</v>
      </c>
      <c r="K160" s="6"/>
      <c r="L160" s="7">
        <v>44950</v>
      </c>
      <c r="M160" s="6" t="s">
        <v>24</v>
      </c>
      <c r="N160" s="8" t="s">
        <v>98</v>
      </c>
      <c r="O160" s="6" t="str">
        <f>HYPERLINK("https://docs.wto.org/imrd/directdoc.asp?DDFDocuments/t/G/TBTN22/BDI297.DOCX", "https://docs.wto.org/imrd/directdoc.asp?DDFDocuments/t/G/TBTN22/BDI297.DOCX")</f>
        <v>https://docs.wto.org/imrd/directdoc.asp?DDFDocuments/t/G/TBTN22/BDI297.DOCX</v>
      </c>
      <c r="P160" s="6"/>
      <c r="Q160" s="6"/>
    </row>
    <row r="161" spans="1:17" ht="30">
      <c r="A161" s="10" t="s">
        <v>641</v>
      </c>
      <c r="B161" s="8" t="s">
        <v>81</v>
      </c>
      <c r="C161" s="6" t="str">
        <f>HYPERLINK("https://eping.wto.org/en/Search?viewData= G/TBT/N/BDI/298, G/TBT/N/KEN/1333, G/TBT/N/RWA/740, G/TBT/N/TZA/858, G/TBT/N/UGA/1707"," G/TBT/N/BDI/298, G/TBT/N/KEN/1333, G/TBT/N/RWA/740, G/TBT/N/TZA/858, G/TBT/N/UGA/1707")</f>
        <v xml:space="preserve"> G/TBT/N/BDI/298, G/TBT/N/KEN/1333, G/TBT/N/RWA/740, G/TBT/N/TZA/858, G/TBT/N/UGA/1707</v>
      </c>
      <c r="D161" s="6" t="s">
        <v>92</v>
      </c>
      <c r="E161" s="8" t="s">
        <v>79</v>
      </c>
      <c r="F161" s="8" t="s">
        <v>80</v>
      </c>
      <c r="G161" s="6" t="s">
        <v>82</v>
      </c>
      <c r="H161" s="6" t="s">
        <v>30</v>
      </c>
      <c r="I161" s="6" t="s">
        <v>97</v>
      </c>
      <c r="J161" s="6" t="s">
        <v>30</v>
      </c>
      <c r="K161" s="6"/>
      <c r="L161" s="7">
        <v>44950</v>
      </c>
      <c r="M161" s="6" t="s">
        <v>24</v>
      </c>
      <c r="N161" s="8" t="s">
        <v>84</v>
      </c>
      <c r="O161" s="6" t="str">
        <f>HYPERLINK("https://docs.wto.org/imrd/directdoc.asp?DDFDocuments/t/G/TBTN22/BDI298.DOCX", "https://docs.wto.org/imrd/directdoc.asp?DDFDocuments/t/G/TBTN22/BDI298.DOCX")</f>
        <v>https://docs.wto.org/imrd/directdoc.asp?DDFDocuments/t/G/TBTN22/BDI298.DOCX</v>
      </c>
      <c r="P161" s="6"/>
      <c r="Q161" s="6"/>
    </row>
    <row r="162" spans="1:17" ht="30">
      <c r="A162" s="10" t="s">
        <v>651</v>
      </c>
      <c r="B162" s="8" t="s">
        <v>95</v>
      </c>
      <c r="C162" s="6" t="str">
        <f>HYPERLINK("https://eping.wto.org/en/Search?viewData= G/TBT/N/TZA/854"," G/TBT/N/TZA/854")</f>
        <v xml:space="preserve"> G/TBT/N/TZA/854</v>
      </c>
      <c r="D162" s="6" t="s">
        <v>16</v>
      </c>
      <c r="E162" s="8" t="s">
        <v>158</v>
      </c>
      <c r="F162" s="8" t="s">
        <v>159</v>
      </c>
      <c r="G162" s="6" t="s">
        <v>82</v>
      </c>
      <c r="H162" s="6" t="s">
        <v>96</v>
      </c>
      <c r="I162" s="6" t="s">
        <v>83</v>
      </c>
      <c r="J162" s="6" t="s">
        <v>30</v>
      </c>
      <c r="K162" s="6"/>
      <c r="L162" s="7">
        <v>44946</v>
      </c>
      <c r="M162" s="6" t="s">
        <v>24</v>
      </c>
      <c r="N162" s="8" t="s">
        <v>160</v>
      </c>
      <c r="O162" s="6" t="str">
        <f>HYPERLINK("https://docs.wto.org/imrd/directdoc.asp?DDFDocuments/t/G/TBTN22/TZA854.DOCX", "https://docs.wto.org/imrd/directdoc.asp?DDFDocuments/t/G/TBTN22/TZA854.DOCX")</f>
        <v>https://docs.wto.org/imrd/directdoc.asp?DDFDocuments/t/G/TBTN22/TZA854.DOCX</v>
      </c>
      <c r="P162" s="6"/>
      <c r="Q162" s="6"/>
    </row>
    <row r="163" spans="1:17" ht="30">
      <c r="A163" s="10" t="s">
        <v>651</v>
      </c>
      <c r="B163" s="8" t="s">
        <v>95</v>
      </c>
      <c r="C163" s="6" t="str">
        <f>HYPERLINK("https://eping.wto.org/en/Search?viewData= G/TBT/N/TZA/853"," G/TBT/N/TZA/853")</f>
        <v xml:space="preserve"> G/TBT/N/TZA/853</v>
      </c>
      <c r="D163" s="6" t="s">
        <v>16</v>
      </c>
      <c r="E163" s="8" t="s">
        <v>172</v>
      </c>
      <c r="F163" s="8" t="s">
        <v>173</v>
      </c>
      <c r="G163" s="6" t="s">
        <v>82</v>
      </c>
      <c r="H163" s="6" t="s">
        <v>96</v>
      </c>
      <c r="I163" s="6" t="s">
        <v>83</v>
      </c>
      <c r="J163" s="6" t="s">
        <v>30</v>
      </c>
      <c r="K163" s="6"/>
      <c r="L163" s="7">
        <v>44946</v>
      </c>
      <c r="M163" s="6" t="s">
        <v>24</v>
      </c>
      <c r="N163" s="8" t="s">
        <v>174</v>
      </c>
      <c r="O163" s="6" t="str">
        <f>HYPERLINK("https://docs.wto.org/imrd/directdoc.asp?DDFDocuments/t/G/TBTN22/TZA853.DOCX", "https://docs.wto.org/imrd/directdoc.asp?DDFDocuments/t/G/TBTN22/TZA853.DOCX")</f>
        <v>https://docs.wto.org/imrd/directdoc.asp?DDFDocuments/t/G/TBTN22/TZA853.DOCX</v>
      </c>
      <c r="P163" s="6" t="str">
        <f>HYPERLINK("https://docs.wto.org/imrd/directdoc.asp?DDFDocuments/u/G/TBTN22/TZA853.DOCX", "https://docs.wto.org/imrd/directdoc.asp?DDFDocuments/u/G/TBTN22/TZA853.DOCX")</f>
        <v>https://docs.wto.org/imrd/directdoc.asp?DDFDocuments/u/G/TBTN22/TZA853.DOCX</v>
      </c>
      <c r="Q163" s="6"/>
    </row>
    <row r="164" spans="1:17" ht="45">
      <c r="A164" s="2" t="s">
        <v>675</v>
      </c>
      <c r="B164" s="8" t="s">
        <v>314</v>
      </c>
      <c r="C164" s="6" t="str">
        <f>HYPERLINK("https://eping.wto.org/en/Search?viewData= G/TBT/N/GHA/21"," G/TBT/N/GHA/21")</f>
        <v xml:space="preserve"> G/TBT/N/GHA/21</v>
      </c>
      <c r="D164" s="6" t="s">
        <v>311</v>
      </c>
      <c r="E164" s="8" t="s">
        <v>312</v>
      </c>
      <c r="F164" s="8" t="s">
        <v>313</v>
      </c>
      <c r="G164" s="6" t="s">
        <v>30</v>
      </c>
      <c r="H164" s="6" t="s">
        <v>280</v>
      </c>
      <c r="I164" s="6" t="s">
        <v>315</v>
      </c>
      <c r="J164" s="6" t="s">
        <v>30</v>
      </c>
      <c r="K164" s="6"/>
      <c r="L164" s="7">
        <v>44942</v>
      </c>
      <c r="M164" s="6" t="s">
        <v>24</v>
      </c>
      <c r="N164" s="8" t="s">
        <v>316</v>
      </c>
      <c r="O164" s="6" t="str">
        <f>HYPERLINK("https://docs.wto.org/imrd/directdoc.asp?DDFDocuments/t/G/TBTN22/GHA21.DOCX", "https://docs.wto.org/imrd/directdoc.asp?DDFDocuments/t/G/TBTN22/GHA21.DOCX")</f>
        <v>https://docs.wto.org/imrd/directdoc.asp?DDFDocuments/t/G/TBTN22/GHA21.DOCX</v>
      </c>
      <c r="P164" s="6" t="str">
        <f>HYPERLINK("https://docs.wto.org/imrd/directdoc.asp?DDFDocuments/u/G/TBTN22/GHA21.DOCX", "https://docs.wto.org/imrd/directdoc.asp?DDFDocuments/u/G/TBTN22/GHA21.DOCX")</f>
        <v>https://docs.wto.org/imrd/directdoc.asp?DDFDocuments/u/G/TBTN22/GHA21.DOCX</v>
      </c>
      <c r="Q164" s="6" t="str">
        <f>HYPERLINK("https://docs.wto.org/imrd/directdoc.asp?DDFDocuments/v/G/TBTN22/GHA21.DOCX", "https://docs.wto.org/imrd/directdoc.asp?DDFDocuments/v/G/TBTN22/GHA21.DOCX")</f>
        <v>https://docs.wto.org/imrd/directdoc.asp?DDFDocuments/v/G/TBTN22/GHA21.DOCX</v>
      </c>
    </row>
    <row r="165" spans="1:17" ht="135">
      <c r="A165" s="10" t="s">
        <v>668</v>
      </c>
      <c r="B165" s="8" t="s">
        <v>279</v>
      </c>
      <c r="C165" s="6" t="str">
        <f>HYPERLINK("https://eping.wto.org/en/Search?viewData= G/TBT/N/EGY/333"," G/TBT/N/EGY/333")</f>
        <v xml:space="preserve"> G/TBT/N/EGY/333</v>
      </c>
      <c r="D165" s="6" t="s">
        <v>211</v>
      </c>
      <c r="E165" s="8" t="s">
        <v>277</v>
      </c>
      <c r="F165" s="8" t="s">
        <v>278</v>
      </c>
      <c r="G165" s="6" t="s">
        <v>30</v>
      </c>
      <c r="H165" s="6" t="s">
        <v>280</v>
      </c>
      <c r="I165" s="6" t="s">
        <v>281</v>
      </c>
      <c r="J165" s="6" t="s">
        <v>30</v>
      </c>
      <c r="K165" s="6"/>
      <c r="L165" s="7">
        <v>44942</v>
      </c>
      <c r="M165" s="6" t="s">
        <v>24</v>
      </c>
      <c r="N165" s="6"/>
      <c r="O165" s="6" t="str">
        <f>HYPERLINK("https://docs.wto.org/imrd/directdoc.asp?DDFDocuments/t/G/TBTN22/EGY333.DOCX", "https://docs.wto.org/imrd/directdoc.asp?DDFDocuments/t/G/TBTN22/EGY333.DOCX")</f>
        <v>https://docs.wto.org/imrd/directdoc.asp?DDFDocuments/t/G/TBTN22/EGY333.DOCX</v>
      </c>
      <c r="P165" s="6" t="str">
        <f>HYPERLINK("https://docs.wto.org/imrd/directdoc.asp?DDFDocuments/u/G/TBTN22/EGY333.DOCX", "https://docs.wto.org/imrd/directdoc.asp?DDFDocuments/u/G/TBTN22/EGY333.DOCX")</f>
        <v>https://docs.wto.org/imrd/directdoc.asp?DDFDocuments/u/G/TBTN22/EGY333.DOCX</v>
      </c>
      <c r="Q165" s="6" t="str">
        <f>HYPERLINK("https://docs.wto.org/imrd/directdoc.asp?DDFDocuments/v/G/TBTN22/EGY333.DOCX", "https://docs.wto.org/imrd/directdoc.asp?DDFDocuments/v/G/TBTN22/EGY333.DOCX")</f>
        <v>https://docs.wto.org/imrd/directdoc.asp?DDFDocuments/v/G/TBTN22/EGY333.DOCX</v>
      </c>
    </row>
    <row r="166" spans="1:17" ht="45">
      <c r="A166" s="10" t="s">
        <v>691</v>
      </c>
      <c r="B166" s="8" t="s">
        <v>416</v>
      </c>
      <c r="C166" s="6" t="str">
        <f>HYPERLINK("https://eping.wto.org/en/Search?viewData= G/TBT/N/KOR/1114"," G/TBT/N/KOR/1114")</f>
        <v xml:space="preserve"> G/TBT/N/KOR/1114</v>
      </c>
      <c r="D166" s="6" t="s">
        <v>129</v>
      </c>
      <c r="E166" s="8" t="s">
        <v>414</v>
      </c>
      <c r="F166" s="8" t="s">
        <v>415</v>
      </c>
      <c r="G166" s="6" t="s">
        <v>417</v>
      </c>
      <c r="H166" s="6" t="s">
        <v>30</v>
      </c>
      <c r="I166" s="6" t="s">
        <v>69</v>
      </c>
      <c r="J166" s="6" t="s">
        <v>30</v>
      </c>
      <c r="K166" s="6"/>
      <c r="L166" s="7">
        <v>44935</v>
      </c>
      <c r="M166" s="6" t="s">
        <v>24</v>
      </c>
      <c r="N166" s="8" t="s">
        <v>418</v>
      </c>
      <c r="O166" s="6" t="str">
        <f>HYPERLINK("https://docs.wto.org/imrd/directdoc.asp?DDFDocuments/t/G/TBTN22/KOR1114.DOCX", "https://docs.wto.org/imrd/directdoc.asp?DDFDocuments/t/G/TBTN22/KOR1114.DOCX")</f>
        <v>https://docs.wto.org/imrd/directdoc.asp?DDFDocuments/t/G/TBTN22/KOR1114.DOCX</v>
      </c>
      <c r="P166" s="6" t="str">
        <f>HYPERLINK("https://docs.wto.org/imrd/directdoc.asp?DDFDocuments/u/G/TBTN22/KOR1114.DOCX", "https://docs.wto.org/imrd/directdoc.asp?DDFDocuments/u/G/TBTN22/KOR1114.DOCX")</f>
        <v>https://docs.wto.org/imrd/directdoc.asp?DDFDocuments/u/G/TBTN22/KOR1114.DOCX</v>
      </c>
      <c r="Q166" s="6" t="str">
        <f>HYPERLINK("https://docs.wto.org/imrd/directdoc.asp?DDFDocuments/v/G/TBTN22/KOR1114.DOCX", "https://docs.wto.org/imrd/directdoc.asp?DDFDocuments/v/G/TBTN22/KOR1114.DOCX")</f>
        <v>https://docs.wto.org/imrd/directdoc.asp?DDFDocuments/v/G/TBTN22/KOR1114.DOCX</v>
      </c>
    </row>
    <row r="167" spans="1:17" ht="75">
      <c r="A167" s="10" t="s">
        <v>700</v>
      </c>
      <c r="B167" s="8" t="s">
        <v>481</v>
      </c>
      <c r="C167" s="6" t="str">
        <f>HYPERLINK("https://eping.wto.org/en/Search?viewData= G/TBT/N/BRA/1458"," G/TBT/N/BRA/1458")</f>
        <v xml:space="preserve"> G/TBT/N/BRA/1458</v>
      </c>
      <c r="D167" s="6" t="s">
        <v>478</v>
      </c>
      <c r="E167" s="8" t="s">
        <v>479</v>
      </c>
      <c r="F167" s="8" t="s">
        <v>480</v>
      </c>
      <c r="G167" s="6" t="s">
        <v>30</v>
      </c>
      <c r="H167" s="6" t="s">
        <v>482</v>
      </c>
      <c r="I167" s="6" t="s">
        <v>69</v>
      </c>
      <c r="J167" s="6" t="s">
        <v>70</v>
      </c>
      <c r="K167" s="6"/>
      <c r="L167" s="7">
        <v>44914</v>
      </c>
      <c r="M167" s="6" t="s">
        <v>24</v>
      </c>
      <c r="N167" s="8" t="s">
        <v>483</v>
      </c>
      <c r="O167" s="6" t="str">
        <f>HYPERLINK("https://docs.wto.org/imrd/directdoc.asp?DDFDocuments/t/G/TBTN22/BRA1458.DOCX", "https://docs.wto.org/imrd/directdoc.asp?DDFDocuments/t/G/TBTN22/BRA1458.DOCX")</f>
        <v>https://docs.wto.org/imrd/directdoc.asp?DDFDocuments/t/G/TBTN22/BRA1458.DOCX</v>
      </c>
      <c r="P167" s="6"/>
      <c r="Q167" s="6" t="str">
        <f>HYPERLINK("https://docs.wto.org/imrd/directdoc.asp?DDFDocuments/v/G/TBTN22/BRA1458.DOCX", "https://docs.wto.org/imrd/directdoc.asp?DDFDocuments/v/G/TBTN22/BRA1458.DOCX")</f>
        <v>https://docs.wto.org/imrd/directdoc.asp?DDFDocuments/v/G/TBTN22/BRA1458.DOCX</v>
      </c>
    </row>
    <row r="168" spans="1:17" ht="135">
      <c r="A168" s="10" t="s">
        <v>694</v>
      </c>
      <c r="B168" s="8" t="s">
        <v>437</v>
      </c>
      <c r="C168" s="6" t="str">
        <f>HYPERLINK("https://eping.wto.org/en/Search?viewData= G/TBT/N/KOR/1113"," G/TBT/N/KOR/1113")</f>
        <v xml:space="preserve"> G/TBT/N/KOR/1113</v>
      </c>
      <c r="D168" s="6" t="s">
        <v>129</v>
      </c>
      <c r="E168" s="8" t="s">
        <v>435</v>
      </c>
      <c r="F168" s="8" t="s">
        <v>436</v>
      </c>
      <c r="G168" s="6" t="s">
        <v>438</v>
      </c>
      <c r="H168" s="6" t="s">
        <v>30</v>
      </c>
      <c r="I168" s="6" t="s">
        <v>112</v>
      </c>
      <c r="J168" s="6" t="s">
        <v>325</v>
      </c>
      <c r="K168" s="6"/>
      <c r="L168" s="7">
        <v>44935</v>
      </c>
      <c r="M168" s="6" t="s">
        <v>24</v>
      </c>
      <c r="N168" s="8" t="s">
        <v>439</v>
      </c>
      <c r="O168" s="6" t="str">
        <f>HYPERLINK("https://docs.wto.org/imrd/directdoc.asp?DDFDocuments/t/G/TBTN22/KOR1113.DOCX", "https://docs.wto.org/imrd/directdoc.asp?DDFDocuments/t/G/TBTN22/KOR1113.DOCX")</f>
        <v>https://docs.wto.org/imrd/directdoc.asp?DDFDocuments/t/G/TBTN22/KOR1113.DOCX</v>
      </c>
      <c r="P168" s="6" t="str">
        <f>HYPERLINK("https://docs.wto.org/imrd/directdoc.asp?DDFDocuments/u/G/TBTN22/KOR1113.DOCX", "https://docs.wto.org/imrd/directdoc.asp?DDFDocuments/u/G/TBTN22/KOR1113.DOCX")</f>
        <v>https://docs.wto.org/imrd/directdoc.asp?DDFDocuments/u/G/TBTN22/KOR1113.DOCX</v>
      </c>
      <c r="Q168" s="6" t="str">
        <f>HYPERLINK("https://docs.wto.org/imrd/directdoc.asp?DDFDocuments/v/G/TBTN22/KOR1113.DOCX", "https://docs.wto.org/imrd/directdoc.asp?DDFDocuments/v/G/TBTN22/KOR1113.DOCX")</f>
        <v>https://docs.wto.org/imrd/directdoc.asp?DDFDocuments/v/G/TBTN22/KOR1113.DOCX</v>
      </c>
    </row>
    <row r="169" spans="1:17" ht="120">
      <c r="A169" s="2" t="s">
        <v>712</v>
      </c>
      <c r="B169" s="8" t="s">
        <v>546</v>
      </c>
      <c r="C169" s="6" t="str">
        <f>HYPERLINK("https://eping.wto.org/en/Search?viewData= G/TBT/N/USA/1938"," G/TBT/N/USA/1938")</f>
        <v xml:space="preserve"> G/TBT/N/USA/1938</v>
      </c>
      <c r="D169" s="6" t="s">
        <v>33</v>
      </c>
      <c r="E169" s="8" t="s">
        <v>544</v>
      </c>
      <c r="F169" s="8" t="s">
        <v>545</v>
      </c>
      <c r="G169" s="6" t="s">
        <v>30</v>
      </c>
      <c r="H169" s="6" t="s">
        <v>547</v>
      </c>
      <c r="I169" s="6" t="s">
        <v>145</v>
      </c>
      <c r="J169" s="6" t="s">
        <v>30</v>
      </c>
      <c r="K169" s="6"/>
      <c r="L169" s="7">
        <v>44914</v>
      </c>
      <c r="M169" s="6" t="s">
        <v>24</v>
      </c>
      <c r="N169" s="8" t="s">
        <v>548</v>
      </c>
      <c r="O169" s="6" t="str">
        <f>HYPERLINK("https://docs.wto.org/imrd/directdoc.asp?DDFDocuments/t/G/TBTN22/USA1938.DOCX", "https://docs.wto.org/imrd/directdoc.asp?DDFDocuments/t/G/TBTN22/USA1938.DOCX")</f>
        <v>https://docs.wto.org/imrd/directdoc.asp?DDFDocuments/t/G/TBTN22/USA1938.DOCX</v>
      </c>
      <c r="P169" s="6" t="str">
        <f>HYPERLINK("https://docs.wto.org/imrd/directdoc.asp?DDFDocuments/u/G/TBTN22/USA1938.DOCX", "https://docs.wto.org/imrd/directdoc.asp?DDFDocuments/u/G/TBTN22/USA1938.DOCX")</f>
        <v>https://docs.wto.org/imrd/directdoc.asp?DDFDocuments/u/G/TBTN22/USA1938.DOCX</v>
      </c>
      <c r="Q169" s="6" t="str">
        <f>HYPERLINK("https://docs.wto.org/imrd/directdoc.asp?DDFDocuments/v/G/TBTN22/USA1938.DOCX", "https://docs.wto.org/imrd/directdoc.asp?DDFDocuments/v/G/TBTN22/USA1938.DOCX")</f>
        <v>https://docs.wto.org/imrd/directdoc.asp?DDFDocuments/v/G/TBTN22/USA1938.DOCX</v>
      </c>
    </row>
    <row r="170" spans="1:17" ht="75">
      <c r="A170" s="2" t="s">
        <v>679</v>
      </c>
      <c r="B170" s="8" t="s">
        <v>342</v>
      </c>
      <c r="C170" s="6" t="str">
        <f>HYPERLINK("https://eping.wto.org/en/Search?viewData= G/TBT/N/IND/237"," G/TBT/N/IND/237")</f>
        <v xml:space="preserve"> G/TBT/N/IND/237</v>
      </c>
      <c r="D170" s="6" t="s">
        <v>339</v>
      </c>
      <c r="E170" s="8" t="s">
        <v>340</v>
      </c>
      <c r="F170" s="8" t="s">
        <v>341</v>
      </c>
      <c r="G170" s="6" t="s">
        <v>30</v>
      </c>
      <c r="H170" s="6" t="s">
        <v>30</v>
      </c>
      <c r="I170" s="6" t="s">
        <v>58</v>
      </c>
      <c r="J170" s="6" t="s">
        <v>23</v>
      </c>
      <c r="K170" s="6"/>
      <c r="L170" s="7">
        <v>44939</v>
      </c>
      <c r="M170" s="6" t="s">
        <v>24</v>
      </c>
      <c r="N170" s="8" t="s">
        <v>343</v>
      </c>
      <c r="O170" s="6" t="str">
        <f>HYPERLINK("https://docs.wto.org/imrd/directdoc.asp?DDFDocuments/t/G/TBTN22/IND237.DOCX", "https://docs.wto.org/imrd/directdoc.asp?DDFDocuments/t/G/TBTN22/IND237.DOCX")</f>
        <v>https://docs.wto.org/imrd/directdoc.asp?DDFDocuments/t/G/TBTN22/IND237.DOCX</v>
      </c>
      <c r="P170" s="6" t="str">
        <f>HYPERLINK("https://docs.wto.org/imrd/directdoc.asp?DDFDocuments/u/G/TBTN22/IND237.DOCX", "https://docs.wto.org/imrd/directdoc.asp?DDFDocuments/u/G/TBTN22/IND237.DOCX")</f>
        <v>https://docs.wto.org/imrd/directdoc.asp?DDFDocuments/u/G/TBTN22/IND237.DOCX</v>
      </c>
      <c r="Q170" s="6" t="str">
        <f>HYPERLINK("https://docs.wto.org/imrd/directdoc.asp?DDFDocuments/v/G/TBTN22/IND237.DOCX", "https://docs.wto.org/imrd/directdoc.asp?DDFDocuments/v/G/TBTN22/IND237.DOCX")</f>
        <v>https://docs.wto.org/imrd/directdoc.asp?DDFDocuments/v/G/TBTN22/IND237.DOCX</v>
      </c>
    </row>
    <row r="171" spans="1:17" ht="45">
      <c r="A171" s="2" t="s">
        <v>699</v>
      </c>
      <c r="B171" s="8" t="s">
        <v>472</v>
      </c>
      <c r="C171" s="6" t="str">
        <f>HYPERLINK("https://eping.wto.org/en/Search?viewData= G/TBT/N/TZA/844"," G/TBT/N/TZA/844")</f>
        <v xml:space="preserve"> G/TBT/N/TZA/844</v>
      </c>
      <c r="D171" s="6" t="s">
        <v>16</v>
      </c>
      <c r="E171" s="8" t="s">
        <v>470</v>
      </c>
      <c r="F171" s="8" t="s">
        <v>471</v>
      </c>
      <c r="G171" s="6" t="s">
        <v>473</v>
      </c>
      <c r="H171" s="6" t="s">
        <v>404</v>
      </c>
      <c r="I171" s="6" t="s">
        <v>22</v>
      </c>
      <c r="J171" s="6" t="s">
        <v>23</v>
      </c>
      <c r="K171" s="6"/>
      <c r="L171" s="7">
        <v>44934</v>
      </c>
      <c r="M171" s="6" t="s">
        <v>24</v>
      </c>
      <c r="N171" s="8" t="s">
        <v>474</v>
      </c>
      <c r="O171" s="6" t="str">
        <f>HYPERLINK("https://docs.wto.org/imrd/directdoc.asp?DDFDocuments/t/G/TBTN22/TZA844.DOCX", "https://docs.wto.org/imrd/directdoc.asp?DDFDocuments/t/G/TBTN22/TZA844.DOCX")</f>
        <v>https://docs.wto.org/imrd/directdoc.asp?DDFDocuments/t/G/TBTN22/TZA844.DOCX</v>
      </c>
      <c r="P171" s="6" t="str">
        <f>HYPERLINK("https://docs.wto.org/imrd/directdoc.asp?DDFDocuments/u/G/TBTN22/TZA844.DOCX", "https://docs.wto.org/imrd/directdoc.asp?DDFDocuments/u/G/TBTN22/TZA844.DOCX")</f>
        <v>https://docs.wto.org/imrd/directdoc.asp?DDFDocuments/u/G/TBTN22/TZA844.DOCX</v>
      </c>
      <c r="Q171" s="6" t="str">
        <f>HYPERLINK("https://docs.wto.org/imrd/directdoc.asp?DDFDocuments/v/G/TBTN22/TZA844.DOCX", "https://docs.wto.org/imrd/directdoc.asp?DDFDocuments/v/G/TBTN22/TZA844.DOCX")</f>
        <v>https://docs.wto.org/imrd/directdoc.asp?DDFDocuments/v/G/TBTN22/TZA844.DOCX</v>
      </c>
    </row>
    <row r="172" spans="1:17" ht="30">
      <c r="A172" s="2" t="s">
        <v>721</v>
      </c>
      <c r="B172" s="8" t="s">
        <v>615</v>
      </c>
      <c r="C172" s="6" t="str">
        <f>HYPERLINK("https://eping.wto.org/en/Search?viewData= G/TBT/N/BRA/1453"," G/TBT/N/BRA/1453")</f>
        <v xml:space="preserve"> G/TBT/N/BRA/1453</v>
      </c>
      <c r="D172" s="6" t="s">
        <v>478</v>
      </c>
      <c r="E172" s="8" t="s">
        <v>613</v>
      </c>
      <c r="F172" s="8" t="s">
        <v>614</v>
      </c>
      <c r="G172" s="6" t="s">
        <v>616</v>
      </c>
      <c r="H172" s="6" t="s">
        <v>30</v>
      </c>
      <c r="I172" s="6" t="s">
        <v>240</v>
      </c>
      <c r="J172" s="6" t="s">
        <v>30</v>
      </c>
      <c r="K172" s="6"/>
      <c r="L172" s="7" t="s">
        <v>30</v>
      </c>
      <c r="M172" s="6" t="s">
        <v>24</v>
      </c>
      <c r="N172" s="8" t="s">
        <v>617</v>
      </c>
      <c r="O172" s="6" t="str">
        <f>HYPERLINK("https://docs.wto.org/imrd/directdoc.asp?DDFDocuments/t/G/TBTN22/BRA1453.DOCX", "https://docs.wto.org/imrd/directdoc.asp?DDFDocuments/t/G/TBTN22/BRA1453.DOCX")</f>
        <v>https://docs.wto.org/imrd/directdoc.asp?DDFDocuments/t/G/TBTN22/BRA1453.DOCX</v>
      </c>
      <c r="P172" s="6" t="str">
        <f>HYPERLINK("https://docs.wto.org/imrd/directdoc.asp?DDFDocuments/u/G/TBTN22/BRA1453.DOCX", "https://docs.wto.org/imrd/directdoc.asp?DDFDocuments/u/G/TBTN22/BRA1453.DOCX")</f>
        <v>https://docs.wto.org/imrd/directdoc.asp?DDFDocuments/u/G/TBTN22/BRA1453.DOCX</v>
      </c>
      <c r="Q172" s="6" t="str">
        <f>HYPERLINK("https://docs.wto.org/imrd/directdoc.asp?DDFDocuments/v/G/TBTN22/BRA1453.DOCX", "https://docs.wto.org/imrd/directdoc.asp?DDFDocuments/v/G/TBTN22/BRA1453.DOCX")</f>
        <v>https://docs.wto.org/imrd/directdoc.asp?DDFDocuments/v/G/TBTN22/BRA1453.DOCX</v>
      </c>
    </row>
    <row r="173" spans="1:17" ht="30">
      <c r="A173" s="2" t="s">
        <v>721</v>
      </c>
      <c r="B173" s="8" t="s">
        <v>615</v>
      </c>
      <c r="C173" s="6" t="str">
        <f>HYPERLINK("https://eping.wto.org/en/Search?viewData= G/TBT/N/BRA/1454"," G/TBT/N/BRA/1454")</f>
        <v xml:space="preserve"> G/TBT/N/BRA/1454</v>
      </c>
      <c r="D173" s="6" t="s">
        <v>478</v>
      </c>
      <c r="E173" s="8" t="s">
        <v>628</v>
      </c>
      <c r="F173" s="8" t="s">
        <v>629</v>
      </c>
      <c r="G173" s="6" t="s">
        <v>616</v>
      </c>
      <c r="H173" s="6" t="s">
        <v>30</v>
      </c>
      <c r="I173" s="6" t="s">
        <v>240</v>
      </c>
      <c r="J173" s="6" t="s">
        <v>30</v>
      </c>
      <c r="K173" s="6"/>
      <c r="L173" s="7" t="s">
        <v>30</v>
      </c>
      <c r="M173" s="6" t="s">
        <v>24</v>
      </c>
      <c r="N173" s="8" t="s">
        <v>630</v>
      </c>
      <c r="O173" s="6" t="str">
        <f>HYPERLINK("https://docs.wto.org/imrd/directdoc.asp?DDFDocuments/t/G/TBTN22/BRA1454.DOCX", "https://docs.wto.org/imrd/directdoc.asp?DDFDocuments/t/G/TBTN22/BRA1454.DOCX")</f>
        <v>https://docs.wto.org/imrd/directdoc.asp?DDFDocuments/t/G/TBTN22/BRA1454.DOCX</v>
      </c>
      <c r="P173" s="6" t="str">
        <f>HYPERLINK("https://docs.wto.org/imrd/directdoc.asp?DDFDocuments/u/G/TBTN22/BRA1454.DOCX", "https://docs.wto.org/imrd/directdoc.asp?DDFDocuments/u/G/TBTN22/BRA1454.DOCX")</f>
        <v>https://docs.wto.org/imrd/directdoc.asp?DDFDocuments/u/G/TBTN22/BRA1454.DOCX</v>
      </c>
      <c r="Q173" s="6" t="str">
        <f>HYPERLINK("https://docs.wto.org/imrd/directdoc.asp?DDFDocuments/v/G/TBTN22/BRA1454.DOCX", "https://docs.wto.org/imrd/directdoc.asp?DDFDocuments/v/G/TBTN22/BRA1454.DOCX")</f>
        <v>https://docs.wto.org/imrd/directdoc.asp?DDFDocuments/v/G/TBTN22/BRA1454.DOCX</v>
      </c>
    </row>
    <row r="174" spans="1:17" ht="120">
      <c r="A174" s="10" t="s">
        <v>702</v>
      </c>
      <c r="B174" s="8" t="s">
        <v>492</v>
      </c>
      <c r="C174" s="6" t="str">
        <f>HYPERLINK("https://eping.wto.org/en/Search?viewData= G/TBT/N/USA/1939"," G/TBT/N/USA/1939")</f>
        <v xml:space="preserve"> G/TBT/N/USA/1939</v>
      </c>
      <c r="D174" s="6" t="s">
        <v>33</v>
      </c>
      <c r="E174" s="8" t="s">
        <v>490</v>
      </c>
      <c r="F174" s="8" t="s">
        <v>491</v>
      </c>
      <c r="G174" s="6" t="s">
        <v>30</v>
      </c>
      <c r="H174" s="6" t="s">
        <v>493</v>
      </c>
      <c r="I174" s="6" t="s">
        <v>494</v>
      </c>
      <c r="J174" s="6" t="s">
        <v>295</v>
      </c>
      <c r="K174" s="6"/>
      <c r="L174" s="7">
        <v>44902</v>
      </c>
      <c r="M174" s="6" t="s">
        <v>24</v>
      </c>
      <c r="N174" s="8" t="s">
        <v>495</v>
      </c>
      <c r="O174" s="6" t="str">
        <f>HYPERLINK("https://docs.wto.org/imrd/directdoc.asp?DDFDocuments/t/G/TBTN22/USA1939.DOCX", "https://docs.wto.org/imrd/directdoc.asp?DDFDocuments/t/G/TBTN22/USA1939.DOCX")</f>
        <v>https://docs.wto.org/imrd/directdoc.asp?DDFDocuments/t/G/TBTN22/USA1939.DOCX</v>
      </c>
      <c r="P174" s="6" t="str">
        <f>HYPERLINK("https://docs.wto.org/imrd/directdoc.asp?DDFDocuments/u/G/TBTN22/USA1939.DOCX", "https://docs.wto.org/imrd/directdoc.asp?DDFDocuments/u/G/TBTN22/USA1939.DOCX")</f>
        <v>https://docs.wto.org/imrd/directdoc.asp?DDFDocuments/u/G/TBTN22/USA1939.DOCX</v>
      </c>
      <c r="Q174" s="6" t="str">
        <f>HYPERLINK("https://docs.wto.org/imrd/directdoc.asp?DDFDocuments/v/G/TBTN22/USA1939.DOCX", "https://docs.wto.org/imrd/directdoc.asp?DDFDocuments/v/G/TBTN22/USA1939.DOCX")</f>
        <v>https://docs.wto.org/imrd/directdoc.asp?DDFDocuments/v/G/TBTN22/USA1939.DOCX</v>
      </c>
    </row>
    <row r="175" spans="1:17" ht="409.5">
      <c r="A175" s="2" t="s">
        <v>635</v>
      </c>
      <c r="B175" s="8" t="s">
        <v>42</v>
      </c>
      <c r="C175" s="6" t="str">
        <f>HYPERLINK("https://eping.wto.org/en/Search?viewData= G/TBT/N/EU/936"," G/TBT/N/EU/936")</f>
        <v xml:space="preserve"> G/TBT/N/EU/936</v>
      </c>
      <c r="D175" s="6" t="s">
        <v>26</v>
      </c>
      <c r="E175" s="8" t="s">
        <v>40</v>
      </c>
      <c r="F175" s="8" t="s">
        <v>41</v>
      </c>
      <c r="G175" s="6" t="s">
        <v>30</v>
      </c>
      <c r="H175" s="6" t="s">
        <v>30</v>
      </c>
      <c r="I175" s="6" t="s">
        <v>43</v>
      </c>
      <c r="J175" s="6" t="s">
        <v>30</v>
      </c>
      <c r="K175" s="6"/>
      <c r="L175" s="7">
        <v>44984</v>
      </c>
      <c r="M175" s="6" t="s">
        <v>24</v>
      </c>
      <c r="N175" s="8" t="s">
        <v>44</v>
      </c>
      <c r="O175" s="6" t="str">
        <f>HYPERLINK("https://docs.wto.org/imrd/directdoc.asp?DDFDocuments/t/G/TBTN22/EU936.DOCX", "https://docs.wto.org/imrd/directdoc.asp?DDFDocuments/t/G/TBTN22/EU936.DOCX")</f>
        <v>https://docs.wto.org/imrd/directdoc.asp?DDFDocuments/t/G/TBTN22/EU936.DOCX</v>
      </c>
      <c r="P175" s="6"/>
      <c r="Q175" s="6"/>
    </row>
    <row r="176" spans="1:17" ht="60">
      <c r="A176" s="2" t="s">
        <v>710</v>
      </c>
      <c r="B176" s="8" t="s">
        <v>535</v>
      </c>
      <c r="C176" s="6" t="str">
        <f>HYPERLINK("https://eping.wto.org/en/Search?viewData= G/TBT/N/ISR/1275"," G/TBT/N/ISR/1275")</f>
        <v xml:space="preserve"> G/TBT/N/ISR/1275</v>
      </c>
      <c r="D176" s="6" t="s">
        <v>532</v>
      </c>
      <c r="E176" s="8" t="s">
        <v>533</v>
      </c>
      <c r="F176" s="8" t="s">
        <v>534</v>
      </c>
      <c r="G176" s="6" t="s">
        <v>536</v>
      </c>
      <c r="H176" s="6" t="s">
        <v>537</v>
      </c>
      <c r="I176" s="6" t="s">
        <v>294</v>
      </c>
      <c r="J176" s="6" t="s">
        <v>30</v>
      </c>
      <c r="K176" s="6"/>
      <c r="L176" s="7">
        <v>44929</v>
      </c>
      <c r="M176" s="6" t="s">
        <v>24</v>
      </c>
      <c r="N176" s="8" t="s">
        <v>538</v>
      </c>
      <c r="O176" s="6" t="str">
        <f>HYPERLINK("https://docs.wto.org/imrd/directdoc.asp?DDFDocuments/t/G/TBTN22/ISR1275.DOCX", "https://docs.wto.org/imrd/directdoc.asp?DDFDocuments/t/G/TBTN22/ISR1275.DOCX")</f>
        <v>https://docs.wto.org/imrd/directdoc.asp?DDFDocuments/t/G/TBTN22/ISR1275.DOCX</v>
      </c>
      <c r="P176" s="6" t="str">
        <f>HYPERLINK("https://docs.wto.org/imrd/directdoc.asp?DDFDocuments/u/G/TBTN22/ISR1275.DOCX", "https://docs.wto.org/imrd/directdoc.asp?DDFDocuments/u/G/TBTN22/ISR1275.DOCX")</f>
        <v>https://docs.wto.org/imrd/directdoc.asp?DDFDocuments/u/G/TBTN22/ISR1275.DOCX</v>
      </c>
      <c r="Q176" s="6" t="str">
        <f>HYPERLINK("https://docs.wto.org/imrd/directdoc.asp?DDFDocuments/v/G/TBTN22/ISR1275.DOCX", "https://docs.wto.org/imrd/directdoc.asp?DDFDocuments/v/G/TBTN22/ISR1275.DOCX")</f>
        <v>https://docs.wto.org/imrd/directdoc.asp?DDFDocuments/v/G/TBTN22/ISR1275.DOCX</v>
      </c>
    </row>
    <row r="177" spans="1:17" ht="30">
      <c r="A177" s="2" t="s">
        <v>637</v>
      </c>
      <c r="B177" s="8" t="s">
        <v>57</v>
      </c>
      <c r="C177" s="6" t="str">
        <f>HYPERLINK("https://eping.wto.org/en/Search?viewData= G/TBT/N/JPN/754"," G/TBT/N/JPN/754")</f>
        <v xml:space="preserve"> G/TBT/N/JPN/754</v>
      </c>
      <c r="D177" s="6" t="s">
        <v>54</v>
      </c>
      <c r="E177" s="8" t="s">
        <v>55</v>
      </c>
      <c r="F177" s="8" t="s">
        <v>56</v>
      </c>
      <c r="G177" s="6" t="s">
        <v>30</v>
      </c>
      <c r="H177" s="6" t="s">
        <v>30</v>
      </c>
      <c r="I177" s="6" t="s">
        <v>58</v>
      </c>
      <c r="J177" s="6" t="s">
        <v>30</v>
      </c>
      <c r="K177" s="6"/>
      <c r="L177" s="7" t="s">
        <v>30</v>
      </c>
      <c r="M177" s="6" t="s">
        <v>24</v>
      </c>
      <c r="N177" s="8" t="s">
        <v>59</v>
      </c>
      <c r="O177" s="6" t="str">
        <f>HYPERLINK("https://docs.wto.org/imrd/directdoc.asp?DDFDocuments/t/G/TBTN22/JPN754.DOCX", "https://docs.wto.org/imrd/directdoc.asp?DDFDocuments/t/G/TBTN22/JPN754.DOCX")</f>
        <v>https://docs.wto.org/imrd/directdoc.asp?DDFDocuments/t/G/TBTN22/JPN754.DOCX</v>
      </c>
      <c r="P177" s="6"/>
      <c r="Q177" s="6"/>
    </row>
    <row r="178" spans="1:17" ht="195">
      <c r="A178" s="2" t="s">
        <v>683</v>
      </c>
      <c r="B178" s="8" t="s">
        <v>364</v>
      </c>
      <c r="C178" s="6" t="str">
        <f>HYPERLINK("https://eping.wto.org/en/Search?viewData= G/TBT/N/CHN/1710"," G/TBT/N/CHN/1710")</f>
        <v xml:space="preserve"> G/TBT/N/CHN/1710</v>
      </c>
      <c r="D178" s="6" t="s">
        <v>349</v>
      </c>
      <c r="E178" s="8" t="s">
        <v>362</v>
      </c>
      <c r="F178" s="8" t="s">
        <v>363</v>
      </c>
      <c r="G178" s="6" t="s">
        <v>365</v>
      </c>
      <c r="H178" s="6" t="s">
        <v>366</v>
      </c>
      <c r="I178" s="6" t="s">
        <v>367</v>
      </c>
      <c r="J178" s="6" t="s">
        <v>30</v>
      </c>
      <c r="K178" s="6"/>
      <c r="L178" s="7">
        <v>44939</v>
      </c>
      <c r="M178" s="6" t="s">
        <v>24</v>
      </c>
      <c r="N178" s="8" t="s">
        <v>368</v>
      </c>
      <c r="O178" s="6" t="str">
        <f>HYPERLINK("https://docs.wto.org/imrd/directdoc.asp?DDFDocuments/t/G/TBTN22/CHN1710.DOCX", "https://docs.wto.org/imrd/directdoc.asp?DDFDocuments/t/G/TBTN22/CHN1710.DOCX")</f>
        <v>https://docs.wto.org/imrd/directdoc.asp?DDFDocuments/t/G/TBTN22/CHN1710.DOCX</v>
      </c>
      <c r="P178" s="6" t="str">
        <f>HYPERLINK("https://docs.wto.org/imrd/directdoc.asp?DDFDocuments/u/G/TBTN22/CHN1710.DOCX", "https://docs.wto.org/imrd/directdoc.asp?DDFDocuments/u/G/TBTN22/CHN1710.DOCX")</f>
        <v>https://docs.wto.org/imrd/directdoc.asp?DDFDocuments/u/G/TBTN22/CHN1710.DOCX</v>
      </c>
      <c r="Q178" s="6" t="str">
        <f>HYPERLINK("https://docs.wto.org/imrd/directdoc.asp?DDFDocuments/v/G/TBTN22/CHN1710.DOCX", "https://docs.wto.org/imrd/directdoc.asp?DDFDocuments/v/G/TBTN22/CHN1710.DOCX")</f>
        <v>https://docs.wto.org/imrd/directdoc.asp?DDFDocuments/v/G/TBTN22/CHN1710.DOCX</v>
      </c>
    </row>
    <row r="179" spans="1:17" ht="135">
      <c r="A179" s="10" t="s">
        <v>661</v>
      </c>
      <c r="B179" s="8" t="s">
        <v>238</v>
      </c>
      <c r="C179" s="6" t="str">
        <f>HYPERLINK("https://eping.wto.org/en/Search?viewData= G/TBT/N/EGY/335"," G/TBT/N/EGY/335")</f>
        <v xml:space="preserve"> G/TBT/N/EGY/335</v>
      </c>
      <c r="D179" s="6" t="s">
        <v>211</v>
      </c>
      <c r="E179" s="8" t="s">
        <v>236</v>
      </c>
      <c r="F179" s="8" t="s">
        <v>237</v>
      </c>
      <c r="G179" s="6" t="s">
        <v>30</v>
      </c>
      <c r="H179" s="6" t="s">
        <v>239</v>
      </c>
      <c r="I179" s="6" t="s">
        <v>240</v>
      </c>
      <c r="J179" s="6" t="s">
        <v>30</v>
      </c>
      <c r="K179" s="6"/>
      <c r="L179" s="7">
        <v>44942</v>
      </c>
      <c r="M179" s="6" t="s">
        <v>24</v>
      </c>
      <c r="N179" s="6"/>
      <c r="O179" s="6" t="str">
        <f>HYPERLINK("https://docs.wto.org/imrd/directdoc.asp?DDFDocuments/t/G/TBTN22/EGY335.DOCX", "https://docs.wto.org/imrd/directdoc.asp?DDFDocuments/t/G/TBTN22/EGY335.DOCX")</f>
        <v>https://docs.wto.org/imrd/directdoc.asp?DDFDocuments/t/G/TBTN22/EGY335.DOCX</v>
      </c>
      <c r="P179" s="6" t="str">
        <f>HYPERLINK("https://docs.wto.org/imrd/directdoc.asp?DDFDocuments/u/G/TBTN22/EGY335.DOCX", "https://docs.wto.org/imrd/directdoc.asp?DDFDocuments/u/G/TBTN22/EGY335.DOCX")</f>
        <v>https://docs.wto.org/imrd/directdoc.asp?DDFDocuments/u/G/TBTN22/EGY335.DOCX</v>
      </c>
      <c r="Q179" s="6" t="str">
        <f>HYPERLINK("https://docs.wto.org/imrd/directdoc.asp?DDFDocuments/v/G/TBTN22/EGY335.DOCX", "https://docs.wto.org/imrd/directdoc.asp?DDFDocuments/v/G/TBTN22/EGY335.DOCX")</f>
        <v>https://docs.wto.org/imrd/directdoc.asp?DDFDocuments/v/G/TBTN22/EGY335.DOCX</v>
      </c>
    </row>
    <row r="180" spans="1:17" ht="45">
      <c r="A180" s="10" t="s">
        <v>703</v>
      </c>
      <c r="B180" s="8" t="s">
        <v>498</v>
      </c>
      <c r="C180" s="6" t="str">
        <f>HYPERLINK("https://eping.wto.org/en/Search?viewData= G/TBT/N/BRA/1457"," G/TBT/N/BRA/1457")</f>
        <v xml:space="preserve"> G/TBT/N/BRA/1457</v>
      </c>
      <c r="D180" s="6" t="s">
        <v>478</v>
      </c>
      <c r="E180" s="8" t="s">
        <v>496</v>
      </c>
      <c r="F180" s="8" t="s">
        <v>497</v>
      </c>
      <c r="G180" s="6" t="s">
        <v>30</v>
      </c>
      <c r="H180" s="6" t="s">
        <v>499</v>
      </c>
      <c r="I180" s="6" t="s">
        <v>69</v>
      </c>
      <c r="J180" s="6" t="s">
        <v>30</v>
      </c>
      <c r="K180" s="6"/>
      <c r="L180" s="7" t="s">
        <v>30</v>
      </c>
      <c r="M180" s="6" t="s">
        <v>24</v>
      </c>
      <c r="N180" s="8" t="s">
        <v>500</v>
      </c>
      <c r="O180" s="6" t="str">
        <f>HYPERLINK("https://docs.wto.org/imrd/directdoc.asp?DDFDocuments/t/G/TBTN22/BRA1457.DOCX", "https://docs.wto.org/imrd/directdoc.asp?DDFDocuments/t/G/TBTN22/BRA1457.DOCX")</f>
        <v>https://docs.wto.org/imrd/directdoc.asp?DDFDocuments/t/G/TBTN22/BRA1457.DOCX</v>
      </c>
      <c r="P180" s="6"/>
      <c r="Q180" s="6" t="str">
        <f>HYPERLINK("https://docs.wto.org/imrd/directdoc.asp?DDFDocuments/v/G/TBTN22/BRA1457.DOCX", "https://docs.wto.org/imrd/directdoc.asp?DDFDocuments/v/G/TBTN22/BRA1457.DOCX")</f>
        <v>https://docs.wto.org/imrd/directdoc.asp?DDFDocuments/v/G/TBTN22/BRA1457.DOCX</v>
      </c>
    </row>
    <row r="181" spans="1:17" ht="60">
      <c r="A181" s="2" t="s">
        <v>687</v>
      </c>
      <c r="B181" s="8" t="s">
        <v>391</v>
      </c>
      <c r="C181" s="6" t="str">
        <f>HYPERLINK("https://eping.wto.org/en/Search?viewData= G/TBT/N/PHL/295"," G/TBT/N/PHL/295")</f>
        <v xml:space="preserve"> G/TBT/N/PHL/295</v>
      </c>
      <c r="D181" s="6" t="s">
        <v>388</v>
      </c>
      <c r="E181" s="8" t="s">
        <v>389</v>
      </c>
      <c r="F181" s="8" t="s">
        <v>390</v>
      </c>
      <c r="G181" s="6" t="s">
        <v>392</v>
      </c>
      <c r="H181" s="6" t="s">
        <v>393</v>
      </c>
      <c r="I181" s="6" t="s">
        <v>58</v>
      </c>
      <c r="J181" s="6" t="s">
        <v>70</v>
      </c>
      <c r="K181" s="6"/>
      <c r="L181" s="7">
        <v>44936</v>
      </c>
      <c r="M181" s="6" t="s">
        <v>24</v>
      </c>
      <c r="N181" s="8" t="s">
        <v>394</v>
      </c>
      <c r="O181" s="6" t="str">
        <f>HYPERLINK("https://docs.wto.org/imrd/directdoc.asp?DDFDocuments/t/G/TBTN22/PHL295.DOCX", "https://docs.wto.org/imrd/directdoc.asp?DDFDocuments/t/G/TBTN22/PHL295.DOCX")</f>
        <v>https://docs.wto.org/imrd/directdoc.asp?DDFDocuments/t/G/TBTN22/PHL295.DOCX</v>
      </c>
      <c r="P181" s="6" t="str">
        <f>HYPERLINK("https://docs.wto.org/imrd/directdoc.asp?DDFDocuments/u/G/TBTN22/PHL295.DOCX", "https://docs.wto.org/imrd/directdoc.asp?DDFDocuments/u/G/TBTN22/PHL295.DOCX")</f>
        <v>https://docs.wto.org/imrd/directdoc.asp?DDFDocuments/u/G/TBTN22/PHL295.DOCX</v>
      </c>
      <c r="Q181" s="6" t="str">
        <f>HYPERLINK("https://docs.wto.org/imrd/directdoc.asp?DDFDocuments/v/G/TBTN22/PHL295.DOCX", "https://docs.wto.org/imrd/directdoc.asp?DDFDocuments/v/G/TBTN22/PHL295.DOCX")</f>
        <v>https://docs.wto.org/imrd/directdoc.asp?DDFDocuments/v/G/TBTN22/PHL295.DOCX</v>
      </c>
    </row>
    <row r="182" spans="1:17" ht="45">
      <c r="A182" s="10" t="s">
        <v>665</v>
      </c>
      <c r="B182" s="8" t="s">
        <v>257</v>
      </c>
      <c r="C182" s="6" t="str">
        <f>HYPERLINK("https://eping.wto.org/en/Search?viewData= G/TBT/N/BDI/292, G/TBT/N/KEN/1327, G/TBT/N/RWA/729, G/TBT/N/TZA/850, G/TBT/N/UGA/1701"," G/TBT/N/BDI/292, G/TBT/N/KEN/1327, G/TBT/N/RWA/729, G/TBT/N/TZA/850, G/TBT/N/UGA/1701")</f>
        <v xml:space="preserve"> G/TBT/N/BDI/292, G/TBT/N/KEN/1327, G/TBT/N/RWA/729, G/TBT/N/TZA/850, G/TBT/N/UGA/1701</v>
      </c>
      <c r="D182" s="6" t="s">
        <v>16</v>
      </c>
      <c r="E182" s="8" t="s">
        <v>255</v>
      </c>
      <c r="F182" s="8" t="s">
        <v>256</v>
      </c>
      <c r="G182" s="6" t="s">
        <v>258</v>
      </c>
      <c r="H182" s="6" t="s">
        <v>221</v>
      </c>
      <c r="I182" s="6" t="s">
        <v>229</v>
      </c>
      <c r="J182" s="6" t="s">
        <v>23</v>
      </c>
      <c r="K182" s="6"/>
      <c r="L182" s="7">
        <v>44942</v>
      </c>
      <c r="M182" s="6" t="s">
        <v>24</v>
      </c>
      <c r="N182" s="8" t="s">
        <v>259</v>
      </c>
      <c r="O182" s="6" t="str">
        <f>HYPERLINK("https://docs.wto.org/imrd/directdoc.asp?DDFDocuments/t/G/TBTN22/BDI292.DOCX", "https://docs.wto.org/imrd/directdoc.asp?DDFDocuments/t/G/TBTN22/BDI292.DOCX")</f>
        <v>https://docs.wto.org/imrd/directdoc.asp?DDFDocuments/t/G/TBTN22/BDI292.DOCX</v>
      </c>
      <c r="P182" s="6" t="str">
        <f>HYPERLINK("https://docs.wto.org/imrd/directdoc.asp?DDFDocuments/u/G/TBTN22/BDI292.DOCX", "https://docs.wto.org/imrd/directdoc.asp?DDFDocuments/u/G/TBTN22/BDI292.DOCX")</f>
        <v>https://docs.wto.org/imrd/directdoc.asp?DDFDocuments/u/G/TBTN22/BDI292.DOCX</v>
      </c>
      <c r="Q182" s="6" t="str">
        <f>HYPERLINK("https://docs.wto.org/imrd/directdoc.asp?DDFDocuments/v/G/TBTN22/BDI292.DOCX", "https://docs.wto.org/imrd/directdoc.asp?DDFDocuments/v/G/TBTN22/BDI292.DOCX")</f>
        <v>https://docs.wto.org/imrd/directdoc.asp?DDFDocuments/v/G/TBTN22/BDI292.DOCX</v>
      </c>
    </row>
    <row r="183" spans="1:17" ht="45">
      <c r="A183" s="10" t="s">
        <v>665</v>
      </c>
      <c r="B183" s="8" t="s">
        <v>257</v>
      </c>
      <c r="C183" s="6" t="str">
        <f>HYPERLINK("https://eping.wto.org/en/Search?viewData= G/TBT/N/BDI/292, G/TBT/N/KEN/1327, G/TBT/N/RWA/729, G/TBT/N/TZA/850, G/TBT/N/UGA/1701"," G/TBT/N/BDI/292, G/TBT/N/KEN/1327, G/TBT/N/RWA/729, G/TBT/N/TZA/850, G/TBT/N/UGA/1701")</f>
        <v xml:space="preserve"> G/TBT/N/BDI/292, G/TBT/N/KEN/1327, G/TBT/N/RWA/729, G/TBT/N/TZA/850, G/TBT/N/UGA/1701</v>
      </c>
      <c r="D183" s="6" t="s">
        <v>92</v>
      </c>
      <c r="E183" s="8" t="s">
        <v>255</v>
      </c>
      <c r="F183" s="8" t="s">
        <v>256</v>
      </c>
      <c r="G183" s="6" t="s">
        <v>258</v>
      </c>
      <c r="H183" s="6" t="s">
        <v>221</v>
      </c>
      <c r="I183" s="6" t="s">
        <v>229</v>
      </c>
      <c r="J183" s="6" t="s">
        <v>23</v>
      </c>
      <c r="K183" s="6"/>
      <c r="L183" s="7">
        <v>44942</v>
      </c>
      <c r="M183" s="6" t="s">
        <v>24</v>
      </c>
      <c r="N183" s="8" t="s">
        <v>259</v>
      </c>
      <c r="O183" s="6" t="str">
        <f>HYPERLINK("https://docs.wto.org/imrd/directdoc.asp?DDFDocuments/t/G/TBTN22/BDI292.DOCX", "https://docs.wto.org/imrd/directdoc.asp?DDFDocuments/t/G/TBTN22/BDI292.DOCX")</f>
        <v>https://docs.wto.org/imrd/directdoc.asp?DDFDocuments/t/G/TBTN22/BDI292.DOCX</v>
      </c>
      <c r="P183" s="6" t="str">
        <f>HYPERLINK("https://docs.wto.org/imrd/directdoc.asp?DDFDocuments/u/G/TBTN22/BDI292.DOCX", "https://docs.wto.org/imrd/directdoc.asp?DDFDocuments/u/G/TBTN22/BDI292.DOCX")</f>
        <v>https://docs.wto.org/imrd/directdoc.asp?DDFDocuments/u/G/TBTN22/BDI292.DOCX</v>
      </c>
      <c r="Q183" s="6" t="str">
        <f>HYPERLINK("https://docs.wto.org/imrd/directdoc.asp?DDFDocuments/v/G/TBTN22/BDI292.DOCX", "https://docs.wto.org/imrd/directdoc.asp?DDFDocuments/v/G/TBTN22/BDI292.DOCX")</f>
        <v>https://docs.wto.org/imrd/directdoc.asp?DDFDocuments/v/G/TBTN22/BDI292.DOCX</v>
      </c>
    </row>
    <row r="184" spans="1:17" ht="45">
      <c r="A184" s="10" t="s">
        <v>665</v>
      </c>
      <c r="B184" s="8" t="s">
        <v>257</v>
      </c>
      <c r="C184" s="6" t="str">
        <f>HYPERLINK("https://eping.wto.org/en/Search?viewData= G/TBT/N/BDI/292, G/TBT/N/KEN/1327, G/TBT/N/RWA/729, G/TBT/N/TZA/850, G/TBT/N/UGA/1701"," G/TBT/N/BDI/292, G/TBT/N/KEN/1327, G/TBT/N/RWA/729, G/TBT/N/TZA/850, G/TBT/N/UGA/1701")</f>
        <v xml:space="preserve"> G/TBT/N/BDI/292, G/TBT/N/KEN/1327, G/TBT/N/RWA/729, G/TBT/N/TZA/850, G/TBT/N/UGA/1701</v>
      </c>
      <c r="D184" s="6" t="s">
        <v>100</v>
      </c>
      <c r="E184" s="8" t="s">
        <v>255</v>
      </c>
      <c r="F184" s="8" t="s">
        <v>256</v>
      </c>
      <c r="G184" s="6" t="s">
        <v>258</v>
      </c>
      <c r="H184" s="6" t="s">
        <v>221</v>
      </c>
      <c r="I184" s="6" t="s">
        <v>22</v>
      </c>
      <c r="J184" s="6" t="s">
        <v>23</v>
      </c>
      <c r="K184" s="6"/>
      <c r="L184" s="7">
        <v>44942</v>
      </c>
      <c r="M184" s="6" t="s">
        <v>24</v>
      </c>
      <c r="N184" s="8" t="s">
        <v>259</v>
      </c>
      <c r="O184" s="6" t="str">
        <f>HYPERLINK("https://docs.wto.org/imrd/directdoc.asp?DDFDocuments/t/G/TBTN22/BDI292.DOCX", "https://docs.wto.org/imrd/directdoc.asp?DDFDocuments/t/G/TBTN22/BDI292.DOCX")</f>
        <v>https://docs.wto.org/imrd/directdoc.asp?DDFDocuments/t/G/TBTN22/BDI292.DOCX</v>
      </c>
      <c r="P184" s="6" t="str">
        <f>HYPERLINK("https://docs.wto.org/imrd/directdoc.asp?DDFDocuments/u/G/TBTN22/BDI292.DOCX", "https://docs.wto.org/imrd/directdoc.asp?DDFDocuments/u/G/TBTN22/BDI292.DOCX")</f>
        <v>https://docs.wto.org/imrd/directdoc.asp?DDFDocuments/u/G/TBTN22/BDI292.DOCX</v>
      </c>
      <c r="Q184" s="6" t="str">
        <f>HYPERLINK("https://docs.wto.org/imrd/directdoc.asp?DDFDocuments/v/G/TBTN22/BDI292.DOCX", "https://docs.wto.org/imrd/directdoc.asp?DDFDocuments/v/G/TBTN22/BDI292.DOCX")</f>
        <v>https://docs.wto.org/imrd/directdoc.asp?DDFDocuments/v/G/TBTN22/BDI292.DOCX</v>
      </c>
    </row>
    <row r="185" spans="1:17" ht="45">
      <c r="A185" s="2" t="s">
        <v>665</v>
      </c>
      <c r="B185" s="8" t="s">
        <v>257</v>
      </c>
      <c r="C185" s="6" t="str">
        <f>HYPERLINK("https://eping.wto.org/en/Search?viewData= G/TBT/N/BDI/292, G/TBT/N/KEN/1327, G/TBT/N/RWA/729, G/TBT/N/TZA/850, G/TBT/N/UGA/1701"," G/TBT/N/BDI/292, G/TBT/N/KEN/1327, G/TBT/N/RWA/729, G/TBT/N/TZA/850, G/TBT/N/UGA/1701")</f>
        <v xml:space="preserve"> G/TBT/N/BDI/292, G/TBT/N/KEN/1327, G/TBT/N/RWA/729, G/TBT/N/TZA/850, G/TBT/N/UGA/1701</v>
      </c>
      <c r="D185" s="6" t="s">
        <v>85</v>
      </c>
      <c r="E185" s="8" t="s">
        <v>255</v>
      </c>
      <c r="F185" s="8" t="s">
        <v>256</v>
      </c>
      <c r="G185" s="6" t="s">
        <v>258</v>
      </c>
      <c r="H185" s="6" t="s">
        <v>221</v>
      </c>
      <c r="I185" s="6" t="s">
        <v>22</v>
      </c>
      <c r="J185" s="6" t="s">
        <v>23</v>
      </c>
      <c r="K185" s="6"/>
      <c r="L185" s="7">
        <v>44942</v>
      </c>
      <c r="M185" s="6" t="s">
        <v>24</v>
      </c>
      <c r="N185" s="8" t="s">
        <v>259</v>
      </c>
      <c r="O185" s="6" t="str">
        <f>HYPERLINK("https://docs.wto.org/imrd/directdoc.asp?DDFDocuments/t/G/TBTN22/BDI292.DOCX", "https://docs.wto.org/imrd/directdoc.asp?DDFDocuments/t/G/TBTN22/BDI292.DOCX")</f>
        <v>https://docs.wto.org/imrd/directdoc.asp?DDFDocuments/t/G/TBTN22/BDI292.DOCX</v>
      </c>
      <c r="P185" s="6" t="str">
        <f>HYPERLINK("https://docs.wto.org/imrd/directdoc.asp?DDFDocuments/u/G/TBTN22/BDI292.DOCX", "https://docs.wto.org/imrd/directdoc.asp?DDFDocuments/u/G/TBTN22/BDI292.DOCX")</f>
        <v>https://docs.wto.org/imrd/directdoc.asp?DDFDocuments/u/G/TBTN22/BDI292.DOCX</v>
      </c>
      <c r="Q185" s="6" t="str">
        <f>HYPERLINK("https://docs.wto.org/imrd/directdoc.asp?DDFDocuments/v/G/TBTN22/BDI292.DOCX", "https://docs.wto.org/imrd/directdoc.asp?DDFDocuments/v/G/TBTN22/BDI292.DOCX")</f>
        <v>https://docs.wto.org/imrd/directdoc.asp?DDFDocuments/v/G/TBTN22/BDI292.DOCX</v>
      </c>
    </row>
    <row r="186" spans="1:17" ht="45">
      <c r="A186" s="2" t="s">
        <v>665</v>
      </c>
      <c r="B186" s="8" t="s">
        <v>257</v>
      </c>
      <c r="C186" s="6" t="str">
        <f>HYPERLINK("https://eping.wto.org/en/Search?viewData= G/TBT/N/BDI/292, G/TBT/N/KEN/1327, G/TBT/N/RWA/729, G/TBT/N/TZA/850, G/TBT/N/UGA/1701"," G/TBT/N/BDI/292, G/TBT/N/KEN/1327, G/TBT/N/RWA/729, G/TBT/N/TZA/850, G/TBT/N/UGA/1701")</f>
        <v xml:space="preserve"> G/TBT/N/BDI/292, G/TBT/N/KEN/1327, G/TBT/N/RWA/729, G/TBT/N/TZA/850, G/TBT/N/UGA/1701</v>
      </c>
      <c r="D186" s="6" t="s">
        <v>78</v>
      </c>
      <c r="E186" s="8" t="s">
        <v>255</v>
      </c>
      <c r="F186" s="8" t="s">
        <v>256</v>
      </c>
      <c r="G186" s="6" t="s">
        <v>258</v>
      </c>
      <c r="H186" s="6" t="s">
        <v>221</v>
      </c>
      <c r="I186" s="6" t="s">
        <v>22</v>
      </c>
      <c r="J186" s="6" t="s">
        <v>23</v>
      </c>
      <c r="K186" s="6"/>
      <c r="L186" s="7">
        <v>44942</v>
      </c>
      <c r="M186" s="6" t="s">
        <v>24</v>
      </c>
      <c r="N186" s="8" t="s">
        <v>259</v>
      </c>
      <c r="O186" s="6" t="str">
        <f>HYPERLINK("https://docs.wto.org/imrd/directdoc.asp?DDFDocuments/t/G/TBTN22/BDI292.DOCX", "https://docs.wto.org/imrd/directdoc.asp?DDFDocuments/t/G/TBTN22/BDI292.DOCX")</f>
        <v>https://docs.wto.org/imrd/directdoc.asp?DDFDocuments/t/G/TBTN22/BDI292.DOCX</v>
      </c>
      <c r="P186" s="6" t="str">
        <f>HYPERLINK("https://docs.wto.org/imrd/directdoc.asp?DDFDocuments/u/G/TBTN22/BDI292.DOCX", "https://docs.wto.org/imrd/directdoc.asp?DDFDocuments/u/G/TBTN22/BDI292.DOCX")</f>
        <v>https://docs.wto.org/imrd/directdoc.asp?DDFDocuments/u/G/TBTN22/BDI292.DOCX</v>
      </c>
      <c r="Q186" s="6" t="str">
        <f>HYPERLINK("https://docs.wto.org/imrd/directdoc.asp?DDFDocuments/v/G/TBTN22/BDI292.DOCX", "https://docs.wto.org/imrd/directdoc.asp?DDFDocuments/v/G/TBTN22/BDI292.DOCX")</f>
        <v>https://docs.wto.org/imrd/directdoc.asp?DDFDocuments/v/G/TBTN22/BDI292.DOCX</v>
      </c>
    </row>
    <row r="187" spans="1:17" ht="300">
      <c r="A187" s="2" t="s">
        <v>722</v>
      </c>
      <c r="B187" s="8" t="s">
        <v>620</v>
      </c>
      <c r="C187" s="6" t="str">
        <f>HYPERLINK("https://eping.wto.org/en/Search?viewData= G/TBT/N/JPN/752"," G/TBT/N/JPN/752")</f>
        <v xml:space="preserve"> G/TBT/N/JPN/752</v>
      </c>
      <c r="D187" s="6" t="s">
        <v>54</v>
      </c>
      <c r="E187" s="8" t="s">
        <v>618</v>
      </c>
      <c r="F187" s="8" t="s">
        <v>619</v>
      </c>
      <c r="G187" s="6" t="s">
        <v>621</v>
      </c>
      <c r="H187" s="6" t="s">
        <v>30</v>
      </c>
      <c r="I187" s="6" t="s">
        <v>58</v>
      </c>
      <c r="J187" s="6" t="s">
        <v>30</v>
      </c>
      <c r="K187" s="6"/>
      <c r="L187" s="7">
        <v>44926</v>
      </c>
      <c r="M187" s="6" t="s">
        <v>24</v>
      </c>
      <c r="N187" s="8" t="s">
        <v>622</v>
      </c>
      <c r="O187" s="6" t="str">
        <f>HYPERLINK("https://docs.wto.org/imrd/directdoc.asp?DDFDocuments/t/G/TBTN22/JPN752.DOCX", "https://docs.wto.org/imrd/directdoc.asp?DDFDocuments/t/G/TBTN22/JPN752.DOCX")</f>
        <v>https://docs.wto.org/imrd/directdoc.asp?DDFDocuments/t/G/TBTN22/JPN752.DOCX</v>
      </c>
      <c r="P187" s="6" t="str">
        <f>HYPERLINK("https://docs.wto.org/imrd/directdoc.asp?DDFDocuments/u/G/TBTN22/JPN752.DOCX", "https://docs.wto.org/imrd/directdoc.asp?DDFDocuments/u/G/TBTN22/JPN752.DOCX")</f>
        <v>https://docs.wto.org/imrd/directdoc.asp?DDFDocuments/u/G/TBTN22/JPN752.DOCX</v>
      </c>
      <c r="Q187" s="6" t="str">
        <f>HYPERLINK("https://docs.wto.org/imrd/directdoc.asp?DDFDocuments/v/G/TBTN22/JPN752.DOCX", "https://docs.wto.org/imrd/directdoc.asp?DDFDocuments/v/G/TBTN22/JPN752.DOCX")</f>
        <v>https://docs.wto.org/imrd/directdoc.asp?DDFDocuments/v/G/TBTN22/JPN752.DOCX</v>
      </c>
    </row>
    <row r="188" spans="1:17" ht="105">
      <c r="A188" s="2" t="s">
        <v>719</v>
      </c>
      <c r="B188" s="8" t="s">
        <v>605</v>
      </c>
      <c r="C188" s="6" t="str">
        <f>HYPERLINK("https://eping.wto.org/en/Search?viewData= G/TBT/N/JPN/753"," G/TBT/N/JPN/753")</f>
        <v xml:space="preserve"> G/TBT/N/JPN/753</v>
      </c>
      <c r="D188" s="6" t="s">
        <v>54</v>
      </c>
      <c r="E188" s="8" t="s">
        <v>603</v>
      </c>
      <c r="F188" s="8" t="s">
        <v>604</v>
      </c>
      <c r="G188" s="6" t="s">
        <v>606</v>
      </c>
      <c r="H188" s="6" t="s">
        <v>30</v>
      </c>
      <c r="I188" s="6" t="s">
        <v>58</v>
      </c>
      <c r="J188" s="6" t="s">
        <v>30</v>
      </c>
      <c r="K188" s="6"/>
      <c r="L188" s="7">
        <v>44926</v>
      </c>
      <c r="M188" s="6" t="s">
        <v>24</v>
      </c>
      <c r="N188" s="8" t="s">
        <v>607</v>
      </c>
      <c r="O188" s="6" t="str">
        <f>HYPERLINK("https://docs.wto.org/imrd/directdoc.asp?DDFDocuments/t/G/TBTN22/JPN753.DOCX", "https://docs.wto.org/imrd/directdoc.asp?DDFDocuments/t/G/TBTN22/JPN753.DOCX")</f>
        <v>https://docs.wto.org/imrd/directdoc.asp?DDFDocuments/t/G/TBTN22/JPN753.DOCX</v>
      </c>
      <c r="P188" s="6" t="str">
        <f>HYPERLINK("https://docs.wto.org/imrd/directdoc.asp?DDFDocuments/u/G/TBTN22/JPN753.DOCX", "https://docs.wto.org/imrd/directdoc.asp?DDFDocuments/u/G/TBTN22/JPN753.DOCX")</f>
        <v>https://docs.wto.org/imrd/directdoc.asp?DDFDocuments/u/G/TBTN22/JPN753.DOCX</v>
      </c>
      <c r="Q188" s="6" t="str">
        <f>HYPERLINK("https://docs.wto.org/imrd/directdoc.asp?DDFDocuments/v/G/TBTN22/JPN753.DOCX", "https://docs.wto.org/imrd/directdoc.asp?DDFDocuments/v/G/TBTN22/JPN753.DOCX")</f>
        <v>https://docs.wto.org/imrd/directdoc.asp?DDFDocuments/v/G/TBTN22/JPN753.DOCX</v>
      </c>
    </row>
    <row r="189" spans="1:17" ht="90">
      <c r="A189" s="2" t="s">
        <v>685</v>
      </c>
      <c r="B189" s="8" t="s">
        <v>377</v>
      </c>
      <c r="C189" s="6" t="str">
        <f>HYPERLINK("https://eping.wto.org/en/Search?viewData= G/TBT/N/CHN/1712"," G/TBT/N/CHN/1712")</f>
        <v xml:space="preserve"> G/TBT/N/CHN/1712</v>
      </c>
      <c r="D189" s="6" t="s">
        <v>349</v>
      </c>
      <c r="E189" s="8" t="s">
        <v>375</v>
      </c>
      <c r="F189" s="8" t="s">
        <v>376</v>
      </c>
      <c r="G189" s="6" t="s">
        <v>378</v>
      </c>
      <c r="H189" s="6" t="s">
        <v>379</v>
      </c>
      <c r="I189" s="6" t="s">
        <v>76</v>
      </c>
      <c r="J189" s="6" t="s">
        <v>30</v>
      </c>
      <c r="K189" s="6"/>
      <c r="L189" s="7">
        <v>44939</v>
      </c>
      <c r="M189" s="6" t="s">
        <v>24</v>
      </c>
      <c r="N189" s="8" t="s">
        <v>380</v>
      </c>
      <c r="O189" s="6" t="str">
        <f>HYPERLINK("https://docs.wto.org/imrd/directdoc.asp?DDFDocuments/t/G/TBTN22/CHN1712.DOCX", "https://docs.wto.org/imrd/directdoc.asp?DDFDocuments/t/G/TBTN22/CHN1712.DOCX")</f>
        <v>https://docs.wto.org/imrd/directdoc.asp?DDFDocuments/t/G/TBTN22/CHN1712.DOCX</v>
      </c>
      <c r="P189" s="6" t="str">
        <f>HYPERLINK("https://docs.wto.org/imrd/directdoc.asp?DDFDocuments/u/G/TBTN22/CHN1712.DOCX", "https://docs.wto.org/imrd/directdoc.asp?DDFDocuments/u/G/TBTN22/CHN1712.DOCX")</f>
        <v>https://docs.wto.org/imrd/directdoc.asp?DDFDocuments/u/G/TBTN22/CHN1712.DOCX</v>
      </c>
      <c r="Q189" s="6" t="str">
        <f>HYPERLINK("https://docs.wto.org/imrd/directdoc.asp?DDFDocuments/v/G/TBTN22/CHN1712.DOCX", "https://docs.wto.org/imrd/directdoc.asp?DDFDocuments/v/G/TBTN22/CHN1712.DOCX")</f>
        <v>https://docs.wto.org/imrd/directdoc.asp?DDFDocuments/v/G/TBTN22/CHN1712.DOCX</v>
      </c>
    </row>
    <row r="190" spans="1:17" ht="30">
      <c r="A190" s="10" t="s">
        <v>646</v>
      </c>
      <c r="B190" s="8" t="s">
        <v>132</v>
      </c>
      <c r="C190" s="6" t="str">
        <f>HYPERLINK("https://eping.wto.org/en/Search?viewData= G/TBT/N/KOR/1116"," G/TBT/N/KOR/1116")</f>
        <v xml:space="preserve"> G/TBT/N/KOR/1116</v>
      </c>
      <c r="D190" s="6" t="s">
        <v>129</v>
      </c>
      <c r="E190" s="8" t="s">
        <v>130</v>
      </c>
      <c r="F190" s="8" t="s">
        <v>131</v>
      </c>
      <c r="G190" s="6" t="s">
        <v>30</v>
      </c>
      <c r="H190" s="6" t="s">
        <v>30</v>
      </c>
      <c r="I190" s="6" t="s">
        <v>58</v>
      </c>
      <c r="J190" s="6" t="s">
        <v>30</v>
      </c>
      <c r="K190" s="6"/>
      <c r="L190" s="7">
        <v>44907</v>
      </c>
      <c r="M190" s="6" t="s">
        <v>24</v>
      </c>
      <c r="N190" s="8" t="s">
        <v>133</v>
      </c>
      <c r="O190" s="6" t="str">
        <f>HYPERLINK("https://docs.wto.org/imrd/directdoc.asp?DDFDocuments/t/G/TBTN22/KOR1116.DOCX", "https://docs.wto.org/imrd/directdoc.asp?DDFDocuments/t/G/TBTN22/KOR1116.DOCX")</f>
        <v>https://docs.wto.org/imrd/directdoc.asp?DDFDocuments/t/G/TBTN22/KOR1116.DOCX</v>
      </c>
      <c r="P190" s="6"/>
      <c r="Q190" s="6"/>
    </row>
    <row r="191" spans="1:17" ht="105">
      <c r="A191" s="2" t="s">
        <v>678</v>
      </c>
      <c r="B191" s="8" t="s">
        <v>336</v>
      </c>
      <c r="C191" s="6" t="str">
        <f>HYPERLINK("https://eping.wto.org/en/Search?viewData= G/TBT/N/USA/1942"," G/TBT/N/USA/1942")</f>
        <v xml:space="preserve"> G/TBT/N/USA/1942</v>
      </c>
      <c r="D191" s="6" t="s">
        <v>33</v>
      </c>
      <c r="E191" s="8" t="s">
        <v>334</v>
      </c>
      <c r="F191" s="8" t="s">
        <v>335</v>
      </c>
      <c r="G191" s="6" t="s">
        <v>30</v>
      </c>
      <c r="H191" s="6" t="s">
        <v>337</v>
      </c>
      <c r="I191" s="6" t="s">
        <v>38</v>
      </c>
      <c r="J191" s="6" t="s">
        <v>30</v>
      </c>
      <c r="K191" s="6"/>
      <c r="L191" s="7" t="s">
        <v>30</v>
      </c>
      <c r="M191" s="6" t="s">
        <v>24</v>
      </c>
      <c r="N191" s="8" t="s">
        <v>338</v>
      </c>
      <c r="O191" s="6" t="str">
        <f>HYPERLINK("https://docs.wto.org/imrd/directdoc.asp?DDFDocuments/t/G/TBTN22/USA1942.DOCX", "https://docs.wto.org/imrd/directdoc.asp?DDFDocuments/t/G/TBTN22/USA1942.DOCX")</f>
        <v>https://docs.wto.org/imrd/directdoc.asp?DDFDocuments/t/G/TBTN22/USA1942.DOCX</v>
      </c>
      <c r="P191" s="6" t="str">
        <f>HYPERLINK("https://docs.wto.org/imrd/directdoc.asp?DDFDocuments/u/G/TBTN22/USA1942.DOCX", "https://docs.wto.org/imrd/directdoc.asp?DDFDocuments/u/G/TBTN22/USA1942.DOCX")</f>
        <v>https://docs.wto.org/imrd/directdoc.asp?DDFDocuments/u/G/TBTN22/USA1942.DOCX</v>
      </c>
      <c r="Q191" s="6" t="str">
        <f>HYPERLINK("https://docs.wto.org/imrd/directdoc.asp?DDFDocuments/v/G/TBTN22/USA1942.DOCX", "https://docs.wto.org/imrd/directdoc.asp?DDFDocuments/v/G/TBTN22/USA1942.DOCX")</f>
        <v>https://docs.wto.org/imrd/directdoc.asp?DDFDocuments/v/G/TBTN22/USA1942.DOCX</v>
      </c>
    </row>
    <row r="192" spans="1:17" ht="105">
      <c r="A192" s="2" t="s">
        <v>684</v>
      </c>
      <c r="B192" s="8" t="s">
        <v>371</v>
      </c>
      <c r="C192" s="6" t="str">
        <f>HYPERLINK("https://eping.wto.org/en/Search?viewData= G/TBT/N/CHN/1711"," G/TBT/N/CHN/1711")</f>
        <v xml:space="preserve"> G/TBT/N/CHN/1711</v>
      </c>
      <c r="D192" s="6" t="s">
        <v>349</v>
      </c>
      <c r="E192" s="8" t="s">
        <v>369</v>
      </c>
      <c r="F192" s="8" t="s">
        <v>370</v>
      </c>
      <c r="G192" s="6" t="s">
        <v>372</v>
      </c>
      <c r="H192" s="6" t="s">
        <v>373</v>
      </c>
      <c r="I192" s="6" t="s">
        <v>224</v>
      </c>
      <c r="J192" s="6" t="s">
        <v>30</v>
      </c>
      <c r="K192" s="6"/>
      <c r="L192" s="7">
        <v>44939</v>
      </c>
      <c r="M192" s="6" t="s">
        <v>24</v>
      </c>
      <c r="N192" s="8" t="s">
        <v>374</v>
      </c>
      <c r="O192" s="6" t="str">
        <f>HYPERLINK("https://docs.wto.org/imrd/directdoc.asp?DDFDocuments/t/G/TBTN22/CHN1711.DOCX", "https://docs.wto.org/imrd/directdoc.asp?DDFDocuments/t/G/TBTN22/CHN1711.DOCX")</f>
        <v>https://docs.wto.org/imrd/directdoc.asp?DDFDocuments/t/G/TBTN22/CHN1711.DOCX</v>
      </c>
      <c r="P192" s="6" t="str">
        <f>HYPERLINK("https://docs.wto.org/imrd/directdoc.asp?DDFDocuments/u/G/TBTN22/CHN1711.DOCX", "https://docs.wto.org/imrd/directdoc.asp?DDFDocuments/u/G/TBTN22/CHN1711.DOCX")</f>
        <v>https://docs.wto.org/imrd/directdoc.asp?DDFDocuments/u/G/TBTN22/CHN1711.DOCX</v>
      </c>
      <c r="Q192" s="6" t="str">
        <f>HYPERLINK("https://docs.wto.org/imrd/directdoc.asp?DDFDocuments/v/G/TBTN22/CHN1711.DOCX", "https://docs.wto.org/imrd/directdoc.asp?DDFDocuments/v/G/TBTN22/CHN1711.DOCX")</f>
        <v>https://docs.wto.org/imrd/directdoc.asp?DDFDocuments/v/G/TBTN22/CHN1711.DOCX</v>
      </c>
    </row>
    <row r="193" spans="1:17" ht="90">
      <c r="A193" s="10" t="s">
        <v>693</v>
      </c>
      <c r="B193" s="8" t="s">
        <v>431</v>
      </c>
      <c r="C193" s="6" t="str">
        <f>HYPERLINK("https://eping.wto.org/en/Search?viewData= G/TBT/N/TPKM/509"," G/TBT/N/TPKM/509")</f>
        <v xml:space="preserve"> G/TBT/N/TPKM/509</v>
      </c>
      <c r="D193" s="6" t="s">
        <v>319</v>
      </c>
      <c r="E193" s="8" t="s">
        <v>429</v>
      </c>
      <c r="F193" s="8" t="s">
        <v>430</v>
      </c>
      <c r="G193" s="6" t="s">
        <v>432</v>
      </c>
      <c r="H193" s="6" t="s">
        <v>30</v>
      </c>
      <c r="I193" s="6" t="s">
        <v>433</v>
      </c>
      <c r="J193" s="6" t="s">
        <v>30</v>
      </c>
      <c r="K193" s="6"/>
      <c r="L193" s="7">
        <v>44935</v>
      </c>
      <c r="M193" s="6" t="s">
        <v>24</v>
      </c>
      <c r="N193" s="8" t="s">
        <v>434</v>
      </c>
      <c r="O193" s="6" t="str">
        <f>HYPERLINK("https://docs.wto.org/imrd/directdoc.asp?DDFDocuments/t/G/TBTN22/TPKM509.DOCX", "https://docs.wto.org/imrd/directdoc.asp?DDFDocuments/t/G/TBTN22/TPKM509.DOCX")</f>
        <v>https://docs.wto.org/imrd/directdoc.asp?DDFDocuments/t/G/TBTN22/TPKM509.DOCX</v>
      </c>
      <c r="P193" s="6" t="str">
        <f>HYPERLINK("https://docs.wto.org/imrd/directdoc.asp?DDFDocuments/u/G/TBTN22/TPKM509.DOCX", "https://docs.wto.org/imrd/directdoc.asp?DDFDocuments/u/G/TBTN22/TPKM509.DOCX")</f>
        <v>https://docs.wto.org/imrd/directdoc.asp?DDFDocuments/u/G/TBTN22/TPKM509.DOCX</v>
      </c>
      <c r="Q193" s="6" t="str">
        <f>HYPERLINK("https://docs.wto.org/imrd/directdoc.asp?DDFDocuments/v/G/TBTN22/TPKM509.DOCX", "https://docs.wto.org/imrd/directdoc.asp?DDFDocuments/v/G/TBTN22/TPKM509.DOCX")</f>
        <v>https://docs.wto.org/imrd/directdoc.asp?DDFDocuments/v/G/TBTN22/TPKM509.DOCX</v>
      </c>
    </row>
    <row r="194" spans="1:17" ht="45">
      <c r="A194" s="2" t="s">
        <v>677</v>
      </c>
      <c r="B194" s="8" t="s">
        <v>330</v>
      </c>
      <c r="C194" s="6" t="str">
        <f>HYPERLINK("https://eping.wto.org/en/Search?viewData= G/TBT/N/SAU/1261"," G/TBT/N/SAU/1261")</f>
        <v xml:space="preserve"> G/TBT/N/SAU/1261</v>
      </c>
      <c r="D194" s="6" t="s">
        <v>327</v>
      </c>
      <c r="E194" s="8" t="s">
        <v>328</v>
      </c>
      <c r="F194" s="8" t="s">
        <v>329</v>
      </c>
      <c r="G194" s="6" t="s">
        <v>30</v>
      </c>
      <c r="H194" s="6" t="s">
        <v>331</v>
      </c>
      <c r="I194" s="6" t="s">
        <v>332</v>
      </c>
      <c r="J194" s="6" t="s">
        <v>30</v>
      </c>
      <c r="K194" s="6"/>
      <c r="L194" s="7">
        <v>44940</v>
      </c>
      <c r="M194" s="6" t="s">
        <v>24</v>
      </c>
      <c r="N194" s="8" t="s">
        <v>333</v>
      </c>
      <c r="O194" s="6" t="str">
        <f>HYPERLINK("https://docs.wto.org/imrd/directdoc.asp?DDFDocuments/t/G/TBTN22/SAU1261.DOCX", "https://docs.wto.org/imrd/directdoc.asp?DDFDocuments/t/G/TBTN22/SAU1261.DOCX")</f>
        <v>https://docs.wto.org/imrd/directdoc.asp?DDFDocuments/t/G/TBTN22/SAU1261.DOCX</v>
      </c>
      <c r="P194" s="6" t="str">
        <f>HYPERLINK("https://docs.wto.org/imrd/directdoc.asp?DDFDocuments/u/G/TBTN22/SAU1261.DOCX", "https://docs.wto.org/imrd/directdoc.asp?DDFDocuments/u/G/TBTN22/SAU1261.DOCX")</f>
        <v>https://docs.wto.org/imrd/directdoc.asp?DDFDocuments/u/G/TBTN22/SAU1261.DOCX</v>
      </c>
      <c r="Q194" s="6" t="str">
        <f>HYPERLINK("https://docs.wto.org/imrd/directdoc.asp?DDFDocuments/v/G/TBTN22/SAU1261.DOCX", "https://docs.wto.org/imrd/directdoc.asp?DDFDocuments/v/G/TBTN22/SAU1261.DOCX")</f>
        <v>https://docs.wto.org/imrd/directdoc.asp?DDFDocuments/v/G/TBTN22/SAU1261.DOCX</v>
      </c>
    </row>
    <row r="195" spans="1:17" ht="120">
      <c r="A195" s="2" t="s">
        <v>705</v>
      </c>
      <c r="B195" s="8" t="s">
        <v>509</v>
      </c>
      <c r="C195" s="6" t="str">
        <f>HYPERLINK("https://eping.wto.org/en/Search?viewData= G/TBT/N/SAU/1260"," G/TBT/N/SAU/1260")</f>
        <v xml:space="preserve"> G/TBT/N/SAU/1260</v>
      </c>
      <c r="D195" s="6" t="s">
        <v>327</v>
      </c>
      <c r="E195" s="8" t="s">
        <v>507</v>
      </c>
      <c r="F195" s="8" t="s">
        <v>508</v>
      </c>
      <c r="G195" s="6" t="s">
        <v>30</v>
      </c>
      <c r="H195" s="6" t="s">
        <v>510</v>
      </c>
      <c r="I195" s="6" t="s">
        <v>196</v>
      </c>
      <c r="J195" s="6" t="s">
        <v>107</v>
      </c>
      <c r="K195" s="6"/>
      <c r="L195" s="7">
        <v>44932</v>
      </c>
      <c r="M195" s="6" t="s">
        <v>24</v>
      </c>
      <c r="N195" s="8" t="s">
        <v>511</v>
      </c>
      <c r="O195" s="6" t="str">
        <f>HYPERLINK("https://docs.wto.org/imrd/directdoc.asp?DDFDocuments/t/G/TBTN22/SAU1260.DOCX", "https://docs.wto.org/imrd/directdoc.asp?DDFDocuments/t/G/TBTN22/SAU1260.DOCX")</f>
        <v>https://docs.wto.org/imrd/directdoc.asp?DDFDocuments/t/G/TBTN22/SAU1260.DOCX</v>
      </c>
      <c r="P195" s="6" t="str">
        <f>HYPERLINK("https://docs.wto.org/imrd/directdoc.asp?DDFDocuments/u/G/TBTN22/SAU1260.DOCX", "https://docs.wto.org/imrd/directdoc.asp?DDFDocuments/u/G/TBTN22/SAU1260.DOCX")</f>
        <v>https://docs.wto.org/imrd/directdoc.asp?DDFDocuments/u/G/TBTN22/SAU1260.DOCX</v>
      </c>
      <c r="Q195" s="6" t="str">
        <f>HYPERLINK("https://docs.wto.org/imrd/directdoc.asp?DDFDocuments/v/G/TBTN22/SAU1260.DOCX", "https://docs.wto.org/imrd/directdoc.asp?DDFDocuments/v/G/TBTN22/SAU1260.DOCX")</f>
        <v>https://docs.wto.org/imrd/directdoc.asp?DDFDocuments/v/G/TBTN22/SAU1260.DOCX</v>
      </c>
    </row>
  </sheetData>
  <sortState xmlns:xlrd2="http://schemas.microsoft.com/office/spreadsheetml/2017/richdata2" ref="A2:Q195">
    <sortCondition ref="A2:A195"/>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2022-12-01T09:17:38Z</dcterms:created>
  <dcterms:modified xsi:type="dcterms:W3CDTF">2022-12-01T13:04:55Z</dcterms:modified>
</cp:coreProperties>
</file>