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O:\Kundecentret\Information\Overvågning - vedligeholdelse\Notifikationer\Arkiv 2023\"/>
    </mc:Choice>
  </mc:AlternateContent>
  <xr:revisionPtr revIDLastSave="0" documentId="13_ncr:1_{F01ACA78-317B-4862-B241-93C5CB64F605}" xr6:coauthVersionLast="47" xr6:coauthVersionMax="47" xr10:uidLastSave="{00000000-0000-0000-0000-000000000000}"/>
  <bookViews>
    <workbookView xWindow="-108" yWindow="-108" windowWidth="23256" windowHeight="12576"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08" i="1" l="1"/>
  <c r="Q208" i="1"/>
  <c r="D80" i="1"/>
  <c r="R207" i="1"/>
  <c r="Q207" i="1"/>
  <c r="D79" i="1"/>
  <c r="R206" i="1"/>
  <c r="Q206" i="1"/>
  <c r="D78" i="1"/>
  <c r="R205" i="1"/>
  <c r="Q205" i="1"/>
  <c r="D100" i="1"/>
  <c r="R204" i="1"/>
  <c r="Q204" i="1"/>
  <c r="D127" i="1"/>
  <c r="R203" i="1"/>
  <c r="Q203" i="1"/>
  <c r="D3" i="1"/>
  <c r="R202" i="1"/>
  <c r="Q202" i="1"/>
  <c r="D137" i="1"/>
  <c r="R201" i="1"/>
  <c r="Q201" i="1"/>
  <c r="D66" i="1"/>
  <c r="R200" i="1"/>
  <c r="Q200" i="1"/>
  <c r="D81" i="1"/>
  <c r="Q199" i="1"/>
  <c r="D152" i="1"/>
  <c r="Q198" i="1"/>
  <c r="D116" i="1"/>
  <c r="Q197" i="1"/>
  <c r="D187" i="1"/>
  <c r="Q196" i="1"/>
  <c r="D186" i="1"/>
  <c r="Q195" i="1"/>
  <c r="D144" i="1"/>
  <c r="Q194" i="1"/>
  <c r="D110" i="1"/>
  <c r="Q193" i="1"/>
  <c r="D109" i="1"/>
  <c r="S192" i="1"/>
  <c r="R192" i="1"/>
  <c r="Q192" i="1"/>
  <c r="D181" i="1"/>
  <c r="Q191" i="1"/>
  <c r="D143" i="1"/>
  <c r="Q190" i="1"/>
  <c r="D114" i="1"/>
  <c r="Q189" i="1"/>
  <c r="D165" i="1"/>
  <c r="Q188" i="1"/>
  <c r="D4" i="1"/>
  <c r="Q187" i="1"/>
  <c r="D108" i="1"/>
  <c r="Q186" i="1"/>
  <c r="D89" i="1"/>
  <c r="Q185" i="1"/>
  <c r="D113" i="1"/>
  <c r="Q184" i="1"/>
  <c r="D142" i="1"/>
  <c r="Q183" i="1"/>
  <c r="D98" i="1"/>
  <c r="Q182" i="1"/>
  <c r="D53" i="1"/>
  <c r="Q181" i="1"/>
  <c r="D141" i="1"/>
  <c r="Q180" i="1"/>
  <c r="D185" i="1"/>
  <c r="Q179" i="1"/>
  <c r="D184" i="1"/>
  <c r="S178" i="1"/>
  <c r="R178" i="1"/>
  <c r="Q178" i="1"/>
  <c r="D123" i="1"/>
  <c r="Q177" i="1"/>
  <c r="D107" i="1"/>
  <c r="Q176" i="1"/>
  <c r="D115" i="1"/>
  <c r="Q175" i="1"/>
  <c r="D140" i="1"/>
  <c r="R174" i="1"/>
  <c r="Q174" i="1"/>
  <c r="D67" i="1"/>
  <c r="Q173" i="1"/>
  <c r="D97" i="1"/>
  <c r="Q172" i="1"/>
  <c r="D106" i="1"/>
  <c r="Q171" i="1"/>
  <c r="D111" i="1"/>
  <c r="Q170" i="1"/>
  <c r="D52" i="1"/>
  <c r="Q169" i="1"/>
  <c r="D26" i="1"/>
  <c r="Q168" i="1"/>
  <c r="D14" i="1"/>
  <c r="Q167" i="1"/>
  <c r="D30" i="1"/>
  <c r="Q166" i="1"/>
  <c r="D76" i="1"/>
  <c r="Q165" i="1"/>
  <c r="D68" i="1"/>
  <c r="Q164" i="1"/>
  <c r="D154" i="1"/>
  <c r="Q163" i="1"/>
  <c r="D188" i="1"/>
  <c r="Q162" i="1"/>
  <c r="D99" i="1"/>
  <c r="Q161" i="1"/>
  <c r="D206" i="1"/>
  <c r="Q160" i="1"/>
  <c r="D128" i="1"/>
  <c r="R159" i="1"/>
  <c r="Q159" i="1"/>
  <c r="D183" i="1"/>
  <c r="Q158" i="1"/>
  <c r="D82" i="1"/>
  <c r="Q157" i="1"/>
  <c r="D55" i="1"/>
  <c r="Q156" i="1"/>
  <c r="D103" i="1"/>
  <c r="Q155" i="1"/>
  <c r="D15" i="1"/>
  <c r="Q154" i="1"/>
  <c r="D178" i="1"/>
  <c r="Q153" i="1"/>
  <c r="D177" i="1"/>
  <c r="Q152" i="1"/>
  <c r="D176" i="1"/>
  <c r="Q151" i="1"/>
  <c r="D129" i="1"/>
  <c r="Q150" i="1"/>
  <c r="D175" i="1"/>
  <c r="Q149" i="1"/>
  <c r="D174" i="1"/>
  <c r="Q148" i="1"/>
  <c r="D5" i="1"/>
  <c r="Q147" i="1"/>
  <c r="D173" i="1"/>
  <c r="Q146" i="1"/>
  <c r="D172" i="1"/>
  <c r="Q145" i="1"/>
  <c r="D153" i="1"/>
  <c r="Q144" i="1"/>
  <c r="D171" i="1"/>
  <c r="Q143" i="1"/>
  <c r="D170" i="1"/>
  <c r="Q142" i="1"/>
  <c r="D139" i="1"/>
  <c r="Q141" i="1"/>
  <c r="D169" i="1"/>
  <c r="Q140" i="1"/>
  <c r="D63" i="1"/>
  <c r="Q139" i="1"/>
  <c r="D151" i="1"/>
  <c r="Q138" i="1"/>
  <c r="D168" i="1"/>
  <c r="Q137" i="1"/>
  <c r="D62" i="1"/>
  <c r="Q136" i="1"/>
  <c r="D61" i="1"/>
  <c r="Q135" i="1"/>
  <c r="D28" i="1"/>
  <c r="Q134" i="1"/>
  <c r="D60" i="1"/>
  <c r="Q133" i="1"/>
  <c r="D207" i="1"/>
  <c r="Q132" i="1"/>
  <c r="D59" i="1"/>
  <c r="Q131" i="1"/>
  <c r="D102" i="1"/>
  <c r="Q130" i="1"/>
  <c r="D138" i="1"/>
  <c r="Q129" i="1"/>
  <c r="D105" i="1"/>
  <c r="Q128" i="1"/>
  <c r="D13" i="1"/>
  <c r="Q127" i="1"/>
  <c r="D112" i="1"/>
  <c r="Q126" i="1"/>
  <c r="D22" i="1"/>
  <c r="Q125" i="1"/>
  <c r="D199" i="1"/>
  <c r="Q124" i="1"/>
  <c r="D12" i="1"/>
  <c r="Q123" i="1"/>
  <c r="D83" i="1"/>
  <c r="Q122" i="1"/>
  <c r="D104" i="1"/>
  <c r="Q121" i="1"/>
  <c r="D179" i="1"/>
  <c r="Q120" i="1"/>
  <c r="D25" i="1"/>
  <c r="Q119" i="1"/>
  <c r="D17" i="1"/>
  <c r="S118" i="1"/>
  <c r="D167" i="1"/>
  <c r="Q117" i="1"/>
  <c r="D24" i="1"/>
  <c r="Q116" i="1"/>
  <c r="D163" i="1"/>
  <c r="S115" i="1"/>
  <c r="D23" i="1"/>
  <c r="Q114" i="1"/>
  <c r="D96" i="1"/>
  <c r="Q113" i="1"/>
  <c r="D95" i="1"/>
  <c r="Q112" i="1"/>
  <c r="D57" i="1"/>
  <c r="Q111" i="1"/>
  <c r="D65" i="1"/>
  <c r="Q110" i="1"/>
  <c r="D120" i="1"/>
  <c r="S109" i="1"/>
  <c r="D11" i="1"/>
  <c r="Q108" i="1"/>
  <c r="D162" i="1"/>
  <c r="Q107" i="1"/>
  <c r="D126" i="1"/>
  <c r="Q106" i="1"/>
  <c r="D122" i="1"/>
  <c r="Q105" i="1"/>
  <c r="D161" i="1"/>
  <c r="R104" i="1"/>
  <c r="Q104" i="1"/>
  <c r="D182" i="1"/>
  <c r="Q103" i="1"/>
  <c r="D18" i="1"/>
  <c r="Q102" i="1"/>
  <c r="D160" i="1"/>
  <c r="S101" i="1"/>
  <c r="D157" i="1"/>
  <c r="Q100" i="1"/>
  <c r="D155" i="1"/>
  <c r="Q99" i="1"/>
  <c r="D164" i="1"/>
  <c r="Q98" i="1"/>
  <c r="D180" i="1"/>
  <c r="Q97" i="1"/>
  <c r="D201" i="1"/>
  <c r="Q96" i="1"/>
  <c r="D156" i="1"/>
  <c r="Q95" i="1"/>
  <c r="D121" i="1"/>
  <c r="Q94" i="1"/>
  <c r="D200" i="1"/>
  <c r="Q93" i="1"/>
  <c r="D20" i="1"/>
  <c r="Q92" i="1"/>
  <c r="D202" i="1"/>
  <c r="Q91" i="1"/>
  <c r="D158" i="1"/>
  <c r="Q90" i="1"/>
  <c r="D204" i="1"/>
  <c r="Q89" i="1"/>
  <c r="D77" i="1"/>
  <c r="Q88" i="1"/>
  <c r="D27" i="1"/>
  <c r="Q87" i="1"/>
  <c r="D159" i="1"/>
  <c r="Q86" i="1"/>
  <c r="D75" i="1"/>
  <c r="Q85" i="1"/>
  <c r="D56" i="1"/>
  <c r="Q84" i="1"/>
  <c r="D21" i="1"/>
  <c r="Q83" i="1"/>
  <c r="D29" i="1"/>
  <c r="Q82" i="1"/>
  <c r="D203" i="1"/>
  <c r="Q81" i="1"/>
  <c r="D166" i="1"/>
  <c r="Q80" i="1"/>
  <c r="D54" i="1"/>
  <c r="Q79" i="1"/>
  <c r="D19" i="1"/>
  <c r="Q78" i="1"/>
  <c r="D94" i="1"/>
  <c r="Q77" i="1"/>
  <c r="D46" i="1"/>
  <c r="Q76" i="1"/>
  <c r="D45" i="1"/>
  <c r="Q75" i="1"/>
  <c r="D44" i="1"/>
  <c r="Q74" i="1"/>
  <c r="D43" i="1"/>
  <c r="Q73" i="1"/>
  <c r="D93" i="1"/>
  <c r="Q72" i="1"/>
  <c r="D58" i="1"/>
  <c r="Q71" i="1"/>
  <c r="D193" i="1"/>
  <c r="Q70" i="1"/>
  <c r="D16" i="1"/>
  <c r="Q69" i="1"/>
  <c r="D42" i="1"/>
  <c r="Q68" i="1"/>
  <c r="D192" i="1"/>
  <c r="Q67" i="1"/>
  <c r="D41" i="1"/>
  <c r="Q66" i="1"/>
  <c r="D191" i="1"/>
  <c r="Q65" i="1"/>
  <c r="D40" i="1"/>
  <c r="Q64" i="1"/>
  <c r="D39" i="1"/>
  <c r="Q63" i="1"/>
  <c r="D31" i="1"/>
  <c r="Q62" i="1"/>
  <c r="D38" i="1"/>
  <c r="Q61" i="1"/>
  <c r="D92" i="1"/>
  <c r="Q60" i="1"/>
  <c r="D37" i="1"/>
  <c r="Q59" i="1"/>
  <c r="D190" i="1"/>
  <c r="Q58" i="1"/>
  <c r="D36" i="1"/>
  <c r="Q57" i="1"/>
  <c r="D35" i="1"/>
  <c r="Q56" i="1"/>
  <c r="D125" i="1"/>
  <c r="Q55" i="1"/>
  <c r="D91" i="1"/>
  <c r="Q54" i="1"/>
  <c r="D34" i="1"/>
  <c r="Q53" i="1"/>
  <c r="D90" i="1"/>
  <c r="Q52" i="1"/>
  <c r="D33" i="1"/>
  <c r="Q51" i="1"/>
  <c r="D189" i="1"/>
  <c r="Q50" i="1"/>
  <c r="D32" i="1"/>
  <c r="Q49" i="1"/>
  <c r="D50" i="1"/>
  <c r="Q48" i="1"/>
  <c r="D149" i="1"/>
  <c r="Q47" i="1"/>
  <c r="D148" i="1"/>
  <c r="Q46" i="1"/>
  <c r="D10" i="1"/>
  <c r="Q45" i="1"/>
  <c r="D119" i="1"/>
  <c r="Q44" i="1"/>
  <c r="D69" i="1"/>
  <c r="Q43" i="1"/>
  <c r="D205" i="1"/>
  <c r="Q42" i="1"/>
  <c r="D208" i="1"/>
  <c r="Q41" i="1"/>
  <c r="D49" i="1"/>
  <c r="Q40" i="1"/>
  <c r="D88" i="1"/>
  <c r="Q39" i="1"/>
  <c r="D72" i="1"/>
  <c r="Q38" i="1"/>
  <c r="D2" i="1"/>
  <c r="Q37" i="1"/>
  <c r="D9" i="1"/>
  <c r="Q36" i="1"/>
  <c r="D48" i="1"/>
  <c r="Q35" i="1"/>
  <c r="D51" i="1"/>
  <c r="Q34" i="1"/>
  <c r="D70" i="1"/>
  <c r="Q33" i="1"/>
  <c r="D74" i="1"/>
  <c r="Q32" i="1"/>
  <c r="D118" i="1"/>
  <c r="Q31" i="1"/>
  <c r="D136" i="1"/>
  <c r="Q30" i="1"/>
  <c r="D8" i="1"/>
  <c r="Q29" i="1"/>
  <c r="D198" i="1"/>
  <c r="Q28" i="1"/>
  <c r="D87" i="1"/>
  <c r="Q27" i="1"/>
  <c r="D124" i="1"/>
  <c r="Q26" i="1"/>
  <c r="D135" i="1"/>
  <c r="Q25" i="1"/>
  <c r="D47" i="1"/>
  <c r="Q24" i="1"/>
  <c r="D73" i="1"/>
  <c r="Q23" i="1"/>
  <c r="D147" i="1"/>
  <c r="Q22" i="1"/>
  <c r="D145" i="1"/>
  <c r="Q21" i="1"/>
  <c r="D134" i="1"/>
  <c r="Q20" i="1"/>
  <c r="D133" i="1"/>
  <c r="Q19" i="1"/>
  <c r="D197" i="1"/>
  <c r="Q18" i="1"/>
  <c r="D196" i="1"/>
  <c r="Q17" i="1"/>
  <c r="D7" i="1"/>
  <c r="Q16" i="1"/>
  <c r="D101" i="1"/>
  <c r="Q15" i="1"/>
  <c r="D132" i="1"/>
  <c r="Q14" i="1"/>
  <c r="D131" i="1"/>
  <c r="Q13" i="1"/>
  <c r="D130" i="1"/>
  <c r="Q12" i="1"/>
  <c r="D146" i="1"/>
  <c r="Q11" i="1"/>
  <c r="D71" i="1"/>
  <c r="Q10" i="1"/>
  <c r="D150" i="1"/>
  <c r="Q9" i="1"/>
  <c r="D6" i="1"/>
  <c r="Q8" i="1"/>
  <c r="D117" i="1"/>
  <c r="Q7" i="1"/>
  <c r="D86" i="1"/>
  <c r="Q6" i="1"/>
  <c r="D64" i="1"/>
  <c r="Q5" i="1"/>
  <c r="D85" i="1"/>
  <c r="Q4" i="1"/>
  <c r="D84" i="1"/>
  <c r="Q3" i="1"/>
  <c r="D195" i="1"/>
  <c r="Q2" i="1"/>
  <c r="D194" i="1"/>
</calcChain>
</file>

<file path=xl/sharedStrings.xml><?xml version="1.0" encoding="utf-8"?>
<sst xmlns="http://schemas.openxmlformats.org/spreadsheetml/2006/main" count="2298" uniqueCount="967">
  <si>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</si>
  <si>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</si>
  <si>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</si>
  <si>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</si>
  <si>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</si>
  <si>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</si>
  <si>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</si>
  <si>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</si>
  <si>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</si>
  <si>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</si>
  <si>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</si>
  <si>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</si>
  <si>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</si>
  <si>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</si>
  <si>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</si>
  <si>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</si>
  <si>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</si>
  <si>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Burundi</t>
  </si>
  <si>
    <t>DEAS 322: 2023, Wood poles, cross-arms and blocks for power and telecommunication lines — Specification, Second Edition</t>
  </si>
  <si>
    <t>This Draft East African Standard specifies materials and performance requirements for solid wood poles, cross-arms and blocks for power and telecommunication lines. This standard applies to poles of simple cantilever members subject to transverse loads only.</t>
  </si>
  <si>
    <t>WOOD AND ARTICLES OF WOOD; WOOD CHARCOAL (HS code(s): 44); Wood, sawlogs and sawn timber (ICS code(s): 79.040), Wooden poles, ross-arms, blocks</t>
  </si>
  <si>
    <t>44 - WOOD AND ARTICLES OF WOOD; WOOD CHARCOAL</t>
  </si>
  <si>
    <t>79.040 - Wood, sawlogs and sawn timber</t>
  </si>
  <si>
    <t>Consumer information, labelling (TBT); Harmonization (TBT); Quality requirements (TBT); Protection of the environment (TBT); Prevention of deceptive practices and consumer protection (TBT); Protection of human health or safety (TBT); Reducing trade barriers and facilitating trade (TBT)</t>
  </si>
  <si>
    <t/>
  </si>
  <si>
    <t>Regular notification</t>
  </si>
  <si>
    <r>
      <rPr>
        <sz val="11"/>
        <rFont val="Calibri"/>
      </rPr>
      <t>https://members.wto.org/crnattachments/2023/TBT/UGA/23_09905_00_e.pdf</t>
    </r>
  </si>
  <si>
    <t>Tanzania</t>
  </si>
  <si>
    <t>Reducing trade barriers and facilitating trade (TBT); Protection of human health or safety (TBT); Prevention of deceptive practices and consumer protection (TBT); Protection of the environment (TBT); Quality requirements (TBT); Harmonization (TBT); Consumer information, labelling (TBT)</t>
  </si>
  <si>
    <t>Rwanda</t>
  </si>
  <si>
    <t>DEAS 324: 2023, Copper/chromium/arsenic compositions for the preservation of timber — Method for timber treatment, Second Edition</t>
  </si>
  <si>
    <t>This Draft East African Standard prescribes procedures for treatment of timber using water borne copper/chromium/arsenic (CCA) preservative formulations._x000D_
It does not specify details of treatment relating to specific end uses for which reference to the relevant commodity specification should be made.</t>
  </si>
  <si>
    <t>Copper ores and concentrates. (HS code(s): 2603); Chromium ores and concentrates. (HS code(s): 2610); Arsenic (HS code(s): 280480); Chromium ores (ICS code(s): 73.060.30); Copper products (ICS code(s): 77.150.30)</t>
  </si>
  <si>
    <t>280480 - Arsenic; 2610 - Chromium ores and concentrates.; 2603 - Copper ores and concentrates.</t>
  </si>
  <si>
    <t>73.060.30 - Chromium ores; 77.150.30 - Copper products</t>
  </si>
  <si>
    <t>Reducing trade barriers and facilitating trade (TBT); Protection of human health or safety (TBT); Harmonization (TBT); Protection of the environment (TBT); Protection of animal or plant life or health (TBT)</t>
  </si>
  <si>
    <r>
      <rPr>
        <sz val="11"/>
        <rFont val="Calibri"/>
      </rPr>
      <t>https://members.wto.org/crnattachments/2023/TBT/UGA/23_09900_00_e.pdf</t>
    </r>
  </si>
  <si>
    <t>Jordan</t>
  </si>
  <si>
    <t>Draft Technical regulation on ecodesign requirement for refrigerating appliances</t>
  </si>
  <si>
    <t>1.   This Regulation establishes ecodesign requirements for the placing on the market of or the putting into service of electric mains-operated refrigerating appliances with a total volume of more than 10 litres and less than or equal to 1 500 litres.2.   This Regulation does not apply to:professional refrigerated storage cabinets and blast cabinets, with the exception of professional chest freezers;refrigerating appliances with a direct sales function;mobile refrigerating appliances;appliances where the primary function is not the storage of foodstuffs through refrigeration.</t>
  </si>
  <si>
    <t>LAC; GUMS, RESINS AND OTHER VEGETABLE SAPS AND EXTRACTS (HS code(s): 13); MINERAL FUELS, MINERAL OILS AND PRODUCTS OF THEIR DISTILLATION; BITUMINOUS SUBSTANCES; MINERAL WAXES (HS code(s): 27); WORKS OF ART, COLLECTORS' PIECES AND ANTIQUES (HS code(s): 97)</t>
  </si>
  <si>
    <t>13 - LAC; GUMS, RESINS AND OTHER VEGETABLE SAPS AND EXTRACTS; 27 - MINERAL FUELS, MINERAL OILS AND PRODUCTS OF THEIR DISTILLATION; BITUMINOUS SUBSTANCES; MINERAL WAXES; 97 - WORKS OF ART, COLLECTORS' PIECES AND ANTIQUES</t>
  </si>
  <si>
    <t>Harmonization (TBT); Quality requirements (TBT); National security requirements (TBT); Reducing trade barriers and facilitating trade (TBT); Cost saving and productivity enhancement (TBT); Other (TBT)</t>
  </si>
  <si>
    <r>
      <rPr>
        <sz val="11"/>
        <rFont val="Calibri"/>
      </rPr>
      <t>https://www.jsmo.gov.jo/ar/Documents/Docs.zip</t>
    </r>
  </si>
  <si>
    <t>Uganda</t>
  </si>
  <si>
    <t>280480 - Arsenic; 2603 - Copper ores and concentrates.; 2610 - Chromium ores and concentrates.</t>
  </si>
  <si>
    <t>Protection of animal or plant life or health (TBT); Protection of the environment (TBT); Harmonization (TBT); Protection of human health or safety (TBT); Reducing trade barriers and facilitating trade (TBT)</t>
  </si>
  <si>
    <t>Russian Federation</t>
  </si>
  <si>
    <t>Draft amendments to the Rules for marketing authorization and assessment of medicinal products for human use </t>
  </si>
  <si>
    <t>The draft amendments to the Rules for marketing authorization and assessment of medicinal products for human use provide for the updating of the Rules for marketing authorization and assessment of medicinal products for human use with account of the experience of law enforcement of these Rules on the procedure for marketing authorization of medicinal products and bringing the registration dossier in line with the requirements of the Eurasian Economic Union.</t>
  </si>
  <si>
    <t>Medicinal products</t>
  </si>
  <si>
    <t>Protection of human health or safety (TBT)</t>
  </si>
  <si>
    <t>Human health</t>
  </si>
  <si>
    <t>DEAS 325: 2023, Wood preservatives and treated timber — Guide to sampling and preparation of wood preservatives and treated timber for analysis, Second Edition</t>
  </si>
  <si>
    <t>This Draft  East African Standard gives guidance on the general procedures to be followed in the sampling and preparation for analysis of preservatives and preservative-treated timber. No attempt has been made here to define rigidly any detailed methodology to be followed in operations in these areas because this can depend upon the nature of the preservative, the method of treatment, and the particular requirements of relevant approval authorities.This Draft East African Standard is applicable to the provision of appropriate samples for analysis which may be used to check the content of active components in preservative formulations, and to determine the identity, location and concentration of preservatives in treated timber. The techniques described may be employed in a wide variety of applications ranging from laboratory research through to the checking of preservatives or preservative-treated timber for arbitration purposes. In most cases it is possible, by chemical analysis, to determine whether or not a sample of timber has received a preservative treatment and the results can often give an indication of the type of treatment the wood has received when due consideration is given to other relevant factors, such as timber species and heartwood/ sapwood ratio, in the samples under test.</t>
  </si>
  <si>
    <t>- Treated with paint, stains, creosote or other preservatives: (HS code(s): 44031); Wood-protecting chemicals (ICS code(s): 71.100.50)</t>
  </si>
  <si>
    <t>44031 - - Treated with paint, stains, creosote or other preservatives:</t>
  </si>
  <si>
    <t>71.100.50 - Wood-protecting chemicals</t>
  </si>
  <si>
    <t>Harmonization (TBT); Protection of the environment (TBT); Protection of human health or safety (TBT); Quality requirements (TBT); Prevention of deceptive practices and consumer protection (TBT)</t>
  </si>
  <si>
    <r>
      <rPr>
        <sz val="11"/>
        <rFont val="Calibri"/>
      </rPr>
      <t>https://members.wto.org/crnattachments/2023/TBT/UGA/23_09895_00_e.pdf</t>
    </r>
  </si>
  <si>
    <t>DUS 2671:2023, Post-consumer poly(ethylene terephthalate) (PET) bottle recyclates — Specification, First Edition</t>
  </si>
  <si>
    <t>This Draft Uganda standard specifies requirements, sampling and test methods for post-consumer polyethylene terephthalate (PET) recyclates in the form of flakes and pellets</t>
  </si>
  <si>
    <t>PLASTICS AND ARTICLES THEREOF (HS code(s): 39); Rubber and plastic industries (ICS code(s): 83)</t>
  </si>
  <si>
    <t>39 - PLASTICS AND ARTICLES THEREOF</t>
  </si>
  <si>
    <t>83 - Rubber and plastic industries</t>
  </si>
  <si>
    <t>Consumer information, labelling (TBT); Prevention of deceptive practices and consumer protection (TBT); Protection of human health or safety (TBT); Protection of the environment (TBT); Quality requirements (TBT)</t>
  </si>
  <si>
    <r>
      <rPr>
        <sz val="11"/>
        <rFont val="Calibri"/>
      </rPr>
      <t>https://members.wto.org/crnattachments/2023/TBT/UGA/23_09910_00_e.pdf</t>
    </r>
  </si>
  <si>
    <t>DEAS 1152: 2023, Rubber teat (nipple) for baby feeding bottle — Specification , First Edition</t>
  </si>
  <si>
    <t>This Draft East African Standard specifies requirements, sampling and test methods for rubber teat (nipple) for baby feeding bottle </t>
  </si>
  <si>
    <t>Hygienic or pharmaceutical articles, incl. teats, of vulcanised rubber (excl. hard rubber), with or without fittings of hard rubber, n.e.s. (excl. sheath contraceptives and articles of apparel and clothing accessories, incl. gloves, for all purposes) (HS code(s): 401490); Other rubber and plastics products (ICS code(s): 83.140.99); Rubber teat; nipple; baby feeding bottle</t>
  </si>
  <si>
    <t>401490 - Hygienic or pharmaceutical articles, incl. teats, of vulcanised rubber (excl. hard rubber), with or without fittings of hard rubber, n.e.s. (excl. sheath contraceptives and articles of apparel and clothing accessories, incl. gloves, for all purposes)</t>
  </si>
  <si>
    <t>83.140.99 - Other rubber and plastics products</t>
  </si>
  <si>
    <t>Reducing trade barriers and facilitating trade (TBT); Harmonization (TBT); Quality requirements (TBT); Consumer information, labelling (TBT); Prevention of deceptive practices and consumer protection (TBT); Protection of human health or safety (TBT)</t>
  </si>
  <si>
    <r>
      <rPr>
        <sz val="11"/>
        <rFont val="Calibri"/>
      </rPr>
      <t>https://members.wto.org/crnattachments/2023/TBT/UGA/23_09934_00_e.pdf</t>
    </r>
  </si>
  <si>
    <t>Kenya</t>
  </si>
  <si>
    <t>DEAS 1150: 2023, Plastic monobloc chair — Specification, First Edition</t>
  </si>
  <si>
    <t>This Draft East African Standard specifies requirements and test methods for the evaluation and selection of plastic monobloc chairs for adults. _x000D_
This standard does not cover chairs intended for children and bathroom use.This East African Standard allows for two levels of performance based on the end use of the chair, domestic or commercial. The forces used are sufficient to apply to chairs intended for adult use and also to ensure that a chair meets the minimum requirements in its intended environment, but do not ensure that failure will not eventually occur either as a result of habitual misuse or after three years of service._x000D_
With the exception of the seat and back loading point determination and the seat impact test, test results are dependent on the loads being correctly applied, therefore for the remaining tests, apparatus equivalent to that listed may be used. In the case of designs not catered for in the test procedures, the test should be carried out as closely as possible to that described and deviations from the test procedure noted on the test report._x000D_
The strength and durability of the chair are determined by the application of static, impact and fatigue tests. The forces used are sufficient to allow for normal functional use. Strength and durability are detailed in Clause 4. The stability of the chair is determined by both the application of impact forces and by applying loads that could normally be encountered. Stability is detailed in Clause 5 and by tilting the chair to simulate normal functional use. The tests provide a procedure that will allow comparative analysis of the stability of various chairs under relatively fixed conditions. Chair stability is related to personal sitting habits, chair style, use conditions, floor finish and condition as well as design of the chair legs, which are variables complicating the fixing of minimum requirements. The minimum acceptance level is based on the weight and style of chair for both forwards and rearwards overturning.</t>
  </si>
  <si>
    <t>PLASTICS AND ARTICLES THEREOF (HS code(s): 39); Other rubber and plastics products (ICS code(s): 83.140.99); Plastic monobloc chair</t>
  </si>
  <si>
    <t>Reducing trade barriers and facilitating trade (TBT); Harmonization (TBT); Quality requirements (TBT); Consumer information, labelling (TBT); Prevention of deceptive practices and consumer protection (TBT); Protection of human health or safety (TBT); Protection of the environment (TBT)</t>
  </si>
  <si>
    <r>
      <rPr>
        <sz val="11"/>
        <rFont val="Calibri"/>
      </rPr>
      <t>https://members.wto.org/crnattachments/2023/TBT/UGA/23_09944_00_e.pdf</t>
    </r>
  </si>
  <si>
    <t>Bahrain, Kingdom of</t>
  </si>
  <si>
    <t>Danbo</t>
  </si>
  <si>
    <t>This GSO draft technical regulation concerns the general requirements for Danbo intended for direct consumption or for further processing.Items related to requirements, packaging, transportation &amp; storage and labelling are compulsory (Items 4,7 &amp; 8). Remaining items are voluntary.</t>
  </si>
  <si>
    <t>Danbo intended for direct consumption or for further processing.  (ICS: : 67.100)</t>
  </si>
  <si>
    <t>67 - Food technology</t>
  </si>
  <si>
    <t>Food standards</t>
  </si>
  <si>
    <r>
      <rPr>
        <sz val="11"/>
        <rFont val="Calibri"/>
      </rPr>
      <t>https://members.wto.org/crnattachments/2023/TBT/OMN/23_09955_00_e.pdf
https://members.wto.org/crnattachments/2023/TBT/OMN/23_09955_00_x.pdf</t>
    </r>
  </si>
  <si>
    <t>Kuwait, the State of</t>
  </si>
  <si>
    <t>Yemen</t>
  </si>
  <si>
    <r>
      <rPr>
        <sz val="11"/>
        <rFont val="Calibri"/>
      </rPr>
      <t>https://members.wto.org/crnattachments/2023/TBT/OMN/23_09955_00_x.pdf
https://members.wto.org/crnattachments/2023/TBT/OMN/23_09955_00_e.pdf</t>
    </r>
  </si>
  <si>
    <t>Chinese Taipei</t>
  </si>
  <si>
    <t>Proposal for Amendments to the Legal Inspection Requirements of Toys</t>
  </si>
  <si>
    <t>With a view to ensuring the safety of consumers, the Bureau of Standards, Metrology and Inspection (BSMI) is proposing to adopt the updated version of CNS and ISO 8124-1:2022 (Flying toys’ section) as inspection standards. The conformity assessment procedures remains the same, i.e. Monitoring Inspection (MI), Registration of Product Certification (RPC) or Declaration of Conformity (DOC).</t>
  </si>
  <si>
    <t>Toys (HS code(s): 3213; 3307; 3407; 3824; 3918; 3923; 3924; 3926; 4006; 4016; 4202; 4823; 6114; 6211; 6306; 6307; 6506; 8306; 8414; 8472; 8505; 8516; 8543; 8715; 8806; 9208; 9404; 9503; 9504; 9505; 9506) </t>
  </si>
  <si>
    <t>95 - TOYS, GAMES AND SPORTS REQUISITES; PARTS AND ACCESSORIES THEREOF; 3213 - Artist's, student's or signboard painter's colours, modifying tints, amusement colours and the like, in tablets, tubes, jars, bottles, pans or similar packages; 9504 - Video game consoles and machines, table or parlour games, incl. pintables, billiards, special tables for casino games and automatic bowling equipment, amusement machines operated by coins, banknotes, bank cards, tokens or by any other means of payment; 9503 - Tricycles, scooters, pedal cars and similar wheeled toys; dolls' carriages; dolls; other toys; reduced-size ("scale") models and similar recreational models, working or not; puzzles of all kinds.; 9404 - Mattress supports (excl. spring interiors for seats); articles of bedding and similar furnishing, e.g. mattresses, quilts, eiderdowns, cushions, pouffes and pillows, fitted with springs or stuffed or internally filled with any material or of cellular rubber or plastics, whether or not covered (excl. pneumatic or water mattresses and blankets and covers); 9208 - Musical boxes, fairground organs, mechanical street organs, mechanical singing birds, musical saws and other musical instruments not falling within any other heading in chapter 92; decoy calls of all kinds; whistles, call horns and other mouth-blown sound signalling instruments; 8806 - Unmanned aircraft; 8715 - Baby carriages and parts thereof.; 8543 - Electrical machines and apparatus, having individual functions, n.e.s. in chapter 85 and parts thereof; 8516 - Electric instantaneous or storage water heaters and immersion heaters; electric space-heating apparatus and soil-heating apparatus; electro-thermic hairdressing apparatus, e.g. hairdryers, hair curlers and curling tong heaters, and hand dryers; electric smoothing irons; other electro-thermic appliances of a kind used for domestic purposes; electric heating resistors (other than those of heading 8545); parts thereof; 8505 - Electromagnets (excl. magnets for medical use); permanent magnets and articles intended to become permanent magnets after magnetization; electromagnetic or permanent magnet chucks, clamps and similar holding devices; electromagnetic couplings, clutches and brakes; electromagnetic lifting heads; parts thereof; 8472 - Office machines, e.g. hectograph or stencil duplicating machines, addressing machines, automatic banknote dispensers, coin-sorting machines, coin-counting or coin-wrapping machines, pencil-sharpening machines, perforating or stapling machines, n.e.s.; 8414 - Air or vacuum pumps (excl. gas compound elevators and pneumatic elevators and conveyors); air or other gas compressors and fans; ventilating or recycling hoods incorporating a fan, whether or not fitted with filters; gas-tight biological safety cabinets, whether or not fitted with filters; parts thereof; 8306 - Bells, gongs and the like, non-electric, of base metal (excl. musical instruments); statuettes and other ornaments, of base metal (excl. works of art, collectors' pieces and antiques); photograph, picture or similar frames, of base metal; mirrors of base metal (excl. optical elements); 6506 - Headgear, whether or not lined or trimmed, n.e.s.; 9505 - Festival, carnival or other entertainment articles, incl. conjuring tricks and novelty jokes, n.e.s.; 6307 - Made-up articles of textile materials, incl. dress patterns, n.e.s.; 6211 - Tracksuits, ski suits, swimwear and other garments, n.e.s. (excl. knitted or crocheted); 6114 - Special garments for professional, sporting or other purposes, n.e.s., knitted or crocheted; 4823 - Paper, paperboard, cellulose wadding and webs of cellulose fibres, in strips or rolls of a width &lt;= 36 cm, in rectangular or square sheets of which no side &gt; 36 cm in the unfolded state, or cut to shape other than rectangular or square, and articles of paper pulp, paper, paperboard, cellulose wadding or webs or cellulose fibres, n.e.s.; 4202 - Trunks, suitcases, vanity cases, executive-cases, briefcases, school satchels, spectacle cases, binocular cases, camera cases, musical instrument cases, gun cases, holsters and similar containers; travelling-bags, insulated food or beverage bags, toilet bags, rucksacks, handbags, shopping-bags, wallets, purses, map-cases, cigarette-cases, tobacco-pouches, tool bags, sports bags, bottle-cases, jewellery boxes, powder-boxes, cutlery cases and similar containers, of leather or of composition leather, of sheeting of plastics, of textile materials, of vulcanised fibre or of paperboard, or wholly or mainly covered with such materials or with paper; 4016 - Articles of vulcanised rubber (excl. hard rubber), n.e.s.; 4006 - Rods, bars, tubes, profiles and other forms of unvulcanised rubber, incl. mixed rubber, and articles of unvulcanised rubber, incl. mixed rubber (excl. plates, sheets and strip which, apart from basic surface-working, have not been cut, or have merely been cut into square or rectangular shapes); 3926 - Articles of plastics and articles of other materials of heading 3901 to 3914, n.e.s.; 3924 - Tableware, kitchenware, other household articles and toilet articles, of plastics (excl. baths, shower-baths, washbasins, bidets, lavatory pans, seats and covers, flushing cisterns and similar sanitary ware); 3923 - Articles for the conveyance or packaging of goods, of plastics; stoppers, lids, caps and other closures, of plastics; 3918 - Floor coverings of plastics, whether or not self-adhesive, in rolls or in the form of tiles; wall or ceiling coverings of plastics, in rolls with a width of &gt;= 45 cm, consisting of a layer of plastics fixed permanently on a backing of any material other than paper, the face side of which is grained, embossed, coloured, design-printed or otherwise decorated; 3824 - Prepared binders for foundry moulds or cores; chemical products and preparations for the chemical or allied industries, incl. mixtures of natural products, n.e.s.; 3407 - Modelling pastes, including those put up for children's amusement; preparations known as «dental wax» or as «dental impression compounds», put up in sets, in packings for retail sale or in plates, horseshoe shapes, sticks or similar forms; other preparations for use in dentistry, with a basis of plaster (of calcined gypsum or calcium sulphate).; 3307 - Shaving preparations, incl. pre-shave and aftershave products, personal deodorants, bath and shower preparations, depilatories and other perfumery, toilet or cosmetic preparations, n.e.s.; prepared room deodorisers, whether or not perfumed or having disinfectant properties; 6306 - Tarpaulins, awnings and sunblinds; tents; sails for boats, sailboards or landcraft; camping goods of all types of textile materials (excl. flat protective coverings of light woven fabrics; umbrella and play tents; rucksacks, napsacks and similar containers; sleeping bags, mattresses and pillows, incl. their fillings); 9506 - Articles and equipment for general physical exercise, gymnastics, athletics, other sports, incl. table-tennis, or outdoor games, not specified or included in this chapter or elsewhere; swimming pools and paddling pools.</t>
  </si>
  <si>
    <r>
      <rPr>
        <sz val="11"/>
        <rFont val="Calibri"/>
      </rPr>
      <t>https://members.wto.org/crnattachments/2023/TBT/TPKM/23_09871_00_e.pdf
https://members.wto.org/crnattachments/2023/TBT/TPKM/23_09871_00_x.pdf</t>
    </r>
  </si>
  <si>
    <t>Prevention of deceptive practices and consumer protection (TBT); Quality requirements (TBT); Protection of human health or safety (TBT); Protection of the environment (TBT); Harmonization (TBT)</t>
  </si>
  <si>
    <t>Oman</t>
  </si>
  <si>
    <t>Saudi Arabia, Kingdom of</t>
  </si>
  <si>
    <t>Protection of the environment (TBT); Protection of human health or safety (TBT); Prevention of deceptive practices and consumer protection (TBT); Consumer information, labelling (TBT); Quality requirements (TBT); Harmonization (TBT); Reducing trade barriers and facilitating trade (TBT)</t>
  </si>
  <si>
    <t>DEAS 1151: 2023, Moulded polyethylene water storage tank — Specification, First Edition</t>
  </si>
  <si>
    <t>This Draft East African Standard specifies requirements, sampling and test methods for moulded polyethylene water storage tanks (closed and open top tank). This standard is not applicable to underground tanks, mobile water tanks and horizontal cylindrical water tanks.</t>
  </si>
  <si>
    <t>Moulds for rubber or plastics (other than injection or compression types) (HS code(s): 848079); Stationary containers and tanks (ICS code(s): 23.020.10); water storage tank</t>
  </si>
  <si>
    <t>848079 - Moulds for rubber or plastics (other than injection or compression types)</t>
  </si>
  <si>
    <t>23.020.10 - Stationary containers and tanks</t>
  </si>
  <si>
    <r>
      <rPr>
        <sz val="11"/>
        <rFont val="Calibri"/>
      </rPr>
      <t>https://members.wto.org/crnattachments/2023/TBT/UGA/23_09939_00_e.pdf</t>
    </r>
  </si>
  <si>
    <t>Qatar</t>
  </si>
  <si>
    <t>Draft Technical regulation on ecodesign requirement for electronic displays</t>
  </si>
  <si>
    <t>1.   This Regulation establishes ecodesign requirements for the placing on the market and putting into service of electronic displays, including televisions, monitors and digital signage displays.2.   This Regulation shall not apply to the following:any electronic display with a screen area smaller than or equal to 100 square centimetres;projectors;all-in-one video conference systems;medical displays;virtual reality headsets;displays integrated or to be integrated into products listed into Article 2, point 3(a) and point 4 of Directive 2012/19/EU;displays that are components or subassemblies of products covered by implementing measures adopted under Directive 2009/125/EC.3.   The requirements in points A and B of Annex II shall not apply to the following displays:broadcast displays;professional displays;security displays;digital interactive whiteboards;digital photo frames;digital signage displays.4.   The requirements in points A, B and C of Annex II shall not apply to the following displays:status displays;control panels.</t>
  </si>
  <si>
    <t>Environment. Health protection. Safety (ICS code(s): 13); Electronics (ICS code(s): 31)</t>
  </si>
  <si>
    <t>13 - Environment. Health protection. Safety; 31 - Electronics</t>
  </si>
  <si>
    <t>Harmonization (TBT); Quality requirements (TBT); Consumer information, labelling (TBT); Reducing trade barriers and facilitating trade (TBT); Cost saving and productivity enhancement (TBT); Other (TBT)</t>
  </si>
  <si>
    <t>2603 - Copper ores and concentrates.; 2610 - Chromium ores and concentrates.; 280480 - Arsenic</t>
  </si>
  <si>
    <t>United Arab Emirates</t>
  </si>
  <si>
    <t>Draft amendments to the Rules for Conducting Bioequivalence Studies of Medicines in the Eurasian Economic Union </t>
  </si>
  <si>
    <t>The draft decision envisages the updating of:a unified approach to the selection of a reference medicine;requirements for a biovaver based on a biopharmaceutical classification system taking into account 5 years of law enforcement practice, international experience and changes in bioequivalence research technologies for biovaver medicines</t>
  </si>
  <si>
    <t>3004 (Medicinal products)</t>
  </si>
  <si>
    <r>
      <rPr>
        <sz val="11"/>
        <rFont val="Calibri"/>
      </rPr>
      <t>http://docs.eaeunion.org/ria/ru-ru/0105991/ria_19052023</t>
    </r>
  </si>
  <si>
    <t>Protection of human health or safety (TBT); Prevention of deceptive practices and consumer protection (TBT); Consumer information, labelling (TBT); Quality requirements (TBT); Harmonization (TBT); Reducing trade barriers and facilitating trade (TBT)</t>
  </si>
  <si>
    <t>European Union</t>
  </si>
  <si>
    <t>Proposal for a Directive of the European Parliament and of the Council on substantiation and communication of explicit environmental claims (Green Claims Directive) (COM(2023) 166 final)</t>
  </si>
  <si>
    <t>This proposal for a directive concerns voluntary environmental claims in business-to-consumer commercial communications.It sets out requirements for the substantiation and communication of voluntary environmental claims and labels on goods, services and organisations. It also sets out requirements for environmental labelling schemes. As such, the notified draft sets down technical regulations covering: terminology, symbols, packaging, marking and labelling requirements as they apply to a product, process or production method.The notified draft also introduces a procedure of ex-ante verification of the claim’s fulfilment of the technical requirements, i.e. a conformity assessment. </t>
  </si>
  <si>
    <t>All products</t>
  </si>
  <si>
    <t>Consumer information, labelling (TBT); Prevention of deceptive practices and consumer protection (TBT)</t>
  </si>
  <si>
    <r>
      <rPr>
        <sz val="11"/>
        <rFont val="Calibri"/>
      </rPr>
      <t xml:space="preserve">https://members.wto.org/crnattachments/2023/TBT/EEC/23_09917_00_e.pdf
https://eur-lex.europa.eu/legal-content/EN/TXT/?uri=CELEX%3A52023PC0166&amp;qid=1682523298514
</t>
    </r>
  </si>
  <si>
    <t>Draft Decision of the Council of the Eurasian Economic Commission on Amendments to the Decision of the Council of the Eurasian Economic Commission of January 21, No. 1.</t>
  </si>
  <si>
    <t>The draft provide for ensuring a phased transition to the implementation of the Requirements for the labeling of medicinal products for human use and veterinary medicinal products, approved by the Decision of the Council of the Eurasian Economic Commission dated November 3, 2016 No. 76, the Rules of Good Manufacturing Practice of the Eurasian Economic Union, approved by the Decision of the Council of the Eurasian Economic Commission dated November 3, 2016 No. 77 by establishing transitional periods for subjects of circulation of veterinary medicines.</t>
  </si>
  <si>
    <t>Veterinary medicines</t>
  </si>
  <si>
    <t>Protection of animal or plant life or health (TBT)</t>
  </si>
  <si>
    <t>Animal health</t>
  </si>
  <si>
    <t>Draft Amendments No. 1 to the technical regulation of the Customs Union “On Road Safety” (CU ТR 014/2011) </t>
  </si>
  <si>
    <t>- clarification of the scope of the CU TR 014/2011;- clarification of certain provisions of the CU TR 014/2011;- bringing technical regulation in accordance with the Treaty on the Eurasian Economic Union of May 29, 2014</t>
  </si>
  <si>
    <t>Roads, road-building materials and products</t>
  </si>
  <si>
    <r>
      <rPr>
        <sz val="11"/>
        <rFont val="Calibri"/>
      </rPr>
      <t>https://docs.eaeunion.org/pd/ru-ru/0108324/pd_27042023</t>
    </r>
  </si>
  <si>
    <t>Ghana</t>
  </si>
  <si>
    <t>Public Notice- PHASING OUT OF THE IMPORTATION OF HYDROCHLOROFLUOROCARBON-BASED AIR CONDITIONERS IN GHANA</t>
  </si>
  <si>
    <t>In partial fulfilment of Ghana’s obligations to phase out the consumption of Hydrochlorofluorocarbon (HCFCs), mainly R22 under the Montreal Protocol, a Hydrochlorofluorocarbon Phase-out Management Plan (HPMP) was developed to guide the implementation of the phasing out process</t>
  </si>
  <si>
    <t>Hydrochlorofluorocarbon-Based Air Conditioners</t>
  </si>
  <si>
    <t>Protection of the environment (TBT)</t>
  </si>
  <si>
    <r>
      <rPr>
        <sz val="11"/>
        <rFont val="Calibri"/>
      </rPr>
      <t>https://members.wto.org/crnattachments/2023/TBT/GHA/23_09915_00_e.pdf
https://www.energycom.gov.gh/public-notices?limit=1&amp;start=16</t>
    </r>
  </si>
  <si>
    <t>Ukraine</t>
  </si>
  <si>
    <t>Draft Resolution of the Cabinet of Ministers of Ukraine "On Amendments to the Procedure for State Quality Control of Medicinal Products Imported to Ukraine"</t>
  </si>
  <si>
    <t>At the beginning of the imposition of martial law, the Government of Ukraine has established that a conclusion about the quality of imported medicinal products, including registered medicinal products in foreign packaging manufactured for the needs of foreign markets, that do not comply with the approved registration documents, may be issued, inter alia, without the mandatory availability of a document confirming that the conditions of manufacture of medicinal products comply with the requirements for the manufacture of medicinal products in Ukraine, except for active pharmaceutical ingredients (substances).At the same time, the confirmation of compliance of the manufacturing conditions of medicinal products with the GMP requirements in force in Ukraine was introduced to prove that medicinal products are constantly manufactured and controlled in accordance with quality standards that are appropriate for their intended use.  According to Compilation of Community Procedures on Inspections and Exchange of Information (EC EMA/572454/2014)  only a GMP inspector can assess the compliance of production with GMP requirements.In order to provide Ukrainian consumers with quality and safe medicinal products, the draft Resolution of the Cabinet of Ministers of Ukraine cancels the possibility of issuing a conclusion about the quality of imported medicinal products without a document confirming that the conditions of production of medicinal products meet the requirements for the production of medicinal products in Ukraine, except for active pharmaceutical ingredients (substances).</t>
  </si>
  <si>
    <t>Medicinal products </t>
  </si>
  <si>
    <t>Quality requirements (TBT)</t>
  </si>
  <si>
    <r>
      <rPr>
        <sz val="11"/>
        <rFont val="Calibri"/>
      </rPr>
      <t>https://members.wto.org/crnattachments/2023/TBT/UKR/23_09933_00_x.pdf
https://moz.gov.ua/article/public-discussions/proekt-postanovi-kabinetu-ministriv-ukraini-pro-vnesennja-zmini-do-porjadku-zdijsnennja-derzhavnogo-kontrolju-jakosti-likarskih-zasobiv-scho-vvozjatsja-v-ukrainu</t>
    </r>
  </si>
  <si>
    <t>DEAS 1145: 2023 Automotive manual transmission gear oils Extreme Pressure (EP) — Specification </t>
  </si>
  <si>
    <t>This Draft East African Standard specifies requirements, methods of sampling and test for automotive manual transmission (extreme pressure) gear oils. The standard only covers declares a minimum performance level of GL4.</t>
  </si>
  <si>
    <t>Liquid fuels (ICS code(s): 75.160.20)</t>
  </si>
  <si>
    <t>75.160.20 - Liquid fuels</t>
  </si>
  <si>
    <t>Cost saving and productivity enhancement (TBT); Reducing trade barriers and facilitating trade (TBT); Consumer information, labelling (TBT); Prevention of deceptive practices and consumer protection (TBT); Quality requirements (TBT); Harmonization (TBT)</t>
  </si>
  <si>
    <r>
      <rPr>
        <sz val="11"/>
        <rFont val="Calibri"/>
      </rPr>
      <t xml:space="preserve">https://members.wto.org/crnattachments/2023/TBT/KEN/23_09877_00_e.pdf
Kenya Bureau of Standards
WTO/TBT National Enquiry Point
P.O. Box: 54974-00200
 Nairobi
 Kenya
Telephone: + (254) 020 605490
 605506/6948258
Fax: + (254) 020 609660/609665
E-mail: info@kebs.org; Website: http://www.kebs.org
</t>
    </r>
  </si>
  <si>
    <t>DEAS 326: 2023, Copper/chromium/arsenic composition for the preservation of timber — Specification,  Second edition</t>
  </si>
  <si>
    <t>This Draft East African Standard specifies requirements for two types of water-borne preservatives containing mixtures of compounds of copper (II), chromium (VI) and arsenic (V).</t>
  </si>
  <si>
    <t>Wood in the rough, treated with paint, stains, creosote or other preservatives (excl. rough-cut wood for walking sticks, umbrellas, tool shafts and the like; wood in the form of railway sleepers; wood cut into boards or beams, etc.) (HS code(s): 440310); Wood-protecting chemicals (ICS code(s): 71.100.50)</t>
  </si>
  <si>
    <t>440310 - Wood in the rough, treated with paint, stains, creosote or other preservatives (excl. rough-cut wood for walking sticks, umbrellas, tool shafts and the like; wood in the form of railway sleepers; wood cut into boards or beams, etc.)</t>
  </si>
  <si>
    <t>Quality requirements (TBT); Protection of the environment (TBT); Prevention of deceptive practices and consumer protection (TBT); Protection of human health or safety (TBT); Protection of animal or plant life or health (TBT); Harmonization (TBT); Reducing trade barriers and facilitating trade (TBT)</t>
  </si>
  <si>
    <r>
      <rPr>
        <sz val="11"/>
        <rFont val="Calibri"/>
      </rPr>
      <t>https://members.wto.org/crnattachments/2023/TBT/UGA/23_09890_00_e.pdf</t>
    </r>
  </si>
  <si>
    <t>EAC DEAS 1146: 2023 Lubricating grease — Specification</t>
  </si>
  <si>
    <t>This Draft East African Standard specifies performance requirements of four classes of lubricating grease, namely industrial non-extreme pressure, industrial high-performance extreme pressure, automotive non[1]extreme pressure, and automotive and multi-purpose extreme pressure, each in four consistency grades, and all of which can contain suspended solid lubricants.</t>
  </si>
  <si>
    <t>3403 - Lubricant preparations, incl. cutting-oil preparations, bolt or nut release preparations, anti-rust or anti-corrosion preparations and mould-release preparations based on lubricants; textile lubricant preparations and preparations of a kind used for the oil or grease treatment of textile materials, leather, furskins or other materials (excl. preparations containing, as basic constituents, &gt;= 70% petroleum oil or bituminous mineral oil by weight)</t>
  </si>
  <si>
    <t>75.100 - Lubricants, industrial oils and related products; 75.160.20 - Liquid fuels</t>
  </si>
  <si>
    <r>
      <rPr>
        <sz val="11"/>
        <rFont val="Calibri"/>
      </rPr>
      <t xml:space="preserve">https://members.wto.org/crnattachments/2023/TBT/KEN/23_09882_00_e.pdf
Kenya Bureau of Standards
WTO/TBT National Enquiry Point
P.O. Box: 54974-00200
 Nairobi
 Kenya
Telephone: + (254) 020 605490
 605506/6948258
Fax: + (254) 020 609660/609665
E-mail: info@kebs.org; Website: http://www.kebs.org
</t>
    </r>
  </si>
  <si>
    <t>KS 2839-3:2023  Blended flour — Specification. Part 3: Maize and millet blend</t>
  </si>
  <si>
    <t>This Kenya Standard specifies the requirements, methods of sampling and test for blended maize and millet flour prepared from the grains of common maize (Zea mays L.) and pearl millet of varieties (cultivars) “souna” and “sanio” grown from Pennisetum glaucum (L.) R.Br or finger millet grown from Eleusine coracana (L.) Gaertner or a mixture of their flour thereof intended for human consumption</t>
  </si>
  <si>
    <t>Cereals, pulses and derived products (ICS code(s): 67.060)</t>
  </si>
  <si>
    <t>67.060 - Cereals, pulses and derived products</t>
  </si>
  <si>
    <t>Consumer information, labelling (TBT); Prevention of deceptive practices and consumer protection (TBT); Protection of human health or safety (TBT); Quality requirements (TBT)</t>
  </si>
  <si>
    <r>
      <rPr>
        <sz val="11"/>
        <rFont val="Calibri"/>
      </rPr>
      <t>https://members.wto.org/crnattachments/2023/TBT/KEN/23_09866_00_e.pdf</t>
    </r>
  </si>
  <si>
    <t>KS 2839-1:2023  Blended flour — Specification. Part 1: Maize and cassava blend; </t>
  </si>
  <si>
    <t>This Kenya Standard specifies the requirements, methods of sampling and test for blended maize and cassava flour prepared from the grains of common maize (Zea mays L.) and cassava tubers (Manihot esculenta Crantz) or a mixture of flours thereof intended for human consumption.</t>
  </si>
  <si>
    <t>Consumer information, labelling (TBT); Protection of human health or safety (TBT); Prevention of deceptive practices and consumer protection (TBT); Quality requirements (TBT); Reducing trade barriers and facilitating trade (TBT)</t>
  </si>
  <si>
    <r>
      <rPr>
        <sz val="11"/>
        <rFont val="Calibri"/>
      </rPr>
      <t>https://members.wto.org/crnattachments/2023/TBT/KEN/23_09864_00_e.pdf</t>
    </r>
  </si>
  <si>
    <t>Draft Technical regulation on labelling requirement for electronic displays</t>
  </si>
  <si>
    <t>1.   This Regulation establishes requirements for the labelling of, and the provision of supplementary product information on electronic displays, including televisions, monitors and digital signage displays.2.   This Regulation shall not apply to the following:any electronic display with a screen area smaller than or equal to 100 square centimetres;projectors;all-in-one video conference systems;medical displays;virtual reality headsets;displays integrated or to be integrated into products listed in points 3(a) and 4 of Article 2 of Directive 2012/19/EU of the European Parliament and of the Council (8);electronic displays that are components or subassemblies of products covered by implementing measures adopted under Directive 2009/125/EC;broadcast displays;security displays;digital interactive whiteboards;digital photo frames;digital signage displays which meet any of the following characteristics:designed and constructed as a display module to be integrated as a partial image area of a larger display screen area and not intended for use as a standalone display device;distributed self-contained in an enclosure for permanent outdoor use;distributed self-contained in an enclosure with a screen area less than 30 dm2 or greater than 130 dm2;the display has a pixel density less than 230 pixels/cm2 or more than 3 025 pixels/cm2;a peak white luminance in standard dynamic range (SDR) operating mode of greater than or equal to 1 000 cd/m2;no video signal input interface and display drive allowing the correct display of a standardised dynamic video test sequence for power measurement purposes;status displays;control panels.</t>
  </si>
  <si>
    <t>Quality requirements (TBT); National security requirements (TBT); Harmonization (TBT); Reducing trade barriers and facilitating trade (TBT); Cost saving and productivity enhancement (TBT); Other (TBT)</t>
  </si>
  <si>
    <t>Labelling</t>
  </si>
  <si>
    <t>DEAS 159: 2023 Engine oils — Specification </t>
  </si>
  <si>
    <t>This Draft East African Standard specifies performance requirements, sampling and test methods for automotive type internal combustion engine oil meeting or exceeding API service category “SJ”for gasoline engines and "CH-4" for diesel engines This standard does not cover the chemical requirements for oils as these vary with the type of additive used in the formulation of a particular oil for a particular category.</t>
  </si>
  <si>
    <r>
      <rPr>
        <sz val="11"/>
        <rFont val="Calibri"/>
      </rPr>
      <t xml:space="preserve">https://members.wto.org/crnattachments/2023/TBT/KEN/23_09872_00_e.pdf
Kenya Bureau of Standards
WTO/TBT National Enquiry Point
P.O. Box: 54974-00200
 Nairobi
 Kenya
Telephone: + (254) 020 605490
 605506/6948258
Fax: + (254) 020 609660/609665
E-mail: info@kebs.org; Website: http://www.kebs.org
</t>
    </r>
  </si>
  <si>
    <t>Harmonization (TBT); Quality requirements (TBT); Prevention of deceptive practices and consumer protection (TBT); Consumer information, labelling (TBT); Reducing trade barriers and facilitating trade (TBT); Cost saving and productivity enhancement (TBT)</t>
  </si>
  <si>
    <t>Protection of animal or plant life or health (TBT); Protection of human health or safety (TBT); Prevention of deceptive practices and consumer protection (TBT); Protection of the environment (TBT); Quality requirements (TBT); Harmonization (TBT); Reducing trade barriers and facilitating trade (TBT)</t>
  </si>
  <si>
    <t>KS 2839-4:2023  Blended flour — Specification. Part 4: Wheat and Sweet Potato blend</t>
  </si>
  <si>
    <t>This Kenya Standard specifies the requirements, methods of sampling and test for blended wheat and sweet potato flours prepared from the grains of common wheat (Triticum aestivum L.) and sweet potato chips (Ipoemea batatas.) or a mixture of their flour thereof intended for human consumption.</t>
  </si>
  <si>
    <r>
      <rPr>
        <sz val="11"/>
        <rFont val="Calibri"/>
      </rPr>
      <t>https://members.wto.org/crnattachments/2023/TBT/KEN/23_09867_00_e.pdf</t>
    </r>
  </si>
  <si>
    <t>KS 2129-2-2023 Tile adhesive for marble, granite, ceramic and porcelain – Part 2: Test methods.</t>
  </si>
  <si>
    <t>This Standard specifies the methods for determining characteristics for adhesives used in internal and external installation of ceramic tiles.This Standard does not contain performance requirements or recommendations for the design and installation of ceramic tiles</t>
  </si>
  <si>
    <t>91.100.01 - Construction materials in general</t>
  </si>
  <si>
    <t>Prevention of deceptive practices and consumer protection (TBT); Consumer information, labelling (TBT); Quality requirements (TBT); Reducing trade barriers and facilitating trade (TBT); Cost saving and productivity enhancement (TBT)</t>
  </si>
  <si>
    <r>
      <rPr>
        <sz val="11"/>
        <rFont val="Calibri"/>
      </rPr>
      <t xml:space="preserve">https://members.wto.org/crnattachments/2023/TBT/KEN/23_09869_00_e.pdf
Kenya Bureau of Standards
WTO/TBT National Enquiry Point
P.O. Box: 54974-00200
 Nairobi
 Kenya
Telephone: + (254) 020 605490
 605506/6948258
Fax: + (254) 020 609660/609665
E-mail: info@kebs.org; Website: http://www.kebs.org
</t>
    </r>
  </si>
  <si>
    <t>Reducing trade barriers and facilitating trade (TBT); Harmonization (TBT); Quality requirements (TBT); Protection of the environment (TBT); Prevention of deceptive practices and consumer protection (TBT); Protection of human health or safety (TBT); Protection of animal or plant life or health (TBT)</t>
  </si>
  <si>
    <t>KS 2129-1-2023 Tile adhesive for marble, granite, ceramic and porcelain – Part 1: Requirements, assessment and verification of constancy of performance, classification and marking.</t>
  </si>
  <si>
    <t>This Kenya Standard is applicable to the following three types of adhesives for ceramic, marble, granite, and porcelain tiles, i.e. cementitious ones for internal and external tile installations, dispersion and reaction resin ones for internal tile installations, on walls and floors.</t>
  </si>
  <si>
    <t>Construction materials in general (ICS code(s): 91.100.01)</t>
  </si>
  <si>
    <t>Consumer information, labelling (TBT); Prevention of deceptive practices and consumer protection (TBT); Quality requirements (TBT); Reducing trade barriers and facilitating trade (TBT); Cost saving and productivity enhancement (TBT)</t>
  </si>
  <si>
    <r>
      <rPr>
        <sz val="11"/>
        <rFont val="Calibri"/>
      </rPr>
      <t xml:space="preserve">https://members.wto.org/crnattachments/2023/TBT/KEN/23_09870_00_e.pdf
Kenya Bureau of Standards
WTO/TBT National Enquiry Point
P.O. Box: 54974-00200
 Nairobi
 Kenya
Telephone: + (254) 020 605490
 605506/6948258
Fax: + (254) 020 609660/609665
E-mail: info@kebs.org; Website: http://www.kebs.org
</t>
    </r>
  </si>
  <si>
    <t>United States of America</t>
  </si>
  <si>
    <t>Updates to New Chemicals Regulations Under the Toxic Substances 
Control Act (TSCA)</t>
  </si>
  <si>
    <t>Proposed rule - The United States Environmental Protection Agency (EPA) is proposing amendments to the new chemicals procedural regulations under the Toxic Substances Control Act (TSCA). These amendments are intended to align the regulatory text with the amendments to TSCA's new chemicals review provisions contained in the Frank R. Lautenberg Chemical Safety for the 21st Century Act, enacted on 22 June 2016, improve the efficiency of EPA's review processes, and update the regulations based on existing policies and experience implementing the New Chemicals Program. The proposal includes amendments that would reduce the need to redo all or part of the risk assessment by improving information initially submitted in new chemicals notices, which should also help reduce the length of time that new chemicals notices are under review. EPA is also proposing several amendments to the regulations for low volume exemptions (LVEs) and low release and exposure exemptions (LoREXs), which include requiring EPA approval of an exemption notice prior to commencement of manufacture, making per- and polyfluoroalkyl substances (PFAS) categorically ineligible for these exemptions, and providing that certain persistent, bioaccumulative, toxic (PBT) chemical substances are ineligible for these exemptions, consistent with EPA's 1999 PBT policy.</t>
  </si>
  <si>
    <t>Toxic chemical substances; Environmental protection (ICS code(s): 13.020); Production in the chemical industry (ICS code(s): 71.020); Products of the chemical industry (ICS code(s): 71.100)</t>
  </si>
  <si>
    <t>13.020 - Environmental protection; 71.020 - Production in the chemical industry; 71.100 - Products of the chemical industry</t>
  </si>
  <si>
    <t>Protection of the environment (TBT); Cost saving and productivity enhancement (TBT)</t>
  </si>
  <si>
    <r>
      <rPr>
        <sz val="11"/>
        <rFont val="Calibri"/>
      </rPr>
      <t>https://members.wto.org/crnattachments/2023/TBT/USA/23_09852_00_e.pdf</t>
    </r>
  </si>
  <si>
    <t>KS 2839-2:2023 Blended flour — Specification. Part 2: Maize and sorghum blend</t>
  </si>
  <si>
    <t>This Kenya Standard specifies the requirements, methods of sampling and test for blended maize and sorghum flour prepared from the grains of common maize (Zea mays L.) and sorghum grains (Sorghum bicolour (L) Moench.) or a mixture of their flour thereof intended for human consumption.</t>
  </si>
  <si>
    <r>
      <rPr>
        <sz val="11"/>
        <rFont val="Calibri"/>
      </rPr>
      <t>https://members.wto.org/crnattachments/2023/TBT/KEN/23_09865_00_e.pdf</t>
    </r>
  </si>
  <si>
    <t>KS 2839-5:2023 Blended flour — Specification. Part 5: Wheat and sorghum blend</t>
  </si>
  <si>
    <t>This Kenya Standard specifies the requirements, methods of sampling and test for blended wheat and sorghum flour prepared from milling grains and /or products of common wheat (Triticum aestivum L.) and sorghum (Sorghum bicolour (L) Moench.) or a mixture of their flour thereof intended for human consumption</t>
  </si>
  <si>
    <r>
      <rPr>
        <sz val="11"/>
        <rFont val="Calibri"/>
      </rPr>
      <t>https://members.wto.org/crnattachments/2023/TBT/KEN/23_09868_00_e.pdf</t>
    </r>
  </si>
  <si>
    <t>India</t>
  </si>
  <si>
    <t>Miscellaneous Steel Products (Quality Control) Order, 2023</t>
  </si>
  <si>
    <t xml:space="preserve">Miscellaneous Steel Products (Quality Control) Order, 2023A Bar/wire Wrapped Steel Cylinder Pipes with mortar lining: A welded steel sheet cylinder, which may be with steel socket and spigot rings welded to its ends for rubber ring joints or with steel rings welded to its ends for welded joints, lined with cement mortar centrifugally applied within the steel cylinder and spigot ring, with reinforcement consisting of continuous steel bar/wire helically wound around the outside of the cylinder and securely fastened by welding to the steel socket and spigot/ joint rings, and subsequently coated with dense cement mortar covering the steel cylinder and bar/wires except for necessarily exposed socket and spigot joints rings. Machinery required to produce these pipes includes Steel Tube mill, drainage filter wrapping plant, bale pre-processing unit, blending unit, fleece laying unit, drainage wrapping unit, and roll up unit etc.High strength deformed stainless steel bars and wires for concrete reinforcement:  The steel bars/ wires for concrete reinforcement are manufactured by the process of hot rolling followed by a suitable method of cold working and or in-line controlled cooling.Steel Pipe Flanges: Forged flanges are manufactured by heating steel billets, slabs, or other metal stock, then compressing the material using a power hammer, press, or die to shape the flange from a solid state. This process develops a continuous grain flow for improved strength.Stainless steel tubes for the food and beverage industry: There are three main methods of manufacturing stainless steel tubes i.e. Seamless, Electric resistant welded (ERW) and Drawn over mandrel (DOM) process. Seamless steel tubes are produced through extrusion. Extruded tubes can be formed in a hot or cold process. Electric resistant welded method involves passing a rolled sheet of steel through two weld rollers. The weld rollers have a groove around their circumference, through which the steel roll passes. There is a contact at the roll seam that transmits electricity at a high enough current to weld the seam closed. The resulting weld is very small. In Drawn over mandrel (DOM) process, a mandrel is a small piece of metal inserted into the tube to define a shape. It gives the tube extra support to prevent unwanted wrinkling during drawing. The tube is passed through a die that has a smaller diameter than the current tube size. As the tube is drawn, it shrinks to match the size of the die’s diameter. This process allows for tight tolerances and specifications._x000D_
</t>
  </si>
  <si>
    <t>Miscellaneous Steel Products</t>
  </si>
  <si>
    <t>722300 - Wire of stainless steel, in coils (excl. bars and rods); 7222 - Other bars and rods of stainless steel; angles, shapes and sections of stainless steel, n.e.s.; 722100 - Bars and rods of stainless steel, hot-rolled, in irregularly wound coils; 730411 - Line pipe of a kind used for oil or gas pipelines, seamless, of stainless steel</t>
  </si>
  <si>
    <t>77.140.60 - Steel bars and rods; 77.140.65 - Steel wire, wire ropes and link chains; 77.140.75 - Steel pipes and tubes for specific use</t>
  </si>
  <si>
    <t>Quality requirements (TBT); Protection of human health or safety (TBT); Protection of the environment (TBT); Prevention of deceptive practices and consumer protection (TBT)</t>
  </si>
  <si>
    <r>
      <rPr>
        <sz val="11"/>
        <rFont val="Calibri"/>
      </rPr>
      <t>https://members.wto.org/crnattachments/2023/TBT/IND/23_09847_00_e.pdf</t>
    </r>
  </si>
  <si>
    <t>Proposal for Amendments to the Legal Inspection Requirements for Freezers</t>
  </si>
  <si>
    <t>At present, only upright freezers of which the storage volume does not exceed 400L are in the scope of mandatory inspection of BSMI. However, the storage volume of commercial upright freezers has increased. Upright freezers with storage volume not exceeding 700L become popular in the market. In addition to that, horizontal freezers are also getting popular among consumers recently. As a result of risk assessment, BSMI proposes to add upright and horizontal freezers with storage volume not exceeding 700L into the scope of legal inspection.</t>
  </si>
  <si>
    <t xml:space="preserve">Freezers of the chest type, of a capacity </t>
  </si>
  <si>
    <t>841840 - Freezers of the upright type, of a capacity &lt;= 900 l; 841830 - Freezers of the chest type, of a capacity &lt;= 800 l</t>
  </si>
  <si>
    <t>97.040.30 - Domestic refrigerating appliances; 97.130.20 - Commercial refrigerating appliances</t>
  </si>
  <si>
    <r>
      <rPr>
        <sz val="11"/>
        <rFont val="Calibri"/>
      </rPr>
      <t>https://members.wto.org/crnattachments/2023/TBT/TPKM/23_09834_00_e.pdf
https://members.wto.org/crnattachments/2023/TBT/TPKM/23_09834_00_x.pdf</t>
    </r>
  </si>
  <si>
    <t>Brazil</t>
  </si>
  <si>
    <t>Draft resolution 1161, 18 May 2023</t>
  </si>
  <si>
    <t>This Draft Resolution proposes a rule that establishes the minimum identity and quality requirements for surgical gloves and gloves for non-surgical procedures made of natural rubber, synthetic rubber, mixture of natural and synthetic rubbers and polyvinyl chloride, under a health surveillance regime.</t>
  </si>
  <si>
    <t>Health care technology (ICS code(s): 11)</t>
  </si>
  <si>
    <t>11 - Health care technology</t>
  </si>
  <si>
    <r>
      <rPr>
        <sz val="11"/>
        <rFont val="Calibri"/>
      </rPr>
      <t>Draft: http://antigo.anvisa.gov.br/documents/10181/6592116/CONSULTA+P%C3%9ABLICA+N+1161+GEMAT.pdf/37930495-91f7-435f-be04-9b5363b289bb
Comment form: https://pesquisa.anvisa.gov.br/index.php/153676?newtest=Y&amp;lang=pt-BR</t>
    </r>
  </si>
  <si>
    <t>Draft Commission Delegated Regulation amending Directive 2000/14/EC of the European Parliament and of the Council as regards the methods to measure airborne noise emitted by equipment for use outdoors </t>
  </si>
  <si>
    <t>This proposal amends the methods to measure airborne noise emitted by equipment for use outdoors laid down in Annex III of Directive 2000/14/EC, which manufacturers need to comply with for the design and the conformity assessment of outdoor equipment.</t>
  </si>
  <si>
    <t>Equipment for use outdoors (cleaning equipment, construction equipment, gardening equipment, loading and lifting equipment, power generators and cooling equipment, pumping and suction equipment, snowmobiles and snow groomers, waste collection, processing and recycling equipment) listed in Articles 12 and 13 and defined in Annex I to the Directive. </t>
  </si>
  <si>
    <t>17.140.20 - Noise emitted by machines and equipment</t>
  </si>
  <si>
    <t>Protection of the environment (TBT); Protection of human health or safety (TBT)</t>
  </si>
  <si>
    <r>
      <rPr>
        <sz val="11"/>
        <rFont val="Calibri"/>
      </rPr>
      <t>https://members.wto.org/crnattachments/2023/TBT/EEC/23_09829_00_e.pdf
https://members.wto.org/crnattachments/2023/TBT/EEC/23_09829_01_e.pdf</t>
    </r>
  </si>
  <si>
    <t>Philippines</t>
  </si>
  <si>
    <t>Draft Food and Drug Administration (FDA) Circular "Guidelines for the Importation and Exportation of Finished Drug Products and Raw Materials"</t>
  </si>
  <si>
    <t>The proposed policy aims to provide detailed guidelines and clear procedures in the issuance of Clearance for Customs Release (CFCR) for finished drug products and raw materials and to conduct inspections of entry/exit ports authorized by the Bureau of Customs (BOC) for finished drug products and raw materials. This proposed policy shall apply to all FDA-licensed drug establishments [Manufacturer/Trader/Distributor (Importer/Exporter)] involved in the manufacture, importation, and exportation of finished drug products and raw materials intended for distribution. However, it shall not cover drug products and raw materials used in clinical trials/product development/research, drug products for personal use, donations, and under Compassionate Special Permit, and shall be processed based on existing rules and regulations.</t>
  </si>
  <si>
    <t>Pharmaceutics (ICS code(s): 11.120)</t>
  </si>
  <si>
    <t>11.120 - Pharmaceutics</t>
  </si>
  <si>
    <r>
      <rPr>
        <sz val="11"/>
        <rFont val="Calibri"/>
      </rPr>
      <t>https://members.wto.org/crnattachments/2023/TBT/PHL/23_09836_00_e.pdf
https://members.wto.org/crnattachments/2023/TBT/PHL/23_09836_01_e.pdf
https://members.wto.org/crnattachments/2023/TBT/PHL/23_09836_02_e.pdf
https://members.wto.org/crnattachments/2023/TBT/PHL/23_09836_03_e.pdf
https://www.fda.gov.ph/draft-for-comments-guidelines-for-the-importation-and-exportation-of-finished-drug-products-and-raw-materials/</t>
    </r>
  </si>
  <si>
    <t>Door Fittings (Quality Control) Order, 2023</t>
  </si>
  <si>
    <t xml:space="preserve">Door Fittings (Quality Control) Order, 2023_x000D_
A door closer is a mechanical device that closes a door in a controlled manner, preventing it from slamming, in general after someone opens it. It could be regulated mechanically, hydraulically or pneumatically.A door handle is a mechanism attached to a door and used to open or close. A rim latch is a mechanical device consisting of a latch (operated by a door knob) and a smaller deadbolt that is operated by a sliding draw bolt at the top of the box rather than a key._x000D_
</t>
  </si>
  <si>
    <t>Door Fittings</t>
  </si>
  <si>
    <t>91.060.50 - Doors and windows</t>
  </si>
  <si>
    <r>
      <rPr>
        <sz val="11"/>
        <rFont val="Calibri"/>
      </rPr>
      <t>https://members.wto.org/crnattachments/2023/TBT/IND/23_09846_00_e.pdf</t>
    </r>
  </si>
  <si>
    <t>Draft FDA Circular “Guidelines on the development of a Risk Management Plan for Food Manufacturers, Repackers, Traders, and Distributors”</t>
  </si>
  <si>
    <t>To guide the Food Manufacturers, Traders, and Distributors in crafting their Risk Management Plans to guarantee that hazards and risks are prevented or at least minimized. Specific Objectives are as follows:A. To provide a standard format in the development of a Risk Management Plan.B. To ensure that the crafting of their Risk Management is evidence and science-based   C. To ensure that the RMP is effectively communicated to the relevant stakeholders.</t>
  </si>
  <si>
    <t>Food technology (ICS code(s): 67)</t>
  </si>
  <si>
    <t>03.100.01 - Company organization and management in general; 67 - Food technology</t>
  </si>
  <si>
    <r>
      <rPr>
        <sz val="11"/>
        <rFont val="Calibri"/>
      </rPr>
      <t>https://members.wto.org/crnattachments/2023/TBT/PHL/23_09835_00_e.pdf
https://members.wto.org/crnattachments/2023/TBT/PHL/23_09835_01_e.pdf
https://members.wto.org/crnattachments/2023/TBT/PHL/23_09835_02_e.pdf
https://members.wto.org/crnattachments/2023/TBT/PHL/23_09835_03_e.pdf
https://members.wto.org/crnattachments/2023/TBT/PHL/23_09835_04_e.pdf
https://www.fda.gov.ph/draft-for-comments-guidelines-on-the-development-of-a-risk-management-plan-for-food-manufacturers-repackers-traders-and-distributors/</t>
    </r>
  </si>
  <si>
    <t>Hand Tools (Quality Control) Order, 2023</t>
  </si>
  <si>
    <t xml:space="preserve">Hand Tools (Quality Control) Order, 2023_x000D_
A hand tool is any tool that is powered by hand rather than a motor. Categories of hand tools include wrenches, pliers, cutters, files, striking tools, hammered tools, screwdrivers, vises, clamps, snips, hacksaws, drills, and knives etc.A wrench is a common hand tool used to tighten or loosen nuts and bolts, generally made from a chrome-plated steel alloy. Every wrench has two parts: the head, and the handle. Wrenches are categorized based on the shape of their ends. The most commonly used types of wrenches are open-end wrenches, box wrenches, pipe wrenches, single-ended open-jaw adjustable wrenches, open ended slugging wrenches etc.A plier is a small pincer for holding small objects or for bending and cutting wire._x000D_
</t>
  </si>
  <si>
    <t>Hand Tools.</t>
  </si>
  <si>
    <t>8204 - Hand-operated spanners and wrenches, incl. torque meter wrenches (excl. tap wrenches), of base metal; interchangeable spanner sockets, with or without handles, of base metal; 8205 - Hand tools, incl. glaziers' diamonds, of base metal, n.e.s.; blowlamps and the like; vices, clamps and the like (other than accessories for and parts of machine-tools or water-jet cutting machines); anvils; portable forges; hand-operated or pedal-operated grinding wheels with frameworks</t>
  </si>
  <si>
    <t>25.140.30 - Hand-operated tools</t>
  </si>
  <si>
    <t>Prevention of deceptive practices and consumer protection (TBT); Protection of human health or safety (TBT); Quality requirements (TBT); Protection of the environment (TBT)</t>
  </si>
  <si>
    <r>
      <rPr>
        <sz val="11"/>
        <rFont val="Calibri"/>
      </rPr>
      <t>https://members.wto.org/crnattachments/2023/TBT/IND/23_09796_00_e.pdf</t>
    </r>
  </si>
  <si>
    <t>Solar DC Cable and Fire Survival Cable (Quality Control) Order, 2023</t>
  </si>
  <si>
    <t>Solar DC Cable and Fire Survival Cable (Quality Control) Order, 2023_x000D_
A Solar DC Cables (Electric Cable for Photovoltaic Systems) are primarily used for the interconnection of the various elements of photovoltaic system such as solar panel arrays. These cables are designed for connecting photovoltaic power supply systems. These cables can be used indoor &amp; outdoor for flexible and fixed installations with high mechanical strength in extreme weather conditions.Fire Survival Cable are designed to sustain the high temperatures for a defined minimum period of time under direct fire. The construction of these cables is different if compared with ordinary cables. The conductor is manufactured with a specially designed heat barrier and fire resistant insulation which resists the fire to reach conductor surface. The cable continues to remain into operation at high temperatures like 650°C, 750°C and 950°C as per various conditions of operation and applications. It is used in Nuclear power plants, Airports, Metro Rails, Refineries, High rise building, Shopping mall, and Cinema theatres etc.</t>
  </si>
  <si>
    <t>Solar DC Cable and Fire Survival Cable.</t>
  </si>
  <si>
    <t>27.160 - Solar energy engineering</t>
  </si>
  <si>
    <r>
      <rPr>
        <sz val="11"/>
        <rFont val="Calibri"/>
      </rPr>
      <t>https://members.wto.org/crnattachments/2023/TBT/IND/23_09795_00_e.pdf</t>
    </r>
  </si>
  <si>
    <t>Protection of Stratospheric Ozone: Listing of Substitutes Under 
the Significant New Alternatives Policy Program in Commercial and 
Industrial Refrigeration</t>
  </si>
  <si>
    <t>Notice of proposed rulemaking - Pursuant to the U.S. Environmental Protection Agency's Significant New Alternatives Policy program, this action proposes to list certain substances in the refrigeration and air conditioning sector. Specifically, EPA proposes to list several substitutes as acceptable, subject to use conditions, for retail food refrigeration, commercial ice machines, industrial process refrigeration, cold storage warehouses, and ice skating rinks. Through this action, EPA is proposing to incorporate by reference standards which establish requirements for commercial refrigerating appliances and commercial ice machines, safe use of flammable refrigerants, and safe design, construction, installation, and operation of refrigeration systems. This action also proposes to exempt propane, in the refrigerated food processing and dispensing end-use, from the prohibition under the Clean Air Act (CAA) on knowingly venting, releasing, or disposing of substitute refrigerants, on the basis of current evidence that the venting, release, or disposal of this substance in this end-use does not pose a threat to the environment.</t>
  </si>
  <si>
    <t>Substitute refrigerants; commercial and industrial refrigeration; commercial refrigerating appliances and commercial ice machines; Environmental protection (ICS code(s): 13.020); Refrigerating technology (ICS code(s): 27.200); Production in the chemical industry (ICS code(s): 71.020); Products of the chemical industry (ICS code(s): 71.100); Commercial refrigerating appliances (ICS code(s): 97.130.20); Sports facilities (ICS code(s): 97.220.10)</t>
  </si>
  <si>
    <t>13.020 - Environmental protection; 27.200 - Refrigerating technology; 71.020 - Production in the chemical industry; 71.100 - Products of the chemical industry; 97.130.20 - Commercial refrigerating appliances; 97.220.10 - Sports facilities</t>
  </si>
  <si>
    <t>Protection of human health or safety (TBT); Protection of the environment (TBT)</t>
  </si>
  <si>
    <r>
      <rPr>
        <sz val="11"/>
        <rFont val="Calibri"/>
      </rPr>
      <t>https://members.wto.org/crnattachments/2023/TBT/USA/23_09799_00_e.pdf</t>
    </r>
  </si>
  <si>
    <t>Switzerland</t>
  </si>
  <si>
    <t>Ordinance of the Federal Department of Home Affairs on Foodstuffs of Plant Origin, Mushrooms and Edible Salt</t>
  </si>
  <si>
    <t>Extra virgin olive oil and virgin olive oil only, may be labelled with organoleptic characteristics regarding taste and smell. -The terms may be used in accordance with the results of organoleptic tests.Amendment of the  conditions under which the acidity or maximum acidity of the olive oil, virgin olive oil, extra virgin olive oil or olive-pomace oil may be labelled. These conditions are a statement in characters of the same size and in the same field of vision, of the values of the peroxide value, the wax content and the ultraviolet absorbency. </t>
  </si>
  <si>
    <t>Virgin olive oil and its fractions obtained from the fruit of the olive tree solely by mechanical or other physical means under conditions that do not lead to deterioration of the oil (HS code(s): 150910)</t>
  </si>
  <si>
    <t>150910 - Virgin olive oil and its fractions obtained from the fruit of the olive tree solely by mechanical or other physical means under conditions that do not lead to deterioration of the oil</t>
  </si>
  <si>
    <t>67.200.10 - Animal and vegetable fats and oils</t>
  </si>
  <si>
    <t>Prevention of deceptive practices and consumer protection (TBT); Consumer information, labelling (TBT); Quality requirements (TBT)</t>
  </si>
  <si>
    <r>
      <rPr>
        <sz val="11"/>
        <rFont val="Calibri"/>
      </rPr>
      <t>https://members.wto.org/crnattachments/2023/TBT/CHE/23_09790_00_f.pdf</t>
    </r>
  </si>
  <si>
    <t>National Standards Strategy for Critical and Emerging Technology</t>
  </si>
  <si>
    <t>This strategy outlines how the U.S. Government will strengthen U.S. leadership and competitiveness in international standards development and ensure that the development of standards in critical and emerging technologies (CET) embrace transparency, openness, impartiality and consensus, effectiveness and relevance, coherence, and broad participation.</t>
  </si>
  <si>
    <t>Technical Standards Development</t>
  </si>
  <si>
    <t>01.120 - Standardization. General rules</t>
  </si>
  <si>
    <t>Other (TBT)</t>
  </si>
  <si>
    <r>
      <rPr>
        <sz val="11"/>
        <rFont val="Calibri"/>
      </rPr>
      <t>https://members.wto.org/crnattachments/2023/TBT/USA/23_09800_00_e.pdf</t>
    </r>
  </si>
  <si>
    <t>California State Nonroad Engine Pollution Control Standards; 
Small Off-Road Engines; Request for Authorization; Opportunity for 
Public Hearing and Comment</t>
  </si>
  <si>
    <t>Notice and Virtual Public Hearing on 27 June 2023 - The California Air Resources Board (CARB) has notified EPA that it has adopted two sets of amendments to its Small Off-Road Engine regulationSORE Amendments). By letter dated 20 December 2022, CARB asked that EPA authorize these amendments pursuant to section 209(e) of the Clean Air Act (CAA). This notice announces that EPA will hold a public hearing to consider California's authorization request and that EPA is now accepting written comment on the requests.</t>
  </si>
  <si>
    <t>Small off-road engines; pollution control; Environmental protection (ICS code(s): 13.020); Air quality (ICS code(s): 13.040); Compressors and pneumatic machines (ICS code(s): 23.140); Motors (ICS code(s): 29.160.30)</t>
  </si>
  <si>
    <t>13.020 - Environmental protection; 13.040 - Air quality; 23.140 - Compressors and pneumatic machines; 29.160.30 - Motors</t>
  </si>
  <si>
    <r>
      <rPr>
        <sz val="11"/>
        <rFont val="Calibri"/>
      </rPr>
      <t>https://members.wto.org/crnattachments/2023/TBT/USA/23_09785_00_e.pdf</t>
    </r>
  </si>
  <si>
    <t>Korea, Republic of</t>
  </si>
  <si>
    <t>Draft amendment of the equipment subject to measurement of the electromagnetic field strength and the specific absorption rate</t>
  </si>
  <si>
    <t>This regulation is to include the electric vehicles and transportation electric devices for the wireless power transmission</t>
  </si>
  <si>
    <t>Wireless power transmission equipment for electric vehicles and transportation electric devices</t>
  </si>
  <si>
    <t>43.120 - Electric road vehicles</t>
  </si>
  <si>
    <r>
      <rPr>
        <sz val="11"/>
        <rFont val="Calibri"/>
      </rPr>
      <t>https://members.wto.org/crnattachments/2023/TBT/KOR/23_09788_00_x.pdf
https://members.wto.org/crnattachments/2023/TBT/KOR/23_09788_01_x.pdf
Full texts are available on the Internet at URLs:
http://www.rra.go.kr (available in Korean)</t>
    </r>
  </si>
  <si>
    <t>New Source Performance Standards for Greenhouse Gas Emissions 
From New, Modified, and Reconstructed Fossil Fuel-Fired Electric 
Generating Units; Emission Guidelines for Greenhouse Gas Emissions From 
Existing Fossil Fuel-Fired Electric Generating Units; and Repeal of the 
Affordable Clean Energy Rule</t>
  </si>
  <si>
    <t>Proposed rule - In this document, the Environmental Protection Agency (EPA) is proposing five separate actions under section 111 of the Clean Air Act (CAA) addressing greenhouse gas (GHG) emissions from fossil fuel-fired electric generating units (EGUs). The EPA is proposing revised new source performance standards (NSPS), first for GHG emissions from new fossil fuel-fired stationary combustion turbine EGUs and second for GHG emissions from fossil fuel-fired steam generating units that undertake a large modification, based upon the 8-year review required by the CAA. Third, the EPA is proposing emission guidelines for GHG emissions from existing fossil fuel-fired steam generating EGUs, which include both coal-fired and oil/gas-fired steam generating EGUs. Fourth, the EPA is proposing emission guidelines for GHG emissions from the largest, most frequently operated existing stationary combustion turbines and is soliciting comment on approaches for emission guidelines for GHG emissions for the remainder of the existing combustion turbine category. Finally, the EPA is proposing to repeal the Affordable Clean Energy (ACE) Rule.</t>
  </si>
  <si>
    <t>Greenhouse gas emissions; new, modified, and reconstructed fossil fuel-fired electric generating units; Environmental protection (ICS code(s): 13.020); Air quality (ICS code(s): 13.040); Gas and steam turbines. Steam engines (ICS code(s): 27.040); Rotating machinery (ICS code(s): 29.160)</t>
  </si>
  <si>
    <t>13.020 - Environmental protection; 13.040 - Air quality; 27.040 - Gas and steam turbines. Steam engines; 29.160 - Rotating machinery</t>
  </si>
  <si>
    <r>
      <rPr>
        <sz val="11"/>
        <rFont val="Calibri"/>
      </rPr>
      <t>https://members.wto.org/crnattachments/2023/TBT/USA/23_09784_00_e.pdf</t>
    </r>
  </si>
  <si>
    <t>Draft amendment of Technical regulations for Electromagnetic Compatibility</t>
  </si>
  <si>
    <t>This regulation is to specify technical specifications of wireless power transmission equipment for electric vehicles.This regulation includes revisions to notification on Conformity Assessment of Broadcasting and Communication Equipments which newly establishes wireless power transmission equipment for electric vehicles and transportation electric devices to equipments subject._x000D_
This regulation includes revisions to notification on Designation and Management of Testing Institutions for Broadcasting and Communications Equipment annex1 which newly adds wireless power transmission equipment for electric vehicles and transportation electric devices to item of tests</t>
  </si>
  <si>
    <t>Wireless power transmission equipment for electric vehicles</t>
  </si>
  <si>
    <r>
      <rPr>
        <sz val="11"/>
        <rFont val="Calibri"/>
      </rPr>
      <t>https://members.wto.org/crnattachments/2023/TBT/KOR/23_09787_00_x.pdf
https://members.wto.org/crnattachments/2023/TBT/KOR/23_09787_01_x.pdf
Full texts are available on the Internet at URLs:
http://www.rra.go.kr (available in Korean)</t>
    </r>
  </si>
  <si>
    <t>Marine Equipment on Board Vessels and Offshore Units or 
Facilities</t>
  </si>
  <si>
    <t>Notice of proposed rulemaking - The Coast Guard proposes to revise regulations associated with the approval, carriage, and maintenance of certain safety equipment required on board vessels and offshore units or facilities. We are taking this action to align the regulations with the current industry practice and provide more transparent regulations for the regulated industry. These proposed revisions would eliminate outdated requirements, reduce inspection and testing requirements, and update standards incorporated by reference. Additionally, this project would remove obsolete sections and align conflicting sections with the International Convention for the Safety of Life at Sea</t>
  </si>
  <si>
    <t>Marine safety equipment; Quality (ICS code(s): 03.120); Protection against fire (ICS code(s): 13.220); Protective equipment (ICS code(s): 13.340); Shipbuilding and marine structures in general (ICS code(s): 47.020)</t>
  </si>
  <si>
    <t>03.120 - Quality; 13.220 - Protection against fire; 13.340 - Protective equipment; 47.020 - Shipbuilding and marine structures in general</t>
  </si>
  <si>
    <t>Protection of human health or safety (TBT); Harmonization (TBT); Quality requirements (TBT)</t>
  </si>
  <si>
    <r>
      <rPr>
        <sz val="11"/>
        <rFont val="Calibri"/>
      </rPr>
      <t>https://members.wto.org/crnattachments/2023/TBT/USA/23_09783_00_e.pdf</t>
    </r>
  </si>
  <si>
    <t>Draft Commission Implementing Regulation concerning the non-renewal of the approval of the active substance S-metolachlor, in accordance with Regulation (EC) No 1107/2009 of the European Parliament and of the Council concerning the placing of plant protection products on the market, and amending the Annex to Commission Implementing Regulation (EU) No 540/2011 </t>
  </si>
  <si>
    <t>This draft Commission Implementing Regulation provides that the approval of the active substance S-metolachlor is not renewed in accordance with Regulation (EC) No 1107/2009. EU Member States shall withdraw authorisations for plant protection products containing S-metolachlor as an active substance. The non-renewal of approval is based on the first evaluation of the substance for use as a pesticide active substance in the EU under Regulation (EC) No 1107/2009. The substance was formerly assessed and approved under Directive 91/414/ EEC.This decision only concerns the placing on the market of this substance and plant protection products containing it. Following non-approval and the expiry of all grace periods for stocks of products containing this substance, separate action will likely be taken on MRLs and a separate notification will be made in accordance with SPS procedures.</t>
  </si>
  <si>
    <t>S-metolachlor (pesticide active substance)</t>
  </si>
  <si>
    <t>65.100 - Pesticides and other agrochemicals</t>
  </si>
  <si>
    <t>Protection of human health or safety (TBT); Protection of animal or plant life or health (TBT); Protection of the environment (TBT)</t>
  </si>
  <si>
    <r>
      <rPr>
        <sz val="11"/>
        <rFont val="Calibri"/>
      </rPr>
      <t>https://members.wto.org/crnattachments/2023/TBT/EEC/23_09781_00_e.pdf</t>
    </r>
  </si>
  <si>
    <t>Draft amendment of the technical requirements for the measurement of the electromagnetic field strength</t>
  </si>
  <si>
    <t>This regulation is to specify the technical specifications for the EMF strength measurement method of the electric vehicles for the wireless power transmission equipment</t>
  </si>
  <si>
    <r>
      <rPr>
        <sz val="11"/>
        <rFont val="Calibri"/>
      </rPr>
      <t>https://members.wto.org/crnattachments/2023/TBT/KOR/23_09786_00_x.pdf
https://members.wto.org/crnattachments/2023/TBT/KOR/23_09786_01_x.pdf
Full texts are available on the Internet at URLs:
http://www.rra.go.kr (available in Korean)</t>
    </r>
  </si>
  <si>
    <t>National Emission Standards for Hazardous Air Pollutants: Taconite Iron Ore Processing Amendments</t>
  </si>
  <si>
    <t>Proposed rule - The U.S. Environmental Protection Agency (EPA) is proposing amendments to the National Emission Standards for Hazardous Air Pollutants (NESHAP) for Taconite Iron Ore Processing Plants, as required by the Clean Air Act (CAA). To ensure that all emissions of hazardous air pollutants (HAP) from sources in the source category are regulated, the EPA is proposing emission standards for mercury. In addition, the EPA is proposing to revise the existing emission standards for hydrogen chloride and hydrogen fluoride.</t>
  </si>
  <si>
    <t>Taconite iron ore processing emissions; Environmental protection (ICS code(s): 13.020); Air quality (ICS code(s): 13.040); Mining equipment (ICS code(s): 73.100); Equipment for processing of minerals (ICS code(s): 73.120)</t>
  </si>
  <si>
    <t>13.020 - Environmental protection; 13.040 - Air quality; 73.100 - Mining equipment; 73.120 - Equipment for processing of minerals</t>
  </si>
  <si>
    <r>
      <rPr>
        <sz val="11"/>
        <rFont val="Calibri"/>
      </rPr>
      <t>https://members.wto.org/crnattachments/2023/TBT/USA/23_09779_00_e.pdf</t>
    </r>
  </si>
  <si>
    <t>Cast Iron Products (Quality Control) Order, 2023</t>
  </si>
  <si>
    <t xml:space="preserve">Cast iron products under consideration are manhole covers, Cast iron pipe, Malleable iron fittings, and Grey iron castings. Cast iron, an alloy of iron that contains 2 to 4 percent carbon, along with varying amounts of silicon (up to 3 percent) and manganese and traces of impurities such as sulfur and phosphorus. Cast iron is highly preferred for its casting ability into complex shapes when molten and its low cost. It is the favoured choice over steel because of its compressive strength, excellent vibration dampening, corrosion resistance, wear-resistance and ease of machining capability. Different types of cast irons are produced using different process and heat treatment techniques._x000D_
</t>
  </si>
  <si>
    <t>Cast Iron Products</t>
  </si>
  <si>
    <t>732599 - Cast articles of iron or steel, n.e.s. (excl. articles of non-malleable cast iron, and grinding balls and similar articles for mills); 732510 - Articles of non-malleable cast iron, n.e.s.</t>
  </si>
  <si>
    <t>77.140 - Iron and steel products</t>
  </si>
  <si>
    <t>Prevention of deceptive practices and consumer protection (TBT); Quality requirements (TBT); Protection of human health or safety (TBT); Protection of the environment (TBT)</t>
  </si>
  <si>
    <r>
      <rPr>
        <sz val="11"/>
        <rFont val="Calibri"/>
      </rPr>
      <t>https://members.wto.org/crnattachments/2023/TBT/IND/23_09755_00_e.pdf</t>
    </r>
  </si>
  <si>
    <t>Draft Regulatory Guide: Qualification of Safety-Related Actuators 
in Production and Utilization Facilities</t>
  </si>
  <si>
    <t>Draft guide; request for comment by 21 June 2023 - The U.S. Nuclear Regulatory Commission (NRC) is issuing for public comment a draft regulatory guide (DG), DG-1386, "Qualification of Safety-Related Actuators in Production and Utilization Facilities." This DG is the proposed Revision 2 of Regulatory Guide (RG) 1.73 "Qualification Tests for Safety-Related Actuators in Nuclear Power Plants." This DG describes an approach that is acceptable to the staff of the NRC to meet regulatory requirements for the environmental qualification of safety related actuators in production and utilization facilities. It endorses, with exceptions, additions, and clarifications, the Institute of Electrical and Electronics Engineers (IEEE) Standard (Std.) 382-2019, "IEEE Standard for Qualification of Safety-Related Actuators for Nuclear Power Generating Stations and Other Nuclear Facilities."</t>
  </si>
  <si>
    <t>Safety-related actuators; Test conditions and procedures in general (ICS code(s): 19.020); Characteristics and design of machines, apparatus, equipment (ICS code(s): 21.020); Nuclear power plants. Safety (ICS code(s): 27.120.20); Electrical accessories (ICS code(s): 29.120)</t>
  </si>
  <si>
    <t>19.020 - Test conditions and procedures in general; 21.020 - Characteristics and design of machines, apparatus, equipment; 27.120.20 - Nuclear power plants. Safety; 29.120 - Electrical accessories</t>
  </si>
  <si>
    <r>
      <rPr>
        <sz val="11"/>
        <rFont val="Calibri"/>
      </rPr>
      <t>https://members.wto.org/crnattachments/2023/TBT/USA/23_09778_00_e.pdf
https://members.wto.org/crnattachments/2023/TBT/USA/23_09778_01_e.pdf</t>
    </r>
  </si>
  <si>
    <t>Chile</t>
  </si>
  <si>
    <t>Anteproyecto del Reglamento que establece metas de recolección y valorización y otras obligaciones asociadas de aceites lubricantes</t>
  </si>
  <si>
    <t>El presente decreto tiene por objeto establecer metas de recolección y valorización y otras obligaciones asociadas al producto prioritario aceites lubricantes, a fin de prevenir la generación de tales residuos y fomentar su reutilización o valorización.</t>
  </si>
  <si>
    <t>Aceites lubricantes</t>
  </si>
  <si>
    <t>75.100 - Lubricants, industrial oils and related products</t>
  </si>
  <si>
    <r>
      <rPr>
        <sz val="11"/>
        <rFont val="Calibri"/>
      </rPr>
      <t xml:space="preserve">https://members.wto.org/crnattachments/2023/TBT/CHL/23_09760_00_s.pdf
https://economiacircular.mma.gob.cl/wp-content/uploads/2020/12/28-Resolucion-aprueba-anteproyecto.pdf  
</t>
    </r>
  </si>
  <si>
    <t>Namibia</t>
  </si>
  <si>
    <t>DNAMS 0026: 2023: Marketing and commercial quality control of Sweetcorn</t>
  </si>
  <si>
    <t>This standard applies to Sweetcorn of the varieties (cultivars) Zea mays L, and excludes sweetcorn corn for industrial processing.</t>
  </si>
  <si>
    <t>EDIBLE VEGETABLES AND CERTAIN ROOTS AND TUBERS (HS code(s): 07); Generalities. Terminology. Standardization. Documentation (ICS code(s): 01); Occupational safety. Industrial hygiene (ICS code(s): 13.100); Food technology (ICS code(s): 67)</t>
  </si>
  <si>
    <t>07 - EDIBLE VEGETABLES AND CERTAIN ROOTS AND TUBERS</t>
  </si>
  <si>
    <t>01 - Generalities. Terminology. Standardization. Documentation; 13.100 - Occupational safety. Industrial hygiene; 67 - Food technology</t>
  </si>
  <si>
    <t>Protection of the environment (TBT); Protection of animal or plant life or health (TBT); Protection of human health or safety (TBT); Quality requirements (TBT); Reducing trade barriers and facilitating trade (TBT); Cost saving and productivity enhancement (TBT)</t>
  </si>
  <si>
    <r>
      <rPr>
        <sz val="11"/>
        <rFont val="Calibri"/>
      </rPr>
      <t>https://members.wto.org/crnattachments/2023/TBT/NAM/23_09739_00_e.pdf</t>
    </r>
  </si>
  <si>
    <t>Japan</t>
  </si>
  <si>
    <t>Partial Amendment of Ordinance for Enforcement of the Radio Act etc.</t>
  </si>
  <si>
    <t>Digital cordless telephones using DECT system and TD-LTE system</t>
  </si>
  <si>
    <t>Digital cordless telephones</t>
  </si>
  <si>
    <t>33.050.10 - Telephone equipment; 33.070.30 - Digital Enhanced Cordless Telecommunications (DECT)</t>
  </si>
  <si>
    <r>
      <rPr>
        <sz val="11"/>
        <rFont val="Calibri"/>
      </rPr>
      <t>https://members.wto.org/crnattachments/2023/TBT/JPN/23_09711_00_e.pdf</t>
    </r>
  </si>
  <si>
    <t>Canada</t>
  </si>
  <si>
    <t>ConsultationonRSS-252, Issue 2</t>
  </si>
  <si>
    <t>Notice is hereby given by the Ministry of Innovation, Science and Economic Development Canada has amended the following standard:RSS-252 (Issue 2) Intelligent Transportation Systems’ (ITS) On-Board Units (OBUs) in the 5895 – 5925 MHz Band, sets out the certification requirements for licence-exempt radio apparatus operating in the 5895 MHz – 5925 MHz band.</t>
  </si>
  <si>
    <t>Telecommunications</t>
  </si>
  <si>
    <t>33.170 - Television and radio broadcasting</t>
  </si>
  <si>
    <t>Marketing and commercial quality control of Melons</t>
  </si>
  <si>
    <t>This document applies to Melon varieties (cultivars) grown from Cucumis melo L, to be supplied fresh to the consumer. Melons such as the Charentais, Galia and Ogen type of melons. Melons for industrial processing are excluded.</t>
  </si>
  <si>
    <t>07 - EDIBLE VEGETABLES AND CERTAIN ROOTS AND TUBERS; 08071 - - Melons (including watermelons):</t>
  </si>
  <si>
    <t>Protection of the environment (TBT); Protection of animal or plant life or health (TBT); Protection of human health or safety (TBT); Quality requirements (TBT); Cost saving and productivity enhancement (TBT); Reducing trade barriers and facilitating trade (TBT)</t>
  </si>
  <si>
    <r>
      <rPr>
        <sz val="11"/>
        <rFont val="Calibri"/>
      </rPr>
      <t>https://members.wto.org/crnattachments/2023/TBT/NAM/23_09738_00_e.pdf</t>
    </r>
  </si>
  <si>
    <t>Draft Commission Implementing Regulation laying down rules for the application of Directive 2014/90/EU of the European Parliament and of the Council, as regards design, construction and performance requirements and testing standards for marine equipment and repealing Implementing Regulation (EU) 2022/1157</t>
  </si>
  <si>
    <t>The draft Regulation replaces Commission Implementing Regulation (EU) 2022/1157 and adapts its content to changes in the relevant international instruments.</t>
  </si>
  <si>
    <t>Marine Equipment (including inter alia life-saving appliances, pollution prevention equipment, fire protection equipment, navigation equipment, radio communication equipment).</t>
  </si>
  <si>
    <t>13.220.20 - Fire protection; 33.060 - Radiocommunications; 47.020 - Shipbuilding and marine structures in general</t>
  </si>
  <si>
    <r>
      <rPr>
        <sz val="11"/>
        <rFont val="Calibri"/>
      </rPr>
      <t>https://members.wto.org/crnattachments/2023/TBT/EEC/23_09707_00_e.pdf
https://members.wto.org/crnattachments/2023/TBT/EEC/23_09707_01_e.pdf</t>
    </r>
  </si>
  <si>
    <t>●Expansion the 700MHz operating band of mobile telecommunications radio equipment for LTE from “718-748MHz(Uplink), 773-803MHz(Downlink)” to “715-748MHz(Uplink), 770-803MHz(Downlink)”._x000D_
● Available for use the 3MHz Channel bandwidth of mobile telecommunications radio equipment for LTE in the 700MHz, 800MHz, 900MHz and 1.7GHz bands.</t>
  </si>
  <si>
    <t>Mobile telecommunications radio equipment for LTE</t>
  </si>
  <si>
    <t>33.060 - Radiocommunications</t>
  </si>
  <si>
    <r>
      <rPr>
        <sz val="11"/>
        <rFont val="Calibri"/>
      </rPr>
      <t>https://members.wto.org/crnattachments/2023/TBT/JPN/23_09731_00_e.pdf</t>
    </r>
  </si>
  <si>
    <t>DNAMS 0024:2023 - Marketing and commercial quality control of Gem squash </t>
  </si>
  <si>
    <t>This document applies to Gem squash of the varieties (cultivars) grown from the cucurbit family Cucurbita pepo L, having a hard shell and mature seeds commercially produced for fresh consumption. Gem squash for industrial processing being excluded.</t>
  </si>
  <si>
    <t>07 - EDIBLE VEGETABLES AND CERTAIN ROOTS AND TUBERS; 070993 - Fresh or chilled pumpkins, squash and gourds "Cucurbita spp."</t>
  </si>
  <si>
    <t>67.080.20 - Vegetables and derived products; 01 - Generalities. Terminology. Standardization. Documentation; 13.100 - Occupational safety. Industrial hygiene; 67 - Food technology</t>
  </si>
  <si>
    <r>
      <rPr>
        <sz val="11"/>
        <rFont val="Calibri"/>
      </rPr>
      <t>https://members.wto.org/crnattachments/2023/TBT/NAM/23_09737_00_e.pdf</t>
    </r>
  </si>
  <si>
    <t>Dominican Republic</t>
  </si>
  <si>
    <t>RT-103 REGLAMENTO TÉCNICO DE BLOQUES HUECOS DE HORMIGÓN</t>
  </si>
  <si>
    <t>Objetivo y campo de aplicaciónDefinicionesEspecificacionesDisposiciones sobre el uso en la obraMuestreo y ensayoRequisitos de control de calidadRequisitos de laboratorio de ensayosProcedimiento de evaluación de la conformidadCriterios generales de aplicación</t>
  </si>
  <si>
    <t>91.100.30 Hormigón y productos de hormigón</t>
  </si>
  <si>
    <t>91.100.30 - Concrete and concrete products</t>
  </si>
  <si>
    <t>National security requirements (TBT); Protection of human health or safety (TBT); Quality requirements (TBT)</t>
  </si>
  <si>
    <r>
      <rPr>
        <sz val="11"/>
        <rFont val="Calibri"/>
      </rPr>
      <t>https://members.wto.org/crnattachments/2023/TBT/DOM/23_09735_00_s.pdf
https://www.mopc.gob.do/dgrs/vista-p%C3%BAblica/</t>
    </r>
  </si>
  <si>
    <t>Draft Food Safety and Standards (Prohibition and Restrictions on Sales) Amendment Regulations, 2023 </t>
  </si>
  <si>
    <t>The Draft Food Safety and Standards (Prohibition and Restrictions on Sales) Amendment Regulations, 2023 to propose the removal of provisions related to mandatory  Bureau of Indian Standards and AGMARK certification in certain products.</t>
  </si>
  <si>
    <t>Food Products</t>
  </si>
  <si>
    <t>67.040 - Food products in general</t>
  </si>
  <si>
    <r>
      <rPr>
        <sz val="11"/>
        <rFont val="Calibri"/>
      </rPr>
      <t>https://members.wto.org/crnattachments/2023/TBT/IND/23_09722_00_x.pdf
Website of the Food Safety and Standards Authority of India
 http://www.fssai.gov.in</t>
    </r>
  </si>
  <si>
    <t>Establishment of new standards for Normal Fertilizers</t>
  </si>
  <si>
    <t>MAFF will amend the administerial rules for the official specification of the normal fertilizer as follows;1. The government of Japan establishes the new standards for "Microbe phosphate fertilizer".2. The government of Japan establishes the new standards of the Raw-materials Specification as used as raw material for "Microbe phosphate fertilizer". </t>
  </si>
  <si>
    <t>Fertilizer (HS: 3101)</t>
  </si>
  <si>
    <t>3101 - Animal or vegetable fertilisers, whether or not mixed together or chemically treated; fertilisers produced by the mixing or chemical treatment of animal or vegetable products.</t>
  </si>
  <si>
    <t>65.080 - Fertilizers</t>
  </si>
  <si>
    <r>
      <rPr>
        <sz val="11"/>
        <rFont val="Calibri"/>
      </rPr>
      <t>https://members.wto.org/crnattachments/2023/TBT/JPN/23_09736_00_e.pdf</t>
    </r>
  </si>
  <si>
    <t>Pipeline Safety: Gas Pipeline Leak Detection and Repair</t>
  </si>
  <si>
    <t>Notice of proposed rulemaking - PHMSA proposes regulatory amendments that implement 
congressional mandates in the Protecting our Infrastructure of 
Pipelines and Enhancing Safety Act of 2020 to reduce methane emissions 
from new and existing gas transmission pipelines, distribution 
pipelines, regulated (Types A, B, C and offshore) gas gathering 
pipelines, underground natural gas storage facilities, and liquefied 
natural gas facilities. Among the proposed amendments for part 192-regulated gas pipelines are strengthened leakage survey and patrolling 
requirements; performance standards for advanced leak detection 
programs; leak grading and repair criteria with mandatory repair 
timelines; requirements for mitigation of emissions from blowdowns; 
pressure relief device design, configuration, and maintenance 
requirements; and clarified requirements for investigating failures. 
Finally, PHMSA proposes expanded reporting requirements for operators 
of all gas pipeline facilities within DOT's jurisdiction, including 
underground natural gas storage facilities and liquefied natural gas 
facilities.</t>
  </si>
  <si>
    <t>Gas pipeline leak detection equipment; gas distribution, gathering, and transmission pipelines; Pipeline components and pipelines (ICS code(s): 23.040); Valves (ICS code(s): 23.060); Equipment for petroleum and natural gas industries (ICS code(s): 75.180); Gas supply systems (ICS code(s): 91.140.40)</t>
  </si>
  <si>
    <t>23.040 - Pipeline components and pipelines; 23.060 - Valves; 75.180 - Equipment for petroleum and natural gas industries; 91.140.40 - Gas supply systems</t>
  </si>
  <si>
    <r>
      <rPr>
        <sz val="11"/>
        <rFont val="Calibri"/>
      </rPr>
      <t>https://members.wto.org/crnattachments/2023/TBT/USA/23_09733_00_e.pdf</t>
    </r>
  </si>
  <si>
    <t>Proposed amendments to the “Regulation on Safety Standards etc. of Cosmetics”</t>
  </si>
  <si>
    <t>The proposed amendment to the “Regulation on Safety Standards etc. of Cosmetics” is as follows:_x000D_
1) Addition of prohibited ingredients in cosmetics_x000D_
-  Addition of  2-nitro-p-phenylenediamine, 2-amino-4-nitrophenol, 2-amino-5-nitrophenol, 2-amino-5-nitrophenol sulfate, o-aminophenol(2-aminophenol) sulfate, 2-chloro-p-phenylenediamine sulfate and m-phenylenediamine sulfate to the list of prohibited hair dye ingredients.2) Changes to the maximum concentration limit in cosmetics_x000D_
 - 2,4-diaminophenol HCl : 0.5%→0.02%_x000D_
 - Sodium perborate, Sodium perborate monohydrate : 12.0%→7.0%</t>
  </si>
  <si>
    <t>Cosmetics</t>
  </si>
  <si>
    <t>71.100.70 - Cosmetics. Toiletries</t>
  </si>
  <si>
    <r>
      <rPr>
        <sz val="11"/>
        <rFont val="Calibri"/>
      </rPr>
      <t>https://members.wto.org/crnattachments/2023/TBT/KOR/23_09721_00_x.pdf</t>
    </r>
  </si>
  <si>
    <t>DRS 306: 2016, Domestic biogas plant—Design, construction and operation—Code of practice</t>
  </si>
  <si>
    <t xml:space="preserve">This Draft Rwanda Standard covers the requirements for the design, construction and operation of a domestic fixed dome biogas plant._x000D_
</t>
  </si>
  <si>
    <t>Power stations in general (ICS code(s): 27.100)</t>
  </si>
  <si>
    <t>27.100 - Power stations in general</t>
  </si>
  <si>
    <t>Consumer information, labelling (TBT); Prevention of deceptive practices and consumer protection (TBT); Protection of human health or safety (TBT); Quality requirements (TBT); Reducing trade barriers and facilitating trade (TBT)</t>
  </si>
  <si>
    <r>
      <rPr>
        <sz val="11"/>
        <rFont val="Calibri"/>
      </rPr>
      <t>https://members.wto.org/crnattachments/2023/TBT/RWA/23_09687_00_e.pdf</t>
    </r>
  </si>
  <si>
    <t>Propuesta de Modificación del Decreto N°145 de 2017, del Ministerio de Transportes y Telecomunicaciones, Subsecretaría de Transportes.</t>
  </si>
  <si>
    <t>Se ha considerado necesario modificar el Decreto N° 145, de 2017, del Ministerio de Transportes y Telecomunicaciones, que "Establece requisitos técnicos, constructivos y de seguridad para vehículos eléctricos que indica", en el sentido de:1.    Incorporar la norma GB/T 20234 - 2015 Connection set for conductive charging of electric vehicles la norma GB/T 34657-2 – 2017 Interoperability test specifications of electric vehicle conductive charging -- Part 2: Vehicle. 2. Establecer como obligatorio el adaptador del cable de carga, para vehículos que cuenten con sistemas de acoplamiento de carga de corriente alterna que cumplan con la norma GB/T 20234 - 2015 Connection set for conductive charging of electric vehicles, aspectos que estuvieron contenidos y fueron observados en la consulta G/TBT/N/CHL/537 de 2020.</t>
  </si>
  <si>
    <t>Vehículos de propulsión eléctrica</t>
  </si>
  <si>
    <r>
      <rPr>
        <sz val="11"/>
        <rFont val="Calibri"/>
      </rPr>
      <t>https://members.wto.org/crnattachments/2023/TBT/CHL/23_09698_00_s.pdf
https://mtt.gob.cl/wp-content/uploads/2023/05/Texto-modificaci%C3%B3n-DS-145_2017MTT_Consulta-OMC.pdf</t>
    </r>
  </si>
  <si>
    <t>DRS 128: 2023, Rotational moulded polyethylene water storage tanks — Specification</t>
  </si>
  <si>
    <t xml:space="preserve">This Draft Rwanda Standard specifies requirements, sampling and test methods for rotational moulded polyethylene water storage tanks (closed and open top tank). This standard does not cover mobile water tanks, horizontal cylindrical water tanks and underground tanks. This standard is applicable to both open-topped and closed-topped water storage tanks subjected to the following two conditions: a) own hydrostatic head of water; and b) uniform flat base support. The nominal service temperature is 1 °C to 50 °C_x000D_
</t>
  </si>
  <si>
    <t>(HS code(s): 390120); Stationary containers and tanks (ICS code(s): 23.020.10)</t>
  </si>
  <si>
    <t>390120 - Polyethylene with a specific gravity of &gt;= 0,94, in primary forms</t>
  </si>
  <si>
    <r>
      <rPr>
        <sz val="11"/>
        <rFont val="Calibri"/>
      </rPr>
      <t>https://members.wto.org/crnattachments/2023/TBT/RWA/23_09686_00_e.pdf</t>
    </r>
  </si>
  <si>
    <t>Trinidad and Tobago</t>
  </si>
  <si>
    <t>Labelling of goods - Prepackaged goods - Compulsory requirements </t>
  </si>
  <si>
    <t>This standard specifies requirements for the information to be included on labels of goods prepackaged for use in Trinidad and Tobago, the method of display of such information, and where necessary, the wording and units of measurements to be used.This standard does not apply to the following:a)      goods or classes of goods for which labelling requirements have been prescribed in national regulations issued by other Government Ministries and agencies; inter alia:i)         goods or classes of goods for food, drugs, cosmetics and medical devices;ii)        goods or classes of goods for pesticides and toxic chemicals.b)      goods or classes of goods for which specific labelling requirements have been prescribed in compulsory National Standards; andc)      goods or classes of goods for agricultural produce.NOTE 1      Regulatory activities (including standards-related matters) pertaining to food, drugs, cosmetics and medical devices fall under the purview of the Chemistry, Food and Drugs Division, Ministry of Health which is so empowered under the Food and Drugs Act, (Chapter 30:01) and relevant regulations.NOTE 2      Regulatory activities (including standards-related matters) pertaining to pesticides and toxic chemicals fall under the Chemistry, Food and Drugs Division, Ministry of Health which is so empowered under the Pesticide and Toxic Chemicals Act, (Chapter 30:03) and relevant regulations.d)      goods intended for export only which comply with the requirements of standards or laws on labelling enforced in the country to which they are being exported;e)      goods that are sold unpackaged, or in an open or uncovered package;f)       goods that are weighed, measured or counted in the presence of the purchaser with or without being packaged;g)      gift-wrapped goods; andh)      markings on shipping containers.</t>
  </si>
  <si>
    <t>PACKAGING AND DISTRIBUTION OF GOODS (ICS code(s): 55)</t>
  </si>
  <si>
    <t>55 - PACKAGING AND DISTRIBUTION OF GOODS; 67.230 - Prepackaged and prepared foods</t>
  </si>
  <si>
    <r>
      <rPr>
        <sz val="11"/>
        <rFont val="Calibri"/>
      </rPr>
      <t>https://tinyurl.com/2labelpcttcs20</t>
    </r>
  </si>
  <si>
    <t>REGLAMENTO TÉCNICO PARA LA HABILITACIÓN DE LOS SERVICIOS CLÍNICOS, QUIRÚRGICOS Y DE DIAGNÓSTICO</t>
  </si>
  <si>
    <t>Objeto,Ámbito de aplicación,Marco legal,Definiciones,Procedimiento de evaluación y aprobación de la habilitación,Criterios para la habilitación de establecimientos y servicios de salud,Criterios y requerimientos para servicios clínicos,Criterios y requerimientos para servicios quirúrgicos,Criterios y requerimientos para servicios de apoyo clínico y diagnóstico,Criterios y requerimientos para servicios odontológicos,Criterios y requerimientos para servicios de apoyo asistencial,Criterios y requerimientos para servicios de salud de bienestar,</t>
  </si>
  <si>
    <t>11.020.10</t>
  </si>
  <si>
    <t>11 - HEALTH CARE TECHNOLOGY; 11.020.10 - Health care services in general</t>
  </si>
  <si>
    <t>Prevention of deceptive practices and consumer protection (TBT); Protection of human health or safety (TBT); Protection of the environment (TBT); Quality requirements (TBT)</t>
  </si>
  <si>
    <r>
      <rPr>
        <sz val="11"/>
        <rFont val="Calibri"/>
      </rPr>
      <t>https://members.wto.org/crnattachments/2023/TBT/DOM/23_09684_00_s.pdf</t>
    </r>
  </si>
  <si>
    <t>DRS 107: 2023, Building sand from natural sources — Specification</t>
  </si>
  <si>
    <t>This Draft Rwanda Standard specifies requirements for naturally occurring sand, crushed stone sand and crushed gravel sand used for external renderings and internal plastering using mixes of lime and sand (with or without the addition of cement or gypsum plaster), cement and sand (with or without the addition of lime). It applies to sand intended to be used in mortar for masonry, for brickwork (plain and reinforced), for building with clay or concrete block and for masonry. It also applies to sand intended for manufacturing precast units.</t>
  </si>
  <si>
    <t>(HS code(s): 2505)</t>
  </si>
  <si>
    <t>2505 - Natural sands of all kinds, whether or not coloured (excl. gold- and platinum-bearing sands, zircon, rutile and ilmenite sands, monazite sands, and tar or asphalt sands)</t>
  </si>
  <si>
    <t>91.100.15 - Mineral materials and products</t>
  </si>
  <si>
    <r>
      <rPr>
        <sz val="11"/>
        <rFont val="Calibri"/>
      </rPr>
      <t>https://members.wto.org/crnattachments/2023/TBT/RWA/23_09685_00_e.pdf</t>
    </r>
  </si>
  <si>
    <t>Labelling of goods - General - Compulsory requirements</t>
  </si>
  <si>
    <t>This standard establishes general labelling requirements for goods. It applies to all goods which are used in Trinidad and Tobago with the exceptions indicated in 1.2.This standard does not apply to the following:a)      goods or classes of goods for which labelling requirements have been prescribed in national regulations issued by other Government Ministries and agencies; inter aliai)        goods or classes of goods for food, drugs, cosmetics and medical devices;ii)      goods or classes of goods for pesticides and toxic chemicals.b)      goods or classes of goods for which specific labelling requirements have been prescribed in compulsory National Standards; andc)      goods or classes of goods for agricultural produce.NOTE 1      Regulatory activities (including standards-related matters) pertaining to food, drugs, cosmetics and medical devices fall under the purview of the Chemistry, Food and Drugs Division, Ministry of Health which is so empowered under the Food and Drugs Act, (Chapter 30:01) and relevant regulations.NOTE 2      Regulatory activities (including standards-related matters) pertaining to pesticides and toxic chemicals fall under the Chemistry, Food and Drugs Division, Ministry of Health which is so empowered under the Pesticide and Toxic Chemicals Act, (Chapter 30:03) and relevant regulations.</t>
  </si>
  <si>
    <t>55 - PACKAGING AND DISTRIBUTION OF GOODS</t>
  </si>
  <si>
    <r>
      <rPr>
        <sz val="11"/>
        <rFont val="Calibri"/>
      </rPr>
      <t>https://tinyurl.com/2labelpcttcs19</t>
    </r>
  </si>
  <si>
    <t>KS 2660-2023 Backpack bags - Specification</t>
  </si>
  <si>
    <t>This Kenya Standard provides specifications, test methods and labelling requirements for backpack bags for use in schools, travelling, office and other business.</t>
  </si>
  <si>
    <t>Sacks. Bags (ICS code(s): 55.080)</t>
  </si>
  <si>
    <t>55.080 - Sacks. Bags</t>
  </si>
  <si>
    <r>
      <rPr>
        <sz val="11"/>
        <rFont val="Calibri"/>
      </rPr>
      <t xml:space="preserve">https://members.wto.org/crnattachments/2023/TBT/KEN/23_09673_00_e.pdf
Kenya Bureau of Standards
WTO/TBT National Enquiry Point
P.O. Box: 54974-00200
 Nairobi
 Kenya
Telephone: + (254) 020 605490
 605506/6948258
Fax: + (254) 020 609660/609665
E-mail: info@kebs.org; Website: http://www.kebs.org
</t>
    </r>
  </si>
  <si>
    <t>New Zealand</t>
  </si>
  <si>
    <t>1. Euro 6/VI Consultation document2. DRAFT Land Transport Rule: Vehicle Exhaust Emissions Amendment 2023</t>
  </si>
  <si>
    <t>The New Zealand Government is proposing to phase-in new emissions standards for the following groups of vehicles (when they are imported into the country): light vehicles, heavy vehicles, motorcycles/mopeds, and used disability vehicles. The emissions standards would be phased-in over five years.The relevant proposals include:·       Shifting the minimum requirement for used imports from Euro 4/IV to Euro 5/V from 1 Feb 2024, including for disability vehicles;·       Phasing in the shift from Euro 5/V to Euro 6/VI on used imports and new vehicles (including new disability vehicles) in several steps, between late 2024 and the start of 2028.·       Allowing more time for used disability vehicles, which will shift to Euro 6d from 1 January 2028 at the latest.·       Introducing an emissions requirement for mopeds and motorcycles. Requiring Euro 4 from 1 Feb 2025 and then Euro 5 from 1 Jan 2027.Aotearoa New Zealand currently accepts the use of several regional standards (European, Japanese, American, and Australian) and global standards (United Nations Economic Commission for Europe (UNECE[1])) to demonstrate emissions levels. This approach shall continue where broad equivalence is possible.The proposed Amendment Rule change also includes some minor technical changes to outdated and redundant information in the rule.[1] United Nations Economic Commission for Europe</t>
  </si>
  <si>
    <t>Light vehicles, including those under HS8703; Heavy vehicles, including those under HS8704; Motorcycles and mopeds including those under HS8711; Special Purpose Motor Vehicles HS8705; Vehicles for disabled persons, including those under HS8713</t>
  </si>
  <si>
    <t>8703 - Motor cars and other motor vehicles principally designed for the transport of &lt;10 persons, incl. station wagons and racing cars (excl. motor vehicles of heading 8702); 8704 - Motor vehicles for the transport of goods, incl. chassis with engine and cab; 8705 - Special purpose motor vehicles (other than those principally designed for the transport of persons or goods), e.g. breakdown lorries, crane lorries, fire fighting vehicles, concrete-mixer lorries, road sweeper lorries, spraying lorries, mobile workshops and mobile radiological units; 8711 - Motorcycles, incl. mopeds, and cycles fitted with an auxiliary motor, with or without side-cars; side-cars; 8713 - Carriages for disabled persons, whether or not motorised or otherwise mechanically propelled (excl. specially designed motor vehicles and bicycles)</t>
  </si>
  <si>
    <t>43.020 - Road vehicles in general; 43.140 - Motorcycles and mopeds; 43.160 - Special purpose vehicles</t>
  </si>
  <si>
    <r>
      <rPr>
        <sz val="11"/>
        <rFont val="Calibri"/>
      </rPr>
      <t>www.transport.govt.nz/area-of-interest/environment-and-climate-change/harmful-vehicle-emissions/</t>
    </r>
  </si>
  <si>
    <t>Copper Products (Quality Control) Order, 2023</t>
  </si>
  <si>
    <t>Copper Products (Quality Control) Order, 2023Copper products mean any semi-fabricated, fabricated, or finished form of copper or copper alloy of all grades, sizes, and thicknesses in the following forms: bars, rods, strips, tubes, pipes, wire, stranded wire, ropes, and cables.</t>
  </si>
  <si>
    <t>Copper Products</t>
  </si>
  <si>
    <t>7403 - Copper, refined, and copper alloys, unwrought (excl. copper alloys of heading 7405); 7402 - Copper, unrefined; copper anodes for electrolytic refining; 7401 - Copper mattes; cement copper "precipitated copper"; 7404 - Waste and scrap, of copper (excl. ingots or other similar unwrought shapes, of remelted copper waste and scrap, ashes and residues containing copper, and waste and scrap of primary cells, primary batteries and electric accumulators); 7405 - Master alloys of copper (excl. phosphorus-copper compounds "copper phosphide" containing by weight &gt; 15% phosphorus); 7406 - Powders and flakes, of copper (excl. grains of copper and spangles of heading 8308); 7407 - Bars, rods and profiles, of copper, n.e.s.; 7408 - Copper wire (excl. surgical sutures, stranded wire, cables, plaited bands and the like and other articles of heading 7413, electrically insulated wires and strings for musical instruments); 7409 - Plates, sheets and strip, of copper, of a thickness of &gt; 0,15 mm (excl. expanded sheet and strip copper and electrically insulated strip); 7410 - Copper foil "whether or not printed or backed with paper, paperboard, plastics or similar backing materials", of a thickness "excl. any backing" of &lt;= 0,15 mm (excl. stamping foils of heading 3212, metal yarns and metallised yarns and foil made up as christmas tree decorating material); 7411 - Copper tubes and pipes; 7412 - Copper tube or pipe fittings "e.g., couplings, elbows, sleeves"; 7413 - Stranded wire, cables, plaited bands and the like, of copper (excl. electrically insulated products)</t>
  </si>
  <si>
    <t>77.150.30 - Copper products</t>
  </si>
  <si>
    <r>
      <rPr>
        <sz val="11"/>
        <rFont val="Calibri"/>
      </rPr>
      <t>https://members.wto.org/crnattachments/2023/TBT/IND/23_09651_00_e.pdf</t>
    </r>
  </si>
  <si>
    <t>Draft Commission Implementing Decision not approving silver copper zeolite as an existing active substance for use in biocidal products of product-type 4 in accordance with Regulation (EU) No 528/2012 of the European Parliament and of the Council </t>
  </si>
  <si>
    <t>This draft Commission Implementing Decision does not approve silver copper zeolite as an active substance for use in biocidal products of product-type 4.Sufficient efficacy has not been demonstrated for the use related with the incorporation of the substance into food contact materials. In addition, unacceptable risks for human health have been identified from the consumption of food which has been in contact with treated polymers, and no adequate risk mitigation measure could be identified to mitigate those risks.</t>
  </si>
  <si>
    <t>Biocidal products and treated articles treated with or incorporating biocidal products</t>
  </si>
  <si>
    <t>71.100 - Products of the chemical industry</t>
  </si>
  <si>
    <t>Protection of human health or safety (TBT); Protection of the environment (TBT); Harmonization (TBT)</t>
  </si>
  <si>
    <r>
      <rPr>
        <sz val="11"/>
        <rFont val="Calibri"/>
      </rPr>
      <t>https://members.wto.org/crnattachments/2023/TBT/EEC/23_09650_00_e.pdf</t>
    </r>
  </si>
  <si>
    <t>Wood Based Boards (Quality Control) Order, 2023</t>
  </si>
  <si>
    <t>Wood Based Boards (Quality Control) Order, 2023Wood Based Boards are used in furniture production and interior fittings.Wood Based Boards are composite board of particles of wood and/or other lignocellulosic materials bonded together with a resin-bonding agent. The grain of the particles is, therefore, non-directional as compared with natural wood which has only one grain direction. They shall be stored in packs on a level flat surface in a clean, dry and covered place with free circulation of air. The boards shall be protected from rain, dampness and insect and fungal attack.</t>
  </si>
  <si>
    <t>Wood Based Boards - Block boards, Prelaminated particle boards from wood and other Lignocellulosic material, Particle boards of wood and other lignocellulosic materials (medium density) for general purposes, medium density fibre boards for general purpose, Veneered particle boards</t>
  </si>
  <si>
    <t>4411 - Fibreboard of wood or other ligneous materials, whether or not agglomerated with resins or other organic bonding agents (excl. particle board, whether or not bonded with one or more sheets of fibreboard; laminated wood with a layer of plywood; composite panels with outer layers of fibreboard; paperboard; furniture components identifiable as such); 4410 - Particle board, oriented strand board "OSB" and similar board "e.g. waferboard" of wood or other ligneous materials, whether or not agglomerated with resins or other organic binding substances (excl. fibreboard, veneered particle board, cellular wood panels and board of ligneous materials agglomerated with cement, plaster or other mineral bonding agents)</t>
  </si>
  <si>
    <t>79.060.20 - Fibre and particle boards</t>
  </si>
  <si>
    <t>Other (TBT); Quality requirements (TBT); Protection of the environment (TBT)</t>
  </si>
  <si>
    <r>
      <rPr>
        <sz val="11"/>
        <rFont val="Calibri"/>
      </rPr>
      <t>https://members.wto.org/crnattachments/2023/TBT/IND/23_09652_00_e.pdf</t>
    </r>
  </si>
  <si>
    <t>Regulation on Energy Efficiency Management Equipment </t>
  </si>
  <si>
    <t>o New designated products with scope, energy efficiency standards and test methods : Dishwashers, Portable air conditioners, Computers, Multi-function printers, Pumps, Tublar LED lamps using external converter_x000D_
o Revision of energy efficiency standards for air purifiers, electric cold-hot water suppliers, dehumidifiers, set-top boxes_x000D_
o Expand scope of Clothes dryer</t>
  </si>
  <si>
    <t>Electrical appliances</t>
  </si>
  <si>
    <t>23.080 - Pumps; 23.120 - Ventilators. Fans. Air-conditioners; 29.140 - Lamps and related equipment; 35.260 - Office machines; 91.140.60 - Water supply systems; 97.040.40 - Dishwashers; 97.060 - Laundry appliances</t>
  </si>
  <si>
    <t>Protection of the environment (TBT); Consumer information, labelling (TBT)</t>
  </si>
  <si>
    <r>
      <rPr>
        <sz val="11"/>
        <rFont val="Calibri"/>
      </rPr>
      <t>https://members.wto.org/crnattachments/2023/TBT/KOR/23_09667_00_x.pdf
https://members.wto.org/crnattachments/2023/TBT/KOR/23_09667_01_x.pdf</t>
    </r>
  </si>
  <si>
    <t>Proposed amendments to the “Standard Manufacturing Practice of Quasi-Drugs” </t>
  </si>
  <si>
    <t>The Ministry of Food and Drug Safety (MFDS) is amending the "Standard Manufacturing Practice of Quasi-Drugs” as follows:_x000D_
- Amendment of precautions in use for external spray patches and dermatologic ointments containing methyl salicylate among quasi-drugs, etc.</t>
  </si>
  <si>
    <t>Quasi-drug</t>
  </si>
  <si>
    <t>Consumer information, labelling (TBT)</t>
  </si>
  <si>
    <r>
      <rPr>
        <sz val="11"/>
        <rFont val="Calibri"/>
      </rPr>
      <t>https://members.wto.org/crnattachments/2023/TBT/KOR/23_09666_00_x.pdf</t>
    </r>
  </si>
  <si>
    <t>Draft Commission Implementing Decision not approving silver sodium hydrogen zirconium phosphate as an existing active substance for use in biocidal products of product-type 4 in accordance with Regulation (EU) No 528/2012 of the European Parliament and of the Council </t>
  </si>
  <si>
    <t>This draft Commission Implementing Decision does not approve silver sodium hydrogen zirconium phosphate as an active substance for use in biocidal products of product-type 4.Sufficient efficacy has not been demonstrated for the use related with the incorporation of the substance into food contact materials. In addition, unacceptable risks for human health have been identified from the consumption of food which has been in contact with treated polymers, and no adequate risk mitigation measure could be identified to mitigate those risks. </t>
  </si>
  <si>
    <t>Protection of the environment (TBT); Harmonization (TBT); Protection of human health or safety (TBT)</t>
  </si>
  <si>
    <r>
      <rPr>
        <sz val="11"/>
        <rFont val="Calibri"/>
      </rPr>
      <t>https://members.wto.org/crnattachments/2023/TBT/EEC/23_09703_00_e.pdf</t>
    </r>
  </si>
  <si>
    <t>Flux Cored Solder Wire (Quality Control) Order, 2023</t>
  </si>
  <si>
    <t>Flux Cored Solder Wire (Quality Control) Order, 2023_x000D_
•    A flux cored solder wire is a specific type of solder wire that has flux in the center of the wire. The concentration of flux inside of wire solder is typically 2% to 3% by weight. It is used in soldering electronic component, automobiles, telecommunication and diverse engineering industries.</t>
  </si>
  <si>
    <t>Flux Cored Solder Wire</t>
  </si>
  <si>
    <t>8311 - Wire, rods, tubes, plates, electrodes and similar products, of base metal or of metal carbides, coated or cored with flux material, of a kind used for soldering, brazing, welding or deposition of metal or of metal carbides; wire and rods, of agglomerated base metal powder, used for metal spraying</t>
  </si>
  <si>
    <t>29.060.10 - Wires</t>
  </si>
  <si>
    <t>Protection of human health or safety (TBT); Protection of the environment (TBT); Quality requirements (TBT); Prevention of deceptive practices and consumer protection (TBT)</t>
  </si>
  <si>
    <r>
      <rPr>
        <sz val="11"/>
        <rFont val="Calibri"/>
      </rPr>
      <t>https://members.wto.org/crnattachments/2023/TBT/IND/23_09653_00_e.pdf</t>
    </r>
  </si>
  <si>
    <t>Finland</t>
  </si>
  <si>
    <t>Draft Government Proposal for Amending the Tobacco Act</t>
  </si>
  <si>
    <t>Banning the sales and import of nicotine pouches</t>
  </si>
  <si>
    <t>Nicotine pouches without tobacco</t>
  </si>
  <si>
    <t>65.160 - Tobacco, tobacco products and related equipment</t>
  </si>
  <si>
    <r>
      <rPr>
        <sz val="11"/>
        <rFont val="Calibri"/>
      </rPr>
      <t>https://ec.europa.eu/growth/tools-databases/tris/en/search/?trisaction=search.detail&amp;year=2023&amp;num=219</t>
    </r>
  </si>
  <si>
    <t xml:space="preserve">Marking of Toy, Look-Alike, and Imitation Firearms&gt;_x000D_
</t>
  </si>
  <si>
    <t>Direct final rule - The Federal Energy Management Improvement Act Update transferred the authority for regulating the marking of toy, look-alike, and imitation firearms from the Department of Commerce to the Consumer Product Safety Commission. The Commission is issuing this direct final rule to adopt the Department of Commerce rule for the marking of toy, look-alike, and imitation firearms, with non-substantive and conforming changes.</t>
  </si>
  <si>
    <t>Toy look-alike imitation firearms; Domestic safety (ICS code(s): 13.120); Toys (ICS code(s): 97.200.50)</t>
  </si>
  <si>
    <t>13.120 - Domestic safety; 97.200.50 - Toys</t>
  </si>
  <si>
    <t>Protection of human health or safety (TBT); Prevention of deceptive practices and consumer protection (TBT)</t>
  </si>
  <si>
    <r>
      <rPr>
        <sz val="11"/>
        <rFont val="Calibri"/>
      </rPr>
      <t>https://members.wto.org/crnattachments/2023/TBT/USA/23_09622_00_e.pdf</t>
    </r>
  </si>
  <si>
    <t>DEAS 1142: 2023, Liquid glass cleaner — Specification, First Edition</t>
  </si>
  <si>
    <t>This Draft East African Standard prescribes the requirements, sampling and test methods for liquid glass cleaner.</t>
  </si>
  <si>
    <t>Glass or metal polishes, whether or not in the form of paper, wadding, felt, nonwovens, cellular plastics or cellular rubber, impregnated, coated or covered with such preparations (HS code(s): 340590); Surface active agents (ICS code(s): 71.100.40)</t>
  </si>
  <si>
    <t>340590 - Glass or metal polishes, whether or not in the form of paper, wadding, felt, nonwovens, cellular plastics or cellular rubber, impregnated, coated or covered with such preparations</t>
  </si>
  <si>
    <t>71.100.40 - Surface active agents</t>
  </si>
  <si>
    <t>Consumer information, labelling (TBT); Quality requirements (TBT); Reducing trade barriers and facilitating trade (TBT)</t>
  </si>
  <si>
    <r>
      <rPr>
        <sz val="11"/>
        <rFont val="Calibri"/>
      </rPr>
      <t>https://members.wto.org/crnattachments/2023/TBT/TZA/23_09602_00_e.pdf</t>
    </r>
  </si>
  <si>
    <t>Egypt</t>
  </si>
  <si>
    <t>Draft of Egyptian standard “Requirements for the approval of L-category vehicles"</t>
  </si>
  <si>
    <t>This draft of Egyptian standard establishes the detailed technical requirements and test procedures regarding functional safety for the approval of L-category vehicles and the systems, components and separate technical units intended for such vehicles and sets out a list of UNECE regulations and amendments thereto.This Standard shall apply to all two- or three-wheel vehicles and quad-cycles as categorized in Clause 4 and Table 1 (‘L-category vehicles’), that are intended to travel on public roads, including those designed and constructed in one or more stages, and to systems, components and separate technical units, as well as parts and equipment, designed and constructed for such vehicles.This standard does not apply to the following vehicles:a)    vehicles with a maximum design speed not exceeding 6 km/h;b)    vehicles exclusively intended for use by the physically handicapped;c)    vehicles exclusively intended for pedestrian control;d)    vehicles exclusively intended for use in competition;e)    vehicles designed and constructed for use by the armed services, civil-defense, fire services, forces responsible for maintaining public order and emergency medical services;f)     agricultural or forestry vehiclesg)    vehicles primarily intended for off-road use and designed to travel on unpaved surfaces;h)    pedal cycles with pedal assistance which are equipped with an auxiliary electric motor having a maximum continuous rated power of less than or equal to 250 W, where the output of the motor is cut off when the cyclist stops pedalling and is otherwise progressively reduced and finally cut off before the vehicle speed reaches 25 km/h;i)      self-balancing vehicles;j)     vehicles not equipped with at least one seating position;k)    Vehicles equipped with any seating position of the driver or rider having an R-point height ≤ 540 mm in case of categories L1e, L3e and L4e or ≤ 400 mm in case of categories L2e, L5e, L6e and L7e.Worth mentioning is that this draft standard is a local standard.</t>
  </si>
  <si>
    <t>Road vehicles in general (ICS code(s): 43.020)</t>
  </si>
  <si>
    <t>43.020 - Road vehicles in general</t>
  </si>
  <si>
    <t>Quality requirements (TBT); Protection of human health or safety (TBT)</t>
  </si>
  <si>
    <t>National Emission Standards for Hazardous Air Pollutants: 
Ethylene Production, Miscellaneous Organic Chemical Manufacturing, 
Organic Liquids Distribution (Non-Gasoline), and Petroleum Refineries 
Reconsideration</t>
  </si>
  <si>
    <t>Proposed rule; reconsideration of final rule - On 6 July 2020, the U.S. Environmental Protection Agency 
(EPA) finalized the residual risk and technology review (RTR) conducted 
for the Ethylene Production source category, which is part of the 
Generic Maximum Achievable Control Technology (GMACT) Standards 
National Emission Standards for Hazardous Air Pollutants (NESHAP); on 7 
July 2020, the EPA finalized the RTR conducted for the Organic 
Liquids Distribution (Non-Gasoline) NESHAP; and on 12 August 2020, the 
EPA finalized the RTR conducted for the Miscellaneous Organic Chemical 
Manufacturing NESHAP. Amendments to the Petroleum Refineries NESHAP 
were most recently finalized on 4 February 2020. Subsequently, the EPA 
received and granted various petitions for reconsideration on these 
NESHAP for, among other things, the provisions related to the work 
practice standards for pressure relief devices (PRDs), emergency 
flaring, and degassing of floating roof storage vessels. In response to 
the petitions, the EPA is proposing amendments to the work practice 
standards for PRDs, emergency flaring, and degassing of floating roof 
storage vessels. In addition, the EPA is proposing other technical 
corrections and clarifications for each of the rules. The EPA will not 
respond to comments addressing any other issues or any other provisions 
of the final rule not specifically addressed in this proposed 
rulemaking.</t>
  </si>
  <si>
    <t>Ethylene Production; Environmental protection (ICS code(s): 13.020); Air quality (ICS code(s): 13.040); Production in the chemical industry (ICS code(s): 71.020); Organic chemicals (ICS code(s): 71.080); Products of the chemical industry (ICS code(s): 71.100)</t>
  </si>
  <si>
    <t>13.020 - Environmental protection; 13.040 - Air quality; 71.020 - Production in the chemical industry; 71.080 - Organic chemicals; 71.100 - Products of the chemical industry</t>
  </si>
  <si>
    <r>
      <rPr>
        <sz val="11"/>
        <rFont val="Calibri"/>
      </rPr>
      <t>https://members.wto.org/crnattachments/2023/TBT/USA/23_09599_00_e.pdf</t>
    </r>
  </si>
  <si>
    <t>Reducing trade barriers and facilitating trade (TBT); Quality requirements (TBT); Consumer information, labelling (TBT)</t>
  </si>
  <si>
    <t>New Source Performance Standards for the Synthetic Organic 
Chemical Manufacturing Industry and National Emission Standards for 
Hazardous Air Pollutants for the Synthetic Organic Chemical 
Manufacturing Industry and Group I &amp; II Polymers and Resins Industry&gt;</t>
  </si>
  <si>
    <t xml:space="preserve">Proposed rule - The U.S. Environmental Protection Agency (EPA) is proposing 
amendments to the New Source Performance Standards (NSPS) that apply to 
the Synthetic Organic Chemical Manufacturing Industry (SOCMI) and to 
the National Emission Standards for Hazardous Air Pollutants (NESHAP) 
that apply to the SOCMI (more commonly referred to as the Hazardous 
Organic NESHAP or HON) and Group I and II Polymers and Resins 
Industries (P&amp;R I and P&amp;R II). The EPA is proposing decisions resulting 
from the Agency's technology review of the HON, P&amp;R I, and P&amp;R II, and 
its eight-year review of the NSPS that apply to the SOCMI. The EPA is 
also proposing amendments to the NSPS for equipment leaks of volatile 
organic compounds (VOC) in SOCMI based on its reconsideration of 
certain issues raised in an administrative petition for 
reconsideration. Furthermore, the EPA is proposing to strengthen the 
emission standards for ethylene oxide (EtO) emissions and chloroprene 
emissions after considering the results of a risk assessment for the 
HON and Neoprene Production processes subject to P&amp;R I. Lastly, the EPA 
is proposing to remove exemptions from standards for periods of 
startup, shutdown, and malfunction (SSM), to add work practice 
standards for such periods where appropriate, and to add provisions for 
electronic reporting. We estimate that the proposed amendments to the 
NESHAP would reduce hazardous air pollutants (HAP) emissions (excluding 
EtO and chloroprene) from the SOCMI, P&amp;R I, and P&amp;R II sources by 
approximately 1,123 tons per year (tpy), reduce EtO emissions from HON 
processes by approximately 58 tpy, and reduce chloroprene emissions 
from Neoprene Production processes in P&amp;R I by approximately 14 tpy. We 
also estimate that these proposed amendments to the NESHAP will reduce 
excess emissions of HAP from flares in the SOCMI and P&amp;R I source 
categories by an additional 4,858 tpy. Lastly, we estimate that the 
proposed amendments to the NSPS would reduce VOC emissions from the 
SOCMI source category by approximately 1,609 tpy.&gt;_x000D_
</t>
  </si>
  <si>
    <t>Synthetic organic chemical manufacturing; polymers and resins; Environmental protection (ICS code(s): 13.020); Air quality (ICS code(s): 13.040); Production in the chemical industry (ICS code(s): 71.020); Organic chemicals (ICS code(s): 71.080); Products of the chemical industry (ICS code(s): 71.100)</t>
  </si>
  <si>
    <r>
      <rPr>
        <sz val="11"/>
        <rFont val="Calibri"/>
      </rPr>
      <t>https://members.wto.org/crnattachments/2023/TBT/USA/23_09600_00_e.pdf</t>
    </r>
  </si>
  <si>
    <t>Draft Commission Implementing Regulation amending Implementing Regulation (EU) 2022/2346 as regards the transitional provisions for certain products without an intended medical purpose listed in Annex XVI to Regulation (EU) 2017/745 of the European Parliament and of the Council</t>
  </si>
  <si>
    <t>the draft measure amends the transitional provisions established in Commission Implementing Regulation (EU) 2022/2346 (notified under G/TBT/N/EU/866). All the periods are extended and for Annex XVI products covered by a certificate issued by a notified body in accordance with Directive 93/42/EEC, the conditions to benefit from the amended transitional provisions are aligned to those established by Regulation (EU) 2017/745, as amended by Regulation (EU) 2023/607 (notified under G/TBT/N/EU/943).</t>
  </si>
  <si>
    <t>Products without an intended medical purpose listed in Annex XVI of Regulation (EU) 2017/745 on medical devices.</t>
  </si>
  <si>
    <t>11.040 - Medical equipment</t>
  </si>
  <si>
    <r>
      <rPr>
        <sz val="11"/>
        <rFont val="Calibri"/>
      </rPr>
      <t>https://members.wto.org/crnattachments/2023/TBT/EEC/23_09601_00_e.pdf</t>
    </r>
  </si>
  <si>
    <t>DEAS 1143: 2023, Household fabric softeners — Specification, First Edition</t>
  </si>
  <si>
    <t>This Draft East African Standard prescribes the requirements, sampling and test methods for household fabric softeners.</t>
  </si>
  <si>
    <t>SOAP, ORGANIC SURFACE-ACTIVE AGENTS, WASHING PREPARATIONS, LUBRICATING PREPARATIONS, ARTIFICIAL WAXES, PREPARED WAXES, POLISHING OR SCOURING PREPARATIONS, CANDLES AND SIMILAR ARTICLES, MODELLING PASTES, ‘DENTAL WAXES’ AND DENTAL PREPARATIONS WITH A BASIS OF PLASTER (HS code(s): 34); Surface active agents (ICS code(s): 71.100.40)</t>
  </si>
  <si>
    <t>34 - SOAP, ORGANIC SURFACE-ACTIVE AGENTS, WASHING PREPARATIONS, LUBRICATING PREPARATIONS, ARTIFICIAL WAXES, PREPARED WAXES, POLISHING OR SCOURING PREPARATIONS, CANDLES AND SIMILAR ARTICLES, MODELLING PASTES, ‘DENTAL WAXES’ AND DENTAL PREPARATIONS WITH A BASIS OF PLASTER</t>
  </si>
  <si>
    <r>
      <rPr>
        <sz val="11"/>
        <rFont val="Calibri"/>
      </rPr>
      <t>https://members.wto.org/crnattachments/2023/TBT/TZA/23_09553_00_e.pdf</t>
    </r>
  </si>
  <si>
    <t>MAPA/SDAOrdinance No.776, 20 April 2023</t>
  </si>
  <si>
    <t>MAPA/SDA Ordinance nº. 776 opens a 75-day period for public consultation on the draft of technical regulation of identity and quality of dairy BeveragesThe Ordinance and the project are available on Ministry of Agriculture website:https://www.gov.br/agricultura/pt-br/acesso-a-informacao/participacao-social/consultas-publicas/2023/copy3_of_consulta-publica-portaria-conjunta-mapa-ibama-e-anvisa-procedimentos-para-distribuicao-dos-processos-pendentes-de-registro-de-produtos-tecnicos-equivalentes-pre-misturas-e-produtos-formulados-de-agrotoxicos-e-afinsTechnically substantiated suggestions should be forwarded through the Normative Act Monitoring System - SISMAN, of the Department of Agricultural Defense - SDA/MAPA, through the link:https://sistemasweb.agricultura.gov.br/solicita/</t>
  </si>
  <si>
    <t>Cheese and curd (HS code(s): 0406); Milk and milk products (ICS code(s): 67.100)</t>
  </si>
  <si>
    <t>0406 - Cheese and curd</t>
  </si>
  <si>
    <t>67.100 - Milk and milk products</t>
  </si>
  <si>
    <t>Consumer information, labelling (TBT); Harmonization (TBT)</t>
  </si>
  <si>
    <r>
      <rPr>
        <sz val="11"/>
        <rFont val="Calibri"/>
      </rPr>
      <t>https://www.in.gov.br/web/dou/-/portaria-sda-n-776-de-20-de-abril-de-2023-478906871</t>
    </r>
  </si>
  <si>
    <t>DEAS 1144: 2023, Baby toilet soap — Specification, First Edition</t>
  </si>
  <si>
    <t>This Draft East African Standard prescribes the requirements, sampling and test methods for baby toilet soap.</t>
  </si>
  <si>
    <r>
      <rPr>
        <sz val="11"/>
        <rFont val="Calibri"/>
      </rPr>
      <t>https://members.wto.org/crnattachments/2023/TBT/TZA/23_09558_00_e.pdf</t>
    </r>
  </si>
  <si>
    <t>Proposed Policy Statement; Demonstration of Radio Altimeter 
Tolerant Aircraft</t>
  </si>
  <si>
    <t xml:space="preserve">Notification of availability; request for comments - This document announces the availability of a draft Policy 
Statement PS-AIR-600-39-01, Demonstration of Radio Altimeter Tolerant 
Aircraft. The FAA invites public comment on PS-AIR-600-39-01.&gt;_x000D_
</t>
  </si>
  <si>
    <t>Radio altimeter tolerant aircraft; Quality (ICS code(s): 03.120); Radiocommunications (ICS code(s): 33.060); Electromagnetic compatibility (EMC) (ICS code(s): 33.100); Aircraft and space vehicles in general (ICS code(s): 49.020)</t>
  </si>
  <si>
    <t>03.120 - Quality; 33.060 - Radiocommunications; 33.100 - Electromagnetic compatibility (EMC); 49.020 - Aircraft and space vehicles in general</t>
  </si>
  <si>
    <t>Protection of human health or safety (TBT); Quality requirements (TBT)</t>
  </si>
  <si>
    <r>
      <rPr>
        <sz val="11"/>
        <rFont val="Calibri"/>
      </rPr>
      <t>https://members.wto.org/crnattachments/2023/TBT/USA/23_09550_00_e.pdf</t>
    </r>
  </si>
  <si>
    <t>Standard for the Flammability of Mattresses and Mattress Pads; 
Notice of Meeting and Request for Comments</t>
  </si>
  <si>
    <t>Announcement of public meeting and request for comments - The Consumer Product Safety Commission will be holding a 
meeting on the Standard for the Flammability of Mattresses and Mattress 
Pads at the CPSC's laboratory in Rockville, MD, on 14 June 2023. We 
invite interested parties to participate in or attend the meeting. A 
remote viewing option will be available for registrants. We also invite 
interested parties to submit written comments related to the possible 
changes to the Standard that are discussed in this notice.</t>
  </si>
  <si>
    <t>Flammability of mattresses and mattress pads; Mattress supports (excl. spring interiors for seats); articles of bedding and similar furnishing, e.g. mattresses, quilts, eiderdowns, cushions, pouffes and pillows, fitted with springs or stuffed or internally filled with any material or of cellular rubber or plastics, whether or not covered (excl. pneumatic or water mattresses and pillows, blankets and covers) (HS code(s): 9404); Protection against fire (ICS code(s): 13.220); Coated fabrics (ICS code(s): 59.080.40); Furniture (ICS code(s): 97.140); Home textiles. Linen (ICS code(s): 97.160)</t>
  </si>
  <si>
    <t>9404 - Mattress supports (excl. spring interiors for seats); articles of bedding and similar furnishing, e.g. mattresses, quilts, eiderdowns, cushions, pouffes and pillows, fitted with springs or stuffed or internally filled with any material or of cellular rubber or plastics, whether or not covered (excl. pneumatic or water mattresses and pillows, blankets and covers)</t>
  </si>
  <si>
    <t>13.220 - Protection against fire; 59.080.40 - Coated fabrics; 97.140 - Furniture; 97.160 - Home textiles. Linen</t>
  </si>
  <si>
    <t>Prevention of deceptive practices and consumer protection (TBT); Protection of human health or safety (TBT)</t>
  </si>
  <si>
    <r>
      <rPr>
        <sz val="11"/>
        <rFont val="Calibri"/>
      </rPr>
      <t>https://members.wto.org/crnattachments/2023/TBT/USA/23_09551_00_e.pdf</t>
    </r>
  </si>
  <si>
    <t>MAPA/SDA Ordinance No. 777, 20 April 2023</t>
  </si>
  <si>
    <t>MAPA/SDA Ordinance nº. 776 opens a 75-day period for public consultation on the draft of technical regulation of identity and quality of dairy compounds.The Ordinance and the project are available on Ministry of Agriculture website:https://www.gov.br/agricultura/pt-br/acesso-a-informacao/participacao-social/consultas-publicas/2023/copy4_of_consulta-publica-portaria-conjunta-mapa-ibama-e-anvisa-procedimentos-para-distribuicao-dos-processos-pendentes-de-registro-de-produtos-tecnicos-equivalentes-pre-misturas-e-produtos-formulados-de-agrotoxicos-e-afinsTechnically substantiated suggestions should be forwarded through the Normative Act Monitoring System - SISMAN, of the Department of Agricultural Defense - SDA/MAPA, through the link:https://sistemasweb.agricultura.gov.br/solicita/</t>
  </si>
  <si>
    <t>Milk and cream, concentrated or containing added sugar or other sweetening matter (HS code(s): 0402); Milk and milk products (ICS code(s): 67.100)</t>
  </si>
  <si>
    <t>0402 - Milk and cream, concentrated or containing added sugar or other sweetening matter</t>
  </si>
  <si>
    <t>Consumer information, labelling (TBT); Quality requirements (TBT); Harmonization (TBT)</t>
  </si>
  <si>
    <r>
      <rPr>
        <sz val="11"/>
        <rFont val="Calibri"/>
      </rPr>
      <t>https://www.in.gov.br/web/dou/-/portaria-sda-n-777-de-20-de-abril-de-2023-478892348</t>
    </r>
  </si>
  <si>
    <t>AFDC 15 (773) DTZS, Frozen samosa and spring rolls – Specification, </t>
  </si>
  <si>
    <t>This Tanzania Standard specifies requirements, methods of sampling and test for frozen samosa and spring roll intended for further processing to render it suitable for human consumption. It is also applicable to similar products with different shapes such as cones, half-moon, rectangle shapes.</t>
  </si>
  <si>
    <t>Bread, pastry, cakes, biscuits and other bakers' wares, whether or not containing cocoa; communion wafers, empty cachets of a kind suitable for pharmaceutical use, sealing wafers, rice paper and similar products (excl. crispbread, gingerbread and the like, sweet biscuits, waffles, wafers not mentioned, rusks, toasted bread and similar toasted products) (HS code(s): 190590); Cereals, pulses and derived products (ICS code(s): 67.060)</t>
  </si>
  <si>
    <t>190590 - Bread, pastry, cakes, biscuits and other bakers' wares, whether or not containing cocoa; communion wafers, empty cachets of a kind suitable for pharmaceutical use, sealing wafers, rice paper and similar products (excl. crispbread, gingerbread and the like, sweet biscuits, waffles, wafers not mentioned, rusks, toasted bread and similar toasted products)</t>
  </si>
  <si>
    <t>Consumer information, labelling (TBT); Protection of human health or safety (TBT); Quality requirements (TBT); Reducing trade barriers and facilitating trade (TBT)</t>
  </si>
  <si>
    <r>
      <rPr>
        <sz val="11"/>
        <rFont val="Calibri"/>
      </rPr>
      <t>https://members.wto.org/crnattachments/2023/TBT/TZA/23_09534_00_e.pdf</t>
    </r>
  </si>
  <si>
    <t>Multi-Pollutant Emissions Standards for Model Years 2027 and 
Later Light-Duty and Medium-Duty Vehicles</t>
  </si>
  <si>
    <t>Proposed rule - Under its Clean Air Act authority, the Environmental Protection Agency (EPA) is proposing new, more stringent emissions standards for criteria pollutants and greenhouse gases (GHG) for light- duty vehicles and Class 2b and 3 ("medium-duty") vehicles that would phase-in over model years 2027 through 2032. In addition, EPA is proposing GHG program revisions in several areas, including off-cycle and air conditioning credits, the treatment of upstream emissions associated with zero-emission vehicles and plug-in hybrid electric vehicles in compliance calculations, medium-duty vehicle incentive multipliers, and vehicle certification and compliance. EPA is also proposing new standards to control refueling emissions from incomplete medium-duty vehicles, and battery durability and warranty requirements for light-duty and medium-duty plug-in vehicles. EPA is also proposing minor amendments to update program requirements related to aftermarket fuel conversions, importing vehicles and engines, evaporative emission test procedures, and test fuel specifications for measuring fuel economy.</t>
  </si>
  <si>
    <t>Light-duty vehicles and Class 2b and 3 ("medium-duty") vehicles; Multi-pollutant emissions; Quality (ICS code(s): 03.120); Environmental protection (ICS code(s): 13.020); Air quality (ICS code(s): 13.040); Road vehicle systems (ICS code(s): 43.040); Fuel systems (ICS code(s): 43.060.40); Electric road vehicles (ICS code(s): 43.120)</t>
  </si>
  <si>
    <t>03.120 - Quality; 13.020 - Environmental protection; 13.040 - Air quality; 43.040 - Road vehicle systems; 43.060.40 - Fuel systems; 43.120 - Electric road vehicles</t>
  </si>
  <si>
    <t>Protection of the environment (TBT); Quality requirements (TBT)</t>
  </si>
  <si>
    <r>
      <rPr>
        <sz val="11"/>
        <rFont val="Calibri"/>
      </rPr>
      <t>https://members.wto.org/crnattachments/2023/TBT/USA/23_09522_00_e.pdf</t>
    </r>
  </si>
  <si>
    <t>Proposed Revision of the “Act on Labelling and Advertising of Foods” Language(s): Korean,  Number of pages:  6 pages</t>
  </si>
  <si>
    <t>The proposed amendment is to:-  establish compulsory labeling of sugar content comparison and whether or not added sugar is included in nutritional components.</t>
  </si>
  <si>
    <t>Foods</t>
  </si>
  <si>
    <t>17 - SUGARS AND SUGAR CONFECTIONERY</t>
  </si>
  <si>
    <t>67.180.10 - Sugar and sugar products</t>
  </si>
  <si>
    <t>Consumer information, labelling (TBT); Protection of human health or safety (TBT)</t>
  </si>
  <si>
    <t>Food standards; Labelling</t>
  </si>
  <si>
    <r>
      <rPr>
        <sz val="11"/>
        <rFont val="Calibri"/>
      </rPr>
      <t>https://members.wto.org/crnattachments/2023/TBT/KOR/23_09526_00_x.pdf</t>
    </r>
  </si>
  <si>
    <t>AFDC 15(767) DTZS, Half-cake – Specification</t>
  </si>
  <si>
    <t>This Tanzania Standard specifies requirements, methods of sampling and test for half -cakes intended for direct human consumption</t>
  </si>
  <si>
    <t>Crispbread (HS code(s): 190510); Cereals, pulses and derived products (ICS code(s): 67.060)</t>
  </si>
  <si>
    <t>190510 - Crispbread</t>
  </si>
  <si>
    <r>
      <rPr>
        <sz val="11"/>
        <rFont val="Calibri"/>
      </rPr>
      <t>https://members.wto.org/crnattachments/2023/TBT/TZA/23_09533_00_e.pdf</t>
    </r>
  </si>
  <si>
    <t>ConsultationonRSS-198, Issue 1 (8 pages, available in English and French)</t>
  </si>
  <si>
    <t>Notice is hereby given by the Ministry of Innovation, Science and Economic Development Canada has amended the following standard:RSS-198 Issue 1, Flexible Use Broadband Equipment Operating in the Band 3900-3980 MHz, sets out the requirements for the certification of flexible use broadband equipment used in fixed and/or mobile services operating in the frequency band 3900-3980 MHz.</t>
  </si>
  <si>
    <t>Telecommunications (ICS 33.170)</t>
  </si>
  <si>
    <t>Proposed Revision of the Regulations on Energy Efficiency and Grading Labeling of Motor Vehicles</t>
  </si>
  <si>
    <t>a) Establishment of reporting and labelling requirement for the vehicle energy efficiency grading for electric vehicles_x000D_
b) Removal of the total weight condition for passenger cars subject to energy efficiency and grading labelling_x000D_
c) Improvement of design of vehicle energy efficiency and grading labels_x000D_
d) Preparation of certificate templates issued upon vehicle energy efficiency reporting</t>
  </si>
  <si>
    <t>Motor Vehicles (HS: 8702, 8703, 8704)</t>
  </si>
  <si>
    <t>8704 - Motor vehicles for the transport of goods, incl. chassis with engine and cab; 8703 - Motor cars and other motor vehicles principally designed for the transport of &lt;10 persons, incl. station wagons and racing cars (excl. motor vehicles of heading 8702); 8702 - Motor vehicles for the transport of &gt;= 10 persons, incl. driver</t>
  </si>
  <si>
    <t>43.020 - Road vehicles in general; 43.080 - Commercial vehicles</t>
  </si>
  <si>
    <r>
      <rPr>
        <sz val="11"/>
        <rFont val="Calibri"/>
      </rPr>
      <t>https://members.wto.org/crnattachments/2023/TBT/KOR/23_09527_00_x.pdf
https://members.wto.org/crnattachments/2023/TBT/KOR/23_09527_01_x.pdf</t>
    </r>
  </si>
  <si>
    <t>Armenia</t>
  </si>
  <si>
    <t>Draft Amendments No. 1 to the Technical Regulation of the Customs Union “On Road Safety” (CU TR 014/2011) </t>
  </si>
  <si>
    <t>-  clarification of the scope of the CU TR 014/2011;-  clarification of certain provisions of the CU TR 014/2011;-  bringing technical regulation in accordance with the Treaty on the Eurasian Economic Union of May 29, 2014</t>
  </si>
  <si>
    <t>Roads, road-building materials and products.</t>
  </si>
  <si>
    <t>93.080.20 - Road construction materials</t>
  </si>
  <si>
    <t>Cookware and Utensils (Quality Control) Order, 2023</t>
  </si>
  <si>
    <t>Cookware and Utensils (Quality Control) Order, 2023Stainless Steel Cookware: Utensils made of stainless steel used for cooking, serving and storage of food. It includes cooking utensils, serving utensils, table utensils and storage utensils.Wrought Aluminium Utensils: any utensils manufactured from aluminium or its alloys in wrought form which can be used for cooking, baking, serving or storing of solid/ semi-solid/ liquid food, water and household provisions.Stainless Steel Sinks of Domestic Purposes are sit-on or inset type stainless steel sinks used for domestic purposes.Round Open Top Sanitary Cans for foods and drinks: A rigid metal container made of tinplate which can be hermetically sealed for packing of thermally and non-thermally processed foods and drinks like fruit vegetable and dairy products, synthetic beverages, meat and fish products etc.Aluminium cans for beverages: is a single-use container up to 500-ml capacity for packing of beer and carbonated beverages.</t>
  </si>
  <si>
    <t>Cookware and Utensils</t>
  </si>
  <si>
    <t>7612 - Casks, drums, cans, boxes and similar containers, incl. rigid or collapsible tubular containers, of aluminium, for any material (other than compressed or liquefied gas), of a capacity of &lt;= 300 l, not fitted with mechanical or thermal equipment, whether or not lined or heat-insulated, n.e.s.; 732410 - Sinks and washbasins, of stainless steel; 732393 - Table, kitchen or other household articles, and parts thereof, of stainless steel (excl. cans, boxes and similar containers of heading 7310; waste baskets; shovels, corkscrews and other articles of the nature of a work implement; articles of cutlery, spoons, ladles, forks etc. of heading 8211 to 8215; ornamental articles; sanitary ware); 7615 - Table, kitchen or other household articles, sanitary ware, and parts thereof, of aluminium, pot scourers and scouring or polishing pads, gloves and the like, of aluminium (excl. cans, boxes and similar containers of heading 7612, articles of the nature of a work implement, spoons, ladles, forks and other articles of heading 8211 to 8215, ornamental articles and fittings); 8215 - Spoons, forks, ladles, skimmers, cake-servers, fish-knives, butter-knives, sugar tongs and similar kitchen or tableware of base metal (excl. lobster cutters and poultry shears of heading 8201 and 8213)</t>
  </si>
  <si>
    <t>97.040.60 - Cookware, cutlery and flatware</t>
  </si>
  <si>
    <r>
      <rPr>
        <sz val="11"/>
        <rFont val="Calibri"/>
      </rPr>
      <t>https://members.wto.org/crnattachments/2023/TBT/IND/23_09480_00_e.pdf</t>
    </r>
  </si>
  <si>
    <t>Draft Order of the Ministry of Health of Ukraine "On Amendments to the List of Substances Harmful to Human Health that contains in Tobacco Products and Emitted with Tobacco Smoke while Smoking"</t>
  </si>
  <si>
    <t>In accordance with the data of the World Health Organization (hereinafter - WHO) Study Group on Tobacco Products Regulation, published in 2015 and recommended in the WHO Report to the 6th Meeting of the Conference of the Parties to the WHO Framework Convention on Tobacco Control entitled "Current Activities in relation to Articles 9 and 10 of the WHO FCTC" (FCTC/COP/6/14), as well as data presented at the ninth meeting in December 2017 in the WHO report Ukraine revises list of substances harmful to human health that contains in tobacco products and emitted with tobacco smoke while  smoking.</t>
  </si>
  <si>
    <t>Tobacco products </t>
  </si>
  <si>
    <t>24 - TOBACCO AND MANUFACTURED TOBACCO SUBSTITUTES</t>
  </si>
  <si>
    <r>
      <rPr>
        <sz val="11"/>
        <rFont val="Calibri"/>
      </rPr>
      <t>https://members.wto.org/crnattachments/2023/TBT/UKR/23_09488_00_x.pdf
https://members.wto.org/crnattachments/2023/TBT/UKR/23_09488_01_x.pdf
https://moz.gov.ua/article/public-discussions/proekt-nakazu-moz-ukraini-pro-vnesennja-zmin-do-pereliku-shkidlivih-dlja-zdorovja-ljudini-rechovin-scho-vhodjat-do-skladu-tjutjunovih-virobiv-ta-vidiljajutsja-z-tjutjunovim-dimom-pid-chas-ih-kurinnja</t>
    </r>
  </si>
  <si>
    <t>Draft Order of the Ministry of Agrarian Policy and Food of Ukraine "On approval of the Requirements for hatching eggs and chicks of poultry".</t>
  </si>
  <si>
    <t>The draft Order aims to approve the Requirements for hatching eggs and chicks of poultry in terms of:- stamping and use of incubated eggs;- packaging for hatching eggs and boxes/cartons for chicks;- labeling of packages and containers for hatching eggs and boxes/cartons for chicks;- records to be kept by operators of hatcheries.Hatching eggs and chicks of poultry imported (sent) into the customs territory of Ukraine have to comply with: the requirements as defined in paragraph 3 of Chapter 1 of Section II of these Requirements (in case of importation (sending) of hatching eggs into the customs territory of Ukraine), the Requirements for importing (sending) into the customs territory of Ukraine of live animals and their reproductive material, approved by the Order of the Ministry of Agrarian Policy and Food of Ukraine No. 553 of November 16, 2018 (notified as G/SPS/N/UKR/111/Add.1), or equivalent requirements of the exporting country.The draft Order also stipulates that the placing on the market of hatching eggs and chicks of poultry that were put into circulation before the entry into force of this Order may not be prohibited or restricted due to the non-compliance of hatching eggs and chicks of poultry with all or some provisions of the Requirements approved by this Order.The draft Order developed in order to implement EU legislation.The draft Order is also notified under the SPS Agreement.</t>
  </si>
  <si>
    <t>Hatching eggs and chicks of poultry</t>
  </si>
  <si>
    <t>0407 - Birds' eggs, in shell, fresh, preserved or cooked</t>
  </si>
  <si>
    <t>67.120.20 - Poultry and eggs</t>
  </si>
  <si>
    <t>Protection of animal or plant life or health (TBT); Consumer information, labelling (TBT); Harmonization (TBT)</t>
  </si>
  <si>
    <r>
      <rPr>
        <sz val="11"/>
        <rFont val="Calibri"/>
      </rPr>
      <t>https://members.wto.org/crnattachments/2023/TBT/UKR/23_09496_00_x.pdf
https://members.wto.org/crnattachments/2023/TBT/UKR/23_09496_01_x.pdf
https://minagro.gov.ua/npa/pro-zatverdzhennya-vimog-do-inkubacijnih-yayec-ta-molodnyaku-svijskoyi-ptici</t>
    </r>
  </si>
  <si>
    <t>Domestic Gas Stoves for use with Piped Natural Gas (Quality Control) Order, 2023</t>
  </si>
  <si>
    <t>Domestic Gas Stoves for use with Piped Natural Gas (Quality Control) Order, 2023A Gas Stove is a stove that is fuelled by combustible gas such as Liquefied Petroleum Gas, natural gas or other flammable gas. A domestic gas stove for use with piped natural gas is one that uses flammable gas such as piped natural gas (PNG) to power it.</t>
  </si>
  <si>
    <t>Domestic Gas Stoves for use with Piped Natural Gas</t>
  </si>
  <si>
    <t>732111 - Appliances for baking, frying, grilling and cooking and plate warmers, for domestic use, of iron or steel, for gas fuel or for both gas and other fuels (excl. large cooking appliances)</t>
  </si>
  <si>
    <t>97.040.20 - Cooking ranges, working tables, ovens and similar appliances</t>
  </si>
  <si>
    <r>
      <rPr>
        <sz val="11"/>
        <rFont val="Calibri"/>
      </rPr>
      <t>https://members.wto.org/crnattachments/2023/TBT/IND/23_09481_00_e.pdf</t>
    </r>
  </si>
  <si>
    <t>Fire Extinguishers (Quality Control) Order, 2023;</t>
  </si>
  <si>
    <t>Fire Extinguishers (Quality Control) Order, 2023A Fire Extinguisher is a piece of firefighting equipment that is used to extinguish or regulate a fire during an urgent situation. A typical fire extinguisher is comprised of a handheld cylindrical pressure vessel containing an extinguishing agent. Portable extinguishers are used as a first response to the fire to get it under control.</t>
  </si>
  <si>
    <t>Fire Extinguishers</t>
  </si>
  <si>
    <t>842410 - Fire extinguishers, whether or not charged</t>
  </si>
  <si>
    <t>13.220.10 - Fire-fighting</t>
  </si>
  <si>
    <r>
      <rPr>
        <sz val="11"/>
        <rFont val="Calibri"/>
      </rPr>
      <t>https://members.wto.org/crnattachments/2023/TBT/IND/23_09482_00_e.pdf</t>
    </r>
  </si>
  <si>
    <t>Law of Ukraine No 2989-IX  "On Amendments to Certain Legislative Acts of Ukraine on Improving State Regulation in the Field of Fisheries, Conservation and Rational Use of Aquatic Bioresources and Aquaculture"</t>
  </si>
  <si>
    <t>The Law simplifies  market access procedures, minimizes the number of "contacts" during the issuance of permits by creating a transparent mechanism for auctioning the rights to conclude agreements for the special use of aquatic bioresources, reduces the administrative burden on business and simplify the procedure for leasing water bodies for fisheries purposes by abolishing the need to obtain the approval of the State Agency of Water Resources of Ukraine. At the same time, for lease agreements that expire during the period of martial law and within a calendar year after its termination or cancellation, provisions are made for their automatic extension.  The Law also regulates legal relations regarding the use of hydraulic structures for aquaculture purposes and introduced a digital mechanism for obtaining permits. </t>
  </si>
  <si>
    <t>Fisheries, aquatic bioresources and aquaculture</t>
  </si>
  <si>
    <t>03 - FISH AND CRUSTACEANS, MOLLUSCS AND OTHER AQUATIC INVERTEBRATES</t>
  </si>
  <si>
    <t>67.120.30 - Fish and fishery products</t>
  </si>
  <si>
    <t>Reducing trade barriers and facilitating trade (TBT)</t>
  </si>
  <si>
    <r>
      <rPr>
        <sz val="11"/>
        <rFont val="Calibri"/>
      </rPr>
      <t>https://members.wto.org/crnattachments/2023/TBT/UKR/23_09493_00_x.pdf
https://zakon.rada.gov.ua/laws/show/2989-IX#Text</t>
    </r>
  </si>
  <si>
    <t>Draft Law of Ukraine "On Biological Safety and Biological Protection"</t>
  </si>
  <si>
    <t>The draft Law developed with the aim of gradual creation of a unified system of biological safety and biological protection based on the " single health" principle, to fulfill obligations to protect the life and health of people and animals, to prevent the spread of harmful infectious diseases in the country, and to respond in a timely manner to outbreaks of infectious diseases.The Draft Law defines the legal, organizational, economic and social principles of biological safety and biological protection in Ukraine, in particular:_x000D_
introduces a new conceptual framework for definitions, inter alia, biological safety; biosynthetic activity; biological hazard; biological protection; biological risk; biological toxin; biological agents; microorganism depository; deposit of microorganism strains; state register of entities engaged in work with biological agents and biosynthetic activities; entity engaged in circulation of biological agents, entity engaged in biosynthetic activities; determines the authorized body in the field of biological safety and biological protection, subjects of legal relations in the field of biological safety and biological protection.The Draft Law introduces a set of measures aimed at ensuring the protection of people, animals, plants and the environment from hazardous biological factors, detection and minimization of biological threats, assessment and effective management of biological risks.</t>
  </si>
  <si>
    <t>Biological safety </t>
  </si>
  <si>
    <r>
      <rPr>
        <sz val="11"/>
        <rFont val="Calibri"/>
      </rPr>
      <t>https://members.wto.org/crnattachments/2023/TBT/UKR/23_09497_00_x.pdf
https://moz.gov.ua/article/public-discussions/proekt-zakonu-ukraini-pro-biologichnu-bezpeku-ta-biologichnij-zahist</t>
    </r>
  </si>
  <si>
    <t>Draft Law of Ukraine "On Packaging and Packaging Waste"</t>
  </si>
  <si>
    <t>The draft Law provides for the introduction of new norms and requirements for:_x000D_
- defining the range of entities and their obligations in management of packaging and packaging waste;_x000D_
- establishing basic requirements for the introduction of packaging, goods in packaging, and packaging labeling in order to reduce the level of hazardous substances in packaging and  to facilitate  recycling;_x000D_
- requirements for the establishment and operation of Extended Producer Responsibility Organizations (EPROs), their obligations, grounds and procedure for termination of their activities;- minimum recycling targets for packaging waste by type of packaging material and packaging category (household/commercial), with their gradual increase as the packaging waste management system develops;_x000D_
- creation of registers of producers of packaged goods and EPROs, registration procedure;_x000D_
- gradual coverage of the entire territory of the country with separate packaging waste collection systems, interaction of local governments with the EPROs;_x000D_
- peculiarities of contracts between the EPROs and business entities in the sphere of packaging waste management; _x000D_
- control and liability for violations of legislation in the sphere of packaging and packaging waste management.</t>
  </si>
  <si>
    <t>Packaging and packaging waste </t>
  </si>
  <si>
    <t>13.030 - Wastes; 13.030.50 - Recycling; 55.020 - Packaging and distribution of goods in general</t>
  </si>
  <si>
    <r>
      <rPr>
        <sz val="11"/>
        <rFont val="Calibri"/>
      </rPr>
      <t>https://members.wto.org/crnattachments/2023/TBT/UKR/23_09498_00_x.pdf
https://mepr.gov.ua/povidomlennya-pro-oprylyudnennya-proyektu-zakonu-ukrayiny-pro-upakovku-ta-vidhody-upakovky/</t>
    </r>
  </si>
  <si>
    <t>AFDC 19(1707), Raw Brazil nut kernels – Specification</t>
  </si>
  <si>
    <t>This Tanzania Standard specifies the requirements, sampling and test methods for raw Brazil nut kernels derived from Brazil nut tree (Bertholletia excelsa L.) intended for direct human consumption</t>
  </si>
  <si>
    <t>Fresh or dried hazelnuts or filberts "Corylus spp.", shelled (HS code(s): 080222); Oilseeds (ICS code(s): 67.200.20)</t>
  </si>
  <si>
    <t>080222 - Fresh or dried hazelnuts or filberts "Corylus spp.", shelled</t>
  </si>
  <si>
    <t>67.200.20 - Oilseeds</t>
  </si>
  <si>
    <r>
      <rPr>
        <sz val="11"/>
        <rFont val="Calibri"/>
      </rPr>
      <t>https://members.wto.org/crnattachments/2023/TBT/TZA/23_09461_00_e.pdf</t>
    </r>
  </si>
  <si>
    <t>Draft Regulatory Guide: Guidelines for Lightning Protection for 
Production and Utilization Facilities</t>
  </si>
  <si>
    <t>Draft guide; request for comment - The U.S. Nuclear Regulatory Commission (NRC) is issuing for public comment a draft regulatory guide (DG), DG-1409, "Guidelines for Lightning Protection for Production and Utilization Facilities." This DG is the proposed Revision 1 of Regulatory Guide (RG) 1.204,  "Guidelines for Lightning Protection of Nuclear Power Plants.'' DG-1409 describes an approach that is acceptable to the staff of the NRC to meet regulatory requirements for adequate lightning protection of safety-related systems, structures, and components (SSCs). This DG endorses, with clarifications, the methods described in Institute of Electrical and Electronics Engineers (IEEE) Standard (Std.) 665-1995, "IEEE Standard for Generating Station Grounding"; IEEE Std. 666-2007, "IEEE Design Guide for Electrical Power Service Systems for Generating Stations"; IEEE Std. 1050-2004, "IEEE Guide for Instrumentation and Control Equipment Grounding in Generating Stations"; and IEEE Std. C62.23-2017, "IEEE Application Guide for Surge Protection of Electric Generating Plants."</t>
  </si>
  <si>
    <t>Lightning protection of nuclear power plants; Occupational safety. Industrial hygiene (ICS code(s): 13.100); Accident and disaster control (ICS code(s): 13.200); Nuclear power plants. Safety (ICS code(s): 27.120.20)</t>
  </si>
  <si>
    <t>13.100 - Occupational safety. Industrial hygiene; 13.200 - Accident and disaster control; 27.120.20 - Nuclear power plants. Safety</t>
  </si>
  <si>
    <r>
      <rPr>
        <sz val="11"/>
        <rFont val="Calibri"/>
      </rPr>
      <t>https://members.wto.org/crnattachments/2023/TBT/USA/23_09443_00_e.pdf</t>
    </r>
  </si>
  <si>
    <t>MEDC 9 (2037) CD2/ SADC SARA HT 92:2017, MEDC 9 (2037) CD2/ SADC SARA HT: 92: 2017 – Railway Safety Management – Technical Requirements for Engineering and Operational Standards – Rolling Stock, First Edition</t>
  </si>
  <si>
    <t>This standard covers the asset life cycle components of design, construction/manufacturing and implementation, commissioning, monitoring and maintenance, modification, and decommissioning and disposal of rolling stock.</t>
  </si>
  <si>
    <t>RAILWAY OR TRAMWAY LOCOMOTIVES, ROLLING STOCK AND PARTS THEREOF; RAILWAY OR TRAMWAY TRACK FIXTURES AND FITTINGS AND PARTS THEREOF; MECHANICAL (INCLUDING ELECTROMECHANICAL) TRAFFIC SIGNALLING EQUIPMENT OF ALL KINDS (HS code(s): 86); Railway engineering in general (ICS code(s): 45.020)</t>
  </si>
  <si>
    <t>86 - RAILWAY OR TRAMWAY LOCOMOTIVES, ROLLING STOCK AND PARTS THEREOF; RAILWAY OR TRAMWAY TRACK FIXTURES AND FITTINGS AND PARTS THEREOF; MECHANICAL (INCLUDING ELECTROMECHANICAL) TRAFFIC SIGNALLING EQUIPMENT OF ALL KINDS</t>
  </si>
  <si>
    <t>45.020 - Railway engineering in general</t>
  </si>
  <si>
    <t>Protection of the environment (TBT); Reducing trade barriers and facilitating trade (TBT)</t>
  </si>
  <si>
    <r>
      <rPr>
        <sz val="11"/>
        <rFont val="Calibri"/>
      </rPr>
      <t>https://members.wto.org/crnattachments/2023/TBT/TZA/23_09457_00_e.pdf</t>
    </r>
  </si>
  <si>
    <t>Draft Regulatory Guide: Quality Assurance Program Criteria 
(Design and Construction)</t>
  </si>
  <si>
    <t>Draft guide; request for comment - The U.S. Nuclear Regulatory Commission (NRC) is issuing for public comment a draft regulatory guide (DG), DG-1403, "Quality Assurance Program Criteria (Design and Construction)." This DG is proposed Revision 6 of Regulatory Guide (RG) 1.28 of the same name. The proposed revision endorses Nuclear Energy Institute (NEI) 14-05A, "Guidelines for the Use of Accreditation in Lieu of Commercial Grade Surveys for Procurement of Laboratory Calibration and Test Services," Revision 1, issued November 2020, as an acceptable approach for licensees and suppliers subject to the quality assurance (QA) requirements of NRC regulations. Also in this proposed revision, the NRC staff endorses the Part I and Part II requirements included in NQA-1-2017NQA-1-2019, and NQA-1-2022 for the implementation of a QA program during the design and construction phases of nuclear power plants and fuel reprocessing plants.</t>
  </si>
  <si>
    <t>Quality assurance program criteria (design and construction) of nuclear power plants and fuel reprocessing plants; Quality (ICS code(s): 03.120); Nuclear energy engineering (ICS code(s): 27.120)</t>
  </si>
  <si>
    <t>03.120 - Quality; 27.120 - Nuclear energy engineering</t>
  </si>
  <si>
    <r>
      <rPr>
        <sz val="11"/>
        <rFont val="Calibri"/>
      </rPr>
      <t>https://members.wto.org/crnattachments/2023/TBT/USA/23_09444_00_e.pdf</t>
    </r>
  </si>
  <si>
    <t>Draft Commission Regulation amending Regulation (EC) No 1907/2006 of the European Parliament and of the Council as regards the substance bis(2-ethylhexyl) phthalate (DEHP) in medical devices </t>
  </si>
  <si>
    <t>Commission Regulation (EU) 2021/2045 of 23 November 2021 (notified under G/TBT/N/EU/760) amended Annex XIV to Regulation (EC) No 1907/2006 (REACH) by giving a Latest application date (LAD) regarding uses of Bis(2-ethylhexyl) phthalate (DEHP) in medical devices until 27 November 2023 and a Sunset date (SD) until 27 May 2025.The draft Commission Regulation will extend the LAD for uses of bis(2-ethylhexyl) phthalate (DEHP) in medical devices until 1 January 2029 and the SD until 1 July 2030.  The draft Commission Regulation only extends the LAD and SD and does not contain any new requirements.</t>
  </si>
  <si>
    <t>medical devices</t>
  </si>
  <si>
    <t>11.040.01 - Medical equipment in general</t>
  </si>
  <si>
    <r>
      <rPr>
        <sz val="11"/>
        <rFont val="Calibri"/>
      </rPr>
      <t>https://members.wto.org/crnattachments/2023/TBT/EEC/23_09429_00_e.pdf
https://members.wto.org/crnattachments/2023/TBT/EEC/23_09429_01_e.pdf</t>
    </r>
  </si>
  <si>
    <t>AFDC 30 (1914), Pigeonpea (Cajanus cajan (L.) Millsp) seed — Requirements for certification</t>
  </si>
  <si>
    <t>This Tanzania standard specifies the certification requirements for pre-basic, basic and certified seed of pigeonpea (Cajanus cajan (L.) Millsp).</t>
  </si>
  <si>
    <t>Plant growing (ICS code(s): 65.020.20)</t>
  </si>
  <si>
    <t>65.020.20 - Plant growing</t>
  </si>
  <si>
    <t>Consumer information, labelling (TBT); Quality requirements (TBT)</t>
  </si>
  <si>
    <r>
      <rPr>
        <sz val="11"/>
        <rFont val="Calibri"/>
      </rPr>
      <t>https://members.wto.org/crnattachments/2023/TBT/TZA/23_09437_00_e.pdf</t>
    </r>
  </si>
  <si>
    <t>Indonesia</t>
  </si>
  <si>
    <t>Indonesian FDA Regulation No. 26 of 2022 on Supervision of the Importation of Drug and Food Materials into Indonesian Territory </t>
  </si>
  <si>
    <t>This regulation is the amendments to Indonesian FDA Regulation No. 29 of 2017 on Supervision of the Importation of Drug and Food Materials into Indonesian Territory. New provisions changed on this regulation include:Additional regulation on the entry of certain drug materials (Propylene Glycol, Polyethylene Glycol and other materials with limited levels of Ethylene Glycol and Diethylene Glycol for pharmaceutical grade) through Post Border Import Notification Letter (Surat Keterangan Impor) mechanism.The amendment of the operational definition of Border Import Notification Letter and Post Border Import Notification Letter.The adjustment of Special Access Scheme mechanism under Indonesia FDA supervision such as for Biological Products; Research Drugs (excluding Biological Products, narcotics, psychotropics and pharmaceutical precursors); and Drug Materials.The amendment of the provision of importation realization report submitted by business actors.The addition of several drug materials to the list of drug materials attachments which is supervised by Indonesia FDA.</t>
  </si>
  <si>
    <t>Drug Materials, Traditional Drug Materials, Cosmetic Materials, Health Supplement Materials, Food Materials.</t>
  </si>
  <si>
    <r>
      <rPr>
        <sz val="11"/>
        <rFont val="Calibri"/>
      </rPr>
      <t>https://members.wto.org/crnattachments/2023/TBT/IDN/23_09447_00_x.pdf</t>
    </r>
  </si>
  <si>
    <t>MEDC 9 (2040) DTZS/ SADC SARA HT 95: 2017, MEDC 9 (2040) CD2/ SADC SARA HT: 95: 2017 – Railway Safety Management – Technical Requirements for Engineering and Operational Standards – Operational Principles for Safe Movement On Rail., First Edition</t>
  </si>
  <si>
    <t>This standard covers the minimum requirements for operational principles for safe movement on rail. It includes the operational requirements to be complied with to ensure that operational safety is appropriately addressed in all operational circumstances.The development, amendment or withdrawal of a train operating standard or procedure comprises the following:a) Receipt of a request; b) Initial assessment of the request; c) Conditions; d) Exclusion criteria; e) Approval in principle; and f) Life cycle phases.The following principles and related aspects are applicable in each phase of the life cycle described in this standarda) Behavioural principles and related aspects; b) Communication; c) Actions before the intended train or shunt movement; d) Actions during the train or shunt movement; e) Safety of rolling stock whilst stationary; and f) Abnormal working and degraded mode</t>
  </si>
  <si>
    <t>Quality requirements (TBT); Reducing trade barriers and facilitating trade (TBT)</t>
  </si>
  <si>
    <r>
      <rPr>
        <sz val="11"/>
        <rFont val="Calibri"/>
      </rPr>
      <t>https://members.wto.org/crnattachments/2023/TBT/TZA/23_09459_00_e.pdf</t>
    </r>
  </si>
  <si>
    <t>Methylene Chloride; Regulation Under the Toxic Substances Control 
Act (TSCA)</t>
  </si>
  <si>
    <t>Proposed rule - The Environmental Protection Agency (EPA) is proposing to address the unreasonable risk of injury to human health presented by methylene chloride under its conditions of use as documented in EPA's June 2020 Risk Evaluation for Methylene Chloride and November 2022 revised risk determination for methylene chloride prepared under the Toxic Substances Control Act (TSCA). TSCA requires that EPA address by rule any unreasonable risk of injury to health or the environment identified in a TSCA risk evaluation and apply requirements to the extent necessary so that the chemical no longer presents unreasonable risk. Methylene chloride, also known as dichloromethane, is acutely lethal, a neurotoxicant, a likely human carcinogen, and presents cancer and non-cancer risks following chronic exposures as well as acute risks. Central nervous system depressant effects can result in loss of consciousness and respiratory depression, resulting in irreversible coma, hypoxia, and eventual death, including 85 documented fatalities from 1980 to 2018, a majority of which were occupational fatalities (see Unit II.A.). Nevertheless, methylene chloride is still a widely used solvent in a variety of consumer and commercial applications including adhesives and sealants, automotive products, and paint and coating removers. To address the identified unreasonable risk, EPA is proposing to: prohibit the manufacture, processing, and distribution in commerce of methylene chloride for consumer use; prohibit most industrial and commercial uses of methylene chloride; require a workplace chemical protection program (WCPP), which would include a requirement to meet inhalation exposure concentration limits and exposure monitoring for certain continued conditions of use of methylene chloride; require recordkeeping and downstream notification requirements for several conditions of use of methylene chloride; and provide certain time-limited exemptions from requirements for uses of methylene chloride that would otherwise significantly disrupt national security and critical infrastructure.</t>
  </si>
  <si>
    <t>Methylene chloride (Dichloromethane); Environmental protection (ICS code(s): 13.020); Protection against dangerous goods (ICS code(s): 13.300); Production in the chemical industry (ICS code(s): 71.020); Products of the chemical industry (ICS code(s): 71.100)</t>
  </si>
  <si>
    <t>13.020 - Environmental protection; 13.300 - Protection against dangerous goods; 71.020 - Production in the chemical industry; 71.100 - Products of the chemical industry</t>
  </si>
  <si>
    <r>
      <rPr>
        <sz val="11"/>
        <rFont val="Calibri"/>
      </rPr>
      <t>https://members.wto.org/crnattachments/2023/TBT/USA/23_09440_00_e.pdf</t>
    </r>
  </si>
  <si>
    <t>AFDC 9 (1686), Calcium Phosphate – animal feed grade – Specification</t>
  </si>
  <si>
    <t>This Tanzania standard specifies requirements, methods of sampling and test for monocalcium phosphate (MCP), monodicalcium phosphate (MDCP), dicalcium phosphate (DCP) and tricalcium phosphate (TCP) as mineral supplements in animal feeds.</t>
  </si>
  <si>
    <t>Preparations of a kind used in animal feeding (excl. dog or cat food put up for retail sale) (HS code(s): 230990); Animal feeding stuffs (ICS code(s): 65.120)</t>
  </si>
  <si>
    <t>230990 - Preparations of a kind used in animal feeding (excl. dog or cat food put up for retail sale)</t>
  </si>
  <si>
    <t>65.120 - Animal feeding stuffs</t>
  </si>
  <si>
    <t>Consumer information, labelling (TBT); Protection of animal or plant life or health (TBT); Quality requirements (TBT); Reducing trade barriers and facilitating trade (TBT)</t>
  </si>
  <si>
    <t>Animal feed</t>
  </si>
  <si>
    <r>
      <rPr>
        <sz val="11"/>
        <rFont val="Calibri"/>
      </rPr>
      <t>https://members.wto.org/crnattachments/2023/TBT/TZA/23_09432_00_e.pdf</t>
    </r>
  </si>
  <si>
    <t>AFDC 9 (1688), Pig feed premixes – Specification</t>
  </si>
  <si>
    <t>This draft Tanzania standard specifies requirements, methods of sampling and test for pig feed premixes used as animal feed</t>
  </si>
  <si>
    <t>Consumer information, labelling (TBT); Protection of animal or plant life or health (TBT); Quality requirements (TBT)</t>
  </si>
  <si>
    <r>
      <rPr>
        <sz val="11"/>
        <rFont val="Calibri"/>
      </rPr>
      <t>https://members.wto.org/crnattachments/2023/TBT/TZA/23_09439_00_e.pdf</t>
    </r>
  </si>
  <si>
    <t>AFDC 30 (1915), Bambara nut (Vigna subterranea (L.) Verdc) seed — Requirements for certification</t>
  </si>
  <si>
    <t>This Tanzania standard specifies the certification requirements for pre-basic, basic and certified seed of bambara nut (Vigna subterranea (L.) Verdc).</t>
  </si>
  <si>
    <r>
      <rPr>
        <sz val="11"/>
        <rFont val="Calibri"/>
      </rPr>
      <t>https://members.wto.org/crnattachments/2023/TBT/TZA/23_09436_00_e.pdf</t>
    </r>
  </si>
  <si>
    <t>AFDC 19(1716), Raw and roasted hazelnut kernels – Specification</t>
  </si>
  <si>
    <t>This Tanzania Standard specifies the requirements, sampling and methods of test for raw and roasted hazelnut kernels derived from hazelnut fruit (Corylus avellana L.) intended for human consumption</t>
  </si>
  <si>
    <r>
      <rPr>
        <sz val="11"/>
        <rFont val="Calibri"/>
      </rPr>
      <t>https://members.wto.org/crnattachments/2023/TBT/TZA/23_09460_00_e.pdf</t>
    </r>
  </si>
  <si>
    <t>AFDC 1(1867), Halal Food – General Requirements, </t>
  </si>
  <si>
    <t>This Tanzania Standard specifies general requirements for the halal food industry._x000D_
NOTE. This draft standard does not contain all requirements stipulated on relevant food product which may be required for government certification. Halal certification may be sought by arrangement with the competent authority in Tanzania</t>
  </si>
  <si>
    <t>MEAT AND EDIBLE MEAT OFFAL (HS code(s): 02); Processes in the food industry (ICS code(s): 67.020)</t>
  </si>
  <si>
    <t>02 - MEAT AND EDIBLE MEAT OFFAL</t>
  </si>
  <si>
    <t>67.020 - Processes in the food industry</t>
  </si>
  <si>
    <t>Quality requirements (TBT); Consumer information, labelling (TBT); Reducing trade barriers and facilitating trade (TBT); Protection of human health or safety (TBT)</t>
  </si>
  <si>
    <r>
      <rPr>
        <sz val="11"/>
        <rFont val="Calibri"/>
      </rPr>
      <t>https://members.wto.org/crnattachments/2023/TBT/TZA/23_09451_00_e.pdf</t>
    </r>
  </si>
  <si>
    <t>AFDC 30 (1913), Cowpea (Vigna unguiculata (L.) Walpers) seed — Requirements for certification</t>
  </si>
  <si>
    <t>This Tanzania standard specifies the certification requirements for pre-basic, basic and certified seed of cowpea (Vigna unguiculata (L.) Walpers).</t>
  </si>
  <si>
    <r>
      <rPr>
        <sz val="11"/>
        <rFont val="Calibri"/>
      </rPr>
      <t>https://members.wto.org/crnattachments/2023/TBT/TZA/23_09438_00_e.pdf</t>
    </r>
  </si>
  <si>
    <t>Indonesian FDA Regulation No. 27 of 2022 on Supervision of the Importation of Drug and Food into Indonesian Territory</t>
  </si>
  <si>
    <t>This regulation is the amendments to Indonesian FDA Regulation No. 30 of 2017 on Supervision of the Importation of Drug and Food into Indonesian Territory. New provisions changed on this regulation include:Additional Petitioners to accommodate the need for the imported drug by the Indonesian government.Additional Import Notification Letter provisions for drug entry into Special Economic Zones.The amendment of the shelf life of drugs intended for donation purposes, namely 2 (two) years before the expiration date.The amendment of the provisions for reporting the realization of imports by business actors.The amendment of the provisions for the entry of drugs and food for personal use.The addition of several drugs to the list of drug attachments under Indonesia FDA supervision.</t>
  </si>
  <si>
    <t>Drug, Traditional Drug, Cosmetic, Health Supplement, Processed Food.</t>
  </si>
  <si>
    <r>
      <rPr>
        <sz val="11"/>
        <rFont val="Calibri"/>
      </rPr>
      <t>https://members.wto.org/crnattachments/2023/TBT/IDN/23_09448_00_x.pdf</t>
    </r>
  </si>
  <si>
    <t>MEDC 02 (1901) DTZS, Steel towers for communication services — Specification, First Edition</t>
  </si>
  <si>
    <t>This standard specifies the technical requirements for the designing, fabrication, installation, inspection and maintenance operations for steel towers, masts and their accessories used in communication industry. It covers monopoles, roof mount/ rooftop, self-supporting towers and guyed masts._x000D_
This standard ensures that the performance, reliability, public safety and safety of working personnel and equipment during installation, operation, inspection and maintenance. The requirements of the local operating environment are also taken into consideration by this standard alongside the need to achieve substantial conformity with applicable international best practices</t>
  </si>
  <si>
    <t>Structures and parts of structures, of iron or steel, n.e.s. (excl. bridges and bridge-sections, towers and lattice masts, doors and windows and their frames, thresholds for doors, props and similar equipment for scaffolding, shuttering, propping or pit-propping) (HS code(s): 730890); Metal structures (ICS code(s): 91.080.10)</t>
  </si>
  <si>
    <t>730890 - Structures and parts of structures, of iron or steel, n.e.s. (excl. bridges and bridge-sections, towers and lattice masts, doors and windows and their frames, thresholds for doors, props and similar equipment for scaffolding, shuttering, propping or pit-propping)</t>
  </si>
  <si>
    <t>91.080.10 - Metal structures</t>
  </si>
  <si>
    <t>Quality requirements (TBT); Reducing trade barriers and facilitating trade (TBT); Consumer information, labelling (TBT)</t>
  </si>
  <si>
    <r>
      <rPr>
        <sz val="11"/>
        <rFont val="Calibri"/>
      </rPr>
      <t>https://members.wto.org/crnattachments/2023/TBT/TZA/23_09454_00_e.pdf</t>
    </r>
  </si>
  <si>
    <t>MEDC 9 (2029) DTZS/ SADC SARA HT 89:2017, MEDC 9 (2029) CD2/ SADC SARA HT 89: 2017 - Railway safety management – General, First Edition</t>
  </si>
  <si>
    <t>This SADC SARA standard describes the minimum elements of a safety management system (SMS) to enable the RAs to develop an SMS for the management of safe railway operations under his/her control, taking into account each of the following in the asset life cycle phases: a) The demands on and capacity of the railway operations; b) Business goals and value propositions; c) Critical activities enabling the business; d) The asset base and its associated life cycle and maintenance plans; e) The role of support services. 1.2 It also describes the circumstances that will necessitate changes to the RA’s SMS. 1.3 This standard applies to RAs as defined in the relevant national railway legislation 1.4 The point of departure in the development of an SMS is the risk management process as described in clause 6. This process recognizes that the content of the elements which constitute an SMS is influenced by the complexity and nature of the railway operation. </t>
  </si>
  <si>
    <r>
      <rPr>
        <sz val="11"/>
        <rFont val="Calibri"/>
      </rPr>
      <t>https://members.wto.org/crnattachments/2023/TBT/TZA/23_09455_00_e.pdf</t>
    </r>
  </si>
  <si>
    <t>AFDC 19(1706), Almond Flour – Specification</t>
  </si>
  <si>
    <t>This Tanzania standard specifies the requirements, sampling and methods of test for almond flour obtained from sweet almond kernels of varieties (cultivars) grown from Prunus amygdalus Batsch, syn. Prunus dulcis (Mill.) intended for human consumption</t>
  </si>
  <si>
    <t>Other oil seeds and oleaginous fruits, whether or not broken (excl. edible nuts, olives, soya beans, groundnuts, copra, linseed, rape or colza seeds and sunflower seeds) (HS code(s): 1207); Oilseeds (ICS code(s): 67.200.20)</t>
  </si>
  <si>
    <t>1207 - Other oil seeds and oleaginous fruits, whether or not broken (excl. edible nuts, olives, soya beans, groundnuts, copra, linseed, rape or colza seeds and sunflower seeds)</t>
  </si>
  <si>
    <t>Protection of human health or safety (TBT); Quality requirements (TBT); Reducing trade barriers and facilitating trade (TBT); Consumer information, labelling (TBT)</t>
  </si>
  <si>
    <r>
      <rPr>
        <sz val="11"/>
        <rFont val="Calibri"/>
      </rPr>
      <t>https://members.wto.org/crnattachments/2023/TBT/TZA/23_09452_00_e.pdf</t>
    </r>
  </si>
  <si>
    <t>MEDC 02 (1932) DTZS, Gabions and revet mattresses — Specification, First Edition</t>
  </si>
  <si>
    <t>This Tanzania Standard specifies materials, dimensions, construction and testing of gabions and revet mattresses. It also specifies the characteristics of metallic-coated steel wire applied in producing gabions and revet mattresses. This standard cover gabions and revet mattresses produced from double-twisted metallic-coated wire mesh, and metallic-coated wire for lacing wire, stiffeners, and fasteners used for manufacturing, assembling, and installation of the product. These specifications also cover gabions and revet mattresses in which the wire mesh, lacing wire, and stiffeners are poly (vinyl chloride) (PVC) coated after the metallic coating</t>
  </si>
  <si>
    <t>Steel wire, wire ropes and link chains (ICS code(s): 77.140.65)</t>
  </si>
  <si>
    <t>77.140.65 - Steel wire, wire ropes and link chains</t>
  </si>
  <si>
    <r>
      <rPr>
        <sz val="11"/>
        <rFont val="Calibri"/>
      </rPr>
      <t>https://members.wto.org/crnattachments/2023/TBT/TZA/23_09453_00_e.pdf</t>
    </r>
  </si>
  <si>
    <t>Decree of The Head of Indonesian FDA No. 247 of 2022 on the List of Restricted Drug and Food Importation into the Territory of Indonesia</t>
  </si>
  <si>
    <t>This decree is the implementing regulation of Indonesian FDA Regulation No. 27 of 2022 on Supervision of the Importation of Drug and Food into Indonesian Territory.The list of restricted drug and food importation into the territory of Indonesia which is supervised by the Indonesian FDA through the Border Import Notification Letter and the Post Border Import Notification Letter scheme.</t>
  </si>
  <si>
    <t>11.120 - Pharmaceutics; 67.040 - Food products in general</t>
  </si>
  <si>
    <r>
      <rPr>
        <sz val="11"/>
        <rFont val="Calibri"/>
      </rPr>
      <t>https://members.wto.org/crnattachments/2023/TBT/IDN/23_09450_00_x.pdf</t>
    </r>
  </si>
  <si>
    <t>AFDC 30 (1917), Sweet Orange (Citrus sinensis L.) seed — Requirements for certification</t>
  </si>
  <si>
    <t>This Tanzania standard specifies the certification requirements for pre-basic and certified seed of sweet orange (Citrus sinensis L.). It includes requirements for eligible varieties, application for certification, field, field inspection, seed sampling, laboratory testing, certificates, packaging, labelling and post-control plot</t>
  </si>
  <si>
    <r>
      <rPr>
        <sz val="11"/>
        <rFont val="Calibri"/>
      </rPr>
      <t>https://members.wto.org/crnattachments/2023/TBT/TZA/23_09433_00_e.pdf</t>
    </r>
  </si>
  <si>
    <t>Panama</t>
  </si>
  <si>
    <t>Resolución Ministerial "Que establece la reglamentación para la inscripción de Suplementos Vitamínicos, Dietéticos y Alimenticios con Propiedades Terapéuticas" (Ministerial Resolution establishing the regulations for the registration of vitamin, dietary and food supplements with therapeutic properties) (15 pages, in Spanish)</t>
  </si>
  <si>
    <t>The notified Resolution will regulate the registration with the National Pharmacy and Drugs Directorate of vitamin, dietary and food supplements with therapeutic properties.</t>
  </si>
  <si>
    <t>Tariff code: 2106.90.62.00.90</t>
  </si>
  <si>
    <t>210690 - Food preparations, n.e.s.</t>
  </si>
  <si>
    <t>67.230 - Prepackaged and prepared foods</t>
  </si>
  <si>
    <r>
      <rPr>
        <sz val="11"/>
        <rFont val="Calibri"/>
      </rPr>
      <t>https://members.wto.org/crnattachments/2023/TBT/PAN/23_09430_00_s.pdf
https://www.minsa.gob.pa/contenido/direccion-nacional-de-farmacia-y-drogas</t>
    </r>
  </si>
  <si>
    <t>MEDC 9 (2038) DTZS/ SADC SARA HT 93: 2017, MEDC 9 (2038) CD2/ SADC SARA HT: 93: 2017 - Railway Safety Management – Human Factors Management., First Edition</t>
  </si>
  <si>
    <t>1.1 This standard provides minimum requirements to RA‟s for the management of HF for employees who undertake safety-related work. It is to read and implemented in conjunction with the relevant national legislation and applicable standards applicable in the country in which the RA operates as well as other SARA safety standards. 1.2 This standard applies to employees who undertake safety-related work as determined by the RA. The RA may expand the scope of HF management to include employees who do not undertake safety-related work.1.3 HF management comprises the following: a) human factors in design (human-system interface); b) physical environmental factors: 1) noise; 2) vibration; 3) lighting; 4) thermal environment; and 5) hazardous substances and agents; and c) organizational and psychological factors: 1) recruitment and selection; 2) training and development; 3) medical surveillance; 4) medication; 5) chronic diseases; 6) fitness for duty; 7) fatigue (shift work, night work and call-outs); 8) substance abuse; 9) pregnancy;10)stress; and 11) employee wellness</t>
  </si>
  <si>
    <r>
      <rPr>
        <sz val="11"/>
        <rFont val="Calibri"/>
      </rPr>
      <t>https://members.wto.org/crnattachments/2023/TBT/TZA/23_09458_00_e.pdf</t>
    </r>
  </si>
  <si>
    <t>MEDC 9 (2036) DTZS/ SADC SARA HT 90: 2017, MEDC 9 (2036) CD2/ SADC SARA HT 90: 2017 – Railway Safety Management – Technical Requirements for Engineering and Operational Standards – General,  Fist Edition</t>
  </si>
  <si>
    <t>1.1 This SADC SARA HT 90 gives the generic technical requirements for engineering and operational systems that form part of a railway safety management system which complies with the SADC SARA HT 90 Regional Safety Policy. 1.2 It is recognized that additional or alternative matters and requirements might need to be considered for each railway application. The level of risk imposed on each operation determines the applicability of each element of the guidelines. 1.3 SADC SARA HT 90 applies to existing, modified or prospective railway operations. The existing railway operations, for which standards have been established, and which, through the implementation of these standards, have been proven to be safe, are deemed to comply with SADC SARA HT 90.</t>
  </si>
  <si>
    <r>
      <rPr>
        <sz val="11"/>
        <rFont val="Calibri"/>
      </rPr>
      <t>https://members.wto.org/crnattachments/2023/TBT/TZA/23_09456_00_e.pdf</t>
    </r>
  </si>
  <si>
    <t>AFDC 30 (1916), Sesame (Sesamum indicum L.) seed — Requirements for certification</t>
  </si>
  <si>
    <t>This Tanzania standard specifies the certification requirements for pre basic, basic, and certified seed of sesame. (Sesamum indicum L.)</t>
  </si>
  <si>
    <r>
      <rPr>
        <sz val="11"/>
        <rFont val="Calibri"/>
      </rPr>
      <t>https://members.wto.org/crnattachments/2023/TBT/TZA/23_09434_00_e.pdf</t>
    </r>
  </si>
  <si>
    <t>AFDC 9 (1530), Limestone for animal feed – Specification</t>
  </si>
  <si>
    <t>This draft Tanzania standard specifies requirements, methods of sampling and test for limestone intended for use as a mineral supplement in animal feeds</t>
  </si>
  <si>
    <r>
      <rPr>
        <sz val="11"/>
        <rFont val="Calibri"/>
      </rPr>
      <t>https://members.wto.org/crnattachments/2023/TBT/TZA/23_09431_00_e.pdf</t>
    </r>
  </si>
  <si>
    <t>AFDC 9 (1687), Blood meal for animal feed – Specification</t>
  </si>
  <si>
    <t>This Tanzania Standard prescribes the requirements, methods of sampling and test for blood meal as protein source in animal feed.</t>
  </si>
  <si>
    <t xml:space="preserve">Prepared or preserved meat, offal or blood (excl. meat or offal of poultry, swine and bovine animals, sausages and similar products, finely homogenised preparations put up for retail sale as infant food or for dietetic purposes, in containers of a net weight of </t>
  </si>
  <si>
    <t>160290 - Prepared or preserved meat, offal or blood (excl. meat or offal of poultry, swine and bovine animals, sausages and similar products, finely homogenised preparations put up for retail sale as infant food or for dietetic purposes, in containers of a net weight of &lt;= 250 g, preparations of liver and meat extracts and juices)</t>
  </si>
  <si>
    <r>
      <rPr>
        <sz val="11"/>
        <rFont val="Calibri"/>
      </rPr>
      <t>https://members.wto.org/crnattachments/2023/TBT/TZA/23_09435_00_e.pdf</t>
    </r>
  </si>
  <si>
    <t>Decree of The Head of Indonesian FDA No. 246 of 2022 on the List of Restricted Drug and Food Materials Importation into The Territory of Indonesia and Drug and Food in the Form of Traditional Drug Materials, Quasi Drug Materials, Cosmetic Materials, And Food Materials Entered into the Territory of Indonesian for Small and Medium Industries</t>
  </si>
  <si>
    <t> This decree is the implementing regulation of Indonesian FDA Regulation No. 26 of 2022 on Supervision of the Importation of Drug and Food Materials into Indonesian Territory.The list of restricted drug and food materials importation into the territory of Indonesia and drug and food in the form of traditional drug materials, quasi drug materials, cosmetic materials, and food materials entered into the territory of Indonesia for small and medium industries in accordance with the harmonized system (HS) code. The importation of those drug and food materials is supervised by the Indonesian FDA through the Border Import Notification Letter and the Post Border Import Notification Letter scheme.This decree also accommodates the importation of Propylene Glycol, Polyethylene Glycol and other pharmaceutical grade solvents such as Butylene glycol and Hydrogenated starch hydrolysate through the Post Border Import Notification Letter scheme.</t>
  </si>
  <si>
    <r>
      <rPr>
        <sz val="11"/>
        <rFont val="Calibri"/>
      </rPr>
      <t>https://members.wto.org/crnattachments/2023/TBT/IDN/23_09449_00_x.pdf</t>
    </r>
  </si>
  <si>
    <t>United Kingdom</t>
  </si>
  <si>
    <t>Draft of the Product Security and Telecommunications Infrastructure (Security Requirements for Relevant Connectable Products) Regulations 2023</t>
  </si>
  <si>
    <t>The draft of the Product Security and Telecommunications Infrastructure (Security Requirements for Relevant Connectable Products) Regulations 2023 supplement Part 1 of the Product Security and Telecommunications Infrastructure Act 2022 as notified to the TBT Committee under symbol G/TBT/N/GBR/44. The draft Regulations set out the UK government’s intended minimum security requirements for manufacturers of consumer connectable products made available to UK consumers. They also include a list of products intended to be excepted from the regulatory regime. The draft Regulations also set out additional administrative provisions relating to statements of compliance, which are required to be provided alongside products. </t>
  </si>
  <si>
    <t>This notification covers consumer connectable products defined as a ‘internet-connectable’ product or a ‘network-connectable’ product. This relates to the HS Code List of Chapter 84 and 85.In scope products include but are not limited to:●     smartphones●     connectable cameras, TVs and speakers●     connectable children’s toys and baby monitors●     connectable safety-relevant products such as smoke detectors and door locks●     Internet of Things base stations and hubs to which multiple devices connect●     wearable connectable fitness trackers●     outdoor leisure products, such as handheld connectable GPS devices that are not wearables●     connectable home automation and alarm systems●     connectable appliances, such as washing machines and fridges●     smart home assistantsLaptops, PCs, medical devices, tablets without a cellular connection, smart charge points and smart metering products are out of scope.</t>
  </si>
  <si>
    <t>84 - NUCLEAR REACTORS, BOILERS, MACHINERY AND MECHANICAL APPLIANCES; PARTS THEREOF; 85 - ELECTRICAL MACHINERY AND EQUIPMENT AND PARTS THEREOF; SOUND RECORDERS AND REPRODUCERS, TELEVISION IMAGE AND SOUND RECORDERS AND REPRODUCERS, AND PARTS AND ACCESSORIES OF SUCH ARTICLES</t>
  </si>
  <si>
    <t>33.050 - Telecommunication terminal equipment</t>
  </si>
  <si>
    <t>Prevention of deceptive practices and consumer protection (TBT)</t>
  </si>
  <si>
    <r>
      <rPr>
        <sz val="11"/>
        <rFont val="Calibri"/>
      </rPr>
      <t>https://members.wto.org/crnattachments/2023/TBT/GBR/23_09463_00_e.pdf
https://members.wto.org/crnattachments/2023/TBT/GBR/23_09463_01_e.pdf</t>
    </r>
  </si>
  <si>
    <t>Copper (Quality Control) Order, 2023</t>
  </si>
  <si>
    <t>74031100 (Cathodes and section of cathodes of refined copper) &amp; 74031300 (Billets of refined copper)</t>
  </si>
  <si>
    <t>740311 - Copper, refined, in the form of cathodes and sections of cathodes; 740313 - Copper, refined, in the form of billets</t>
  </si>
  <si>
    <t>77.120.30 - Copper and copper alloys</t>
  </si>
  <si>
    <t>Prevention of deceptive practices and consumer protection (TBT); Quality requirements (TBT)</t>
  </si>
  <si>
    <r>
      <rPr>
        <sz val="11"/>
        <rFont val="Calibri"/>
      </rPr>
      <t>https://members.wto.org/crnattachments/2023/TBT/IND/23_9365_00_e.pdf</t>
    </r>
  </si>
  <si>
    <t>Greenhouse Gas Emissions Standards for Heavy-Duty Vehicles - Phase 3</t>
  </si>
  <si>
    <t>Notice of proposed rulemaking and notification of public hearing to be held on 2 May and 3 May 2023 - The Environmental Protection Agency (EPA) is proposing to promulgate new GHG standards for heavy-duty highway vehicles starting in model year (MY) 2028 through MY 2032 and to revise certain GHG standards for MY 2027 that were established previously under EPA's Greenhouse Gas Emissions and Fuel Efficiency Standards for Medium- and Heavy-Duty Engines and Vehicles - Phase 2 rule (“HD GHG Phase 2”). This document proposes updates to discrete elements of the Averaging Banking and Trading program, including a proposal to eliminate the last MY year of the HD GHG Phase 2 advanced technology incentive program for certain types of electric highway heavy-duty vehicles. EPA is proposing to add warranty requirements for batteries and other components of zero-emission vehicles and to require customer-facing battery state-of-health monitors for plug-in hybrid and battery electric vehicles. In this document, we are also proposing additional revisions and clarifying and editorial amendments to certain highway heavy-duty vehicle provisions and certain test procedures for heavy-duty engines. Finally, as part of this action, EPA is proposing to revise its regulations addressing preemption of state regulation of new locomotives and new engines used in locomotives.  A two-day virtual public hearing will be held on 2 May and 3 May 2023. An additional session may be held on 4 May 2023, if necessary to accommodate the number of testifiers that sign up to testify. </t>
  </si>
  <si>
    <t>Heavy-Duty Highway Vehicles and Engines; Automobile and Light Duty Motor Vehicles; Zero-Emission Vehicles; Plug-in Hybrid and Battery Electric Vehicles; and Locomotives, New Engines Used in Locomotives; Environmental protection (ICS code(s): 13.020); Air quality (ICS code(s): 13.040); Road vehicles in general (ICS code(s): 43.020); Road vehicle systems (ICS code(s): 43.040); Internal combustion engines for road vehicles (ICS code(s): 43.060); Commercial vehicles (ICS code(s): 43.080); Passenger cars. Caravans and light trailers (ICS code(s): 43.100); Electric road vehicles (ICS code(s): 43.120); Special purpose vehicles (ICS code(s): 43.160); Diagnostic, maintenance and test equipment (ICS code(s): 43.180); Railway engineering in general (ICS code(s): 45.020)</t>
  </si>
  <si>
    <t>13.020 - Environmental protection; 13.040 - Air quality; 43.020 - Road vehicles in general; 43.040 - Road vehicle systems; 43.060 - Internal combustion engines for road vehicles; 43.080 - Commercial vehicles; 43.100 - Passenger cars. Caravans and light trailers; 43.120 - Electric road vehicles; 43.160 - Special purpose vehicles; 43.180 - Diagnostic, maintenance and test equipment; 45.020 - Railway engineering in general</t>
  </si>
  <si>
    <t>Quality requirements (TBT); Protection of the environment (TBT)</t>
  </si>
  <si>
    <r>
      <rPr>
        <sz val="11"/>
        <rFont val="Calibri"/>
      </rPr>
      <t>https://members.wto.org/crnattachments/2023/TBT/USA/23_09384_00_e.pdf</t>
    </r>
  </si>
  <si>
    <t>Nickel (Quality Control) Order, 2023</t>
  </si>
  <si>
    <t>Nickel (Quality Control) Order, 2023.</t>
  </si>
  <si>
    <t>75021000 (Nickel, not alloyed)</t>
  </si>
  <si>
    <t>77.120.40 - Nickel, chromium and their alloys</t>
  </si>
  <si>
    <r>
      <rPr>
        <sz val="11"/>
        <rFont val="Calibri"/>
      </rPr>
      <t>https://members.wto.org/crnattachments/2023/TBT/IND/23_9366_00_e.pdf</t>
    </r>
  </si>
  <si>
    <t>Aluminium and Aluminium Alloys (Quality Control) Order, 2023</t>
  </si>
  <si>
    <t>Aluminium and Aluminium Alloy Quality Control Order (2023)</t>
  </si>
  <si>
    <t>76011010 (Aluminium ingots – not alloyed) &amp; 76012010 (Aluminium ingots – alloyed)</t>
  </si>
  <si>
    <t>760110 - Aluminium, not alloyed, unwrought</t>
  </si>
  <si>
    <t>77.120.10 - Aluminium and aluminium alloys</t>
  </si>
  <si>
    <r>
      <rPr>
        <sz val="11"/>
        <rFont val="Calibri"/>
      </rPr>
      <t>https://members.wto.org/crnattachments/2023/TBT/IND/23_9364_00_e.pdf</t>
    </r>
  </si>
  <si>
    <t>Proposal P1028 Infant Formula – 2nd Call For Submissions  (505 pages, in English)</t>
  </si>
  <si>
    <t>Proposal P1028 proposes to amend the Australia New Zealand Food Standards Code (the Code) to ensure that infant formula products are safe and suitable while also taking account of the latest scientific evidence, market developments, changes in the international regulatory context, and revised Australian and New Zealand policy guidance. The proposed draft variation to the Code will amend infant formula regulation. Relevant aspects include:-      Re-drafting of Standard 2.9.1 and related provisions in Schedule 29 to reflect the differing requirements for subcategories of infant formula products (infant formula, follow-on formula and special medical purpose products for infants (SMPPi);-      Revised nutrient composition values;-      Revised permissions for food additives, contaminants and processing aids;-      Addition of a definition for SMPPi, and associated revisions on nutrient composition, restriction of sale and standalone labelling permissions reflective of Standard 2.9.5 - Foods for Special Medial Purpose (FSMP) -      Amendments and new provisions regarding safety-related labelling (including directions for use and storage, warning statements and age-related statements), provision of information (including nutrition information, stage labelling and a prohibition of proxy advertising), and labelling for SMPPi.-      Amendments to clarify the requirements for novel foods when added to infant formula products. A five year transition period, inclusive of stock-in-trade, is proposed.</t>
  </si>
  <si>
    <t>Infant formula products for sale in Australia and New Zealand, including under HS 190110</t>
  </si>
  <si>
    <t>190110 - Food preparations for infant use, put up for retail sale, of flour, groats, meal, starch or malt extract, not containing cocoa or containing &lt; 40% by weight of cocoa calculated on a totally defatted basis, n.e.s. and of milk, sour cream, whey, yogurt, kephir or similar goods of heading 0401 to 0404, not containing cocoa or containing &lt; 5% by weight of cocoa calculated on a totally defatted basis, n.e.s.</t>
  </si>
  <si>
    <t>Low Emission Vehicle Program </t>
  </si>
  <si>
    <t>Proposed rule - The purpose of this action is to amend 7 DE Admin. Code 1140, to update the adoption by reference of California's Advanced Clean Cars II low emission vehicle and greenhouse gas standards and add the requirements for zero emitting vehicles for model year 2027 and beyond.</t>
  </si>
  <si>
    <t>Low emission vehicle program; Environmental protection (ICS code(s): 13.020); Air quality (ICS code(s): 13.040); Road vehicle systems (ICS code(s): 43.040)</t>
  </si>
  <si>
    <t>13.020 - Environmental protection; 13.040 - Air quality; 43.040 - Road vehicle systems</t>
  </si>
  <si>
    <r>
      <rPr>
        <sz val="11"/>
        <rFont val="Calibri"/>
      </rPr>
      <t>https://members.wto.org/crnattachments/2023/TBT/USA/23_9367_00_e.pdf</t>
    </r>
  </si>
  <si>
    <t xml:space="preserve">_x000D_
DGS IG 1: 2023 - National Implementation Guide for GS ARS 1000 — Part 1: Requirements for Cocoa Farmer as an Entity/Farmer Group/ Farmer Cooperative — Management Systems and Performance_x000D_
</t>
  </si>
  <si>
    <t>The purpose of this document is for use as a guideline for establishing and implementing a cocoa farming management system that ensures production of sustainable and traceable cocoa beans. It also gives guidance to certification bodies and scheme owners on implementing a certification scheme and auditing the cocoa farm management system to ensure compliance to regulatory and other quality requirements. </t>
  </si>
  <si>
    <t>Cocoa</t>
  </si>
  <si>
    <t>180100 - Cocoa beans, whole or broken, raw or roasted</t>
  </si>
  <si>
    <t>67.140.30 - Cocoa</t>
  </si>
  <si>
    <t>Prevention of deceptive practices and consumer protection (TBT); Quality requirements (TBT); Protection of the environment (TBT)</t>
  </si>
  <si>
    <r>
      <rPr>
        <sz val="11"/>
        <rFont val="Calibri"/>
      </rPr>
      <t>https://members.wto.org/crnattachments/2023/TBT/GHA/23_9346_00_e.pdf</t>
    </r>
  </si>
  <si>
    <t xml:space="preserve">_x000D_
DGS IG 2: 2023 - National Implementation Guide for GS ARS 1000 — Part 2: Requirements for Cocoa Quality and Traceability_x000D_
</t>
  </si>
  <si>
    <t>The purpose of this document is for use as a guideline for establishing and implementing a cocoa farming management system that ensures production of sustainable and traceable cocoa beans. It also gives guidance to certification bodies and scheme owners on implementing a certification scheme and auditing the cocoa farm management system to ensure compliance to regulatory and other quality requirements</t>
  </si>
  <si>
    <r>
      <rPr>
        <sz val="11"/>
        <rFont val="Calibri"/>
      </rPr>
      <t>https://members.wto.org/crnattachments/2023/TBT/GHA/23_9347_00_e.pdf</t>
    </r>
  </si>
  <si>
    <t xml:space="preserve">_x000D_
DGS IG 3: 2023 -National Implementation Guide for GS ARS 1000 — Part 3: Requirements for Cocoa Certification Schemes_x000D_
</t>
  </si>
  <si>
    <r>
      <rPr>
        <sz val="11"/>
        <rFont val="Calibri"/>
      </rPr>
      <t>https://members.wto.org/crnattachments/2023/TBT/GHA/23_9348_00_e.pdf</t>
    </r>
  </si>
  <si>
    <t>TRÆ OG TRÆVARER; TRÆKUL (HS-kode(r): 44); Træ, savstammer og savet træ (ICS-kode(r): 79.040), Træpæle, tværarme, blokke</t>
  </si>
  <si>
    <t>Kobbermalm og koncentrater. (HS-kode(r): 2603); Chrommalme og koncentrater. (HS-kode(r): 2610); Arsen (HS-kode(r): 280480); Chrommalme (ICS-kode(r): 73.060.30); Kobberprodukter (ICS-kode(r): 77.150.30)</t>
  </si>
  <si>
    <t>Lægemidler</t>
  </si>
  <si>
    <t>Behandlet med maling, pletter, creosot eller andre konserveringsmidler: (HS-kode(r): 44031); Træbeskyttende kemikalier (ICS-kode(r): 71.100.50)</t>
  </si>
  <si>
    <t>GUMMIER, HARPIKS OG ANDRE grøntsagssafter og -ekstrakter (HS-kode(r): 13); MINERALBRÆNDSTOF, MINERALOLIER OG DESTILLATIONSPRODUKTER; BITUMINØSE STOFFER; MINERALVOKS (HS-kode(r): 27); KUNSTVÆRKER, SAMLERSMYKKER OG ANTIK (HS-kode(r): 97)</t>
  </si>
  <si>
    <t>PLAST OG VARER DERAF (HS-kode(r): 39); Gummi- og plastindustrien (ICS-kode(r): 83)</t>
  </si>
  <si>
    <t>Hygiejniske eller farmaceutiske artikler, inkl. patter, af vulkaniseret gummi (ekskl. hårdgummi), med eller uden beslag af hårdgummi, i.a.n. (ekskl. svangerskabsforebyggende midler og beklædningsgenstande og tilbehør til beklædning, inkl. handsker, til alle formål) (HS-kode(r): 401490); Andre gummi- og plastprodukter (ICS-kode(r): 83.140.99); Gummisutter; brystvorte; sutteflaske</t>
  </si>
  <si>
    <t>PLAST OG VARER DERAF (HS-kode(r): 39); Andre gummi- og plastprodukter (ICS-kode(r): 83.140.99); Plast monoblok stol</t>
  </si>
  <si>
    <t>Legetøj</t>
  </si>
  <si>
    <t xml:space="preserve">Hygiejniske eller farmaceutiske artikler, Andre gummi- og plastprodukter </t>
  </si>
  <si>
    <t xml:space="preserve">PLAST OG VARER DERAF (HS-kode(r): 39); Andre gummi- og plastprodukter </t>
  </si>
  <si>
    <t>Forme til gummi eller plast (bortset fra injektions- eller kompressionstyper) (HS-kode(r): 848079); Stationære beholdere og tanke (ICS-kode(r): 23.020.10); vandbeholder</t>
  </si>
  <si>
    <t>Miljø. Sundhedsbeskyttelse. Sikkerhed (ICS-kode(r): 13); Elektronik (ICS-kode(r): 31)</t>
  </si>
  <si>
    <t>Mælk og mælkeprodukter generelt</t>
  </si>
  <si>
    <t xml:space="preserve">Hygiejniske eller farmaceutiske artikler,  Andre gummi- og plastprodukter </t>
  </si>
  <si>
    <t>Forme til gummi eller plast (bortset fra injektions- eller kompressionstyper); Stationære beholdere og tanke (ICS-kode(r): 23.020.10); vandbeholder</t>
  </si>
  <si>
    <t>Alle produkter</t>
  </si>
  <si>
    <t>Veterinærmedicin</t>
  </si>
  <si>
    <t>Veje, vejbygningsmaterialer og produkter</t>
  </si>
  <si>
    <t>Hydrochlorfluorcarbon-baserede klimaanlæg</t>
  </si>
  <si>
    <t>Flydende brændstoffer (ICS-kode(r): 75.160.20)</t>
  </si>
  <si>
    <t>Træ i rå, behandlet med maling, bejdser, creosot eller andre konserveringsmidler (undtagen groft træ til spadserestokke, paraplyer, værktøjsskafter og lignende; træ i form af jernbanesveller; træ skåret i brædder eller bjælker mv. .) (HS-kode(r): 440310); Træbeskyttende kemikalier (ICS-kode(r): 71.100.50)</t>
  </si>
  <si>
    <t>Korn, bælgfrugter og afledte produkter (ICS-kode(r): 67.060)</t>
  </si>
  <si>
    <t>Fliseklæber til marmor, granit, keramik og porcelæn</t>
  </si>
  <si>
    <t>Byggematerialer generelt (ICS-kode(r): 91.100.01)</t>
  </si>
  <si>
    <t>Giftige kemiske stoffer; Miljøbeskyttelse (ICS-kode(r): 13.020); Produktion i den kemiske industri (ICS-kode(r): 71.020); Produkter fra den kemiske industri (ICS-kode(r): 71.100)</t>
  </si>
  <si>
    <t>Diverse stålprodukter</t>
  </si>
  <si>
    <t>Sundhedsteknologi (ICS-kode(r): 11)</t>
  </si>
  <si>
    <t>Udstyr til udendørs brug (rengøringsudstyr, entreprenørudstyr, haveudstyr, læsse- og løfteudstyr, kraftgeneratorer og køleudstyr, pumpe- og sugeudstyr, snescootere og snestrimmere, udstyr til indsamling, behandling og genbrug af affald), der er opført i artikel 12 og 13 og defineret i bilag I til direktivet.</t>
  </si>
  <si>
    <t>Dørbeslag</t>
  </si>
  <si>
    <t>Fødevareteknologi (ICS-kode(r): 67)</t>
  </si>
  <si>
    <t>Håndværktøj.</t>
  </si>
  <si>
    <t>Solar DC-kabel og brandoverlevelseskabel.</t>
  </si>
  <si>
    <t>Farmaceutik (ICS-kode(r): 11.120)</t>
  </si>
  <si>
    <t xml:space="preserve">Frysere </t>
  </si>
  <si>
    <t>Erstatningskølemidler; kommerciel og industriel køling; kommercielle køleapparater og kommercielle ismaskiner; Miljøbeskyttelse (ICS-kode(r): 13.020); Køleteknologi (ICS-kode(r): 27.200); Produktion i den kemiske industri (ICS-kode(r): 71.020); Produkter fra den kemiske industri (ICS-kode(r): 71.100); Kommercielle køleapparater (ICS-kode(r): 97.130.20); Sportsfaciliteter (ICS-kode(r): 97.220.10)</t>
  </si>
  <si>
    <t>Jomfruolivenolie og fraktioner deraf fremstillet af oliventræets frugt udelukkende ved mekaniske eller andre fysiske midler under forhold, der ikke fører til forringelse af olien (HS-kode(r): 150910)</t>
  </si>
  <si>
    <t>Udvikling af tekniske standarder</t>
  </si>
  <si>
    <t>Små terrængående motorer; forureningskontrol; Miljøbeskyttelse (ICS-kode(r): 13.020); Luftkvalitet (ICS-kode(r): 13.040); Kompressorer og pneumatiske maskiner (ICS-kode(r): 23.140); Motorer (ICS-kode(r): 29.160.30)</t>
  </si>
  <si>
    <t>Trådløst kraftoverførselsudstyr til elektriske køretøjer og elektriske transportanordninger</t>
  </si>
  <si>
    <t>Drivhusgas udledning; nye, modificerede og rekonstruerede fossile brændselsfyrede elektriske generatorenheder; Miljøbeskyttelse (ICS-kode(r): 13.020); Luftkvalitet (ICS-kode(r): 13.040); Gas- og dampturbiner. Dampmaskiner (ICS-kode(r): 27.040); Roterende maskineri (ICS-kode(r): 29.160)</t>
  </si>
  <si>
    <t>Trådløst kraftoverførselsudstyr til elektriske køretøjer</t>
  </si>
  <si>
    <t>Marine sikkerhedsudstyr; Kvalitet (ICS-kode(r): 03.120); Beskyttelse mod brand (ICS-kode(r): 13.220); Beskyttelsesudstyr (ICS-kode(r): 13.340); Skibsbygning og marine strukturer generelt (ICS-kode(r): 47.020)</t>
  </si>
  <si>
    <t>S-metolachlor (pesticidaktivt stof)</t>
  </si>
  <si>
    <t>Taconite jernmalm forarbejdning emissioner; Miljøbeskyttelse (ICS-kode(r): 13.020); Luftkvalitet (ICS-kode(r): 13.040); Mineudstyr (ICS-kode(r): 73.100); Udstyr til forarbejdning af mineraler (ICS-kode(r): 73.120)</t>
  </si>
  <si>
    <t>Støbejernsprodukter</t>
  </si>
  <si>
    <t>Sikkerhedsrelaterede aktuatorer; Testbetingelser og -procedurer generelt (ICS-kode(r): 19.020); Karakteristika og design af maskiner, apparater, udstyr (ICS-kode(r): 21.020); Atomkraftværker. Sikkerhed (ICS-kode(r): 27.120.20); Elektrisk tilbehør (ICS-kode(r): 29.120)</t>
  </si>
  <si>
    <t>SPISELIGE GRØNTSAGER OG VISSE RØDDER OG KNOLDE (HS-kode(r): 07); Generelt. Terminologi. Standardisering. Dokumentation (ICS-kode(r): 01); Arbejdssikkerhed. Industriel hygiejne (ICS-kode(r): 13.100); Fødevareteknologi (ICS-kode(r): 67)</t>
  </si>
  <si>
    <t>Digitale trådløse telefoner</t>
  </si>
  <si>
    <t>Telekommunikation</t>
  </si>
  <si>
    <t>Marineudstyr (herunder bl.a. redningsmidler, udstyr til forebyggelse af forurening, brandsikringsudstyr, navigationsudstyr, radiokommunikationsudstyr).</t>
  </si>
  <si>
    <t>Mobilt telekommunikationsradioudstyr til LTE</t>
  </si>
  <si>
    <t>Smøremidler</t>
  </si>
  <si>
    <t>Beton- og betonprodukter</t>
  </si>
  <si>
    <t>Madvarer</t>
  </si>
  <si>
    <t>Gødning (HS: 3101)</t>
  </si>
  <si>
    <t>Gasrørledning lækage sporingsudstyr; gasdistribution, opsamling og transmissionsrørledninger; Rørledningskomponenter og rørledninger (ICS-kode(r): 23.040); Ventiler (ICS-kode(r): 23.060); Udstyr til olie- og naturgasindustrien (ICS-kode(r): 75.180); Gasforsyningssystemer (ICS-kode(r): 91.140.40)</t>
  </si>
  <si>
    <t>Kosmetik</t>
  </si>
  <si>
    <t>Kraftværker generelt (ICS-kode(r): 27.100)</t>
  </si>
  <si>
    <t>Elektriske køretøjer</t>
  </si>
  <si>
    <t>EMBALLAGE OG DISTRIBUTION AF VARER (ICS-kode(r): 55)</t>
  </si>
  <si>
    <t>Sække. Tasker (ICS-kode(r): 55.080)</t>
  </si>
  <si>
    <t>Byggesand fra naturlige kilder</t>
  </si>
  <si>
    <t>Lette køretøjer, herunder køretøjer under HS8703; Tunge køretøjer, inklusive dem under HS8704; Motorcykler og knallerter inklusive dem under HS8711; Specialmotorkøretøjer HS8705; Køretøjer til handicappede personer, herunder køretøjer under HS8713</t>
  </si>
  <si>
    <t>Kobber produkter</t>
  </si>
  <si>
    <t>Biocidholdige produkter og behandlede artikler behandlet med eller indeholdende biocidholdige produkter</t>
  </si>
  <si>
    <t>Træbaserede plader - Blokplader, prælaminerede spånplader af træ og andet lignocellulosemateriale, spånplader af træ og andre lignocellulosematerialer (medium tæthed) til generelle formål, medium densitet fiberplader til generelle formål, Finerede spånplader</t>
  </si>
  <si>
    <t>Elektriske apparater</t>
  </si>
  <si>
    <t>Lægemiddel</t>
  </si>
  <si>
    <t>Sundhedsydelser generelt</t>
  </si>
  <si>
    <t>Nikotinposer uden tobak</t>
  </si>
  <si>
    <t>Legetøjslignende imiterede skydevåben; Sikkerhed i hjemmet (ICS-kode(r): 13.120); Legetøj (ICS-kode(r): 97.200.50)</t>
  </si>
  <si>
    <t>Glas- eller metalpudser, også i form af papir, vat, filt, fiberdug, celleplast eller cellegummi, imprægneret, overtrukket eller overtrukket med sådanne præparater (HS-kode(r): 340590); Overfladeaktive stoffer (ICS-kode(r): 71.100.40)</t>
  </si>
  <si>
    <t>Vejkøretøjer generelt (ICS-kode(r): 43.020)</t>
  </si>
  <si>
    <t>Loddetråd</t>
  </si>
  <si>
    <t>Ethylen produktion; Miljøbeskyttelse (ICS-kode(r): 13.020); Luftkvalitet (ICS-kode(r): 13.040); Produktion i den kemiske industri (ICS-kode(r): 71.020); Organiske kemikalier (ICS-kode(r): 71.080); Produkter fra den kemiske industri (ICS-kode(r): 71.100)</t>
  </si>
  <si>
    <t>Syntetisk organisk kemisk fremstilling; polymerer og harpikser; Miljøbeskyttelse (ICS-kode(r): 13.020); Luftkvalitet (ICS-kode(r): 13.040); Produktion i den kemiske industri (ICS-kode(r): 71.020); Organiske kemikalier (ICS-kode(r): 71.080); Produkter fra den kemiske industri (ICS-kode(r): 71.100)</t>
  </si>
  <si>
    <t>Produkter uden tilsigtet medicinsk formål opført i bilag XVI til forordning (EU) 2017/745 om medicinsk udstyr.</t>
  </si>
  <si>
    <t>SÆBE, ORGANISKE OVERFLADEAKTIVE MIDLER, VASKEMIDLER, SMØREPRÆPARAT, KUNSTIG VOKKS, TILBEREDT VOKS, POLIER- ELLER SKUREPREPARAT, STEARIN OG LIGNENDE ARTIKLER, MODELLERINGSPASTAER, 'PREPARATIONSPASTA', 'PREPARATIONSVAKSDEN' HS-kode(r ): 34); Overfladeaktive stoffer (ICS-kode(r): 71.100.40)</t>
  </si>
  <si>
    <t>Ost og ostemasse (HS-kode(r): 0406); Mælk og mejeriprodukter (ICS-kode(r): 67.100)</t>
  </si>
  <si>
    <t>Radiohøjdemåler tolerante fly; Kvalitet (ICS-kode(r): 03.120); Radiokommunikation (ICS-kode(r): 33.060); Elektromagnetisk kompatibilitet (EMC) (ICS-kode(r): 33.100); Luftfartøjer og rumfartøjer generelt (ICS-kode(r): 49.020)</t>
  </si>
  <si>
    <t>Antændelighed af madrasser og madrasser; Madrasstøtter (ekskl. fjederinteriør til sæder); sengetøj og lignende møbler, f.eks. madrasser, dyner, edderdunsdyner, puder, puffer og puder, forsynet med fjedre eller fyldte eller indvendigt fyldte med ethvert materiale eller af cellegummi eller plast, også overtrukket (undtagen pneumatiske eller vandmadrasser og -puder, tæpper og betræk) (HS) kode(r): 9404); Beskyttelse mod brand (ICS-kode(r): 13.220); Coatede stoffer (ICS-kode(r): 59.080.40); Møbler (ICS-kode(r): 97.140); Boligtekstiler. Linned (ICS-kode(r): 97.160)</t>
  </si>
  <si>
    <t>Mælk og fløde, koncentreret eller tilsat sukker eller andre sødemidler (HS-kode(r): 0402); Mælk og mejeriprodukter (ICS-kode(r): 67.100)</t>
  </si>
  <si>
    <t>Lette erhvervskøretøjer og klasse 2b og 3 ("mellemstore") køretøjer; Multi-forurenende emissioner; Kvalitet (ICS-kode(r): 03.120); Miljøbeskyttelse (ICS-kode(r): 13.020); Luftkvalitet (ICS-kode(r): 13.040); Vejkøretøjssystemer (ICS-kode(r): 43.040); Brændstofsystemer (ICS-kode(r): 43.060.40); Elektriske vejkøretøjer (ICS-kode(r): 43.120)</t>
  </si>
  <si>
    <t>Fødevarer</t>
  </si>
  <si>
    <t>Knækbrød (HS-kode(r): 190510); Korn, bælgfrugter og afledte produkter (ICS-kode(r): 67.060)</t>
  </si>
  <si>
    <t>Telekommunikation (ICS 33.170)</t>
  </si>
  <si>
    <t>Motorkøretøjer (HS: 8702, 8703, 8704)</t>
  </si>
  <si>
    <t>Veje, vejbygningsmaterialer og produkter.</t>
  </si>
  <si>
    <t>Køkkengrej og redskaber</t>
  </si>
  <si>
    <t>Tobaksvarer</t>
  </si>
  <si>
    <t>Rugeæg og kyllinger af fjerkræ</t>
  </si>
  <si>
    <t>Husholdningsgasovne til brug med naturgas i rør</t>
  </si>
  <si>
    <t>Ildslukkere</t>
  </si>
  <si>
    <t>Fiskeri, akvatiske bioressourcer og akvakultur</t>
  </si>
  <si>
    <t>Biologisk sikkerhed</t>
  </si>
  <si>
    <t>Emballage og emballageaffald</t>
  </si>
  <si>
    <t>Friske eller tørrede hasselnødder eller filberter "Corylus spp.", afskallede (HS-kode(r): 080222); Oliefrø (ICS-kode(r): 67.200.20)</t>
  </si>
  <si>
    <t>Lynbeskyttelse af atomkraftværker; Arbejdssikkerhed. Industriel hygiejne (ICS-kode(r): 13.100); Ulykkes- og katastrofekontrol (ICS-kode(r): 13.200); Atomkraftværker. Sikkerhed (ICS-kode(r): 27.120.20)</t>
  </si>
  <si>
    <t>LOKOMOTIVER, RULLENDE MATERIEL OG DELE DERTAF JERNBANNE ELLER SPORVEJE; JERNBANE- ELLER SPORVEJESINORDNINGER OG TILBEHØR SAMT DELE DERTIL; MEKANISK (HUN ELEKTROMEKANISK) TRAFIKSIGNALINGSUDSTYR AF ALLE ART (HS-kode(r): 86); Jernbaneteknik generelt (ICS-kode(r): 45.020)</t>
  </si>
  <si>
    <t>Kvalitetssikringsprogramkriterier (design og konstruktion) af atomkraftværker og brændstofoparbejdningsanlæg; Kvalitet (ICS-kode(r): 03.120); Nuklear energiteknik (ICS-kode(r): 27.120)</t>
  </si>
  <si>
    <t>Plantedyrkning (ICS-kode(r): 65.020.20)</t>
  </si>
  <si>
    <t>Lægemiddelmaterialer, traditionelle lægemiddelmaterialer, kosmetiske materialer, sundhedstilskudsmaterialer, fødevarematerialer.</t>
  </si>
  <si>
    <t>Methylenchlorid (dichlormethan); Miljøbeskyttelse (ICS-kode(r): 13.020); Beskyttelse mod farligt gods (ICS-kode(r): 13.300); Produktion i den kemiske industri (ICS-kode(r): 71.020); Produkter fra den kemiske industri (ICS-kode(r): 71.100)</t>
  </si>
  <si>
    <t>Tilberedninger af den art, der anvendes til dyrefoder (undtagen hunde- eller kattefoder i detailsalg) (HS-kode(r): 230990); Dyrefoder (ICS-kode(r): 65.120)</t>
  </si>
  <si>
    <t>KØD OG SPISELIGT KØDSLAGTE (HS-kode(r): 02); Processer i fødevareindustrien (ICS-kode(r): 67.020)</t>
  </si>
  <si>
    <t>Lægemiddel, traditionelt lægemiddel, kosmetik, sundhedstilskud, forarbejdet mad.</t>
  </si>
  <si>
    <t>Konstruktioner og dele af konstruktioner, af jern eller stål, n.e.s. (undtagen broer og broprofiler, tårne og gittermaster, døre og vinduer og deres karme, dørtærskler, rekvisitter og lignende udstyr til stilladser, skodder, afstivninger eller grubestøtter) (HS-kode(r): 730890); Metalstrukturer (ICS-kode(r): 91.080.10)</t>
  </si>
  <si>
    <t>Andre olieholdige frø og frugter, også knuste (undtagen spiselige nødder, oliven, sojabønner, jordnødder, kopra-, hør-, raps- eller rapsfrø og solsikkefrø) (HS-kode(r): 1207); Oliefrø (ICS-kode(r): 67.200.20)</t>
  </si>
  <si>
    <t>Stålwire, ståltove og ledkæder (ICS-kode(r): 77.140.65)</t>
  </si>
  <si>
    <t>Takstkode: 2106.90.62.00.90</t>
  </si>
  <si>
    <t>Hospitalsudstyr</t>
  </si>
  <si>
    <t>Tilberedte eller konserverede kød, slagteaffald eller blod (undtagen kød eller slagteaffald af fjerkræ, svin og kvæg, pølser og lignende produkter, fint homogeniserede tilberedninger i detailsalg som spædbørnsmad eller til diætetiske formål, i beholdere med en nettovægt på</t>
  </si>
  <si>
    <t>Heavy-Duty motorvejskøretøjer og motorer; Automobiler og lette erhvervskøretøjer; Nulemissionskøretøjer; Plug-in hybrid og batteri elektriske køretøjer; og lokomotiver, nye motorer brugt i lokomotiver; Miljøbeskyttelse (ICS-kode(r): 13.020); Luftkvalitet (ICS-kode(r): 13.040); Vejkøretøjer generelt (ICS-kode(r): 43.020); Vejkøretøjssystemer (ICS-kode(r): 43.040); Forbrændingsmotorer til vejkøretøjer (ICS-kode(r): 43.060); Erhvervskøretøjer (ICS-kode(r): 43.080); Personbiler. Campingvogne og lette trailere (ICS-kode(r): 43.100); Elektriske vejkøretøjer (ICS-kode(r): 43.120); Specielle køretøjer (ICS-kode(r): 43.160); Diagnose-, vedligeholdelses- og testudstyr (ICS-kode(r): 43.180); Jernbaneteknik generelt (ICS-kode(r): 45.020)</t>
  </si>
  <si>
    <t>Modermælkserstatningsprodukter til salg i Australien og New Zealand, herunder under HS 190110</t>
  </si>
  <si>
    <t>Lavemissions-program for køretøjer; Miljøbeskyttelse (ICS-kode(r): 13.020); Luftkvalitet (ICS-kode(r): 13.040); Vejkøretøjssystemer (ICS-kode(r): 43.040)</t>
  </si>
  <si>
    <t>Kakao</t>
  </si>
  <si>
    <t>Nikkel, ikke legeret</t>
  </si>
  <si>
    <t xml:space="preserve">Aluminium barrer </t>
  </si>
  <si>
    <t>Stationære beholdere og tanke (ICS-kode(r): 23.020.10)</t>
  </si>
  <si>
    <t>Katoder og sektion af katoder af raffineret kobber &amp; 74031300 (Billets af raffineret kobber)</t>
  </si>
  <si>
    <t>Emne</t>
  </si>
  <si>
    <t xml:space="preserve">Produkter, der kan tilsluttes forbrugere, defineret som et 'internet-tilslutbart' produkt eller et 'netværkstilslutbart' produkt. </t>
  </si>
  <si>
    <t>Brød, wienerbrød, kager, kiks og andet bagværk, også med indhold af kakao; nadveroblater, tomme oblatkapsler af den art, der er egnet til farmaceutisk brug, forseglingsvafler, rispapir og lignende produkter (undtagen knækbrød, honningkager og lignende, søde kiks, vafler, ikke nævnte vafler, tvebakker, ristet brød og lignende ristede produkter)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</si>
</sst>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name val="Calibri"/>
    </font>
    <font>
      <b/>
      <sz val="1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wrapText="1"/>
    </xf>
    <xf numFmtId="14" fontId="0" fillId="0" borderId="0" xfId="0" applyNumberFormat="1"/>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1" fillId="0" borderId="0" xfId="0" applyFont="1" applyAlignment="1">
      <alignment horizontal="left" vertical="center" wrapText="1"/>
    </xf>
    <xf numFmtId="14" fontId="1" fillId="0" borderId="0" xfId="0" applyNumberFormat="1" applyFont="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08"/>
  <sheetViews>
    <sheetView tabSelected="1" workbookViewId="0">
      <pane ySplit="1" topLeftCell="A2" activePane="bottomLeft" state="frozen"/>
      <selection pane="bottomLeft" activeCell="D3" sqref="D3"/>
    </sheetView>
  </sheetViews>
  <sheetFormatPr defaultRowHeight="100.05" customHeight="1"/>
  <cols>
    <col min="1" max="1" width="45.109375" style="5" customWidth="1"/>
    <col min="2" max="2" width="7.109375" style="2" hidden="1" customWidth="1"/>
    <col min="3" max="3" width="34.5546875" style="1" hidden="1" customWidth="1"/>
    <col min="4" max="4" width="37.88671875" customWidth="1"/>
    <col min="5" max="5" width="30" customWidth="1"/>
    <col min="6" max="7" width="100" style="1" customWidth="1"/>
    <col min="9" max="9" width="40" customWidth="1"/>
    <col min="10" max="13" width="100" customWidth="1"/>
    <col min="14" max="14" width="30" style="2" customWidth="1"/>
    <col min="15" max="19" width="100" customWidth="1"/>
  </cols>
  <sheetData>
    <row r="1" spans="1:19" s="9" customFormat="1" ht="100.05" customHeight="1">
      <c r="A1" s="6" t="s">
        <v>964</v>
      </c>
      <c r="B1" s="7" t="s">
        <v>1</v>
      </c>
      <c r="C1" s="6" t="s">
        <v>5</v>
      </c>
      <c r="D1" s="8" t="s">
        <v>2</v>
      </c>
      <c r="E1" s="8" t="s">
        <v>0</v>
      </c>
      <c r="F1" s="6" t="s">
        <v>3</v>
      </c>
      <c r="G1" s="6" t="s">
        <v>4</v>
      </c>
      <c r="I1" s="8" t="s">
        <v>6</v>
      </c>
      <c r="J1" s="8" t="s">
        <v>7</v>
      </c>
      <c r="K1" s="8" t="s">
        <v>8</v>
      </c>
      <c r="L1" s="8" t="s">
        <v>9</v>
      </c>
      <c r="M1" s="8" t="s">
        <v>10</v>
      </c>
      <c r="N1" s="7" t="s">
        <v>11</v>
      </c>
      <c r="O1" s="8" t="s">
        <v>12</v>
      </c>
      <c r="P1" s="8" t="s">
        <v>13</v>
      </c>
      <c r="Q1" s="8" t="s">
        <v>14</v>
      </c>
      <c r="R1" s="8" t="s">
        <v>15</v>
      </c>
      <c r="S1" s="8" t="s">
        <v>16</v>
      </c>
    </row>
    <row r="2" spans="1:19" ht="100.05" customHeight="1">
      <c r="A2" s="5" t="s">
        <v>859</v>
      </c>
      <c r="B2" s="4">
        <v>45077</v>
      </c>
      <c r="C2" s="5" t="s">
        <v>122</v>
      </c>
      <c r="D2" s="3" t="str">
        <f>HYPERLINK("https://www.epingalert.org/en/Search?viewData= G/TBT/N/EU/984"," G/TBT/N/EU/984")</f>
        <v xml:space="preserve"> G/TBT/N/EU/984</v>
      </c>
      <c r="E2" s="3" t="s">
        <v>119</v>
      </c>
      <c r="F2" s="5" t="s">
        <v>120</v>
      </c>
      <c r="G2" s="5" t="s">
        <v>121</v>
      </c>
      <c r="I2" s="3" t="s">
        <v>21</v>
      </c>
      <c r="J2" s="3" t="s">
        <v>22</v>
      </c>
      <c r="K2" s="3" t="s">
        <v>23</v>
      </c>
      <c r="L2" s="3" t="s">
        <v>24</v>
      </c>
      <c r="M2" s="3"/>
      <c r="N2" s="4">
        <v>45137</v>
      </c>
      <c r="O2" s="3" t="s">
        <v>25</v>
      </c>
      <c r="P2" s="5" t="s">
        <v>26</v>
      </c>
      <c r="Q2" s="3" t="str">
        <f>HYPERLINK("https://docs.wto.org/imrd/directdoc.asp?DDFDocuments/t/G/TBTN23/BDI362.DOCX", "https://docs.wto.org/imrd/directdoc.asp?DDFDocuments/t/G/TBTN23/BDI362.DOCX")</f>
        <v>https://docs.wto.org/imrd/directdoc.asp?DDFDocuments/t/G/TBTN23/BDI362.DOCX</v>
      </c>
      <c r="R2" s="3"/>
      <c r="S2" s="3"/>
    </row>
    <row r="3" spans="1:19" ht="100.05" customHeight="1">
      <c r="A3" s="5" t="s">
        <v>961</v>
      </c>
      <c r="B3" s="4">
        <v>45048</v>
      </c>
      <c r="C3" s="5" t="s">
        <v>818</v>
      </c>
      <c r="D3" s="3" t="str">
        <f>HYPERLINK("https://www.epingalert.org/en/Search?viewData= G/TBT/N/IND/255"," G/TBT/N/IND/255")</f>
        <v xml:space="preserve"> G/TBT/N/IND/255</v>
      </c>
      <c r="E3" s="3" t="s">
        <v>209</v>
      </c>
      <c r="F3" s="5" t="s">
        <v>816</v>
      </c>
      <c r="G3" s="5" t="s">
        <v>817</v>
      </c>
      <c r="I3" s="3" t="s">
        <v>21</v>
      </c>
      <c r="J3" s="3" t="s">
        <v>22</v>
      </c>
      <c r="K3" s="3" t="s">
        <v>28</v>
      </c>
      <c r="L3" s="3" t="s">
        <v>24</v>
      </c>
      <c r="M3" s="3"/>
      <c r="N3" s="4">
        <v>45137</v>
      </c>
      <c r="O3" s="3" t="s">
        <v>25</v>
      </c>
      <c r="P3" s="5" t="s">
        <v>26</v>
      </c>
      <c r="Q3" s="3" t="str">
        <f>HYPERLINK("https://docs.wto.org/imrd/directdoc.asp?DDFDocuments/t/G/TBTN23/BDI362.DOCX", "https://docs.wto.org/imrd/directdoc.asp?DDFDocuments/t/G/TBTN23/BDI362.DOCX")</f>
        <v>https://docs.wto.org/imrd/directdoc.asp?DDFDocuments/t/G/TBTN23/BDI362.DOCX</v>
      </c>
      <c r="R3" s="3"/>
      <c r="S3" s="3"/>
    </row>
    <row r="4" spans="1:19" ht="100.05" customHeight="1">
      <c r="A4" s="5" t="s">
        <v>951</v>
      </c>
      <c r="B4" s="4">
        <v>45050</v>
      </c>
      <c r="C4" s="5" t="s">
        <v>748</v>
      </c>
      <c r="D4" s="3" t="str">
        <f>HYPERLINK("https://www.epingalert.org/en/Search?viewData= G/TBT/N/TZA/955"," G/TBT/N/TZA/955")</f>
        <v xml:space="preserve"> G/TBT/N/TZA/955</v>
      </c>
      <c r="E4" s="3" t="s">
        <v>27</v>
      </c>
      <c r="F4" s="5" t="s">
        <v>746</v>
      </c>
      <c r="G4" s="5" t="s">
        <v>747</v>
      </c>
      <c r="I4" s="3" t="s">
        <v>33</v>
      </c>
      <c r="J4" s="3" t="s">
        <v>34</v>
      </c>
      <c r="K4" s="3" t="s">
        <v>35</v>
      </c>
      <c r="L4" s="3" t="s">
        <v>24</v>
      </c>
      <c r="M4" s="3"/>
      <c r="N4" s="4">
        <v>45137</v>
      </c>
      <c r="O4" s="3" t="s">
        <v>25</v>
      </c>
      <c r="P4" s="5" t="s">
        <v>36</v>
      </c>
      <c r="Q4" s="3" t="str">
        <f>HYPERLINK("https://docs.wto.org/imrd/directdoc.asp?DDFDocuments/t/G/TBTN23/BDI361.DOCX", "https://docs.wto.org/imrd/directdoc.asp?DDFDocuments/t/G/TBTN23/BDI361.DOCX")</f>
        <v>https://docs.wto.org/imrd/directdoc.asp?DDFDocuments/t/G/TBTN23/BDI361.DOCX</v>
      </c>
      <c r="R4" s="3"/>
      <c r="S4" s="3"/>
    </row>
    <row r="5" spans="1:19" ht="100.05" customHeight="1">
      <c r="A5" s="5" t="s">
        <v>924</v>
      </c>
      <c r="B5" s="4">
        <v>45055</v>
      </c>
      <c r="C5" s="5" t="s">
        <v>560</v>
      </c>
      <c r="D5" s="3" t="str">
        <f>HYPERLINK("https://www.epingalert.org/en/Search?viewData= G/TBT/N/USA/1993"," G/TBT/N/USA/1993")</f>
        <v xml:space="preserve"> G/TBT/N/USA/1993</v>
      </c>
      <c r="E5" s="3" t="s">
        <v>196</v>
      </c>
      <c r="F5" s="5" t="s">
        <v>558</v>
      </c>
      <c r="G5" s="5" t="s">
        <v>559</v>
      </c>
      <c r="I5" s="3" t="s">
        <v>33</v>
      </c>
      <c r="J5" s="3" t="s">
        <v>34</v>
      </c>
      <c r="K5" s="3" t="s">
        <v>35</v>
      </c>
      <c r="L5" s="3" t="s">
        <v>24</v>
      </c>
      <c r="M5" s="3"/>
      <c r="N5" s="4">
        <v>45137</v>
      </c>
      <c r="O5" s="3" t="s">
        <v>25</v>
      </c>
      <c r="P5" s="5" t="s">
        <v>36</v>
      </c>
      <c r="Q5" s="3" t="str">
        <f>HYPERLINK("https://docs.wto.org/imrd/directdoc.asp?DDFDocuments/t/G/TBTN23/BDI361.DOCX", "https://docs.wto.org/imrd/directdoc.asp?DDFDocuments/t/G/TBTN23/BDI361.DOCX")</f>
        <v>https://docs.wto.org/imrd/directdoc.asp?DDFDocuments/t/G/TBTN23/BDI361.DOCX</v>
      </c>
      <c r="R5" s="3"/>
      <c r="S5" s="3"/>
    </row>
    <row r="6" spans="1:19" ht="100.05" customHeight="1">
      <c r="A6" s="5" t="s">
        <v>846</v>
      </c>
      <c r="B6" s="4">
        <v>45077</v>
      </c>
      <c r="C6" s="5" t="s">
        <v>55</v>
      </c>
      <c r="D6" s="3" t="str">
        <f>HYPERLINK("https://www.epingalert.org/en/Search?viewData= G/TBT/N/BDI/360, G/TBT/N/KEN/1440, G/TBT/N/RWA/871, G/TBT/N/TZA/974, G/TBT/N/UGA/1776"," G/TBT/N/BDI/360, G/TBT/N/KEN/1440, G/TBT/N/RWA/871, G/TBT/N/TZA/974, G/TBT/N/UGA/1776")</f>
        <v xml:space="preserve"> G/TBT/N/BDI/360, G/TBT/N/KEN/1440, G/TBT/N/RWA/871, G/TBT/N/TZA/974, G/TBT/N/UGA/1776</v>
      </c>
      <c r="E6" s="3" t="s">
        <v>17</v>
      </c>
      <c r="F6" s="5" t="s">
        <v>53</v>
      </c>
      <c r="G6" s="5" t="s">
        <v>54</v>
      </c>
      <c r="I6" s="3" t="s">
        <v>41</v>
      </c>
      <c r="J6" s="3" t="s">
        <v>24</v>
      </c>
      <c r="K6" s="3" t="s">
        <v>42</v>
      </c>
      <c r="L6" s="3" t="s">
        <v>24</v>
      </c>
      <c r="M6" s="3"/>
      <c r="N6" s="4">
        <v>45139</v>
      </c>
      <c r="O6" s="3" t="s">
        <v>25</v>
      </c>
      <c r="P6" s="5" t="s">
        <v>43</v>
      </c>
      <c r="Q6" s="3" t="str">
        <f>HYPERLINK("https://docs.wto.org/imrd/directdoc.asp?DDFDocuments/t/G/TBTN23/JOR50.DOCX", "https://docs.wto.org/imrd/directdoc.asp?DDFDocuments/t/G/TBTN23/JOR50.DOCX")</f>
        <v>https://docs.wto.org/imrd/directdoc.asp?DDFDocuments/t/G/TBTN23/JOR50.DOCX</v>
      </c>
      <c r="R6" s="3"/>
      <c r="S6" s="3"/>
    </row>
    <row r="7" spans="1:19" ht="100.05" customHeight="1">
      <c r="A7" s="5" t="s">
        <v>846</v>
      </c>
      <c r="B7" s="4">
        <v>45077</v>
      </c>
      <c r="C7" s="5" t="s">
        <v>55</v>
      </c>
      <c r="D7" s="3" t="str">
        <f>HYPERLINK("https://www.epingalert.org/en/Search?viewData= G/TBT/N/BDI/360, G/TBT/N/KEN/1440, G/TBT/N/RWA/871, G/TBT/N/TZA/974, G/TBT/N/UGA/1776"," G/TBT/N/BDI/360, G/TBT/N/KEN/1440, G/TBT/N/RWA/871, G/TBT/N/TZA/974, G/TBT/N/UGA/1776")</f>
        <v xml:space="preserve"> G/TBT/N/BDI/360, G/TBT/N/KEN/1440, G/TBT/N/RWA/871, G/TBT/N/TZA/974, G/TBT/N/UGA/1776</v>
      </c>
      <c r="E7" s="3" t="s">
        <v>29</v>
      </c>
      <c r="F7" s="5" t="s">
        <v>53</v>
      </c>
      <c r="G7" s="5" t="s">
        <v>54</v>
      </c>
      <c r="I7" s="3" t="s">
        <v>45</v>
      </c>
      <c r="J7" s="3" t="s">
        <v>34</v>
      </c>
      <c r="K7" s="3" t="s">
        <v>46</v>
      </c>
      <c r="L7" s="3" t="s">
        <v>24</v>
      </c>
      <c r="M7" s="3"/>
      <c r="N7" s="4">
        <v>45137</v>
      </c>
      <c r="O7" s="3" t="s">
        <v>25</v>
      </c>
      <c r="P7" s="5" t="s">
        <v>36</v>
      </c>
      <c r="Q7" s="3" t="str">
        <f>HYPERLINK("https://docs.wto.org/imrd/directdoc.asp?DDFDocuments/t/G/TBTN23/BDI361.DOCX", "https://docs.wto.org/imrd/directdoc.asp?DDFDocuments/t/G/TBTN23/BDI361.DOCX")</f>
        <v>https://docs.wto.org/imrd/directdoc.asp?DDFDocuments/t/G/TBTN23/BDI361.DOCX</v>
      </c>
      <c r="R7" s="3"/>
      <c r="S7" s="3"/>
    </row>
    <row r="8" spans="1:19" ht="100.05" customHeight="1">
      <c r="A8" s="5" t="s">
        <v>846</v>
      </c>
      <c r="B8" s="4">
        <v>45077</v>
      </c>
      <c r="C8" s="5" t="s">
        <v>55</v>
      </c>
      <c r="D8" s="3" t="str">
        <f>HYPERLINK("https://www.epingalert.org/en/Search?viewData= G/TBT/N/BDI/360, G/TBT/N/KEN/1440, G/TBT/N/RWA/871, G/TBT/N/TZA/974, G/TBT/N/UGA/1776"," G/TBT/N/BDI/360, G/TBT/N/KEN/1440, G/TBT/N/RWA/871, G/TBT/N/TZA/974, G/TBT/N/UGA/1776")</f>
        <v xml:space="preserve"> G/TBT/N/BDI/360, G/TBT/N/KEN/1440, G/TBT/N/RWA/871, G/TBT/N/TZA/974, G/TBT/N/UGA/1776</v>
      </c>
      <c r="E8" s="3" t="s">
        <v>27</v>
      </c>
      <c r="F8" s="5" t="s">
        <v>53</v>
      </c>
      <c r="G8" s="5" t="s">
        <v>54</v>
      </c>
      <c r="I8" s="3" t="s">
        <v>24</v>
      </c>
      <c r="J8" s="3" t="s">
        <v>24</v>
      </c>
      <c r="K8" s="3" t="s">
        <v>51</v>
      </c>
      <c r="L8" s="3" t="s">
        <v>52</v>
      </c>
      <c r="M8" s="3"/>
      <c r="N8" s="4">
        <v>45137</v>
      </c>
      <c r="O8" s="3" t="s">
        <v>25</v>
      </c>
      <c r="P8" s="3"/>
      <c r="Q8" s="3" t="str">
        <f>HYPERLINK("https://docs.wto.org/imrd/directdoc.asp?DDFDocuments/t/G/TBTN23/RUS140.DOCX", "https://docs.wto.org/imrd/directdoc.asp?DDFDocuments/t/G/TBTN23/RUS140.DOCX")</f>
        <v>https://docs.wto.org/imrd/directdoc.asp?DDFDocuments/t/G/TBTN23/RUS140.DOCX</v>
      </c>
      <c r="R8" s="3"/>
      <c r="S8" s="3"/>
    </row>
    <row r="9" spans="1:19" ht="100.05" customHeight="1">
      <c r="A9" s="5" t="s">
        <v>846</v>
      </c>
      <c r="B9" s="4">
        <v>45077</v>
      </c>
      <c r="C9" s="5" t="s">
        <v>55</v>
      </c>
      <c r="D9" s="3" t="str">
        <f>HYPERLINK("https://www.epingalert.org/en/Search?viewData= G/TBT/N/BDI/360, G/TBT/N/KEN/1440, G/TBT/N/RWA/871, G/TBT/N/TZA/974, G/TBT/N/UGA/1776"," G/TBT/N/BDI/360, G/TBT/N/KEN/1440, G/TBT/N/RWA/871, G/TBT/N/TZA/974, G/TBT/N/UGA/1776")</f>
        <v xml:space="preserve"> G/TBT/N/BDI/360, G/TBT/N/KEN/1440, G/TBT/N/RWA/871, G/TBT/N/TZA/974, G/TBT/N/UGA/1776</v>
      </c>
      <c r="E9" s="3" t="s">
        <v>74</v>
      </c>
      <c r="F9" s="5" t="s">
        <v>53</v>
      </c>
      <c r="G9" s="5" t="s">
        <v>54</v>
      </c>
      <c r="I9" s="3" t="s">
        <v>56</v>
      </c>
      <c r="J9" s="3" t="s">
        <v>57</v>
      </c>
      <c r="K9" s="3" t="s">
        <v>58</v>
      </c>
      <c r="L9" s="3" t="s">
        <v>24</v>
      </c>
      <c r="M9" s="3"/>
      <c r="N9" s="4">
        <v>45137</v>
      </c>
      <c r="O9" s="3" t="s">
        <v>25</v>
      </c>
      <c r="P9" s="5" t="s">
        <v>59</v>
      </c>
      <c r="Q9" s="3" t="str">
        <f>HYPERLINK("https://docs.wto.org/imrd/directdoc.asp?DDFDocuments/t/G/TBTN23/BDI360.DOCX", "https://docs.wto.org/imrd/directdoc.asp?DDFDocuments/t/G/TBTN23/BDI360.DOCX")</f>
        <v>https://docs.wto.org/imrd/directdoc.asp?DDFDocuments/t/G/TBTN23/BDI360.DOCX</v>
      </c>
      <c r="R9" s="3"/>
      <c r="S9" s="3"/>
    </row>
    <row r="10" spans="1:19" ht="100.05" customHeight="1">
      <c r="A10" s="5" t="s">
        <v>846</v>
      </c>
      <c r="B10" s="4">
        <v>45077</v>
      </c>
      <c r="C10" s="5" t="s">
        <v>55</v>
      </c>
      <c r="D10" s="3" t="str">
        <f>HYPERLINK("https://www.epingalert.org/en/Search?viewData= G/TBT/N/BDI/360, G/TBT/N/KEN/1440, G/TBT/N/RWA/871, G/TBT/N/TZA/974, G/TBT/N/UGA/1776"," G/TBT/N/BDI/360, G/TBT/N/KEN/1440, G/TBT/N/RWA/871, G/TBT/N/TZA/974, G/TBT/N/UGA/1776")</f>
        <v xml:space="preserve"> G/TBT/N/BDI/360, G/TBT/N/KEN/1440, G/TBT/N/RWA/871, G/TBT/N/TZA/974, G/TBT/N/UGA/1776</v>
      </c>
      <c r="E10" s="3" t="s">
        <v>44</v>
      </c>
      <c r="F10" s="5" t="s">
        <v>53</v>
      </c>
      <c r="G10" s="5" t="s">
        <v>54</v>
      </c>
      <c r="I10" s="3" t="s">
        <v>63</v>
      </c>
      <c r="J10" s="3" t="s">
        <v>64</v>
      </c>
      <c r="K10" s="3" t="s">
        <v>65</v>
      </c>
      <c r="L10" s="3" t="s">
        <v>24</v>
      </c>
      <c r="M10" s="3"/>
      <c r="N10" s="4">
        <v>45137</v>
      </c>
      <c r="O10" s="3" t="s">
        <v>25</v>
      </c>
      <c r="P10" s="5" t="s">
        <v>66</v>
      </c>
      <c r="Q10" s="3" t="str">
        <f>HYPERLINK("https://docs.wto.org/imrd/directdoc.asp?DDFDocuments/t/G/TBTN23/UGA1779.DOCX", "https://docs.wto.org/imrd/directdoc.asp?DDFDocuments/t/G/TBTN23/UGA1779.DOCX")</f>
        <v>https://docs.wto.org/imrd/directdoc.asp?DDFDocuments/t/G/TBTN23/UGA1779.DOCX</v>
      </c>
      <c r="R10" s="3"/>
      <c r="S10" s="3"/>
    </row>
    <row r="11" spans="1:19" ht="100.05" customHeight="1">
      <c r="A11" s="5" t="s">
        <v>896</v>
      </c>
      <c r="B11" s="4">
        <v>45068</v>
      </c>
      <c r="C11" s="5" t="s">
        <v>382</v>
      </c>
      <c r="D11" s="3" t="str">
        <f>HYPERLINK("https://www.epingalert.org/en/Search?viewData= G/TBT/N/DOM/237"," G/TBT/N/DOM/237")</f>
        <v xml:space="preserve"> G/TBT/N/DOM/237</v>
      </c>
      <c r="E11" s="3" t="s">
        <v>379</v>
      </c>
      <c r="F11" s="5" t="s">
        <v>380</v>
      </c>
      <c r="G11" s="5" t="s">
        <v>381</v>
      </c>
      <c r="I11" s="3" t="s">
        <v>70</v>
      </c>
      <c r="J11" s="3" t="s">
        <v>71</v>
      </c>
      <c r="K11" s="3" t="s">
        <v>72</v>
      </c>
      <c r="L11" s="3" t="s">
        <v>24</v>
      </c>
      <c r="M11" s="3"/>
      <c r="N11" s="4">
        <v>45137</v>
      </c>
      <c r="O11" s="3" t="s">
        <v>25</v>
      </c>
      <c r="P11" s="5" t="s">
        <v>73</v>
      </c>
      <c r="Q11" s="3" t="str">
        <f>HYPERLINK("https://docs.wto.org/imrd/directdoc.asp?DDFDocuments/t/G/TBTN23/BDI363.DOCX", "https://docs.wto.org/imrd/directdoc.asp?DDFDocuments/t/G/TBTN23/BDI363.DOCX")</f>
        <v>https://docs.wto.org/imrd/directdoc.asp?DDFDocuments/t/G/TBTN23/BDI363.DOCX</v>
      </c>
      <c r="R11" s="3"/>
      <c r="S11" s="3"/>
    </row>
    <row r="12" spans="1:19" ht="100.05" customHeight="1">
      <c r="A12" s="5" t="s">
        <v>908</v>
      </c>
      <c r="B12" s="4">
        <v>45061</v>
      </c>
      <c r="C12" s="5" t="s">
        <v>464</v>
      </c>
      <c r="D12" s="3" t="str">
        <f>HYPERLINK("https://www.epingalert.org/en/Search?viewData= G/TBT/N/EU/979"," G/TBT/N/EU/979")</f>
        <v xml:space="preserve"> G/TBT/N/EU/979</v>
      </c>
      <c r="E12" s="3" t="s">
        <v>119</v>
      </c>
      <c r="F12" s="5" t="s">
        <v>462</v>
      </c>
      <c r="G12" s="5" t="s">
        <v>463</v>
      </c>
      <c r="I12" s="3" t="s">
        <v>63</v>
      </c>
      <c r="J12" s="3" t="s">
        <v>71</v>
      </c>
      <c r="K12" s="3" t="s">
        <v>78</v>
      </c>
      <c r="L12" s="3" t="s">
        <v>24</v>
      </c>
      <c r="M12" s="3"/>
      <c r="N12" s="4">
        <v>45137</v>
      </c>
      <c r="O12" s="3" t="s">
        <v>25</v>
      </c>
      <c r="P12" s="5" t="s">
        <v>79</v>
      </c>
      <c r="Q12" s="3" t="str">
        <f>HYPERLINK("https://docs.wto.org/imrd/directdoc.asp?DDFDocuments/t/G/TBTN23/BDI365.DOCX", "https://docs.wto.org/imrd/directdoc.asp?DDFDocuments/t/G/TBTN23/BDI365.DOCX")</f>
        <v>https://docs.wto.org/imrd/directdoc.asp?DDFDocuments/t/G/TBTN23/BDI365.DOCX</v>
      </c>
      <c r="R12" s="3"/>
      <c r="S12" s="3"/>
    </row>
    <row r="13" spans="1:19" ht="100.05" customHeight="1">
      <c r="A13" s="5" t="s">
        <v>908</v>
      </c>
      <c r="B13" s="4">
        <v>45061</v>
      </c>
      <c r="C13" s="5" t="s">
        <v>464</v>
      </c>
      <c r="D13" s="3" t="str">
        <f>HYPERLINK("https://www.epingalert.org/en/Search?viewData= G/TBT/N/EU/980"," G/TBT/N/EU/980")</f>
        <v xml:space="preserve"> G/TBT/N/EU/980</v>
      </c>
      <c r="E13" s="3" t="s">
        <v>119</v>
      </c>
      <c r="F13" s="5" t="s">
        <v>486</v>
      </c>
      <c r="G13" s="5" t="s">
        <v>487</v>
      </c>
      <c r="I13" s="3" t="s">
        <v>24</v>
      </c>
      <c r="J13" s="3" t="s">
        <v>84</v>
      </c>
      <c r="K13" s="3" t="s">
        <v>51</v>
      </c>
      <c r="L13" s="3" t="s">
        <v>85</v>
      </c>
      <c r="M13" s="3"/>
      <c r="N13" s="4">
        <v>45137</v>
      </c>
      <c r="O13" s="3" t="s">
        <v>25</v>
      </c>
      <c r="P13" s="5" t="s">
        <v>86</v>
      </c>
      <c r="Q13" s="3" t="str">
        <f>HYPERLINK("https://docs.wto.org/imrd/directdoc.asp?DDFDocuments/t/G/TBTN23/ARE574.DOCX", "https://docs.wto.org/imrd/directdoc.asp?DDFDocuments/t/G/TBTN23/ARE574.DOCX")</f>
        <v>https://docs.wto.org/imrd/directdoc.asp?DDFDocuments/t/G/TBTN23/ARE574.DOCX</v>
      </c>
      <c r="R13" s="3"/>
      <c r="S13" s="3"/>
    </row>
    <row r="14" spans="1:19" ht="100.05" customHeight="1">
      <c r="A14" s="5" t="s">
        <v>938</v>
      </c>
      <c r="B14" s="4">
        <v>45051</v>
      </c>
      <c r="C14" s="5" t="s">
        <v>649</v>
      </c>
      <c r="D14" s="3" t="str">
        <f>HYPERLINK("https://www.epingalert.org/en/Search?viewData= G/TBT/N/UKR/256"," G/TBT/N/UKR/256")</f>
        <v xml:space="preserve"> G/TBT/N/UKR/256</v>
      </c>
      <c r="E14" s="3" t="s">
        <v>140</v>
      </c>
      <c r="F14" s="5" t="s">
        <v>647</v>
      </c>
      <c r="G14" s="5" t="s">
        <v>648</v>
      </c>
      <c r="I14" s="3" t="s">
        <v>24</v>
      </c>
      <c r="J14" s="3" t="s">
        <v>84</v>
      </c>
      <c r="K14" s="3" t="s">
        <v>51</v>
      </c>
      <c r="L14" s="3" t="s">
        <v>85</v>
      </c>
      <c r="M14" s="3"/>
      <c r="N14" s="4">
        <v>45137</v>
      </c>
      <c r="O14" s="3" t="s">
        <v>25</v>
      </c>
      <c r="P14" s="5" t="s">
        <v>86</v>
      </c>
      <c r="Q14" s="3" t="str">
        <f>HYPERLINK("https://docs.wto.org/imrd/directdoc.asp?DDFDocuments/t/G/TBTN23/ARE574.DOCX", "https://docs.wto.org/imrd/directdoc.asp?DDFDocuments/t/G/TBTN23/ARE574.DOCX")</f>
        <v>https://docs.wto.org/imrd/directdoc.asp?DDFDocuments/t/G/TBTN23/ARE574.DOCX</v>
      </c>
      <c r="R14" s="3"/>
      <c r="S14" s="3"/>
    </row>
    <row r="15" spans="1:19" ht="100.05" customHeight="1">
      <c r="A15" s="5" t="s">
        <v>966</v>
      </c>
      <c r="B15" s="4">
        <v>45054</v>
      </c>
      <c r="C15" s="5" t="s">
        <v>573</v>
      </c>
      <c r="D15" s="3" t="str">
        <f>HYPERLINK("https://www.epingalert.org/en/Search?viewData= G/TBT/N/TZA/966"," G/TBT/N/TZA/966")</f>
        <v xml:space="preserve"> G/TBT/N/TZA/966</v>
      </c>
      <c r="E15" s="3" t="s">
        <v>27</v>
      </c>
      <c r="F15" s="5" t="s">
        <v>571</v>
      </c>
      <c r="G15" s="5" t="s">
        <v>572</v>
      </c>
      <c r="I15" s="3" t="s">
        <v>24</v>
      </c>
      <c r="J15" s="3" t="s">
        <v>84</v>
      </c>
      <c r="K15" s="3" t="s">
        <v>51</v>
      </c>
      <c r="L15" s="3" t="s">
        <v>85</v>
      </c>
      <c r="M15" s="3"/>
      <c r="N15" s="4">
        <v>45137</v>
      </c>
      <c r="O15" s="3" t="s">
        <v>25</v>
      </c>
      <c r="P15" s="5" t="s">
        <v>89</v>
      </c>
      <c r="Q15" s="3" t="str">
        <f>HYPERLINK("https://docs.wto.org/imrd/directdoc.asp?DDFDocuments/t/G/TBTN23/ARE574.DOCX", "https://docs.wto.org/imrd/directdoc.asp?DDFDocuments/t/G/TBTN23/ARE574.DOCX")</f>
        <v>https://docs.wto.org/imrd/directdoc.asp?DDFDocuments/t/G/TBTN23/ARE574.DOCX</v>
      </c>
      <c r="R15" s="3"/>
      <c r="S15" s="3"/>
    </row>
    <row r="16" spans="1:19" ht="100.05" customHeight="1">
      <c r="A16" s="5" t="s">
        <v>867</v>
      </c>
      <c r="B16" s="4">
        <v>45076</v>
      </c>
      <c r="C16" s="5" t="s">
        <v>193</v>
      </c>
      <c r="D16" s="3" t="str">
        <f>HYPERLINK("https://www.epingalert.org/en/Search?viewData= G/TBT/N/KEN/1435"," G/TBT/N/KEN/1435")</f>
        <v xml:space="preserve"> G/TBT/N/KEN/1435</v>
      </c>
      <c r="E16" s="3" t="s">
        <v>74</v>
      </c>
      <c r="F16" s="5" t="s">
        <v>191</v>
      </c>
      <c r="G16" s="5" t="s">
        <v>192</v>
      </c>
      <c r="I16" s="3" t="s">
        <v>94</v>
      </c>
      <c r="J16" s="3" t="s">
        <v>24</v>
      </c>
      <c r="K16" s="3" t="s">
        <v>51</v>
      </c>
      <c r="L16" s="3" t="s">
        <v>24</v>
      </c>
      <c r="M16" s="3"/>
      <c r="N16" s="4">
        <v>45137</v>
      </c>
      <c r="O16" s="3" t="s">
        <v>25</v>
      </c>
      <c r="P16" s="5" t="s">
        <v>95</v>
      </c>
      <c r="Q16" s="3" t="str">
        <f>HYPERLINK("https://docs.wto.org/imrd/directdoc.asp?DDFDocuments/t/G/TBTN23/TPKM524.DOCX", "https://docs.wto.org/imrd/directdoc.asp?DDFDocuments/t/G/TBTN23/TPKM524.DOCX")</f>
        <v>https://docs.wto.org/imrd/directdoc.asp?DDFDocuments/t/G/TBTN23/TPKM524.DOCX</v>
      </c>
      <c r="R16" s="3"/>
      <c r="S16" s="3"/>
    </row>
    <row r="17" spans="1:19" ht="100.05" customHeight="1">
      <c r="A17" s="5" t="s">
        <v>905</v>
      </c>
      <c r="B17" s="4">
        <v>45063</v>
      </c>
      <c r="C17" s="5" t="s">
        <v>436</v>
      </c>
      <c r="D17" s="3" t="str">
        <f>HYPERLINK("https://www.epingalert.org/en/Search?viewData= G/TBT/N/RWA/864"," G/TBT/N/RWA/864")</f>
        <v xml:space="preserve"> G/TBT/N/RWA/864</v>
      </c>
      <c r="E17" s="3" t="s">
        <v>29</v>
      </c>
      <c r="F17" s="5" t="s">
        <v>434</v>
      </c>
      <c r="G17" s="5" t="s">
        <v>435</v>
      </c>
      <c r="I17" s="3" t="s">
        <v>56</v>
      </c>
      <c r="J17" s="3" t="s">
        <v>57</v>
      </c>
      <c r="K17" s="3" t="s">
        <v>96</v>
      </c>
      <c r="L17" s="3" t="s">
        <v>24</v>
      </c>
      <c r="M17" s="3"/>
      <c r="N17" s="4">
        <v>45137</v>
      </c>
      <c r="O17" s="3" t="s">
        <v>25</v>
      </c>
      <c r="P17" s="5" t="s">
        <v>59</v>
      </c>
      <c r="Q17" s="3" t="str">
        <f>HYPERLINK("https://docs.wto.org/imrd/directdoc.asp?DDFDocuments/t/G/TBTN23/BDI360.DOCX", "https://docs.wto.org/imrd/directdoc.asp?DDFDocuments/t/G/TBTN23/BDI360.DOCX")</f>
        <v>https://docs.wto.org/imrd/directdoc.asp?DDFDocuments/t/G/TBTN23/BDI360.DOCX</v>
      </c>
      <c r="R17" s="3"/>
      <c r="S17" s="3"/>
    </row>
    <row r="18" spans="1:19" ht="100.05" customHeight="1">
      <c r="A18" s="5" t="s">
        <v>891</v>
      </c>
      <c r="B18" s="4">
        <v>45068</v>
      </c>
      <c r="C18" s="5" t="s">
        <v>352</v>
      </c>
      <c r="D18" s="3" t="str">
        <f>HYPERLINK("https://www.epingalert.org/en/Search?viewData= G/TBT/N/JPN/769"," G/TBT/N/JPN/769")</f>
        <v xml:space="preserve"> G/TBT/N/JPN/769</v>
      </c>
      <c r="E18" s="3" t="s">
        <v>349</v>
      </c>
      <c r="F18" s="5" t="s">
        <v>350</v>
      </c>
      <c r="G18" s="5" t="s">
        <v>351</v>
      </c>
      <c r="I18" s="3" t="s">
        <v>21</v>
      </c>
      <c r="J18" s="3" t="s">
        <v>22</v>
      </c>
      <c r="K18" s="3" t="s">
        <v>28</v>
      </c>
      <c r="L18" s="3" t="s">
        <v>24</v>
      </c>
      <c r="M18" s="3"/>
      <c r="N18" s="4">
        <v>45137</v>
      </c>
      <c r="O18" s="3" t="s">
        <v>25</v>
      </c>
      <c r="P18" s="5" t="s">
        <v>26</v>
      </c>
      <c r="Q18" s="3" t="str">
        <f>HYPERLINK("https://docs.wto.org/imrd/directdoc.asp?DDFDocuments/t/G/TBTN23/BDI362.DOCX", "https://docs.wto.org/imrd/directdoc.asp?DDFDocuments/t/G/TBTN23/BDI362.DOCX")</f>
        <v>https://docs.wto.org/imrd/directdoc.asp?DDFDocuments/t/G/TBTN23/BDI362.DOCX</v>
      </c>
      <c r="R18" s="3"/>
      <c r="S18" s="3"/>
    </row>
    <row r="19" spans="1:19" ht="100.05" customHeight="1">
      <c r="A19" s="5" t="s">
        <v>869</v>
      </c>
      <c r="B19" s="4">
        <v>45072</v>
      </c>
      <c r="C19" s="5" t="s">
        <v>212</v>
      </c>
      <c r="D19" s="3" t="str">
        <f>HYPERLINK("https://www.epingalert.org/en/Search?viewData= G/TBT/N/IND/269"," G/TBT/N/IND/269")</f>
        <v xml:space="preserve"> G/TBT/N/IND/269</v>
      </c>
      <c r="E19" s="3" t="s">
        <v>209</v>
      </c>
      <c r="F19" s="5" t="s">
        <v>210</v>
      </c>
      <c r="G19" s="5" t="s">
        <v>211</v>
      </c>
      <c r="I19" s="3" t="s">
        <v>21</v>
      </c>
      <c r="J19" s="3" t="s">
        <v>22</v>
      </c>
      <c r="K19" s="3" t="s">
        <v>28</v>
      </c>
      <c r="L19" s="3" t="s">
        <v>24</v>
      </c>
      <c r="M19" s="3"/>
      <c r="N19" s="4">
        <v>45137</v>
      </c>
      <c r="O19" s="3" t="s">
        <v>25</v>
      </c>
      <c r="P19" s="5" t="s">
        <v>26</v>
      </c>
      <c r="Q19" s="3" t="str">
        <f>HYPERLINK("https://docs.wto.org/imrd/directdoc.asp?DDFDocuments/t/G/TBTN23/BDI362.DOCX", "https://docs.wto.org/imrd/directdoc.asp?DDFDocuments/t/G/TBTN23/BDI362.DOCX")</f>
        <v>https://docs.wto.org/imrd/directdoc.asp?DDFDocuments/t/G/TBTN23/BDI362.DOCX</v>
      </c>
      <c r="R19" s="3"/>
      <c r="S19" s="3"/>
    </row>
    <row r="20" spans="1:19" ht="100.05" customHeight="1">
      <c r="A20" s="5" t="s">
        <v>883</v>
      </c>
      <c r="B20" s="4">
        <v>45070</v>
      </c>
      <c r="C20" s="5" t="s">
        <v>296</v>
      </c>
      <c r="D20" s="3" t="str">
        <f>HYPERLINK("https://www.epingalert.org/en/Search?viewData= G/TBT/N/USA/2001"," G/TBT/N/USA/2001")</f>
        <v xml:space="preserve"> G/TBT/N/USA/2001</v>
      </c>
      <c r="E20" s="3" t="s">
        <v>196</v>
      </c>
      <c r="F20" s="5" t="s">
        <v>294</v>
      </c>
      <c r="G20" s="5" t="s">
        <v>295</v>
      </c>
      <c r="I20" s="3" t="s">
        <v>24</v>
      </c>
      <c r="J20" s="3" t="s">
        <v>84</v>
      </c>
      <c r="K20" s="3" t="s">
        <v>51</v>
      </c>
      <c r="L20" s="3" t="s">
        <v>85</v>
      </c>
      <c r="M20" s="3"/>
      <c r="N20" s="4">
        <v>45137</v>
      </c>
      <c r="O20" s="3" t="s">
        <v>25</v>
      </c>
      <c r="P20" s="5" t="s">
        <v>86</v>
      </c>
      <c r="Q20" s="3" t="str">
        <f>HYPERLINK("https://docs.wto.org/imrd/directdoc.asp?DDFDocuments/t/G/TBTN23/ARE574.DOCX", "https://docs.wto.org/imrd/directdoc.asp?DDFDocuments/t/G/TBTN23/ARE574.DOCX")</f>
        <v>https://docs.wto.org/imrd/directdoc.asp?DDFDocuments/t/G/TBTN23/ARE574.DOCX</v>
      </c>
      <c r="R20" s="3"/>
      <c r="S20" s="3"/>
    </row>
    <row r="21" spans="1:19" ht="100.05" customHeight="1">
      <c r="A21" s="5" t="s">
        <v>872</v>
      </c>
      <c r="B21" s="4">
        <v>45072</v>
      </c>
      <c r="C21" s="5" t="s">
        <v>243</v>
      </c>
      <c r="D21" s="3" t="str">
        <f>HYPERLINK("https://www.epingalert.org/en/Search?viewData= G/TBT/N/IND/268"," G/TBT/N/IND/268")</f>
        <v xml:space="preserve"> G/TBT/N/IND/268</v>
      </c>
      <c r="E21" s="3" t="s">
        <v>209</v>
      </c>
      <c r="F21" s="5" t="s">
        <v>241</v>
      </c>
      <c r="G21" s="5" t="s">
        <v>242</v>
      </c>
      <c r="I21" s="3" t="s">
        <v>24</v>
      </c>
      <c r="J21" s="3" t="s">
        <v>84</v>
      </c>
      <c r="K21" s="3" t="s">
        <v>51</v>
      </c>
      <c r="L21" s="3" t="s">
        <v>85</v>
      </c>
      <c r="M21" s="3"/>
      <c r="N21" s="4">
        <v>45137</v>
      </c>
      <c r="O21" s="3" t="s">
        <v>25</v>
      </c>
      <c r="P21" s="5" t="s">
        <v>86</v>
      </c>
      <c r="Q21" s="3" t="str">
        <f>HYPERLINK("https://docs.wto.org/imrd/directdoc.asp?DDFDocuments/t/G/TBTN23/ARE574.DOCX", "https://docs.wto.org/imrd/directdoc.asp?DDFDocuments/t/G/TBTN23/ARE574.DOCX")</f>
        <v>https://docs.wto.org/imrd/directdoc.asp?DDFDocuments/t/G/TBTN23/ARE574.DOCX</v>
      </c>
      <c r="R21" s="3"/>
      <c r="S21" s="3"/>
    </row>
    <row r="22" spans="1:19" ht="100.05" customHeight="1">
      <c r="A22" s="5" t="s">
        <v>910</v>
      </c>
      <c r="B22" s="4">
        <v>45061</v>
      </c>
      <c r="C22" s="5" t="s">
        <v>477</v>
      </c>
      <c r="D22" s="3" t="str">
        <f>HYPERLINK("https://www.epingalert.org/en/Search?viewData= G/TBT/N/KOR/1143"," G/TBT/N/KOR/1143")</f>
        <v xml:space="preserve"> G/TBT/N/KOR/1143</v>
      </c>
      <c r="E22" s="3" t="s">
        <v>288</v>
      </c>
      <c r="F22" s="5" t="s">
        <v>475</v>
      </c>
      <c r="G22" s="5" t="s">
        <v>476</v>
      </c>
      <c r="I22" s="3" t="s">
        <v>63</v>
      </c>
      <c r="J22" s="3" t="s">
        <v>71</v>
      </c>
      <c r="K22" s="3" t="s">
        <v>99</v>
      </c>
      <c r="L22" s="3" t="s">
        <v>24</v>
      </c>
      <c r="M22" s="3"/>
      <c r="N22" s="4">
        <v>45137</v>
      </c>
      <c r="O22" s="3" t="s">
        <v>25</v>
      </c>
      <c r="P22" s="5" t="s">
        <v>79</v>
      </c>
      <c r="Q22" s="3" t="str">
        <f>HYPERLINK("https://docs.wto.org/imrd/directdoc.asp?DDFDocuments/t/G/TBTN23/BDI365.DOCX", "https://docs.wto.org/imrd/directdoc.asp?DDFDocuments/t/G/TBTN23/BDI365.DOCX")</f>
        <v>https://docs.wto.org/imrd/directdoc.asp?DDFDocuments/t/G/TBTN23/BDI365.DOCX</v>
      </c>
      <c r="R22" s="3"/>
      <c r="S22" s="3"/>
    </row>
    <row r="23" spans="1:19" ht="100.05" customHeight="1">
      <c r="A23" s="5" t="s">
        <v>902</v>
      </c>
      <c r="B23" s="4">
        <v>45063</v>
      </c>
      <c r="C23" s="5" t="s">
        <v>415</v>
      </c>
      <c r="D23" s="3" t="str">
        <f>HYPERLINK("https://www.epingalert.org/en/Search?viewData= G/TBT/N/CHL/638"," G/TBT/N/CHL/638")</f>
        <v xml:space="preserve"> G/TBT/N/CHL/638</v>
      </c>
      <c r="E23" s="3" t="s">
        <v>335</v>
      </c>
      <c r="F23" s="5" t="s">
        <v>413</v>
      </c>
      <c r="G23" s="5" t="s">
        <v>414</v>
      </c>
      <c r="I23" s="3" t="s">
        <v>63</v>
      </c>
      <c r="J23" s="3" t="s">
        <v>71</v>
      </c>
      <c r="K23" s="3" t="s">
        <v>99</v>
      </c>
      <c r="L23" s="3" t="s">
        <v>24</v>
      </c>
      <c r="M23" s="3"/>
      <c r="N23" s="4">
        <v>45137</v>
      </c>
      <c r="O23" s="3" t="s">
        <v>25</v>
      </c>
      <c r="P23" s="5" t="s">
        <v>79</v>
      </c>
      <c r="Q23" s="3" t="str">
        <f>HYPERLINK("https://docs.wto.org/imrd/directdoc.asp?DDFDocuments/t/G/TBTN23/BDI365.DOCX", "https://docs.wto.org/imrd/directdoc.asp?DDFDocuments/t/G/TBTN23/BDI365.DOCX")</f>
        <v>https://docs.wto.org/imrd/directdoc.asp?DDFDocuments/t/G/TBTN23/BDI365.DOCX</v>
      </c>
      <c r="R23" s="3"/>
      <c r="S23" s="3"/>
    </row>
    <row r="24" spans="1:19" ht="100.05" customHeight="1">
      <c r="A24" s="5" t="s">
        <v>903</v>
      </c>
      <c r="B24" s="4">
        <v>45063</v>
      </c>
      <c r="C24" s="5" t="s">
        <v>425</v>
      </c>
      <c r="D24" s="3" t="str">
        <f>HYPERLINK("https://www.epingalert.org/en/Search?viewData= G/TBT/N/TTO/136"," G/TBT/N/TTO/136")</f>
        <v xml:space="preserve"> G/TBT/N/TTO/136</v>
      </c>
      <c r="E24" s="3" t="s">
        <v>422</v>
      </c>
      <c r="F24" s="5" t="s">
        <v>423</v>
      </c>
      <c r="G24" s="5" t="s">
        <v>424</v>
      </c>
      <c r="I24" s="3" t="s">
        <v>70</v>
      </c>
      <c r="J24" s="3" t="s">
        <v>71</v>
      </c>
      <c r="K24" s="3" t="s">
        <v>72</v>
      </c>
      <c r="L24" s="3" t="s">
        <v>24</v>
      </c>
      <c r="M24" s="3"/>
      <c r="N24" s="4">
        <v>45137</v>
      </c>
      <c r="O24" s="3" t="s">
        <v>25</v>
      </c>
      <c r="P24" s="5" t="s">
        <v>73</v>
      </c>
      <c r="Q24" s="3" t="str">
        <f>HYPERLINK("https://docs.wto.org/imrd/directdoc.asp?DDFDocuments/t/G/TBTN23/BDI363.DOCX", "https://docs.wto.org/imrd/directdoc.asp?DDFDocuments/t/G/TBTN23/BDI363.DOCX")</f>
        <v>https://docs.wto.org/imrd/directdoc.asp?DDFDocuments/t/G/TBTN23/BDI363.DOCX</v>
      </c>
      <c r="R24" s="3"/>
      <c r="S24" s="3"/>
    </row>
    <row r="25" spans="1:19" ht="100.05" customHeight="1">
      <c r="A25" s="5" t="s">
        <v>903</v>
      </c>
      <c r="B25" s="4">
        <v>45063</v>
      </c>
      <c r="C25" s="5" t="s">
        <v>425</v>
      </c>
      <c r="D25" s="3" t="str">
        <f>HYPERLINK("https://www.epingalert.org/en/Search?viewData= G/TBT/N/TTO/137"," G/TBT/N/TTO/137")</f>
        <v xml:space="preserve"> G/TBT/N/TTO/137</v>
      </c>
      <c r="E25" s="3" t="s">
        <v>422</v>
      </c>
      <c r="F25" s="5" t="s">
        <v>440</v>
      </c>
      <c r="G25" s="5" t="s">
        <v>441</v>
      </c>
      <c r="I25" s="3" t="s">
        <v>103</v>
      </c>
      <c r="J25" s="3" t="s">
        <v>104</v>
      </c>
      <c r="K25" s="3" t="s">
        <v>72</v>
      </c>
      <c r="L25" s="3" t="s">
        <v>24</v>
      </c>
      <c r="M25" s="3"/>
      <c r="N25" s="4">
        <v>45137</v>
      </c>
      <c r="O25" s="3" t="s">
        <v>25</v>
      </c>
      <c r="P25" s="5" t="s">
        <v>105</v>
      </c>
      <c r="Q25" s="3" t="str">
        <f>HYPERLINK("https://docs.wto.org/imrd/directdoc.asp?DDFDocuments/t/G/TBTN23/BDI364.DOCX", "https://docs.wto.org/imrd/directdoc.asp?DDFDocuments/t/G/TBTN23/BDI364.DOCX")</f>
        <v>https://docs.wto.org/imrd/directdoc.asp?DDFDocuments/t/G/TBTN23/BDI364.DOCX</v>
      </c>
      <c r="R25" s="3"/>
      <c r="S25" s="3"/>
    </row>
    <row r="26" spans="1:19" ht="100.05" customHeight="1">
      <c r="A26" s="5" t="s">
        <v>939</v>
      </c>
      <c r="B26" s="4">
        <v>45051</v>
      </c>
      <c r="C26" s="5" t="s">
        <v>653</v>
      </c>
      <c r="D26" s="3" t="str">
        <f>HYPERLINK("https://www.epingalert.org/en/Search?viewData= G/TBT/N/UKR/257"," G/TBT/N/UKR/257")</f>
        <v xml:space="preserve"> G/TBT/N/UKR/257</v>
      </c>
      <c r="E26" s="3" t="s">
        <v>140</v>
      </c>
      <c r="F26" s="5" t="s">
        <v>651</v>
      </c>
      <c r="G26" s="5" t="s">
        <v>652</v>
      </c>
      <c r="I26" s="3" t="s">
        <v>24</v>
      </c>
      <c r="J26" s="3" t="s">
        <v>84</v>
      </c>
      <c r="K26" s="3" t="s">
        <v>51</v>
      </c>
      <c r="L26" s="3" t="s">
        <v>85</v>
      </c>
      <c r="M26" s="3"/>
      <c r="N26" s="4">
        <v>45137</v>
      </c>
      <c r="O26" s="3" t="s">
        <v>25</v>
      </c>
      <c r="P26" s="5" t="s">
        <v>86</v>
      </c>
      <c r="Q26" s="3" t="str">
        <f>HYPERLINK("https://docs.wto.org/imrd/directdoc.asp?DDFDocuments/t/G/TBTN23/ARE574.DOCX", "https://docs.wto.org/imrd/directdoc.asp?DDFDocuments/t/G/TBTN23/ARE574.DOCX")</f>
        <v>https://docs.wto.org/imrd/directdoc.asp?DDFDocuments/t/G/TBTN23/ARE574.DOCX</v>
      </c>
      <c r="R26" s="3"/>
      <c r="S26" s="3"/>
    </row>
    <row r="27" spans="1:19" ht="100.05" customHeight="1">
      <c r="A27" s="5" t="s">
        <v>878</v>
      </c>
      <c r="B27" s="4">
        <v>45071</v>
      </c>
      <c r="C27" s="5" t="s">
        <v>265</v>
      </c>
      <c r="D27" s="3" t="str">
        <f>HYPERLINK("https://www.epingalert.org/en/Search?viewData= G/TBT/N/USA/2003"," G/TBT/N/USA/2003")</f>
        <v xml:space="preserve"> G/TBT/N/USA/2003</v>
      </c>
      <c r="E27" s="3" t="s">
        <v>196</v>
      </c>
      <c r="F27" s="5" t="s">
        <v>263</v>
      </c>
      <c r="G27" s="5" t="s">
        <v>264</v>
      </c>
      <c r="I27" s="3" t="s">
        <v>24</v>
      </c>
      <c r="J27" s="3" t="s">
        <v>110</v>
      </c>
      <c r="K27" s="3" t="s">
        <v>111</v>
      </c>
      <c r="L27" s="3" t="s">
        <v>24</v>
      </c>
      <c r="M27" s="3"/>
      <c r="N27" s="4">
        <v>45139</v>
      </c>
      <c r="O27" s="3" t="s">
        <v>25</v>
      </c>
      <c r="P27" s="5" t="s">
        <v>43</v>
      </c>
      <c r="Q27" s="3" t="str">
        <f>HYPERLINK("https://docs.wto.org/imrd/directdoc.asp?DDFDocuments/t/G/TBTN23/JOR48.DOCX", "https://docs.wto.org/imrd/directdoc.asp?DDFDocuments/t/G/TBTN23/JOR48.DOCX")</f>
        <v>https://docs.wto.org/imrd/directdoc.asp?DDFDocuments/t/G/TBTN23/JOR48.DOCX</v>
      </c>
      <c r="R27" s="3"/>
      <c r="S27" s="3"/>
    </row>
    <row r="28" spans="1:19" ht="100.05" customHeight="1">
      <c r="A28" s="5" t="s">
        <v>918</v>
      </c>
      <c r="B28" s="4">
        <v>45057</v>
      </c>
      <c r="C28" s="5" t="s">
        <v>524</v>
      </c>
      <c r="D28" s="3" t="str">
        <f>HYPERLINK("https://www.epingalert.org/en/Search?viewData= G/TBT/N/USA/1994"," G/TBT/N/USA/1994")</f>
        <v xml:space="preserve"> G/TBT/N/USA/1994</v>
      </c>
      <c r="E28" s="3" t="s">
        <v>196</v>
      </c>
      <c r="F28" s="5" t="s">
        <v>522</v>
      </c>
      <c r="G28" s="5" t="s">
        <v>523</v>
      </c>
      <c r="I28" s="3" t="s">
        <v>112</v>
      </c>
      <c r="J28" s="3" t="s">
        <v>34</v>
      </c>
      <c r="K28" s="3" t="s">
        <v>35</v>
      </c>
      <c r="L28" s="3" t="s">
        <v>24</v>
      </c>
      <c r="M28" s="3"/>
      <c r="N28" s="4">
        <v>45137</v>
      </c>
      <c r="O28" s="3" t="s">
        <v>25</v>
      </c>
      <c r="P28" s="5" t="s">
        <v>36</v>
      </c>
      <c r="Q28" s="3" t="str">
        <f>HYPERLINK("https://docs.wto.org/imrd/directdoc.asp?DDFDocuments/t/G/TBTN23/BDI361.DOCX", "https://docs.wto.org/imrd/directdoc.asp?DDFDocuments/t/G/TBTN23/BDI361.DOCX")</f>
        <v>https://docs.wto.org/imrd/directdoc.asp?DDFDocuments/t/G/TBTN23/BDI361.DOCX</v>
      </c>
      <c r="R28" s="3"/>
      <c r="S28" s="3"/>
    </row>
    <row r="29" spans="1:19" ht="100.05" customHeight="1">
      <c r="A29" s="5" t="s">
        <v>876</v>
      </c>
      <c r="B29" s="4">
        <v>45072</v>
      </c>
      <c r="C29" s="5" t="s">
        <v>238</v>
      </c>
      <c r="D29" s="3" t="str">
        <f>HYPERLINK("https://www.epingalert.org/en/Search?viewData= G/TBT/N/PHL/302"," G/TBT/N/PHL/302")</f>
        <v xml:space="preserve"> G/TBT/N/PHL/302</v>
      </c>
      <c r="E29" s="3" t="s">
        <v>235</v>
      </c>
      <c r="F29" s="5" t="s">
        <v>236</v>
      </c>
      <c r="G29" s="5" t="s">
        <v>237</v>
      </c>
      <c r="I29" s="3" t="s">
        <v>21</v>
      </c>
      <c r="J29" s="3" t="s">
        <v>22</v>
      </c>
      <c r="K29" s="3" t="s">
        <v>23</v>
      </c>
      <c r="L29" s="3" t="s">
        <v>24</v>
      </c>
      <c r="M29" s="3"/>
      <c r="N29" s="4">
        <v>45137</v>
      </c>
      <c r="O29" s="3" t="s">
        <v>25</v>
      </c>
      <c r="P29" s="5" t="s">
        <v>26</v>
      </c>
      <c r="Q29" s="3" t="str">
        <f>HYPERLINK("https://docs.wto.org/imrd/directdoc.asp?DDFDocuments/t/G/TBTN23/BDI362.DOCX", "https://docs.wto.org/imrd/directdoc.asp?DDFDocuments/t/G/TBTN23/BDI362.DOCX")</f>
        <v>https://docs.wto.org/imrd/directdoc.asp?DDFDocuments/t/G/TBTN23/BDI362.DOCX</v>
      </c>
      <c r="R29" s="3"/>
      <c r="S29" s="3"/>
    </row>
    <row r="30" spans="1:19" ht="100.05" customHeight="1">
      <c r="A30" s="5" t="s">
        <v>937</v>
      </c>
      <c r="B30" s="4">
        <v>45051</v>
      </c>
      <c r="C30" s="5" t="s">
        <v>642</v>
      </c>
      <c r="D30" s="3" t="str">
        <f>HYPERLINK("https://www.epingalert.org/en/Search?viewData= G/TBT/N/UKR/254"," G/TBT/N/UKR/254")</f>
        <v xml:space="preserve"> G/TBT/N/UKR/254</v>
      </c>
      <c r="E30" s="3" t="s">
        <v>140</v>
      </c>
      <c r="F30" s="5" t="s">
        <v>640</v>
      </c>
      <c r="G30" s="5" t="s">
        <v>641</v>
      </c>
      <c r="I30" s="3" t="s">
        <v>56</v>
      </c>
      <c r="J30" s="3" t="s">
        <v>57</v>
      </c>
      <c r="K30" s="3" t="s">
        <v>96</v>
      </c>
      <c r="L30" s="3" t="s">
        <v>24</v>
      </c>
      <c r="M30" s="3"/>
      <c r="N30" s="4">
        <v>45137</v>
      </c>
      <c r="O30" s="3" t="s">
        <v>25</v>
      </c>
      <c r="P30" s="5" t="s">
        <v>59</v>
      </c>
      <c r="Q30" s="3" t="str">
        <f>HYPERLINK("https://docs.wto.org/imrd/directdoc.asp?DDFDocuments/t/G/TBTN23/BDI360.DOCX", "https://docs.wto.org/imrd/directdoc.asp?DDFDocuments/t/G/TBTN23/BDI360.DOCX")</f>
        <v>https://docs.wto.org/imrd/directdoc.asp?DDFDocuments/t/G/TBTN23/BDI360.DOCX</v>
      </c>
      <c r="R30" s="3"/>
      <c r="S30" s="3"/>
    </row>
    <row r="31" spans="1:19" ht="100.05" customHeight="1">
      <c r="A31" s="5" t="s">
        <v>866</v>
      </c>
      <c r="B31" s="4">
        <v>45076</v>
      </c>
      <c r="C31" s="5" t="s">
        <v>866</v>
      </c>
      <c r="D31" s="3" t="str">
        <f>HYPERLINK("https://www.epingalert.org/en/Search?viewData= G/TBT/N/KEN/1434"," G/TBT/N/KEN/1434")</f>
        <v xml:space="preserve"> G/TBT/N/KEN/1434</v>
      </c>
      <c r="E31" s="3" t="s">
        <v>74</v>
      </c>
      <c r="F31" s="5" t="s">
        <v>185</v>
      </c>
      <c r="G31" s="5" t="s">
        <v>186</v>
      </c>
      <c r="I31" s="3" t="s">
        <v>24</v>
      </c>
      <c r="J31" s="3" t="s">
        <v>84</v>
      </c>
      <c r="K31" s="3" t="s">
        <v>51</v>
      </c>
      <c r="L31" s="3" t="s">
        <v>85</v>
      </c>
      <c r="M31" s="3"/>
      <c r="N31" s="4">
        <v>45137</v>
      </c>
      <c r="O31" s="3" t="s">
        <v>25</v>
      </c>
      <c r="P31" s="5" t="s">
        <v>86</v>
      </c>
      <c r="Q31" s="3" t="str">
        <f>HYPERLINK("https://docs.wto.org/imrd/directdoc.asp?DDFDocuments/t/G/TBTN23/ARE574.DOCX", "https://docs.wto.org/imrd/directdoc.asp?DDFDocuments/t/G/TBTN23/ARE574.DOCX")</f>
        <v>https://docs.wto.org/imrd/directdoc.asp?DDFDocuments/t/G/TBTN23/ARE574.DOCX</v>
      </c>
      <c r="R31" s="3"/>
      <c r="S31" s="3"/>
    </row>
    <row r="32" spans="1:19" ht="100.05" customHeight="1">
      <c r="A32" s="5" t="s">
        <v>863</v>
      </c>
      <c r="B32" s="4">
        <v>45076</v>
      </c>
      <c r="C32" s="5" t="s">
        <v>148</v>
      </c>
      <c r="D32" s="3" t="str">
        <f>HYPERLINK("https://www.epingalert.org/en/Search?viewData= G/TBT/N/BDI/357, G/TBT/N/KEN/1437, G/TBT/N/RWA/868, G/TBT/N/TZA/971, G/TBT/N/UGA/1773"," G/TBT/N/BDI/357, G/TBT/N/KEN/1437, G/TBT/N/RWA/868, G/TBT/N/TZA/971, G/TBT/N/UGA/1773")</f>
        <v xml:space="preserve"> G/TBT/N/BDI/357, G/TBT/N/KEN/1437, G/TBT/N/RWA/868, G/TBT/N/TZA/971, G/TBT/N/UGA/1773</v>
      </c>
      <c r="E32" s="3" t="s">
        <v>17</v>
      </c>
      <c r="F32" s="5" t="s">
        <v>146</v>
      </c>
      <c r="G32" s="5" t="s">
        <v>147</v>
      </c>
      <c r="I32" s="3" t="s">
        <v>24</v>
      </c>
      <c r="J32" s="3" t="s">
        <v>24</v>
      </c>
      <c r="K32" s="3" t="s">
        <v>51</v>
      </c>
      <c r="L32" s="3" t="s">
        <v>52</v>
      </c>
      <c r="M32" s="3"/>
      <c r="N32" s="4">
        <v>45137</v>
      </c>
      <c r="O32" s="3" t="s">
        <v>25</v>
      </c>
      <c r="P32" s="5" t="s">
        <v>117</v>
      </c>
      <c r="Q32" s="3" t="str">
        <f>HYPERLINK("https://docs.wto.org/imrd/directdoc.asp?DDFDocuments/t/G/TBTN23/RUS143.DOCX", "https://docs.wto.org/imrd/directdoc.asp?DDFDocuments/t/G/TBTN23/RUS143.DOCX")</f>
        <v>https://docs.wto.org/imrd/directdoc.asp?DDFDocuments/t/G/TBTN23/RUS143.DOCX</v>
      </c>
      <c r="R32" s="3"/>
      <c r="S32" s="3"/>
    </row>
    <row r="33" spans="1:19" ht="100.05" customHeight="1">
      <c r="A33" s="5" t="s">
        <v>863</v>
      </c>
      <c r="B33" s="4">
        <v>45076</v>
      </c>
      <c r="C33" s="5" t="s">
        <v>148</v>
      </c>
      <c r="D33" s="3" t="str">
        <f>HYPERLINK("https://www.epingalert.org/en/Search?viewData= G/TBT/N/BDI/358, G/TBT/N/KEN/1438, G/TBT/N/RWA/869, G/TBT/N/TZA/972, G/TBT/N/UGA/1774"," G/TBT/N/BDI/358, G/TBT/N/KEN/1438, G/TBT/N/RWA/869, G/TBT/N/TZA/972, G/TBT/N/UGA/1774")</f>
        <v xml:space="preserve"> G/TBT/N/BDI/358, G/TBT/N/KEN/1438, G/TBT/N/RWA/869, G/TBT/N/TZA/972, G/TBT/N/UGA/1774</v>
      </c>
      <c r="E33" s="3" t="s">
        <v>17</v>
      </c>
      <c r="F33" s="5" t="s">
        <v>158</v>
      </c>
      <c r="G33" s="5" t="s">
        <v>159</v>
      </c>
      <c r="I33" s="3" t="s">
        <v>70</v>
      </c>
      <c r="J33" s="3" t="s">
        <v>71</v>
      </c>
      <c r="K33" s="3" t="s">
        <v>72</v>
      </c>
      <c r="L33" s="3" t="s">
        <v>24</v>
      </c>
      <c r="M33" s="3"/>
      <c r="N33" s="4">
        <v>45137</v>
      </c>
      <c r="O33" s="3" t="s">
        <v>25</v>
      </c>
      <c r="P33" s="5" t="s">
        <v>73</v>
      </c>
      <c r="Q33" s="3" t="str">
        <f>HYPERLINK("https://docs.wto.org/imrd/directdoc.asp?DDFDocuments/t/G/TBTN23/BDI363.DOCX", "https://docs.wto.org/imrd/directdoc.asp?DDFDocuments/t/G/TBTN23/BDI363.DOCX")</f>
        <v>https://docs.wto.org/imrd/directdoc.asp?DDFDocuments/t/G/TBTN23/BDI363.DOCX</v>
      </c>
      <c r="R33" s="3"/>
      <c r="S33" s="3"/>
    </row>
    <row r="34" spans="1:19" ht="100.05" customHeight="1">
      <c r="A34" s="5" t="s">
        <v>863</v>
      </c>
      <c r="B34" s="4">
        <v>45076</v>
      </c>
      <c r="C34" s="5" t="s">
        <v>148</v>
      </c>
      <c r="D34" s="3" t="str">
        <f>HYPERLINK("https://www.epingalert.org/en/Search?viewData= G/TBT/N/BDI/357, G/TBT/N/KEN/1437, G/TBT/N/RWA/868, G/TBT/N/TZA/971, G/TBT/N/UGA/1773"," G/TBT/N/BDI/357, G/TBT/N/KEN/1437, G/TBT/N/RWA/868, G/TBT/N/TZA/971, G/TBT/N/UGA/1773")</f>
        <v xml:space="preserve"> G/TBT/N/BDI/357, G/TBT/N/KEN/1437, G/TBT/N/RWA/868, G/TBT/N/TZA/971, G/TBT/N/UGA/1773</v>
      </c>
      <c r="E34" s="3" t="s">
        <v>27</v>
      </c>
      <c r="F34" s="5" t="s">
        <v>146</v>
      </c>
      <c r="G34" s="5" t="s">
        <v>147</v>
      </c>
      <c r="I34" s="3" t="s">
        <v>70</v>
      </c>
      <c r="J34" s="3" t="s">
        <v>71</v>
      </c>
      <c r="K34" s="3" t="s">
        <v>118</v>
      </c>
      <c r="L34" s="3" t="s">
        <v>24</v>
      </c>
      <c r="M34" s="3"/>
      <c r="N34" s="4">
        <v>45137</v>
      </c>
      <c r="O34" s="3" t="s">
        <v>25</v>
      </c>
      <c r="P34" s="5" t="s">
        <v>73</v>
      </c>
      <c r="Q34" s="3" t="str">
        <f>HYPERLINK("https://docs.wto.org/imrd/directdoc.asp?DDFDocuments/t/G/TBTN23/BDI363.DOCX", "https://docs.wto.org/imrd/directdoc.asp?DDFDocuments/t/G/TBTN23/BDI363.DOCX")</f>
        <v>https://docs.wto.org/imrd/directdoc.asp?DDFDocuments/t/G/TBTN23/BDI363.DOCX</v>
      </c>
      <c r="R34" s="3"/>
      <c r="S34" s="3"/>
    </row>
    <row r="35" spans="1:19" ht="100.05" customHeight="1">
      <c r="A35" s="5" t="s">
        <v>863</v>
      </c>
      <c r="B35" s="4">
        <v>45076</v>
      </c>
      <c r="C35" s="5" t="s">
        <v>148</v>
      </c>
      <c r="D35" s="3" t="str">
        <f>HYPERLINK("https://www.epingalert.org/en/Search?viewData= G/TBT/N/BDI/356, G/TBT/N/KEN/1436, G/TBT/N/RWA/867, G/TBT/N/TZA/970, G/TBT/N/UGA/1772"," G/TBT/N/BDI/356, G/TBT/N/KEN/1436, G/TBT/N/RWA/867, G/TBT/N/TZA/970, G/TBT/N/UGA/1772")</f>
        <v xml:space="preserve"> G/TBT/N/BDI/356, G/TBT/N/KEN/1436, G/TBT/N/RWA/867, G/TBT/N/TZA/970, G/TBT/N/UGA/1772</v>
      </c>
      <c r="E35" s="3" t="s">
        <v>27</v>
      </c>
      <c r="F35" s="5" t="s">
        <v>177</v>
      </c>
      <c r="G35" s="5" t="s">
        <v>178</v>
      </c>
      <c r="I35" s="3" t="s">
        <v>103</v>
      </c>
      <c r="J35" s="3" t="s">
        <v>104</v>
      </c>
      <c r="K35" s="3" t="s">
        <v>72</v>
      </c>
      <c r="L35" s="3" t="s">
        <v>24</v>
      </c>
      <c r="M35" s="3"/>
      <c r="N35" s="4">
        <v>45137</v>
      </c>
      <c r="O35" s="3" t="s">
        <v>25</v>
      </c>
      <c r="P35" s="5" t="s">
        <v>105</v>
      </c>
      <c r="Q35" s="3" t="str">
        <f>HYPERLINK("https://docs.wto.org/imrd/directdoc.asp?DDFDocuments/t/G/TBTN23/BDI364.DOCX", "https://docs.wto.org/imrd/directdoc.asp?DDFDocuments/t/G/TBTN23/BDI364.DOCX")</f>
        <v>https://docs.wto.org/imrd/directdoc.asp?DDFDocuments/t/G/TBTN23/BDI364.DOCX</v>
      </c>
      <c r="R35" s="3"/>
      <c r="S35" s="3"/>
    </row>
    <row r="36" spans="1:19" ht="100.05" customHeight="1">
      <c r="A36" s="5" t="s">
        <v>863</v>
      </c>
      <c r="B36" s="4">
        <v>45076</v>
      </c>
      <c r="C36" s="5" t="s">
        <v>148</v>
      </c>
      <c r="D36" s="3" t="str">
        <f>HYPERLINK("https://www.epingalert.org/en/Search?viewData= G/TBT/N/BDI/358, G/TBT/N/KEN/1438, G/TBT/N/RWA/869, G/TBT/N/TZA/972, G/TBT/N/UGA/1774"," G/TBT/N/BDI/358, G/TBT/N/KEN/1438, G/TBT/N/RWA/869, G/TBT/N/TZA/972, G/TBT/N/UGA/1774")</f>
        <v xml:space="preserve"> G/TBT/N/BDI/358, G/TBT/N/KEN/1438, G/TBT/N/RWA/869, G/TBT/N/TZA/972, G/TBT/N/UGA/1774</v>
      </c>
      <c r="E36" s="3" t="s">
        <v>74</v>
      </c>
      <c r="F36" s="5" t="s">
        <v>158</v>
      </c>
      <c r="G36" s="5" t="s">
        <v>159</v>
      </c>
      <c r="I36" s="3" t="s">
        <v>103</v>
      </c>
      <c r="J36" s="3" t="s">
        <v>104</v>
      </c>
      <c r="K36" s="3" t="s">
        <v>72</v>
      </c>
      <c r="L36" s="3" t="s">
        <v>24</v>
      </c>
      <c r="M36" s="3"/>
      <c r="N36" s="4">
        <v>45137</v>
      </c>
      <c r="O36" s="3" t="s">
        <v>25</v>
      </c>
      <c r="P36" s="5" t="s">
        <v>105</v>
      </c>
      <c r="Q36" s="3" t="str">
        <f>HYPERLINK("https://docs.wto.org/imrd/directdoc.asp?DDFDocuments/t/G/TBTN23/BDI364.DOCX", "https://docs.wto.org/imrd/directdoc.asp?DDFDocuments/t/G/TBTN23/BDI364.DOCX")</f>
        <v>https://docs.wto.org/imrd/directdoc.asp?DDFDocuments/t/G/TBTN23/BDI364.DOCX</v>
      </c>
      <c r="R36" s="3"/>
      <c r="S36" s="3"/>
    </row>
    <row r="37" spans="1:19" ht="100.05" customHeight="1">
      <c r="A37" s="5" t="s">
        <v>863</v>
      </c>
      <c r="B37" s="4">
        <v>45076</v>
      </c>
      <c r="C37" s="5" t="s">
        <v>148</v>
      </c>
      <c r="D37" s="3" t="str">
        <f>HYPERLINK("https://www.epingalert.org/en/Search?viewData= G/TBT/N/BDI/357, G/TBT/N/KEN/1437, G/TBT/N/RWA/868, G/TBT/N/TZA/971, G/TBT/N/UGA/1773"," G/TBT/N/BDI/357, G/TBT/N/KEN/1437, G/TBT/N/RWA/868, G/TBT/N/TZA/971, G/TBT/N/UGA/1773")</f>
        <v xml:space="preserve"> G/TBT/N/BDI/357, G/TBT/N/KEN/1437, G/TBT/N/RWA/868, G/TBT/N/TZA/971, G/TBT/N/UGA/1773</v>
      </c>
      <c r="E37" s="3" t="s">
        <v>74</v>
      </c>
      <c r="F37" s="5" t="s">
        <v>146</v>
      </c>
      <c r="G37" s="5" t="s">
        <v>147</v>
      </c>
      <c r="I37" s="3" t="s">
        <v>56</v>
      </c>
      <c r="J37" s="3" t="s">
        <v>57</v>
      </c>
      <c r="K37" s="3" t="s">
        <v>96</v>
      </c>
      <c r="L37" s="3" t="s">
        <v>24</v>
      </c>
      <c r="M37" s="3"/>
      <c r="N37" s="4">
        <v>45137</v>
      </c>
      <c r="O37" s="3" t="s">
        <v>25</v>
      </c>
      <c r="P37" s="5" t="s">
        <v>59</v>
      </c>
      <c r="Q37" s="3" t="str">
        <f>HYPERLINK("https://docs.wto.org/imrd/directdoc.asp?DDFDocuments/t/G/TBTN23/BDI360.DOCX", "https://docs.wto.org/imrd/directdoc.asp?DDFDocuments/t/G/TBTN23/BDI360.DOCX")</f>
        <v>https://docs.wto.org/imrd/directdoc.asp?DDFDocuments/t/G/TBTN23/BDI360.DOCX</v>
      </c>
      <c r="R37" s="3"/>
      <c r="S37" s="3"/>
    </row>
    <row r="38" spans="1:19" ht="100.05" customHeight="1">
      <c r="A38" s="5" t="s">
        <v>863</v>
      </c>
      <c r="B38" s="4">
        <v>45076</v>
      </c>
      <c r="C38" s="5" t="s">
        <v>148</v>
      </c>
      <c r="D38" s="3" t="str">
        <f>HYPERLINK("https://www.epingalert.org/en/Search?viewData= G/TBT/N/BDI/358, G/TBT/N/KEN/1438, G/TBT/N/RWA/869, G/TBT/N/TZA/972, G/TBT/N/UGA/1774"," G/TBT/N/BDI/358, G/TBT/N/KEN/1438, G/TBT/N/RWA/869, G/TBT/N/TZA/972, G/TBT/N/UGA/1774")</f>
        <v xml:space="preserve"> G/TBT/N/BDI/358, G/TBT/N/KEN/1438, G/TBT/N/RWA/869, G/TBT/N/TZA/972, G/TBT/N/UGA/1774</v>
      </c>
      <c r="E38" s="3" t="s">
        <v>27</v>
      </c>
      <c r="F38" s="5" t="s">
        <v>158</v>
      </c>
      <c r="G38" s="5" t="s">
        <v>159</v>
      </c>
      <c r="I38" s="3" t="s">
        <v>24</v>
      </c>
      <c r="J38" s="3" t="s">
        <v>24</v>
      </c>
      <c r="K38" s="3" t="s">
        <v>123</v>
      </c>
      <c r="L38" s="3" t="s">
        <v>24</v>
      </c>
      <c r="M38" s="3"/>
      <c r="N38" s="4">
        <v>45167</v>
      </c>
      <c r="O38" s="3" t="s">
        <v>25</v>
      </c>
      <c r="P38" s="5" t="s">
        <v>124</v>
      </c>
      <c r="Q38" s="3" t="str">
        <f>HYPERLINK("https://docs.wto.org/imrd/directdoc.asp?DDFDocuments/t/G/TBTN23/EU984.DOCX", "https://docs.wto.org/imrd/directdoc.asp?DDFDocuments/t/G/TBTN23/EU984.DOCX")</f>
        <v>https://docs.wto.org/imrd/directdoc.asp?DDFDocuments/t/G/TBTN23/EU984.DOCX</v>
      </c>
      <c r="R38" s="3"/>
      <c r="S38" s="3"/>
    </row>
    <row r="39" spans="1:19" ht="100.05" customHeight="1">
      <c r="A39" s="5" t="s">
        <v>863</v>
      </c>
      <c r="B39" s="4">
        <v>45076</v>
      </c>
      <c r="C39" s="5" t="s">
        <v>148</v>
      </c>
      <c r="D39" s="3" t="str">
        <f>HYPERLINK("https://www.epingalert.org/en/Search?viewData= G/TBT/N/BDI/356, G/TBT/N/KEN/1436, G/TBT/N/RWA/867, G/TBT/N/TZA/970, G/TBT/N/UGA/1772"," G/TBT/N/BDI/356, G/TBT/N/KEN/1436, G/TBT/N/RWA/867, G/TBT/N/TZA/970, G/TBT/N/UGA/1772")</f>
        <v xml:space="preserve"> G/TBT/N/BDI/356, G/TBT/N/KEN/1436, G/TBT/N/RWA/867, G/TBT/N/TZA/970, G/TBT/N/UGA/1772</v>
      </c>
      <c r="E39" s="3" t="s">
        <v>17</v>
      </c>
      <c r="F39" s="5" t="s">
        <v>177</v>
      </c>
      <c r="G39" s="5" t="s">
        <v>178</v>
      </c>
      <c r="I39" s="3" t="s">
        <v>70</v>
      </c>
      <c r="J39" s="3" t="s">
        <v>71</v>
      </c>
      <c r="K39" s="3" t="s">
        <v>72</v>
      </c>
      <c r="L39" s="3" t="s">
        <v>24</v>
      </c>
      <c r="M39" s="3"/>
      <c r="N39" s="4">
        <v>45137</v>
      </c>
      <c r="O39" s="3" t="s">
        <v>25</v>
      </c>
      <c r="P39" s="5" t="s">
        <v>73</v>
      </c>
      <c r="Q39" s="3" t="str">
        <f>HYPERLINK("https://docs.wto.org/imrd/directdoc.asp?DDFDocuments/t/G/TBTN23/BDI363.DOCX", "https://docs.wto.org/imrd/directdoc.asp?DDFDocuments/t/G/TBTN23/BDI363.DOCX")</f>
        <v>https://docs.wto.org/imrd/directdoc.asp?DDFDocuments/t/G/TBTN23/BDI363.DOCX</v>
      </c>
      <c r="R39" s="3"/>
      <c r="S39" s="3"/>
    </row>
    <row r="40" spans="1:19" ht="100.05" customHeight="1">
      <c r="A40" s="5" t="s">
        <v>863</v>
      </c>
      <c r="B40" s="4">
        <v>45076</v>
      </c>
      <c r="C40" s="5" t="s">
        <v>148</v>
      </c>
      <c r="D40" s="3" t="str">
        <f>HYPERLINK("https://www.epingalert.org/en/Search?viewData= G/TBT/N/BDI/357, G/TBT/N/KEN/1437, G/TBT/N/RWA/868, G/TBT/N/TZA/971, G/TBT/N/UGA/1773"," G/TBT/N/BDI/357, G/TBT/N/KEN/1437, G/TBT/N/RWA/868, G/TBT/N/TZA/971, G/TBT/N/UGA/1773")</f>
        <v xml:space="preserve"> G/TBT/N/BDI/357, G/TBT/N/KEN/1437, G/TBT/N/RWA/868, G/TBT/N/TZA/971, G/TBT/N/UGA/1773</v>
      </c>
      <c r="E40" s="3" t="s">
        <v>44</v>
      </c>
      <c r="F40" s="5" t="s">
        <v>146</v>
      </c>
      <c r="G40" s="5" t="s">
        <v>147</v>
      </c>
      <c r="I40" s="3" t="s">
        <v>33</v>
      </c>
      <c r="J40" s="3" t="s">
        <v>34</v>
      </c>
      <c r="K40" s="3" t="s">
        <v>35</v>
      </c>
      <c r="L40" s="3" t="s">
        <v>24</v>
      </c>
      <c r="M40" s="3"/>
      <c r="N40" s="4">
        <v>45137</v>
      </c>
      <c r="O40" s="3" t="s">
        <v>25</v>
      </c>
      <c r="P40" s="5" t="s">
        <v>36</v>
      </c>
      <c r="Q40" s="3" t="str">
        <f>HYPERLINK("https://docs.wto.org/imrd/directdoc.asp?DDFDocuments/t/G/TBTN23/BDI361.DOCX", "https://docs.wto.org/imrd/directdoc.asp?DDFDocuments/t/G/TBTN23/BDI361.DOCX")</f>
        <v>https://docs.wto.org/imrd/directdoc.asp?DDFDocuments/t/G/TBTN23/BDI361.DOCX</v>
      </c>
      <c r="R40" s="3"/>
      <c r="S40" s="3"/>
    </row>
    <row r="41" spans="1:19" ht="100.05" customHeight="1">
      <c r="A41" s="5" t="s">
        <v>863</v>
      </c>
      <c r="B41" s="4">
        <v>45076</v>
      </c>
      <c r="C41" s="5" t="s">
        <v>148</v>
      </c>
      <c r="D41" s="3" t="str">
        <f>HYPERLINK("https://www.epingalert.org/en/Search?viewData= G/TBT/N/BDI/356, G/TBT/N/KEN/1436, G/TBT/N/RWA/867, G/TBT/N/TZA/970, G/TBT/N/UGA/1772"," G/TBT/N/BDI/356, G/TBT/N/KEN/1436, G/TBT/N/RWA/867, G/TBT/N/TZA/970, G/TBT/N/UGA/1772")</f>
        <v xml:space="preserve"> G/TBT/N/BDI/356, G/TBT/N/KEN/1436, G/TBT/N/RWA/867, G/TBT/N/TZA/970, G/TBT/N/UGA/1772</v>
      </c>
      <c r="E41" s="3" t="s">
        <v>29</v>
      </c>
      <c r="F41" s="5" t="s">
        <v>177</v>
      </c>
      <c r="G41" s="5" t="s">
        <v>178</v>
      </c>
      <c r="I41" s="3" t="s">
        <v>103</v>
      </c>
      <c r="J41" s="3" t="s">
        <v>104</v>
      </c>
      <c r="K41" s="3" t="s">
        <v>118</v>
      </c>
      <c r="L41" s="3" t="s">
        <v>24</v>
      </c>
      <c r="M41" s="3"/>
      <c r="N41" s="4">
        <v>45137</v>
      </c>
      <c r="O41" s="3" t="s">
        <v>25</v>
      </c>
      <c r="P41" s="5" t="s">
        <v>105</v>
      </c>
      <c r="Q41" s="3" t="str">
        <f>HYPERLINK("https://docs.wto.org/imrd/directdoc.asp?DDFDocuments/t/G/TBTN23/BDI364.DOCX", "https://docs.wto.org/imrd/directdoc.asp?DDFDocuments/t/G/TBTN23/BDI364.DOCX")</f>
        <v>https://docs.wto.org/imrd/directdoc.asp?DDFDocuments/t/G/TBTN23/BDI364.DOCX</v>
      </c>
      <c r="R41" s="3"/>
      <c r="S41" s="3"/>
    </row>
    <row r="42" spans="1:19" ht="100.05" customHeight="1">
      <c r="A42" s="5" t="s">
        <v>863</v>
      </c>
      <c r="B42" s="4">
        <v>45076</v>
      </c>
      <c r="C42" s="5" t="s">
        <v>148</v>
      </c>
      <c r="D42" s="3" t="str">
        <f>HYPERLINK("https://www.epingalert.org/en/Search?viewData= G/TBT/N/BDI/358, G/TBT/N/KEN/1438, G/TBT/N/RWA/869, G/TBT/N/TZA/972, G/TBT/N/UGA/1774"," G/TBT/N/BDI/358, G/TBT/N/KEN/1438, G/TBT/N/RWA/869, G/TBT/N/TZA/972, G/TBT/N/UGA/1774")</f>
        <v xml:space="preserve"> G/TBT/N/BDI/358, G/TBT/N/KEN/1438, G/TBT/N/RWA/869, G/TBT/N/TZA/972, G/TBT/N/UGA/1774</v>
      </c>
      <c r="E42" s="3" t="s">
        <v>44</v>
      </c>
      <c r="F42" s="5" t="s">
        <v>158</v>
      </c>
      <c r="G42" s="5" t="s">
        <v>159</v>
      </c>
      <c r="I42" s="3" t="s">
        <v>24</v>
      </c>
      <c r="J42" s="3" t="s">
        <v>24</v>
      </c>
      <c r="K42" s="3" t="s">
        <v>128</v>
      </c>
      <c r="L42" s="3" t="s">
        <v>129</v>
      </c>
      <c r="M42" s="3"/>
      <c r="N42" s="4">
        <v>45137</v>
      </c>
      <c r="O42" s="3" t="s">
        <v>25</v>
      </c>
      <c r="P42" s="3"/>
      <c r="Q42" s="3" t="str">
        <f>HYPERLINK("https://docs.wto.org/imrd/directdoc.asp?DDFDocuments/t/G/TBTN23/RUS141.DOCX", "https://docs.wto.org/imrd/directdoc.asp?DDFDocuments/t/G/TBTN23/RUS141.DOCX")</f>
        <v>https://docs.wto.org/imrd/directdoc.asp?DDFDocuments/t/G/TBTN23/RUS141.DOCX</v>
      </c>
      <c r="R42" s="3"/>
      <c r="S42" s="3"/>
    </row>
    <row r="43" spans="1:19" ht="100.05" customHeight="1">
      <c r="A43" s="5" t="s">
        <v>863</v>
      </c>
      <c r="B43" s="4">
        <v>45076</v>
      </c>
      <c r="C43" s="5" t="s">
        <v>148</v>
      </c>
      <c r="D43" s="3" t="str">
        <f>HYPERLINK("https://www.epingalert.org/en/Search?viewData= G/TBT/N/BDI/358, G/TBT/N/KEN/1438, G/TBT/N/RWA/869, G/TBT/N/TZA/972, G/TBT/N/UGA/1774"," G/TBT/N/BDI/358, G/TBT/N/KEN/1438, G/TBT/N/RWA/869, G/TBT/N/TZA/972, G/TBT/N/UGA/1774")</f>
        <v xml:space="preserve"> G/TBT/N/BDI/358, G/TBT/N/KEN/1438, G/TBT/N/RWA/869, G/TBT/N/TZA/972, G/TBT/N/UGA/1774</v>
      </c>
      <c r="E43" s="3" t="s">
        <v>29</v>
      </c>
      <c r="F43" s="5" t="s">
        <v>158</v>
      </c>
      <c r="G43" s="5" t="s">
        <v>159</v>
      </c>
      <c r="I43" s="3" t="s">
        <v>24</v>
      </c>
      <c r="J43" s="3" t="s">
        <v>24</v>
      </c>
      <c r="K43" s="3" t="s">
        <v>51</v>
      </c>
      <c r="L43" s="3" t="s">
        <v>24</v>
      </c>
      <c r="M43" s="3"/>
      <c r="N43" s="4">
        <v>45137</v>
      </c>
      <c r="O43" s="3" t="s">
        <v>25</v>
      </c>
      <c r="P43" s="5" t="s">
        <v>133</v>
      </c>
      <c r="Q43" s="3" t="str">
        <f>HYPERLINK("https://docs.wto.org/imrd/directdoc.asp?DDFDocuments/t/G/TBTN23/RUS142.DOCX", "https://docs.wto.org/imrd/directdoc.asp?DDFDocuments/t/G/TBTN23/RUS142.DOCX")</f>
        <v>https://docs.wto.org/imrd/directdoc.asp?DDFDocuments/t/G/TBTN23/RUS142.DOCX</v>
      </c>
      <c r="R43" s="3"/>
      <c r="S43" s="3"/>
    </row>
    <row r="44" spans="1:19" ht="100.05" customHeight="1">
      <c r="A44" s="5" t="s">
        <v>863</v>
      </c>
      <c r="B44" s="4">
        <v>45076</v>
      </c>
      <c r="C44" s="5" t="s">
        <v>148</v>
      </c>
      <c r="D44" s="3" t="str">
        <f>HYPERLINK("https://www.epingalert.org/en/Search?viewData= G/TBT/N/BDI/356, G/TBT/N/KEN/1436, G/TBT/N/RWA/867, G/TBT/N/TZA/970, G/TBT/N/UGA/1772"," G/TBT/N/BDI/356, G/TBT/N/KEN/1436, G/TBT/N/RWA/867, G/TBT/N/TZA/970, G/TBT/N/UGA/1772")</f>
        <v xml:space="preserve"> G/TBT/N/BDI/356, G/TBT/N/KEN/1436, G/TBT/N/RWA/867, G/TBT/N/TZA/970, G/TBT/N/UGA/1772</v>
      </c>
      <c r="E44" s="3" t="s">
        <v>74</v>
      </c>
      <c r="F44" s="5" t="s">
        <v>177</v>
      </c>
      <c r="G44" s="5" t="s">
        <v>178</v>
      </c>
      <c r="I44" s="3" t="s">
        <v>24</v>
      </c>
      <c r="J44" s="3" t="s">
        <v>24</v>
      </c>
      <c r="K44" s="3" t="s">
        <v>138</v>
      </c>
      <c r="L44" s="3" t="s">
        <v>24</v>
      </c>
      <c r="M44" s="3"/>
      <c r="N44" s="4" t="s">
        <v>24</v>
      </c>
      <c r="O44" s="3" t="s">
        <v>25</v>
      </c>
      <c r="P44" s="5" t="s">
        <v>139</v>
      </c>
      <c r="Q44" s="3" t="str">
        <f>HYPERLINK("https://docs.wto.org/imrd/directdoc.asp?DDFDocuments/t/G/TBTN23/GHA52.DOCX", "https://docs.wto.org/imrd/directdoc.asp?DDFDocuments/t/G/TBTN23/GHA52.DOCX")</f>
        <v>https://docs.wto.org/imrd/directdoc.asp?DDFDocuments/t/G/TBTN23/GHA52.DOCX</v>
      </c>
      <c r="R44" s="3"/>
      <c r="S44" s="3"/>
    </row>
    <row r="45" spans="1:19" ht="100.05" customHeight="1">
      <c r="A45" s="5" t="s">
        <v>863</v>
      </c>
      <c r="B45" s="4">
        <v>45076</v>
      </c>
      <c r="C45" s="5" t="s">
        <v>148</v>
      </c>
      <c r="D45" s="3" t="str">
        <f>HYPERLINK("https://www.epingalert.org/en/Search?viewData= G/TBT/N/BDI/356, G/TBT/N/KEN/1436, G/TBT/N/RWA/867, G/TBT/N/TZA/970, G/TBT/N/UGA/1772"," G/TBT/N/BDI/356, G/TBT/N/KEN/1436, G/TBT/N/RWA/867, G/TBT/N/TZA/970, G/TBT/N/UGA/1772")</f>
        <v xml:space="preserve"> G/TBT/N/BDI/356, G/TBT/N/KEN/1436, G/TBT/N/RWA/867, G/TBT/N/TZA/970, G/TBT/N/UGA/1772</v>
      </c>
      <c r="E45" s="3" t="s">
        <v>44</v>
      </c>
      <c r="F45" s="5" t="s">
        <v>177</v>
      </c>
      <c r="G45" s="5" t="s">
        <v>178</v>
      </c>
      <c r="I45" s="3" t="s">
        <v>24</v>
      </c>
      <c r="J45" s="3" t="s">
        <v>24</v>
      </c>
      <c r="K45" s="3" t="s">
        <v>144</v>
      </c>
      <c r="L45" s="3" t="s">
        <v>24</v>
      </c>
      <c r="M45" s="3"/>
      <c r="N45" s="4">
        <v>45137</v>
      </c>
      <c r="O45" s="3" t="s">
        <v>25</v>
      </c>
      <c r="P45" s="5" t="s">
        <v>145</v>
      </c>
      <c r="Q45" s="3" t="str">
        <f>HYPERLINK("https://docs.wto.org/imrd/directdoc.asp?DDFDocuments/t/G/TBTN23/UKR258.DOCX", "https://docs.wto.org/imrd/directdoc.asp?DDFDocuments/t/G/TBTN23/UKR258.DOCX")</f>
        <v>https://docs.wto.org/imrd/directdoc.asp?DDFDocuments/t/G/TBTN23/UKR258.DOCX</v>
      </c>
      <c r="R45" s="3"/>
      <c r="S45" s="3"/>
    </row>
    <row r="46" spans="1:19" ht="100.05" customHeight="1">
      <c r="A46" s="5" t="s">
        <v>863</v>
      </c>
      <c r="B46" s="4">
        <v>45076</v>
      </c>
      <c r="C46" s="5" t="s">
        <v>148</v>
      </c>
      <c r="D46" s="3" t="str">
        <f>HYPERLINK("https://www.epingalert.org/en/Search?viewData= G/TBT/N/BDI/357, G/TBT/N/KEN/1437, G/TBT/N/RWA/868, G/TBT/N/TZA/971, G/TBT/N/UGA/1773"," G/TBT/N/BDI/357, G/TBT/N/KEN/1437, G/TBT/N/RWA/868, G/TBT/N/TZA/971, G/TBT/N/UGA/1773")</f>
        <v xml:space="preserve"> G/TBT/N/BDI/357, G/TBT/N/KEN/1437, G/TBT/N/RWA/868, G/TBT/N/TZA/971, G/TBT/N/UGA/1773</v>
      </c>
      <c r="E46" s="3" t="s">
        <v>29</v>
      </c>
      <c r="F46" s="5" t="s">
        <v>146</v>
      </c>
      <c r="G46" s="5" t="s">
        <v>147</v>
      </c>
      <c r="I46" s="3" t="s">
        <v>56</v>
      </c>
      <c r="J46" s="3" t="s">
        <v>57</v>
      </c>
      <c r="K46" s="3" t="s">
        <v>58</v>
      </c>
      <c r="L46" s="3" t="s">
        <v>24</v>
      </c>
      <c r="M46" s="3"/>
      <c r="N46" s="4">
        <v>45137</v>
      </c>
      <c r="O46" s="3" t="s">
        <v>25</v>
      </c>
      <c r="P46" s="5" t="s">
        <v>59</v>
      </c>
      <c r="Q46" s="3" t="str">
        <f>HYPERLINK("https://docs.wto.org/imrd/directdoc.asp?DDFDocuments/t/G/TBTN23/BDI360.DOCX", "https://docs.wto.org/imrd/directdoc.asp?DDFDocuments/t/G/TBTN23/BDI360.DOCX")</f>
        <v>https://docs.wto.org/imrd/directdoc.asp?DDFDocuments/t/G/TBTN23/BDI360.DOCX</v>
      </c>
      <c r="R46" s="3"/>
      <c r="S46" s="3"/>
    </row>
    <row r="47" spans="1:19" ht="100.05" customHeight="1">
      <c r="A47" s="5" t="s">
        <v>854</v>
      </c>
      <c r="B47" s="4">
        <v>45077</v>
      </c>
      <c r="C47" s="5" t="s">
        <v>102</v>
      </c>
      <c r="D47" s="3" t="str">
        <f>HYPERLINK("https://www.epingalert.org/en/Search?viewData= G/TBT/N/BDI/364, G/TBT/N/KEN/1444, G/TBT/N/RWA/875, G/TBT/N/TZA/978, G/TBT/N/UGA/1781"," G/TBT/N/BDI/364, G/TBT/N/KEN/1444, G/TBT/N/RWA/875, G/TBT/N/TZA/978, G/TBT/N/UGA/1781")</f>
        <v xml:space="preserve"> G/TBT/N/BDI/364, G/TBT/N/KEN/1444, G/TBT/N/RWA/875, G/TBT/N/TZA/978, G/TBT/N/UGA/1781</v>
      </c>
      <c r="E47" s="3" t="s">
        <v>27</v>
      </c>
      <c r="F47" s="5" t="s">
        <v>100</v>
      </c>
      <c r="G47" s="5" t="s">
        <v>101</v>
      </c>
      <c r="I47" s="3" t="s">
        <v>63</v>
      </c>
      <c r="J47" s="3" t="s">
        <v>71</v>
      </c>
      <c r="K47" s="3" t="s">
        <v>78</v>
      </c>
      <c r="L47" s="3" t="s">
        <v>24</v>
      </c>
      <c r="M47" s="3"/>
      <c r="N47" s="4">
        <v>45137</v>
      </c>
      <c r="O47" s="3" t="s">
        <v>25</v>
      </c>
      <c r="P47" s="5" t="s">
        <v>79</v>
      </c>
      <c r="Q47" s="3" t="str">
        <f>HYPERLINK("https://docs.wto.org/imrd/directdoc.asp?DDFDocuments/t/G/TBTN23/BDI365.DOCX", "https://docs.wto.org/imrd/directdoc.asp?DDFDocuments/t/G/TBTN23/BDI365.DOCX")</f>
        <v>https://docs.wto.org/imrd/directdoc.asp?DDFDocuments/t/G/TBTN23/BDI365.DOCX</v>
      </c>
      <c r="R47" s="3"/>
      <c r="S47" s="3"/>
    </row>
    <row r="48" spans="1:19" ht="100.05" customHeight="1">
      <c r="A48" s="5" t="s">
        <v>854</v>
      </c>
      <c r="B48" s="4">
        <v>45077</v>
      </c>
      <c r="C48" s="5" t="s">
        <v>102</v>
      </c>
      <c r="D48" s="3" t="str">
        <f>HYPERLINK("https://www.epingalert.org/en/Search?viewData= G/TBT/N/BDI/364, G/TBT/N/KEN/1444, G/TBT/N/RWA/875, G/TBT/N/TZA/978, G/TBT/N/UGA/1781"," G/TBT/N/BDI/364, G/TBT/N/KEN/1444, G/TBT/N/RWA/875, G/TBT/N/TZA/978, G/TBT/N/UGA/1781")</f>
        <v xml:space="preserve"> G/TBT/N/BDI/364, G/TBT/N/KEN/1444, G/TBT/N/RWA/875, G/TBT/N/TZA/978, G/TBT/N/UGA/1781</v>
      </c>
      <c r="E48" s="3" t="s">
        <v>29</v>
      </c>
      <c r="F48" s="5" t="s">
        <v>100</v>
      </c>
      <c r="G48" s="5" t="s">
        <v>101</v>
      </c>
      <c r="I48" s="3" t="s">
        <v>63</v>
      </c>
      <c r="J48" s="3" t="s">
        <v>71</v>
      </c>
      <c r="K48" s="3" t="s">
        <v>78</v>
      </c>
      <c r="L48" s="3" t="s">
        <v>24</v>
      </c>
      <c r="M48" s="3"/>
      <c r="N48" s="4">
        <v>45137</v>
      </c>
      <c r="O48" s="3" t="s">
        <v>25</v>
      </c>
      <c r="P48" s="5" t="s">
        <v>79</v>
      </c>
      <c r="Q48" s="3" t="str">
        <f>HYPERLINK("https://docs.wto.org/imrd/directdoc.asp?DDFDocuments/t/G/TBTN23/BDI365.DOCX", "https://docs.wto.org/imrd/directdoc.asp?DDFDocuments/t/G/TBTN23/BDI365.DOCX")</f>
        <v>https://docs.wto.org/imrd/directdoc.asp?DDFDocuments/t/G/TBTN23/BDI365.DOCX</v>
      </c>
      <c r="R48" s="3"/>
      <c r="S48" s="3"/>
    </row>
    <row r="49" spans="1:19" ht="100.05" customHeight="1">
      <c r="A49" s="5" t="s">
        <v>854</v>
      </c>
      <c r="B49" s="4">
        <v>45077</v>
      </c>
      <c r="C49" s="5" t="s">
        <v>102</v>
      </c>
      <c r="D49" s="3" t="str">
        <f>HYPERLINK("https://www.epingalert.org/en/Search?viewData= G/TBT/N/BDI/364, G/TBT/N/KEN/1444, G/TBT/N/RWA/875, G/TBT/N/TZA/978, G/TBT/N/UGA/1781"," G/TBT/N/BDI/364, G/TBT/N/KEN/1444, G/TBT/N/RWA/875, G/TBT/N/TZA/978, G/TBT/N/UGA/1781")</f>
        <v xml:space="preserve"> G/TBT/N/BDI/364, G/TBT/N/KEN/1444, G/TBT/N/RWA/875, G/TBT/N/TZA/978, G/TBT/N/UGA/1781</v>
      </c>
      <c r="E49" s="3" t="s">
        <v>17</v>
      </c>
      <c r="F49" s="5" t="s">
        <v>100</v>
      </c>
      <c r="G49" s="5" t="s">
        <v>101</v>
      </c>
      <c r="I49" s="3" t="s">
        <v>103</v>
      </c>
      <c r="J49" s="3" t="s">
        <v>104</v>
      </c>
      <c r="K49" s="3" t="s">
        <v>118</v>
      </c>
      <c r="L49" s="3" t="s">
        <v>24</v>
      </c>
      <c r="M49" s="3"/>
      <c r="N49" s="4">
        <v>45137</v>
      </c>
      <c r="O49" s="3" t="s">
        <v>25</v>
      </c>
      <c r="P49" s="5" t="s">
        <v>105</v>
      </c>
      <c r="Q49" s="3" t="str">
        <f>HYPERLINK("https://docs.wto.org/imrd/directdoc.asp?DDFDocuments/t/G/TBTN23/BDI364.DOCX", "https://docs.wto.org/imrd/directdoc.asp?DDFDocuments/t/G/TBTN23/BDI364.DOCX")</f>
        <v>https://docs.wto.org/imrd/directdoc.asp?DDFDocuments/t/G/TBTN23/BDI364.DOCX</v>
      </c>
      <c r="R49" s="3"/>
      <c r="S49" s="3"/>
    </row>
    <row r="50" spans="1:19" ht="100.05" customHeight="1">
      <c r="A50" s="5" t="s">
        <v>854</v>
      </c>
      <c r="B50" s="4">
        <v>45077</v>
      </c>
      <c r="C50" s="5" t="s">
        <v>102</v>
      </c>
      <c r="D50" s="3" t="str">
        <f>HYPERLINK("https://www.epingalert.org/en/Search?viewData= G/TBT/N/BDI/364, G/TBT/N/KEN/1444, G/TBT/N/RWA/875, G/TBT/N/TZA/978, G/TBT/N/UGA/1781"," G/TBT/N/BDI/364, G/TBT/N/KEN/1444, G/TBT/N/RWA/875, G/TBT/N/TZA/978, G/TBT/N/UGA/1781")</f>
        <v xml:space="preserve"> G/TBT/N/BDI/364, G/TBT/N/KEN/1444, G/TBT/N/RWA/875, G/TBT/N/TZA/978, G/TBT/N/UGA/1781</v>
      </c>
      <c r="E50" s="3" t="s">
        <v>44</v>
      </c>
      <c r="F50" s="5" t="s">
        <v>100</v>
      </c>
      <c r="G50" s="5" t="s">
        <v>101</v>
      </c>
      <c r="I50" s="3" t="s">
        <v>24</v>
      </c>
      <c r="J50" s="3" t="s">
        <v>149</v>
      </c>
      <c r="K50" s="3" t="s">
        <v>150</v>
      </c>
      <c r="L50" s="3" t="s">
        <v>24</v>
      </c>
      <c r="M50" s="3"/>
      <c r="N50" s="4">
        <v>45136</v>
      </c>
      <c r="O50" s="3" t="s">
        <v>25</v>
      </c>
      <c r="P50" s="5" t="s">
        <v>151</v>
      </c>
      <c r="Q50" s="3" t="str">
        <f>HYPERLINK("https://docs.wto.org/imrd/directdoc.asp?DDFDocuments/t/G/TBTN23/BDI357.DOCX", "https://docs.wto.org/imrd/directdoc.asp?DDFDocuments/t/G/TBTN23/BDI357.DOCX")</f>
        <v>https://docs.wto.org/imrd/directdoc.asp?DDFDocuments/t/G/TBTN23/BDI357.DOCX</v>
      </c>
      <c r="R50" s="3"/>
      <c r="S50" s="3"/>
    </row>
    <row r="51" spans="1:19" ht="100.05" customHeight="1">
      <c r="A51" s="5" t="s">
        <v>858</v>
      </c>
      <c r="B51" s="4">
        <v>45077</v>
      </c>
      <c r="C51" s="5" t="s">
        <v>102</v>
      </c>
      <c r="D51" s="3" t="str">
        <f>HYPERLINK("https://www.epingalert.org/en/Search?viewData= G/TBT/N/BDI/364, G/TBT/N/KEN/1444, G/TBT/N/RWA/875, G/TBT/N/TZA/978, G/TBT/N/UGA/1781"," G/TBT/N/BDI/364, G/TBT/N/KEN/1444, G/TBT/N/RWA/875, G/TBT/N/TZA/978, G/TBT/N/UGA/1781")</f>
        <v xml:space="preserve"> G/TBT/N/BDI/364, G/TBT/N/KEN/1444, G/TBT/N/RWA/875, G/TBT/N/TZA/978, G/TBT/N/UGA/1781</v>
      </c>
      <c r="E51" s="3" t="s">
        <v>74</v>
      </c>
      <c r="F51" s="5" t="s">
        <v>100</v>
      </c>
      <c r="G51" s="5" t="s">
        <v>101</v>
      </c>
      <c r="I51" s="3" t="s">
        <v>155</v>
      </c>
      <c r="J51" s="3" t="s">
        <v>57</v>
      </c>
      <c r="K51" s="3" t="s">
        <v>156</v>
      </c>
      <c r="L51" s="3" t="s">
        <v>24</v>
      </c>
      <c r="M51" s="3"/>
      <c r="N51" s="4">
        <v>45136</v>
      </c>
      <c r="O51" s="3" t="s">
        <v>25</v>
      </c>
      <c r="P51" s="5" t="s">
        <v>157</v>
      </c>
      <c r="Q51" s="3" t="str">
        <f>HYPERLINK("https://docs.wto.org/imrd/directdoc.asp?DDFDocuments/t/G/TBTN23/BDI359.DOCX", "https://docs.wto.org/imrd/directdoc.asp?DDFDocuments/t/G/TBTN23/BDI359.DOCX")</f>
        <v>https://docs.wto.org/imrd/directdoc.asp?DDFDocuments/t/G/TBTN23/BDI359.DOCX</v>
      </c>
      <c r="R51" s="3"/>
      <c r="S51" s="3"/>
    </row>
    <row r="52" spans="1:19" ht="100.05" customHeight="1">
      <c r="A52" s="5" t="s">
        <v>940</v>
      </c>
      <c r="B52" s="4">
        <v>45050</v>
      </c>
      <c r="C52" s="5" t="s">
        <v>658</v>
      </c>
      <c r="D52" s="3" t="str">
        <f>HYPERLINK("https://www.epingalert.org/en/Search?viewData= G/TBT/N/TZA/964"," G/TBT/N/TZA/964")</f>
        <v xml:space="preserve"> G/TBT/N/TZA/964</v>
      </c>
      <c r="E52" s="3" t="s">
        <v>27</v>
      </c>
      <c r="F52" s="5" t="s">
        <v>656</v>
      </c>
      <c r="G52" s="5" t="s">
        <v>657</v>
      </c>
      <c r="I52" s="3" t="s">
        <v>160</v>
      </c>
      <c r="J52" s="3" t="s">
        <v>161</v>
      </c>
      <c r="K52" s="3" t="s">
        <v>150</v>
      </c>
      <c r="L52" s="3" t="s">
        <v>24</v>
      </c>
      <c r="M52" s="3"/>
      <c r="N52" s="4">
        <v>45136</v>
      </c>
      <c r="O52" s="3" t="s">
        <v>25</v>
      </c>
      <c r="P52" s="5" t="s">
        <v>162</v>
      </c>
      <c r="Q52" s="3" t="str">
        <f>HYPERLINK("https://docs.wto.org/imrd/directdoc.asp?DDFDocuments/t/G/TBTN23/BDI358.DOCX", "https://docs.wto.org/imrd/directdoc.asp?DDFDocuments/t/G/TBTN23/BDI358.DOCX")</f>
        <v>https://docs.wto.org/imrd/directdoc.asp?DDFDocuments/t/G/TBTN23/BDI358.DOCX</v>
      </c>
      <c r="R52" s="3"/>
      <c r="S52" s="3"/>
    </row>
    <row r="53" spans="1:19" ht="100.05" customHeight="1">
      <c r="A53" s="5" t="s">
        <v>940</v>
      </c>
      <c r="B53" s="4">
        <v>45050</v>
      </c>
      <c r="C53" s="5" t="s">
        <v>658</v>
      </c>
      <c r="D53" s="3" t="str">
        <f>HYPERLINK("https://www.epingalert.org/en/Search?viewData= G/TBT/N/TZA/963"," G/TBT/N/TZA/963")</f>
        <v xml:space="preserve"> G/TBT/N/TZA/963</v>
      </c>
      <c r="E53" s="3" t="s">
        <v>27</v>
      </c>
      <c r="F53" s="5" t="s">
        <v>719</v>
      </c>
      <c r="G53" s="5" t="s">
        <v>720</v>
      </c>
      <c r="I53" s="3" t="s">
        <v>24</v>
      </c>
      <c r="J53" s="3" t="s">
        <v>166</v>
      </c>
      <c r="K53" s="3" t="s">
        <v>167</v>
      </c>
      <c r="L53" s="3" t="s">
        <v>85</v>
      </c>
      <c r="M53" s="3"/>
      <c r="N53" s="4">
        <v>45136</v>
      </c>
      <c r="O53" s="3" t="s">
        <v>25</v>
      </c>
      <c r="P53" s="5" t="s">
        <v>168</v>
      </c>
      <c r="Q53" s="3" t="str">
        <f>HYPERLINK("https://docs.wto.org/imrd/directdoc.asp?DDFDocuments/t/G/TBTN23/KEN1431.DOCX", "https://docs.wto.org/imrd/directdoc.asp?DDFDocuments/t/G/TBTN23/KEN1431.DOCX")</f>
        <v>https://docs.wto.org/imrd/directdoc.asp?DDFDocuments/t/G/TBTN23/KEN1431.DOCX</v>
      </c>
      <c r="R53" s="3"/>
      <c r="S53" s="3"/>
    </row>
    <row r="54" spans="1:19" ht="100.05" customHeight="1">
      <c r="A54" s="5" t="s">
        <v>877</v>
      </c>
      <c r="B54" s="4">
        <v>45072</v>
      </c>
      <c r="C54" s="5" t="s">
        <v>219</v>
      </c>
      <c r="D54" s="3" t="str">
        <f>HYPERLINK("https://www.epingalert.org/en/Search?viewData= G/TBT/N/TPKM/523"," G/TBT/N/TPKM/523")</f>
        <v xml:space="preserve"> G/TBT/N/TPKM/523</v>
      </c>
      <c r="E54" s="3" t="s">
        <v>90</v>
      </c>
      <c r="F54" s="5" t="s">
        <v>217</v>
      </c>
      <c r="G54" s="5" t="s">
        <v>218</v>
      </c>
      <c r="I54" s="3" t="s">
        <v>24</v>
      </c>
      <c r="J54" s="3" t="s">
        <v>149</v>
      </c>
      <c r="K54" s="3" t="s">
        <v>150</v>
      </c>
      <c r="L54" s="3" t="s">
        <v>24</v>
      </c>
      <c r="M54" s="3"/>
      <c r="N54" s="4">
        <v>45136</v>
      </c>
      <c r="O54" s="3" t="s">
        <v>25</v>
      </c>
      <c r="P54" s="5" t="s">
        <v>151</v>
      </c>
      <c r="Q54" s="3" t="str">
        <f>HYPERLINK("https://docs.wto.org/imrd/directdoc.asp?DDFDocuments/t/G/TBTN23/BDI357.DOCX", "https://docs.wto.org/imrd/directdoc.asp?DDFDocuments/t/G/TBTN23/BDI357.DOCX")</f>
        <v>https://docs.wto.org/imrd/directdoc.asp?DDFDocuments/t/G/TBTN23/BDI357.DOCX</v>
      </c>
      <c r="R54" s="3"/>
      <c r="S54" s="3"/>
    </row>
    <row r="55" spans="1:19" ht="100.05" customHeight="1">
      <c r="A55" s="5" t="s">
        <v>927</v>
      </c>
      <c r="B55" s="4">
        <v>45054</v>
      </c>
      <c r="C55" s="5" t="s">
        <v>585</v>
      </c>
      <c r="D55" s="3" t="str">
        <f>HYPERLINK("https://www.epingalert.org/en/Search?viewData= G/TBT/N/KOR/1140"," G/TBT/N/KOR/1140")</f>
        <v xml:space="preserve"> G/TBT/N/KOR/1140</v>
      </c>
      <c r="E55" s="3" t="s">
        <v>288</v>
      </c>
      <c r="F55" s="5" t="s">
        <v>583</v>
      </c>
      <c r="G55" s="5" t="s">
        <v>584</v>
      </c>
      <c r="I55" s="3" t="s">
        <v>24</v>
      </c>
      <c r="J55" s="3" t="s">
        <v>166</v>
      </c>
      <c r="K55" s="3" t="s">
        <v>171</v>
      </c>
      <c r="L55" s="3" t="s">
        <v>85</v>
      </c>
      <c r="M55" s="3"/>
      <c r="N55" s="4">
        <v>45136</v>
      </c>
      <c r="O55" s="3" t="s">
        <v>25</v>
      </c>
      <c r="P55" s="5" t="s">
        <v>172</v>
      </c>
      <c r="Q55" s="3" t="str">
        <f>HYPERLINK("https://docs.wto.org/imrd/directdoc.asp?DDFDocuments/t/G/TBT/KEN1429.DOCX", "https://docs.wto.org/imrd/directdoc.asp?DDFDocuments/t/G/TBT/KEN1429.DOCX")</f>
        <v>https://docs.wto.org/imrd/directdoc.asp?DDFDocuments/t/G/TBT/KEN1429.DOCX</v>
      </c>
      <c r="R55" s="3"/>
      <c r="S55" s="3"/>
    </row>
    <row r="56" spans="1:19" ht="100.05" customHeight="1">
      <c r="A56" s="5" t="s">
        <v>873</v>
      </c>
      <c r="B56" s="4">
        <v>45072</v>
      </c>
      <c r="C56" s="5" t="s">
        <v>248</v>
      </c>
      <c r="D56" s="3" t="str">
        <f>HYPERLINK("https://www.epingalert.org/en/Search?viewData= G/TBT/N/PHL/301"," G/TBT/N/PHL/301")</f>
        <v xml:space="preserve"> G/TBT/N/PHL/301</v>
      </c>
      <c r="E56" s="3" t="s">
        <v>235</v>
      </c>
      <c r="F56" s="5" t="s">
        <v>246</v>
      </c>
      <c r="G56" s="5" t="s">
        <v>247</v>
      </c>
      <c r="I56" s="3" t="s">
        <v>24</v>
      </c>
      <c r="J56" s="3" t="s">
        <v>110</v>
      </c>
      <c r="K56" s="3" t="s">
        <v>175</v>
      </c>
      <c r="L56" s="3" t="s">
        <v>176</v>
      </c>
      <c r="M56" s="3"/>
      <c r="N56" s="4">
        <v>45139</v>
      </c>
      <c r="O56" s="3" t="s">
        <v>25</v>
      </c>
      <c r="P56" s="5" t="s">
        <v>43</v>
      </c>
      <c r="Q56" s="3" t="str">
        <f>HYPERLINK("https://docs.wto.org/imrd/directdoc.asp?DDFDocuments/t/G/TBTN23/JOR49.DOCX", "https://docs.wto.org/imrd/directdoc.asp?DDFDocuments/t/G/TBTN23/JOR49.DOCX")</f>
        <v>https://docs.wto.org/imrd/directdoc.asp?DDFDocuments/t/G/TBTN23/JOR49.DOCX</v>
      </c>
      <c r="R56" s="3"/>
      <c r="S56" s="3"/>
    </row>
    <row r="57" spans="1:19" ht="100.05" customHeight="1">
      <c r="A57" s="5" t="s">
        <v>899</v>
      </c>
      <c r="B57" s="4">
        <v>45068</v>
      </c>
      <c r="C57" s="5" t="s">
        <v>399</v>
      </c>
      <c r="D57" s="3" t="str">
        <f>HYPERLINK("https://www.epingalert.org/en/Search?viewData= G/TBT/N/USA/1997"," G/TBT/N/USA/1997")</f>
        <v xml:space="preserve"> G/TBT/N/USA/1997</v>
      </c>
      <c r="E57" s="3" t="s">
        <v>196</v>
      </c>
      <c r="F57" s="5" t="s">
        <v>397</v>
      </c>
      <c r="G57" s="5" t="s">
        <v>398</v>
      </c>
      <c r="I57" s="3" t="s">
        <v>24</v>
      </c>
      <c r="J57" s="3" t="s">
        <v>149</v>
      </c>
      <c r="K57" s="3" t="s">
        <v>150</v>
      </c>
      <c r="L57" s="3" t="s">
        <v>24</v>
      </c>
      <c r="M57" s="3"/>
      <c r="N57" s="4">
        <v>45136</v>
      </c>
      <c r="O57" s="3" t="s">
        <v>25</v>
      </c>
      <c r="P57" s="5" t="s">
        <v>179</v>
      </c>
      <c r="Q57" s="3" t="str">
        <f>HYPERLINK("https://docs.wto.org/imrd/directdoc.asp?DDFDocuments/t/G/TBTN23/BDI356.DOCX", "https://docs.wto.org/imrd/directdoc.asp?DDFDocuments/t/G/TBTN23/BDI356.DOCX")</f>
        <v>https://docs.wto.org/imrd/directdoc.asp?DDFDocuments/t/G/TBTN23/BDI356.DOCX</v>
      </c>
      <c r="R57" s="3"/>
      <c r="S57" s="3"/>
    </row>
    <row r="58" spans="1:19" ht="100.05" customHeight="1">
      <c r="A58" s="5" t="s">
        <v>868</v>
      </c>
      <c r="B58" s="4">
        <v>45076</v>
      </c>
      <c r="C58" s="5" t="s">
        <v>199</v>
      </c>
      <c r="D58" s="3" t="str">
        <f>HYPERLINK("https://www.epingalert.org/en/Search?viewData= G/TBT/N/USA/2005"," G/TBT/N/USA/2005")</f>
        <v xml:space="preserve"> G/TBT/N/USA/2005</v>
      </c>
      <c r="E58" s="3" t="s">
        <v>196</v>
      </c>
      <c r="F58" s="5" t="s">
        <v>197</v>
      </c>
      <c r="G58" s="5" t="s">
        <v>198</v>
      </c>
      <c r="I58" s="3" t="s">
        <v>160</v>
      </c>
      <c r="J58" s="3" t="s">
        <v>161</v>
      </c>
      <c r="K58" s="3" t="s">
        <v>180</v>
      </c>
      <c r="L58" s="3" t="s">
        <v>24</v>
      </c>
      <c r="M58" s="3"/>
      <c r="N58" s="4">
        <v>45136</v>
      </c>
      <c r="O58" s="3" t="s">
        <v>25</v>
      </c>
      <c r="P58" s="5" t="s">
        <v>162</v>
      </c>
      <c r="Q58" s="3" t="str">
        <f>HYPERLINK("https://docs.wto.org/imrd/directdoc.asp?DDFDocuments/t/G/TBTN23/BDI358.DOCX", "https://docs.wto.org/imrd/directdoc.asp?DDFDocuments/t/G/TBTN23/BDI358.DOCX")</f>
        <v>https://docs.wto.org/imrd/directdoc.asp?DDFDocuments/t/G/TBTN23/BDI358.DOCX</v>
      </c>
      <c r="R58" s="3"/>
      <c r="S58" s="3"/>
    </row>
    <row r="59" spans="1:19" ht="100.05" customHeight="1">
      <c r="A59" s="5" t="s">
        <v>915</v>
      </c>
      <c r="B59" s="4">
        <v>45057</v>
      </c>
      <c r="C59" s="5" t="s">
        <v>511</v>
      </c>
      <c r="D59" s="3" t="str">
        <f>HYPERLINK("https://www.epingalert.org/en/Search?viewData= G/TBT/N/BDI/355, G/TBT/N/KEN/1427, G/TBT/N/RWA/863, G/TBT/N/TZA/969, G/TBT/N/UGA/1771"," G/TBT/N/BDI/355, G/TBT/N/KEN/1427, G/TBT/N/RWA/863, G/TBT/N/TZA/969, G/TBT/N/UGA/1771")</f>
        <v xml:space="preserve"> G/TBT/N/BDI/355, G/TBT/N/KEN/1427, G/TBT/N/RWA/863, G/TBT/N/TZA/969, G/TBT/N/UGA/1771</v>
      </c>
      <c r="E59" s="3" t="s">
        <v>74</v>
      </c>
      <c r="F59" s="5" t="s">
        <v>509</v>
      </c>
      <c r="G59" s="5" t="s">
        <v>510</v>
      </c>
      <c r="I59" s="3" t="s">
        <v>155</v>
      </c>
      <c r="J59" s="3" t="s">
        <v>57</v>
      </c>
      <c r="K59" s="3" t="s">
        <v>181</v>
      </c>
      <c r="L59" s="3" t="s">
        <v>24</v>
      </c>
      <c r="M59" s="3"/>
      <c r="N59" s="4">
        <v>45136</v>
      </c>
      <c r="O59" s="3" t="s">
        <v>25</v>
      </c>
      <c r="P59" s="5" t="s">
        <v>157</v>
      </c>
      <c r="Q59" s="3" t="str">
        <f>HYPERLINK("https://docs.wto.org/imrd/directdoc.asp?DDFDocuments/t/G/TBTN23/BDI359.DOCX", "https://docs.wto.org/imrd/directdoc.asp?DDFDocuments/t/G/TBTN23/BDI359.DOCX")</f>
        <v>https://docs.wto.org/imrd/directdoc.asp?DDFDocuments/t/G/TBTN23/BDI359.DOCX</v>
      </c>
      <c r="R59" s="3"/>
      <c r="S59" s="3"/>
    </row>
    <row r="60" spans="1:19" ht="100.05" customHeight="1">
      <c r="A60" s="5" t="s">
        <v>915</v>
      </c>
      <c r="B60" s="4">
        <v>45057</v>
      </c>
      <c r="C60" s="5" t="s">
        <v>511</v>
      </c>
      <c r="D60" s="3" t="str">
        <f>HYPERLINK("https://www.epingalert.org/en/Search?viewData= G/TBT/N/BDI/355, G/TBT/N/KEN/1427, G/TBT/N/RWA/863, G/TBT/N/TZA/969, G/TBT/N/UGA/1771"," G/TBT/N/BDI/355, G/TBT/N/KEN/1427, G/TBT/N/RWA/863, G/TBT/N/TZA/969, G/TBT/N/UGA/1771")</f>
        <v xml:space="preserve"> G/TBT/N/BDI/355, G/TBT/N/KEN/1427, G/TBT/N/RWA/863, G/TBT/N/TZA/969, G/TBT/N/UGA/1771</v>
      </c>
      <c r="E60" s="3" t="s">
        <v>29</v>
      </c>
      <c r="F60" s="5" t="s">
        <v>509</v>
      </c>
      <c r="G60" s="5" t="s">
        <v>510</v>
      </c>
      <c r="I60" s="3" t="s">
        <v>24</v>
      </c>
      <c r="J60" s="3" t="s">
        <v>149</v>
      </c>
      <c r="K60" s="3" t="s">
        <v>180</v>
      </c>
      <c r="L60" s="3" t="s">
        <v>24</v>
      </c>
      <c r="M60" s="3"/>
      <c r="N60" s="4">
        <v>45136</v>
      </c>
      <c r="O60" s="3" t="s">
        <v>25</v>
      </c>
      <c r="P60" s="5" t="s">
        <v>151</v>
      </c>
      <c r="Q60" s="3" t="str">
        <f>HYPERLINK("https://docs.wto.org/imrd/directdoc.asp?DDFDocuments/t/G/TBTN23/BDI357.DOCX", "https://docs.wto.org/imrd/directdoc.asp?DDFDocuments/t/G/TBTN23/BDI357.DOCX")</f>
        <v>https://docs.wto.org/imrd/directdoc.asp?DDFDocuments/t/G/TBTN23/BDI357.DOCX</v>
      </c>
      <c r="R60" s="3"/>
      <c r="S60" s="3"/>
    </row>
    <row r="61" spans="1:19" ht="100.05" customHeight="1">
      <c r="A61" s="5" t="s">
        <v>915</v>
      </c>
      <c r="B61" s="4">
        <v>45057</v>
      </c>
      <c r="C61" s="5" t="s">
        <v>511</v>
      </c>
      <c r="D61" s="3" t="str">
        <f>HYPERLINK("https://www.epingalert.org/en/Search?viewData= G/TBT/N/BDI/355, G/TBT/N/KEN/1427, G/TBT/N/RWA/863, G/TBT/N/TZA/969, G/TBT/N/UGA/1771"," G/TBT/N/BDI/355, G/TBT/N/KEN/1427, G/TBT/N/RWA/863, G/TBT/N/TZA/969, G/TBT/N/UGA/1771")</f>
        <v xml:space="preserve"> G/TBT/N/BDI/355, G/TBT/N/KEN/1427, G/TBT/N/RWA/863, G/TBT/N/TZA/969, G/TBT/N/UGA/1771</v>
      </c>
      <c r="E61" s="3" t="s">
        <v>44</v>
      </c>
      <c r="F61" s="5" t="s">
        <v>509</v>
      </c>
      <c r="G61" s="5" t="s">
        <v>510</v>
      </c>
      <c r="I61" s="3" t="s">
        <v>24</v>
      </c>
      <c r="J61" s="3" t="s">
        <v>166</v>
      </c>
      <c r="K61" s="3" t="s">
        <v>167</v>
      </c>
      <c r="L61" s="3" t="s">
        <v>85</v>
      </c>
      <c r="M61" s="3"/>
      <c r="N61" s="4">
        <v>45136</v>
      </c>
      <c r="O61" s="3" t="s">
        <v>25</v>
      </c>
      <c r="P61" s="5" t="s">
        <v>184</v>
      </c>
      <c r="Q61" s="3" t="str">
        <f>HYPERLINK("https://docs.wto.org/imrd/directdoc.asp?DDFDocuments/t/G/TBTN23/KEN1432.DOCX", "https://docs.wto.org/imrd/directdoc.asp?DDFDocuments/t/G/TBTN23/KEN1432.DOCX")</f>
        <v>https://docs.wto.org/imrd/directdoc.asp?DDFDocuments/t/G/TBTN23/KEN1432.DOCX</v>
      </c>
      <c r="R61" s="3"/>
      <c r="S61" s="3"/>
    </row>
    <row r="62" spans="1:19" ht="100.05" customHeight="1">
      <c r="A62" s="5" t="s">
        <v>915</v>
      </c>
      <c r="B62" s="4">
        <v>45057</v>
      </c>
      <c r="C62" s="5" t="s">
        <v>511</v>
      </c>
      <c r="D62" s="3" t="str">
        <f>HYPERLINK("https://www.epingalert.org/en/Search?viewData= G/TBT/N/BDI/355, G/TBT/N/KEN/1427, G/TBT/N/RWA/863, G/TBT/N/TZA/969, G/TBT/N/UGA/1771"," G/TBT/N/BDI/355, G/TBT/N/KEN/1427, G/TBT/N/RWA/863, G/TBT/N/TZA/969, G/TBT/N/UGA/1771")</f>
        <v xml:space="preserve"> G/TBT/N/BDI/355, G/TBT/N/KEN/1427, G/TBT/N/RWA/863, G/TBT/N/TZA/969, G/TBT/N/UGA/1771</v>
      </c>
      <c r="E62" s="3" t="s">
        <v>27</v>
      </c>
      <c r="F62" s="5" t="s">
        <v>509</v>
      </c>
      <c r="G62" s="5" t="s">
        <v>510</v>
      </c>
      <c r="I62" s="3" t="s">
        <v>160</v>
      </c>
      <c r="J62" s="3" t="s">
        <v>161</v>
      </c>
      <c r="K62" s="3" t="s">
        <v>150</v>
      </c>
      <c r="L62" s="3" t="s">
        <v>24</v>
      </c>
      <c r="M62" s="3"/>
      <c r="N62" s="4">
        <v>45136</v>
      </c>
      <c r="O62" s="3" t="s">
        <v>25</v>
      </c>
      <c r="P62" s="5" t="s">
        <v>162</v>
      </c>
      <c r="Q62" s="3" t="str">
        <f>HYPERLINK("https://docs.wto.org/imrd/directdoc.asp?DDFDocuments/t/G/TBTN23/BDI358.DOCX", "https://docs.wto.org/imrd/directdoc.asp?DDFDocuments/t/G/TBTN23/BDI358.DOCX")</f>
        <v>https://docs.wto.org/imrd/directdoc.asp?DDFDocuments/t/G/TBTN23/BDI358.DOCX</v>
      </c>
      <c r="R62" s="3"/>
      <c r="S62" s="3"/>
    </row>
    <row r="63" spans="1:19" ht="100.05" customHeight="1">
      <c r="A63" s="5" t="s">
        <v>915</v>
      </c>
      <c r="B63" s="4">
        <v>45057</v>
      </c>
      <c r="C63" s="5" t="s">
        <v>511</v>
      </c>
      <c r="D63" s="3" t="str">
        <f>HYPERLINK("https://www.epingalert.org/en/Search?viewData= G/TBT/N/BDI/355, G/TBT/N/KEN/1427, G/TBT/N/RWA/863, G/TBT/N/TZA/969, G/TBT/N/UGA/1771"," G/TBT/N/BDI/355, G/TBT/N/KEN/1427, G/TBT/N/RWA/863, G/TBT/N/TZA/969, G/TBT/N/UGA/1771")</f>
        <v xml:space="preserve"> G/TBT/N/BDI/355, G/TBT/N/KEN/1427, G/TBT/N/RWA/863, G/TBT/N/TZA/969, G/TBT/N/UGA/1771</v>
      </c>
      <c r="E63" s="3" t="s">
        <v>17</v>
      </c>
      <c r="F63" s="5" t="s">
        <v>509</v>
      </c>
      <c r="G63" s="5" t="s">
        <v>510</v>
      </c>
      <c r="I63" s="3" t="s">
        <v>24</v>
      </c>
      <c r="J63" s="3" t="s">
        <v>187</v>
      </c>
      <c r="K63" s="3" t="s">
        <v>188</v>
      </c>
      <c r="L63" s="3" t="s">
        <v>24</v>
      </c>
      <c r="M63" s="3"/>
      <c r="N63" s="4">
        <v>45136</v>
      </c>
      <c r="O63" s="3" t="s">
        <v>25</v>
      </c>
      <c r="P63" s="5" t="s">
        <v>189</v>
      </c>
      <c r="Q63" s="3" t="str">
        <f>HYPERLINK("https://docs.wto.org/imrd/directdoc.asp?DDFDocuments/t/G/TBTN23/KEN1434.DOCX", "https://docs.wto.org/imrd/directdoc.asp?DDFDocuments/t/G/TBTN23/KEN1434.DOCX")</f>
        <v>https://docs.wto.org/imrd/directdoc.asp?DDFDocuments/t/G/TBTN23/KEN1434.DOCX</v>
      </c>
      <c r="R63" s="3"/>
      <c r="S63" s="3"/>
    </row>
    <row r="64" spans="1:19" ht="100.05" customHeight="1">
      <c r="A64" s="5" t="s">
        <v>847</v>
      </c>
      <c r="B64" s="4">
        <v>45077</v>
      </c>
      <c r="C64" s="5" t="s">
        <v>40</v>
      </c>
      <c r="D64" s="3" t="str">
        <f>HYPERLINK("https://www.epingalert.org/en/Search?viewData= G/TBT/N/JOR/50"," G/TBT/N/JOR/50")</f>
        <v xml:space="preserve"> G/TBT/N/JOR/50</v>
      </c>
      <c r="E64" s="3" t="s">
        <v>37</v>
      </c>
      <c r="F64" s="5" t="s">
        <v>38</v>
      </c>
      <c r="G64" s="5" t="s">
        <v>39</v>
      </c>
      <c r="I64" s="3" t="s">
        <v>24</v>
      </c>
      <c r="J64" s="3" t="s">
        <v>149</v>
      </c>
      <c r="K64" s="3" t="s">
        <v>180</v>
      </c>
      <c r="L64" s="3" t="s">
        <v>24</v>
      </c>
      <c r="M64" s="3"/>
      <c r="N64" s="4">
        <v>45136</v>
      </c>
      <c r="O64" s="3" t="s">
        <v>25</v>
      </c>
      <c r="P64" s="5" t="s">
        <v>179</v>
      </c>
      <c r="Q64" s="3" t="str">
        <f>HYPERLINK("https://docs.wto.org/imrd/directdoc.asp?DDFDocuments/t/G/TBTN23/BDI356.DOCX", "https://docs.wto.org/imrd/directdoc.asp?DDFDocuments/t/G/TBTN23/BDI356.DOCX")</f>
        <v>https://docs.wto.org/imrd/directdoc.asp?DDFDocuments/t/G/TBTN23/BDI356.DOCX</v>
      </c>
      <c r="R64" s="3"/>
      <c r="S64" s="3"/>
    </row>
    <row r="65" spans="1:19" ht="100.05" customHeight="1">
      <c r="A65" s="5" t="s">
        <v>898</v>
      </c>
      <c r="B65" s="4">
        <v>45068</v>
      </c>
      <c r="C65" s="5" t="s">
        <v>393</v>
      </c>
      <c r="D65" s="3" t="str">
        <f>HYPERLINK("https://www.epingalert.org/en/Search?viewData= G/TBT/N/JPN/771"," G/TBT/N/JPN/771")</f>
        <v xml:space="preserve"> G/TBT/N/JPN/771</v>
      </c>
      <c r="E65" s="3" t="s">
        <v>349</v>
      </c>
      <c r="F65" s="5" t="s">
        <v>391</v>
      </c>
      <c r="G65" s="5" t="s">
        <v>392</v>
      </c>
      <c r="I65" s="3" t="s">
        <v>24</v>
      </c>
      <c r="J65" s="3" t="s">
        <v>149</v>
      </c>
      <c r="K65" s="3" t="s">
        <v>150</v>
      </c>
      <c r="L65" s="3" t="s">
        <v>24</v>
      </c>
      <c r="M65" s="3"/>
      <c r="N65" s="4">
        <v>45136</v>
      </c>
      <c r="O65" s="3" t="s">
        <v>25</v>
      </c>
      <c r="P65" s="5" t="s">
        <v>151</v>
      </c>
      <c r="Q65" s="3" t="str">
        <f>HYPERLINK("https://docs.wto.org/imrd/directdoc.asp?DDFDocuments/t/G/TBTN23/BDI357.DOCX", "https://docs.wto.org/imrd/directdoc.asp?DDFDocuments/t/G/TBTN23/BDI357.DOCX")</f>
        <v>https://docs.wto.org/imrd/directdoc.asp?DDFDocuments/t/G/TBTN23/BDI357.DOCX</v>
      </c>
      <c r="R65" s="3"/>
      <c r="S65" s="3"/>
    </row>
    <row r="66" spans="1:19" ht="100.05" customHeight="1">
      <c r="A66" s="5" t="s">
        <v>956</v>
      </c>
      <c r="B66" s="4">
        <v>45048</v>
      </c>
      <c r="C66" s="5" t="s">
        <v>807</v>
      </c>
      <c r="D66" s="3" t="str">
        <f>HYPERLINK("https://www.epingalert.org/en/Search?viewData= G/TBT/N/USA/1987"," G/TBT/N/USA/1987")</f>
        <v xml:space="preserve"> G/TBT/N/USA/1987</v>
      </c>
      <c r="E66" s="3" t="s">
        <v>196</v>
      </c>
      <c r="F66" s="5" t="s">
        <v>805</v>
      </c>
      <c r="G66" s="5" t="s">
        <v>806</v>
      </c>
      <c r="I66" s="3" t="s">
        <v>155</v>
      </c>
      <c r="J66" s="3" t="s">
        <v>57</v>
      </c>
      <c r="K66" s="3" t="s">
        <v>190</v>
      </c>
      <c r="L66" s="3" t="s">
        <v>24</v>
      </c>
      <c r="M66" s="3"/>
      <c r="N66" s="4">
        <v>45136</v>
      </c>
      <c r="O66" s="3" t="s">
        <v>25</v>
      </c>
      <c r="P66" s="5" t="s">
        <v>157</v>
      </c>
      <c r="Q66" s="3" t="str">
        <f>HYPERLINK("https://docs.wto.org/imrd/directdoc.asp?DDFDocuments/t/G/TBTN23/BDI359.DOCX", "https://docs.wto.org/imrd/directdoc.asp?DDFDocuments/t/G/TBTN23/BDI359.DOCX")</f>
        <v>https://docs.wto.org/imrd/directdoc.asp?DDFDocuments/t/G/TBTN23/BDI359.DOCX</v>
      </c>
      <c r="R66" s="3"/>
      <c r="S66" s="3"/>
    </row>
    <row r="67" spans="1:19" ht="100.05" customHeight="1">
      <c r="A67" s="5" t="s">
        <v>954</v>
      </c>
      <c r="B67" s="4">
        <v>45050</v>
      </c>
      <c r="C67" s="5" t="s">
        <v>681</v>
      </c>
      <c r="D67" s="3" t="str">
        <f>HYPERLINK("https://www.epingalert.org/en/Search?viewData= G/TBT/N/EU/977"," G/TBT/N/EU/977")</f>
        <v xml:space="preserve"> G/TBT/N/EU/977</v>
      </c>
      <c r="E67" s="3" t="s">
        <v>119</v>
      </c>
      <c r="F67" s="5" t="s">
        <v>679</v>
      </c>
      <c r="G67" s="5" t="s">
        <v>680</v>
      </c>
      <c r="I67" s="3" t="s">
        <v>24</v>
      </c>
      <c r="J67" s="3" t="s">
        <v>149</v>
      </c>
      <c r="K67" s="3" t="s">
        <v>150</v>
      </c>
      <c r="L67" s="3" t="s">
        <v>24</v>
      </c>
      <c r="M67" s="3"/>
      <c r="N67" s="4">
        <v>45136</v>
      </c>
      <c r="O67" s="3" t="s">
        <v>25</v>
      </c>
      <c r="P67" s="5" t="s">
        <v>179</v>
      </c>
      <c r="Q67" s="3" t="str">
        <f>HYPERLINK("https://docs.wto.org/imrd/directdoc.asp?DDFDocuments/t/G/TBTN23/BDI356.DOCX", "https://docs.wto.org/imrd/directdoc.asp?DDFDocuments/t/G/TBTN23/BDI356.DOCX")</f>
        <v>https://docs.wto.org/imrd/directdoc.asp?DDFDocuments/t/G/TBTN23/BDI356.DOCX</v>
      </c>
      <c r="R67" s="3"/>
      <c r="S67" s="3"/>
    </row>
    <row r="68" spans="1:19" ht="100.05" customHeight="1">
      <c r="A68" s="5" t="s">
        <v>935</v>
      </c>
      <c r="B68" s="4">
        <v>45051</v>
      </c>
      <c r="C68" s="5" t="s">
        <v>630</v>
      </c>
      <c r="D68" s="3" t="str">
        <f>HYPERLINK("https://www.epingalert.org/en/Search?viewData= G/TBT/N/IND/259"," G/TBT/N/IND/259")</f>
        <v xml:space="preserve"> G/TBT/N/IND/259</v>
      </c>
      <c r="E68" s="3" t="s">
        <v>209</v>
      </c>
      <c r="F68" s="5" t="s">
        <v>628</v>
      </c>
      <c r="G68" s="5" t="s">
        <v>629</v>
      </c>
      <c r="I68" s="3" t="s">
        <v>155</v>
      </c>
      <c r="J68" s="3" t="s">
        <v>57</v>
      </c>
      <c r="K68" s="3" t="s">
        <v>190</v>
      </c>
      <c r="L68" s="3" t="s">
        <v>24</v>
      </c>
      <c r="M68" s="3"/>
      <c r="N68" s="4">
        <v>45136</v>
      </c>
      <c r="O68" s="3" t="s">
        <v>25</v>
      </c>
      <c r="P68" s="5" t="s">
        <v>157</v>
      </c>
      <c r="Q68" s="3" t="str">
        <f>HYPERLINK("https://docs.wto.org/imrd/directdoc.asp?DDFDocuments/t/G/TBTN23/BDI359.DOCX", "https://docs.wto.org/imrd/directdoc.asp?DDFDocuments/t/G/TBTN23/BDI359.DOCX")</f>
        <v>https://docs.wto.org/imrd/directdoc.asp?DDFDocuments/t/G/TBTN23/BDI359.DOCX</v>
      </c>
      <c r="R68" s="3"/>
      <c r="S68" s="3"/>
    </row>
    <row r="69" spans="1:19" ht="100.05" customHeight="1">
      <c r="A69" s="5" t="s">
        <v>862</v>
      </c>
      <c r="B69" s="4">
        <v>45077</v>
      </c>
      <c r="C69" s="5" t="s">
        <v>137</v>
      </c>
      <c r="D69" s="3" t="str">
        <f>HYPERLINK("https://www.epingalert.org/en/Search?viewData= G/TBT/N/GHA/52"," G/TBT/N/GHA/52")</f>
        <v xml:space="preserve"> G/TBT/N/GHA/52</v>
      </c>
      <c r="E69" s="3" t="s">
        <v>134</v>
      </c>
      <c r="F69" s="5" t="s">
        <v>135</v>
      </c>
      <c r="G69" s="5" t="s">
        <v>136</v>
      </c>
      <c r="I69" s="3" t="s">
        <v>160</v>
      </c>
      <c r="J69" s="3" t="s">
        <v>161</v>
      </c>
      <c r="K69" s="3" t="s">
        <v>150</v>
      </c>
      <c r="L69" s="3" t="s">
        <v>24</v>
      </c>
      <c r="M69" s="3"/>
      <c r="N69" s="4">
        <v>45136</v>
      </c>
      <c r="O69" s="3" t="s">
        <v>25</v>
      </c>
      <c r="P69" s="5" t="s">
        <v>162</v>
      </c>
      <c r="Q69" s="3" t="str">
        <f>HYPERLINK("https://docs.wto.org/imrd/directdoc.asp?DDFDocuments/t/G/TBTN23/BDI358.DOCX", "https://docs.wto.org/imrd/directdoc.asp?DDFDocuments/t/G/TBTN23/BDI358.DOCX")</f>
        <v>https://docs.wto.org/imrd/directdoc.asp?DDFDocuments/t/G/TBTN23/BDI358.DOCX</v>
      </c>
      <c r="R69" s="3"/>
      <c r="S69" s="3"/>
    </row>
    <row r="70" spans="1:19" ht="100.05" customHeight="1">
      <c r="A70" s="5" t="s">
        <v>857</v>
      </c>
      <c r="B70" s="4">
        <v>45077</v>
      </c>
      <c r="C70" s="5" t="s">
        <v>69</v>
      </c>
      <c r="D70" s="3" t="str">
        <f>HYPERLINK("https://www.epingalert.org/en/Search?viewData= G/TBT/N/BDI/363, G/TBT/N/KEN/1443, G/TBT/N/RWA/874, G/TBT/N/TZA/977, G/TBT/N/UGA/1780"," G/TBT/N/BDI/363, G/TBT/N/KEN/1443, G/TBT/N/RWA/874, G/TBT/N/TZA/977, G/TBT/N/UGA/1780")</f>
        <v xml:space="preserve"> G/TBT/N/BDI/363, G/TBT/N/KEN/1443, G/TBT/N/RWA/874, G/TBT/N/TZA/977, G/TBT/N/UGA/1780</v>
      </c>
      <c r="E70" s="3" t="s">
        <v>44</v>
      </c>
      <c r="F70" s="5" t="s">
        <v>67</v>
      </c>
      <c r="G70" s="5" t="s">
        <v>68</v>
      </c>
      <c r="I70" s="3" t="s">
        <v>24</v>
      </c>
      <c r="J70" s="3" t="s">
        <v>187</v>
      </c>
      <c r="K70" s="3" t="s">
        <v>194</v>
      </c>
      <c r="L70" s="3" t="s">
        <v>24</v>
      </c>
      <c r="M70" s="3"/>
      <c r="N70" s="4">
        <v>45136</v>
      </c>
      <c r="O70" s="3" t="s">
        <v>25</v>
      </c>
      <c r="P70" s="5" t="s">
        <v>195</v>
      </c>
      <c r="Q70" s="3" t="str">
        <f>HYPERLINK("https://docs.wto.org/imrd/directdoc.asp?DDFDocuments/t/G/TBTN23/KEN1435.DOCX", "https://docs.wto.org/imrd/directdoc.asp?DDFDocuments/t/G/TBTN23/KEN1435.DOCX")</f>
        <v>https://docs.wto.org/imrd/directdoc.asp?DDFDocuments/t/G/TBTN23/KEN1435.DOCX</v>
      </c>
      <c r="R70" s="3"/>
      <c r="S70" s="3"/>
    </row>
    <row r="71" spans="1:19" ht="100.05" customHeight="1">
      <c r="A71" s="5" t="s">
        <v>852</v>
      </c>
      <c r="B71" s="4">
        <v>45077</v>
      </c>
      <c r="C71" s="5" t="s">
        <v>69</v>
      </c>
      <c r="D71" s="3" t="str">
        <f>HYPERLINK("https://www.epingalert.org/en/Search?viewData= G/TBT/N/BDI/363, G/TBT/N/KEN/1443, G/TBT/N/RWA/874, G/TBT/N/TZA/977, G/TBT/N/UGA/1780"," G/TBT/N/BDI/363, G/TBT/N/KEN/1443, G/TBT/N/RWA/874, G/TBT/N/TZA/977, G/TBT/N/UGA/1780")</f>
        <v xml:space="preserve"> G/TBT/N/BDI/363, G/TBT/N/KEN/1443, G/TBT/N/RWA/874, G/TBT/N/TZA/977, G/TBT/N/UGA/1780</v>
      </c>
      <c r="E71" s="3" t="s">
        <v>27</v>
      </c>
      <c r="F71" s="5" t="s">
        <v>67</v>
      </c>
      <c r="G71" s="5" t="s">
        <v>68</v>
      </c>
      <c r="I71" s="3" t="s">
        <v>155</v>
      </c>
      <c r="J71" s="3" t="s">
        <v>57</v>
      </c>
      <c r="K71" s="3" t="s">
        <v>190</v>
      </c>
      <c r="L71" s="3" t="s">
        <v>24</v>
      </c>
      <c r="M71" s="3"/>
      <c r="N71" s="4">
        <v>45136</v>
      </c>
      <c r="O71" s="3" t="s">
        <v>25</v>
      </c>
      <c r="P71" s="5" t="s">
        <v>157</v>
      </c>
      <c r="Q71" s="3" t="str">
        <f>HYPERLINK("https://docs.wto.org/imrd/directdoc.asp?DDFDocuments/t/G/TBTN23/BDI359.DOCX", "https://docs.wto.org/imrd/directdoc.asp?DDFDocuments/t/G/TBTN23/BDI359.DOCX")</f>
        <v>https://docs.wto.org/imrd/directdoc.asp?DDFDocuments/t/G/TBTN23/BDI359.DOCX</v>
      </c>
      <c r="R71" s="3"/>
      <c r="S71" s="3"/>
    </row>
    <row r="72" spans="1:19" ht="100.05" customHeight="1">
      <c r="A72" s="5" t="s">
        <v>852</v>
      </c>
      <c r="B72" s="4">
        <v>45077</v>
      </c>
      <c r="C72" s="5" t="s">
        <v>69</v>
      </c>
      <c r="D72" s="3" t="str">
        <f>HYPERLINK("https://www.epingalert.org/en/Search?viewData= G/TBT/N/BDI/363, G/TBT/N/KEN/1443, G/TBT/N/RWA/874, G/TBT/N/TZA/977, G/TBT/N/UGA/1780"," G/TBT/N/BDI/363, G/TBT/N/KEN/1443, G/TBT/N/RWA/874, G/TBT/N/TZA/977, G/TBT/N/UGA/1780")</f>
        <v xml:space="preserve"> G/TBT/N/BDI/363, G/TBT/N/KEN/1443, G/TBT/N/RWA/874, G/TBT/N/TZA/977, G/TBT/N/UGA/1780</v>
      </c>
      <c r="E72" s="3" t="s">
        <v>29</v>
      </c>
      <c r="F72" s="5" t="s">
        <v>67</v>
      </c>
      <c r="G72" s="5" t="s">
        <v>68</v>
      </c>
      <c r="I72" s="3" t="s">
        <v>24</v>
      </c>
      <c r="J72" s="3" t="s">
        <v>200</v>
      </c>
      <c r="K72" s="3" t="s">
        <v>201</v>
      </c>
      <c r="L72" s="3" t="s">
        <v>24</v>
      </c>
      <c r="M72" s="3"/>
      <c r="N72" s="4">
        <v>45132</v>
      </c>
      <c r="O72" s="3" t="s">
        <v>25</v>
      </c>
      <c r="P72" s="5" t="s">
        <v>202</v>
      </c>
      <c r="Q72" s="3" t="str">
        <f>HYPERLINK("https://docs.wto.org/imrd/directdoc.asp?DDFDocuments/t/G/TBTN23/USA2005.DOCX", "https://docs.wto.org/imrd/directdoc.asp?DDFDocuments/t/G/TBTN23/USA2005.DOCX")</f>
        <v>https://docs.wto.org/imrd/directdoc.asp?DDFDocuments/t/G/TBTN23/USA2005.DOCX</v>
      </c>
      <c r="R72" s="3"/>
      <c r="S72" s="3"/>
    </row>
    <row r="73" spans="1:19" ht="100.05" customHeight="1">
      <c r="A73" s="5" t="s">
        <v>849</v>
      </c>
      <c r="B73" s="4">
        <v>45077</v>
      </c>
      <c r="C73" s="5" t="s">
        <v>69</v>
      </c>
      <c r="D73" s="3" t="str">
        <f>HYPERLINK("https://www.epingalert.org/en/Search?viewData= G/TBT/N/BDI/363, G/TBT/N/KEN/1443, G/TBT/N/RWA/874, G/TBT/N/TZA/977, G/TBT/N/UGA/1780"," G/TBT/N/BDI/363, G/TBT/N/KEN/1443, G/TBT/N/RWA/874, G/TBT/N/TZA/977, G/TBT/N/UGA/1780")</f>
        <v xml:space="preserve"> G/TBT/N/BDI/363, G/TBT/N/KEN/1443, G/TBT/N/RWA/874, G/TBT/N/TZA/977, G/TBT/N/UGA/1780</v>
      </c>
      <c r="E73" s="3" t="s">
        <v>74</v>
      </c>
      <c r="F73" s="5" t="s">
        <v>67</v>
      </c>
      <c r="G73" s="5" t="s">
        <v>68</v>
      </c>
      <c r="I73" s="3" t="s">
        <v>24</v>
      </c>
      <c r="J73" s="3" t="s">
        <v>166</v>
      </c>
      <c r="K73" s="3" t="s">
        <v>167</v>
      </c>
      <c r="L73" s="3" t="s">
        <v>85</v>
      </c>
      <c r="M73" s="3"/>
      <c r="N73" s="4">
        <v>45136</v>
      </c>
      <c r="O73" s="3" t="s">
        <v>25</v>
      </c>
      <c r="P73" s="5" t="s">
        <v>205</v>
      </c>
      <c r="Q73" s="3" t="str">
        <f>HYPERLINK("https://docs.wto.org/imrd/directdoc.asp?DDFDocuments/t/G/TBTN23/KEN1430.DOCX", "https://docs.wto.org/imrd/directdoc.asp?DDFDocuments/t/G/TBTN23/KEN1430.DOCX")</f>
        <v>https://docs.wto.org/imrd/directdoc.asp?DDFDocuments/t/G/TBTN23/KEN1430.DOCX</v>
      </c>
      <c r="R73" s="3"/>
      <c r="S73" s="3"/>
    </row>
    <row r="74" spans="1:19" ht="100.05" customHeight="1">
      <c r="A74" s="5" t="s">
        <v>849</v>
      </c>
      <c r="B74" s="4">
        <v>45077</v>
      </c>
      <c r="C74" s="5" t="s">
        <v>69</v>
      </c>
      <c r="D74" s="3" t="str">
        <f>HYPERLINK("https://www.epingalert.org/en/Search?viewData= G/TBT/N/BDI/363, G/TBT/N/KEN/1443, G/TBT/N/RWA/874, G/TBT/N/TZA/977, G/TBT/N/UGA/1780"," G/TBT/N/BDI/363, G/TBT/N/KEN/1443, G/TBT/N/RWA/874, G/TBT/N/TZA/977, G/TBT/N/UGA/1780")</f>
        <v xml:space="preserve"> G/TBT/N/BDI/363, G/TBT/N/KEN/1443, G/TBT/N/RWA/874, G/TBT/N/TZA/977, G/TBT/N/UGA/1780</v>
      </c>
      <c r="E74" s="3" t="s">
        <v>17</v>
      </c>
      <c r="F74" s="5" t="s">
        <v>67</v>
      </c>
      <c r="G74" s="5" t="s">
        <v>68</v>
      </c>
      <c r="I74" s="3" t="s">
        <v>160</v>
      </c>
      <c r="J74" s="3" t="s">
        <v>161</v>
      </c>
      <c r="K74" s="3" t="s">
        <v>150</v>
      </c>
      <c r="L74" s="3" t="s">
        <v>24</v>
      </c>
      <c r="M74" s="3"/>
      <c r="N74" s="4">
        <v>45136</v>
      </c>
      <c r="O74" s="3" t="s">
        <v>25</v>
      </c>
      <c r="P74" s="5" t="s">
        <v>162</v>
      </c>
      <c r="Q74" s="3" t="str">
        <f>HYPERLINK("https://docs.wto.org/imrd/directdoc.asp?DDFDocuments/t/G/TBTN23/BDI358.DOCX", "https://docs.wto.org/imrd/directdoc.asp?DDFDocuments/t/G/TBTN23/BDI358.DOCX")</f>
        <v>https://docs.wto.org/imrd/directdoc.asp?DDFDocuments/t/G/TBTN23/BDI358.DOCX</v>
      </c>
      <c r="R74" s="3"/>
      <c r="S74" s="3"/>
    </row>
    <row r="75" spans="1:19" ht="100.05" customHeight="1">
      <c r="A75" s="5" t="s">
        <v>874</v>
      </c>
      <c r="B75" s="4">
        <v>45071</v>
      </c>
      <c r="C75" s="5" t="s">
        <v>253</v>
      </c>
      <c r="D75" s="3" t="str">
        <f>HYPERLINK("https://www.epingalert.org/en/Search?viewData= G/TBT/N/IND/267"," G/TBT/N/IND/267")</f>
        <v xml:space="preserve"> G/TBT/N/IND/267</v>
      </c>
      <c r="E75" s="3" t="s">
        <v>209</v>
      </c>
      <c r="F75" s="5" t="s">
        <v>251</v>
      </c>
      <c r="G75" s="5" t="s">
        <v>252</v>
      </c>
      <c r="I75" s="3" t="s">
        <v>24</v>
      </c>
      <c r="J75" s="3" t="s">
        <v>149</v>
      </c>
      <c r="K75" s="3" t="s">
        <v>180</v>
      </c>
      <c r="L75" s="3" t="s">
        <v>24</v>
      </c>
      <c r="M75" s="3"/>
      <c r="N75" s="4">
        <v>45136</v>
      </c>
      <c r="O75" s="3" t="s">
        <v>25</v>
      </c>
      <c r="P75" s="5" t="s">
        <v>179</v>
      </c>
      <c r="Q75" s="3" t="str">
        <f>HYPERLINK("https://docs.wto.org/imrd/directdoc.asp?DDFDocuments/t/G/TBTN23/BDI356.DOCX", "https://docs.wto.org/imrd/directdoc.asp?DDFDocuments/t/G/TBTN23/BDI356.DOCX")</f>
        <v>https://docs.wto.org/imrd/directdoc.asp?DDFDocuments/t/G/TBTN23/BDI356.DOCX</v>
      </c>
      <c r="R75" s="3"/>
      <c r="S75" s="3"/>
    </row>
    <row r="76" spans="1:19" ht="100.05" customHeight="1">
      <c r="A76" s="5" t="s">
        <v>936</v>
      </c>
      <c r="B76" s="4">
        <v>45051</v>
      </c>
      <c r="C76" s="5" t="s">
        <v>636</v>
      </c>
      <c r="D76" s="3" t="str">
        <f>HYPERLINK("https://www.epingalert.org/en/Search?viewData= G/TBT/N/IND/260"," G/TBT/N/IND/260")</f>
        <v xml:space="preserve"> G/TBT/N/IND/260</v>
      </c>
      <c r="E76" s="3" t="s">
        <v>209</v>
      </c>
      <c r="F76" s="5" t="s">
        <v>634</v>
      </c>
      <c r="G76" s="5" t="s">
        <v>635</v>
      </c>
      <c r="I76" s="3" t="s">
        <v>24</v>
      </c>
      <c r="J76" s="3" t="s">
        <v>149</v>
      </c>
      <c r="K76" s="3" t="s">
        <v>150</v>
      </c>
      <c r="L76" s="3" t="s">
        <v>24</v>
      </c>
      <c r="M76" s="3"/>
      <c r="N76" s="4">
        <v>45136</v>
      </c>
      <c r="O76" s="3" t="s">
        <v>25</v>
      </c>
      <c r="P76" s="5" t="s">
        <v>179</v>
      </c>
      <c r="Q76" s="3" t="str">
        <f>HYPERLINK("https://docs.wto.org/imrd/directdoc.asp?DDFDocuments/t/G/TBTN23/BDI356.DOCX", "https://docs.wto.org/imrd/directdoc.asp?DDFDocuments/t/G/TBTN23/BDI356.DOCX")</f>
        <v>https://docs.wto.org/imrd/directdoc.asp?DDFDocuments/t/G/TBTN23/BDI356.DOCX</v>
      </c>
      <c r="R76" s="3"/>
      <c r="S76" s="3"/>
    </row>
    <row r="77" spans="1:19" ht="100.05" customHeight="1">
      <c r="A77" s="5" t="s">
        <v>879</v>
      </c>
      <c r="B77" s="4">
        <v>45071</v>
      </c>
      <c r="C77" s="5" t="s">
        <v>272</v>
      </c>
      <c r="D77" s="3" t="str">
        <f>HYPERLINK("https://www.epingalert.org/en/Search?viewData= G/TBT/N/CHE/277"," G/TBT/N/CHE/277")</f>
        <v xml:space="preserve"> G/TBT/N/CHE/277</v>
      </c>
      <c r="E77" s="3" t="s">
        <v>269</v>
      </c>
      <c r="F77" s="5" t="s">
        <v>270</v>
      </c>
      <c r="G77" s="5" t="s">
        <v>271</v>
      </c>
      <c r="I77" s="3" t="s">
        <v>24</v>
      </c>
      <c r="J77" s="3" t="s">
        <v>149</v>
      </c>
      <c r="K77" s="3" t="s">
        <v>150</v>
      </c>
      <c r="L77" s="3" t="s">
        <v>24</v>
      </c>
      <c r="M77" s="3"/>
      <c r="N77" s="4">
        <v>45136</v>
      </c>
      <c r="O77" s="3" t="s">
        <v>25</v>
      </c>
      <c r="P77" s="5" t="s">
        <v>151</v>
      </c>
      <c r="Q77" s="3" t="str">
        <f>HYPERLINK("https://docs.wto.org/imrd/directdoc.asp?DDFDocuments/t/G/TBTN23/BDI357.DOCX", "https://docs.wto.org/imrd/directdoc.asp?DDFDocuments/t/G/TBTN23/BDI357.DOCX")</f>
        <v>https://docs.wto.org/imrd/directdoc.asp?DDFDocuments/t/G/TBTN23/BDI357.DOCX</v>
      </c>
      <c r="R77" s="3"/>
      <c r="S77" s="3"/>
    </row>
    <row r="78" spans="1:19" ht="100.05" customHeight="1">
      <c r="A78" s="5" t="s">
        <v>959</v>
      </c>
      <c r="B78" s="4">
        <v>45047</v>
      </c>
      <c r="C78" s="5" t="s">
        <v>833</v>
      </c>
      <c r="D78" s="3" t="str">
        <f>HYPERLINK("https://www.epingalert.org/en/Search?viewData= G/TBT/N/GHA/49"," G/TBT/N/GHA/49")</f>
        <v xml:space="preserve"> G/TBT/N/GHA/49</v>
      </c>
      <c r="E78" s="3" t="s">
        <v>134</v>
      </c>
      <c r="F78" s="5" t="s">
        <v>831</v>
      </c>
      <c r="G78" s="5" t="s">
        <v>832</v>
      </c>
      <c r="I78" s="3" t="s">
        <v>24</v>
      </c>
      <c r="J78" s="3" t="s">
        <v>166</v>
      </c>
      <c r="K78" s="3" t="s">
        <v>167</v>
      </c>
      <c r="L78" s="3" t="s">
        <v>85</v>
      </c>
      <c r="M78" s="3"/>
      <c r="N78" s="4">
        <v>45136</v>
      </c>
      <c r="O78" s="3" t="s">
        <v>25</v>
      </c>
      <c r="P78" s="5" t="s">
        <v>208</v>
      </c>
      <c r="Q78" s="3" t="str">
        <f>HYPERLINK("https://docs.wto.org/imrd/directdoc.asp?DDFDocuments/t/G/TBTN23/KEN1433.DOCX", "https://docs.wto.org/imrd/directdoc.asp?DDFDocuments/t/G/TBTN23/KEN1433.DOCX")</f>
        <v>https://docs.wto.org/imrd/directdoc.asp?DDFDocuments/t/G/TBTN23/KEN1433.DOCX</v>
      </c>
      <c r="R78" s="3"/>
      <c r="S78" s="3"/>
    </row>
    <row r="79" spans="1:19" ht="100.05" customHeight="1">
      <c r="A79" s="5" t="s">
        <v>959</v>
      </c>
      <c r="B79" s="4">
        <v>45047</v>
      </c>
      <c r="C79" s="5" t="s">
        <v>833</v>
      </c>
      <c r="D79" s="3" t="str">
        <f>HYPERLINK("https://www.epingalert.org/en/Search?viewData= G/TBT/N/GHA/50"," G/TBT/N/GHA/50")</f>
        <v xml:space="preserve"> G/TBT/N/GHA/50</v>
      </c>
      <c r="E79" s="3" t="s">
        <v>134</v>
      </c>
      <c r="F79" s="5" t="s">
        <v>838</v>
      </c>
      <c r="G79" s="5" t="s">
        <v>839</v>
      </c>
      <c r="I79" s="3" t="s">
        <v>213</v>
      </c>
      <c r="J79" s="3" t="s">
        <v>214</v>
      </c>
      <c r="K79" s="3" t="s">
        <v>215</v>
      </c>
      <c r="L79" s="3" t="s">
        <v>24</v>
      </c>
      <c r="M79" s="3"/>
      <c r="N79" s="4">
        <v>45132</v>
      </c>
      <c r="O79" s="3" t="s">
        <v>25</v>
      </c>
      <c r="P79" s="5" t="s">
        <v>216</v>
      </c>
      <c r="Q79" s="3" t="str">
        <f>HYPERLINK("https://docs.wto.org/imrd/directdoc.asp?DDFDocuments/t/G/TBTN23/IND269.DOCX", "https://docs.wto.org/imrd/directdoc.asp?DDFDocuments/t/G/TBTN23/IND269.DOCX")</f>
        <v>https://docs.wto.org/imrd/directdoc.asp?DDFDocuments/t/G/TBTN23/IND269.DOCX</v>
      </c>
      <c r="R79" s="3"/>
      <c r="S79" s="3"/>
    </row>
    <row r="80" spans="1:19" ht="100.05" customHeight="1">
      <c r="A80" s="5" t="s">
        <v>959</v>
      </c>
      <c r="B80" s="4">
        <v>45047</v>
      </c>
      <c r="C80" s="5" t="s">
        <v>833</v>
      </c>
      <c r="D80" s="3" t="str">
        <f>HYPERLINK("https://www.epingalert.org/en/Search?viewData= G/TBT/N/GHA/51"," G/TBT/N/GHA/51")</f>
        <v xml:space="preserve"> G/TBT/N/GHA/51</v>
      </c>
      <c r="E80" s="3" t="s">
        <v>134</v>
      </c>
      <c r="F80" s="5" t="s">
        <v>841</v>
      </c>
      <c r="G80" s="5" t="s">
        <v>832</v>
      </c>
      <c r="I80" s="3" t="s">
        <v>220</v>
      </c>
      <c r="J80" s="3" t="s">
        <v>221</v>
      </c>
      <c r="K80" s="3" t="s">
        <v>51</v>
      </c>
      <c r="L80" s="3" t="s">
        <v>24</v>
      </c>
      <c r="M80" s="3"/>
      <c r="N80" s="4">
        <v>45132</v>
      </c>
      <c r="O80" s="3" t="s">
        <v>25</v>
      </c>
      <c r="P80" s="5" t="s">
        <v>222</v>
      </c>
      <c r="Q80" s="3" t="str">
        <f>HYPERLINK("https://docs.wto.org/imrd/directdoc.asp?DDFDocuments/t/G/TBTN23/TPKM523.DOCX", "https://docs.wto.org/imrd/directdoc.asp?DDFDocuments/t/G/TBTN23/TPKM523.DOCX")</f>
        <v>https://docs.wto.org/imrd/directdoc.asp?DDFDocuments/t/G/TBTN23/TPKM523.DOCX</v>
      </c>
      <c r="R80" s="3"/>
      <c r="S80" s="3"/>
    </row>
    <row r="81" spans="1:19" ht="100.05" customHeight="1">
      <c r="A81" s="5" t="s">
        <v>963</v>
      </c>
      <c r="B81" s="4">
        <v>45048</v>
      </c>
      <c r="C81" s="5" t="s">
        <v>800</v>
      </c>
      <c r="D81" s="3" t="str">
        <f>HYPERLINK("https://www.epingalert.org/en/Search?viewData= G/TBT/N/IND/256"," G/TBT/N/IND/256")</f>
        <v xml:space="preserve"> G/TBT/N/IND/256</v>
      </c>
      <c r="E81" s="3" t="s">
        <v>209</v>
      </c>
      <c r="F81" s="5" t="s">
        <v>799</v>
      </c>
      <c r="G81" s="5" t="s">
        <v>799</v>
      </c>
      <c r="I81" s="3" t="s">
        <v>24</v>
      </c>
      <c r="J81" s="3" t="s">
        <v>227</v>
      </c>
      <c r="K81" s="3" t="s">
        <v>51</v>
      </c>
      <c r="L81" s="3" t="s">
        <v>52</v>
      </c>
      <c r="M81" s="3"/>
      <c r="N81" s="4">
        <v>45117</v>
      </c>
      <c r="O81" s="3" t="s">
        <v>25</v>
      </c>
      <c r="P81" s="5" t="s">
        <v>228</v>
      </c>
      <c r="Q81" s="3" t="str">
        <f>HYPERLINK("https://docs.wto.org/imrd/directdoc.asp?DDFDocuments/t/G/TBTN23/BRA1485.DOCX", "https://docs.wto.org/imrd/directdoc.asp?DDFDocuments/t/G/TBTN23/BRA1485.DOCX")</f>
        <v>https://docs.wto.org/imrd/directdoc.asp?DDFDocuments/t/G/TBTN23/BRA1485.DOCX</v>
      </c>
      <c r="R81" s="3"/>
      <c r="S81" s="3"/>
    </row>
    <row r="82" spans="1:19" ht="100.05" customHeight="1">
      <c r="A82" s="5" t="s">
        <v>928</v>
      </c>
      <c r="B82" s="4">
        <v>45054</v>
      </c>
      <c r="C82" s="5" t="s">
        <v>593</v>
      </c>
      <c r="D82" s="3" t="str">
        <f>HYPERLINK("https://www.epingalert.org/en/Search?viewData= G/TBT/N/TZA/965"," G/TBT/N/TZA/965")</f>
        <v xml:space="preserve"> G/TBT/N/TZA/965</v>
      </c>
      <c r="E82" s="3" t="s">
        <v>27</v>
      </c>
      <c r="F82" s="5" t="s">
        <v>591</v>
      </c>
      <c r="G82" s="5" t="s">
        <v>592</v>
      </c>
      <c r="I82" s="3" t="s">
        <v>24</v>
      </c>
      <c r="J82" s="3" t="s">
        <v>232</v>
      </c>
      <c r="K82" s="3" t="s">
        <v>233</v>
      </c>
      <c r="L82" s="3" t="s">
        <v>24</v>
      </c>
      <c r="M82" s="3"/>
      <c r="N82" s="4">
        <v>45132</v>
      </c>
      <c r="O82" s="3" t="s">
        <v>25</v>
      </c>
      <c r="P82" s="5" t="s">
        <v>234</v>
      </c>
      <c r="Q82" s="3" t="str">
        <f>HYPERLINK("https://docs.wto.org/imrd/directdoc.asp?DDFDocuments/t/G/TBTN23/EU983.DOCX", "https://docs.wto.org/imrd/directdoc.asp?DDFDocuments/t/G/TBTN23/EU983.DOCX")</f>
        <v>https://docs.wto.org/imrd/directdoc.asp?DDFDocuments/t/G/TBTN23/EU983.DOCX</v>
      </c>
      <c r="R82" s="3"/>
      <c r="S82" s="3"/>
    </row>
    <row r="83" spans="1:19" ht="100.05" customHeight="1">
      <c r="A83" s="5" t="s">
        <v>907</v>
      </c>
      <c r="B83" s="4">
        <v>45061</v>
      </c>
      <c r="C83" s="5" t="s">
        <v>458</v>
      </c>
      <c r="D83" s="3" t="str">
        <f>HYPERLINK("https://www.epingalert.org/en/Search?viewData= G/TBT/N/IND/261"," G/TBT/N/IND/261")</f>
        <v xml:space="preserve"> G/TBT/N/IND/261</v>
      </c>
      <c r="E83" s="3" t="s">
        <v>209</v>
      </c>
      <c r="F83" s="5" t="s">
        <v>456</v>
      </c>
      <c r="G83" s="5" t="s">
        <v>457</v>
      </c>
      <c r="I83" s="3" t="s">
        <v>24</v>
      </c>
      <c r="J83" s="3" t="s">
        <v>239</v>
      </c>
      <c r="K83" s="3" t="s">
        <v>51</v>
      </c>
      <c r="L83" s="3" t="s">
        <v>52</v>
      </c>
      <c r="M83" s="3"/>
      <c r="N83" s="4">
        <v>45100</v>
      </c>
      <c r="O83" s="3" t="s">
        <v>25</v>
      </c>
      <c r="P83" s="5" t="s">
        <v>240</v>
      </c>
      <c r="Q83" s="3" t="str">
        <f>HYPERLINK("https://docs.wto.org/imrd/directdoc.asp?DDFDocuments/t/G/TBTN23/PHL302.DOCX", "https://docs.wto.org/imrd/directdoc.asp?DDFDocuments/t/G/TBTN23/PHL302.DOCX")</f>
        <v>https://docs.wto.org/imrd/directdoc.asp?DDFDocuments/t/G/TBTN23/PHL302.DOCX</v>
      </c>
      <c r="R83" s="3"/>
      <c r="S83" s="3"/>
    </row>
    <row r="84" spans="1:19" ht="100.05" customHeight="1">
      <c r="A84" s="5" t="s">
        <v>844</v>
      </c>
      <c r="B84" s="4">
        <v>45077</v>
      </c>
      <c r="C84" s="5" t="s">
        <v>32</v>
      </c>
      <c r="D84" s="3" t="str">
        <f>HYPERLINK("https://www.epingalert.org/en/Search?viewData= G/TBT/N/BDI/361, G/TBT/N/KEN/1441, G/TBT/N/RWA/872, G/TBT/N/TZA/975, G/TBT/N/UGA/1777"," G/TBT/N/BDI/361, G/TBT/N/KEN/1441, G/TBT/N/RWA/872, G/TBT/N/TZA/975, G/TBT/N/UGA/1777")</f>
        <v xml:space="preserve"> G/TBT/N/BDI/361, G/TBT/N/KEN/1441, G/TBT/N/RWA/872, G/TBT/N/TZA/975, G/TBT/N/UGA/1777</v>
      </c>
      <c r="E84" s="3" t="s">
        <v>29</v>
      </c>
      <c r="F84" s="5" t="s">
        <v>30</v>
      </c>
      <c r="G84" s="5" t="s">
        <v>31</v>
      </c>
      <c r="I84" s="3" t="s">
        <v>24</v>
      </c>
      <c r="J84" s="3" t="s">
        <v>244</v>
      </c>
      <c r="K84" s="3" t="s">
        <v>215</v>
      </c>
      <c r="L84" s="3" t="s">
        <v>24</v>
      </c>
      <c r="M84" s="3"/>
      <c r="N84" s="4">
        <v>45132</v>
      </c>
      <c r="O84" s="3" t="s">
        <v>25</v>
      </c>
      <c r="P84" s="5" t="s">
        <v>245</v>
      </c>
      <c r="Q84" s="3" t="str">
        <f>HYPERLINK("https://docs.wto.org/imrd/directdoc.asp?DDFDocuments/t/G/TBTN23/IND268.DOCX", "https://docs.wto.org/imrd/directdoc.asp?DDFDocuments/t/G/TBTN23/IND268.DOCX")</f>
        <v>https://docs.wto.org/imrd/directdoc.asp?DDFDocuments/t/G/TBTN23/IND268.DOCX</v>
      </c>
      <c r="R84" s="3"/>
      <c r="S84" s="3"/>
    </row>
    <row r="85" spans="1:19" ht="100.05" customHeight="1">
      <c r="A85" s="5" t="s">
        <v>844</v>
      </c>
      <c r="B85" s="4">
        <v>45077</v>
      </c>
      <c r="C85" s="5" t="s">
        <v>32</v>
      </c>
      <c r="D85" s="3" t="str">
        <f>HYPERLINK("https://www.epingalert.org/en/Search?viewData= G/TBT/N/BDI/361, G/TBT/N/KEN/1441, G/TBT/N/RWA/872, G/TBT/N/TZA/975, G/TBT/N/UGA/1777"," G/TBT/N/BDI/361, G/TBT/N/KEN/1441, G/TBT/N/RWA/872, G/TBT/N/TZA/975, G/TBT/N/UGA/1777")</f>
        <v xml:space="preserve"> G/TBT/N/BDI/361, G/TBT/N/KEN/1441, G/TBT/N/RWA/872, G/TBT/N/TZA/975, G/TBT/N/UGA/1777</v>
      </c>
      <c r="E85" s="3" t="s">
        <v>27</v>
      </c>
      <c r="F85" s="5" t="s">
        <v>30</v>
      </c>
      <c r="G85" s="5" t="s">
        <v>31</v>
      </c>
      <c r="I85" s="3" t="s">
        <v>24</v>
      </c>
      <c r="J85" s="3" t="s">
        <v>249</v>
      </c>
      <c r="K85" s="3" t="s">
        <v>51</v>
      </c>
      <c r="L85" s="3" t="s">
        <v>24</v>
      </c>
      <c r="M85" s="3"/>
      <c r="N85" s="4">
        <v>45147</v>
      </c>
      <c r="O85" s="3" t="s">
        <v>25</v>
      </c>
      <c r="P85" s="5" t="s">
        <v>250</v>
      </c>
      <c r="Q85" s="3" t="str">
        <f>HYPERLINK("https://docs.wto.org/imrd/directdoc.asp?DDFDocuments/t/G/TBTN23/PHL301.DOCX", "https://docs.wto.org/imrd/directdoc.asp?DDFDocuments/t/G/TBTN23/PHL301.DOCX")</f>
        <v>https://docs.wto.org/imrd/directdoc.asp?DDFDocuments/t/G/TBTN23/PHL301.DOCX</v>
      </c>
      <c r="R85" s="3"/>
      <c r="S85" s="3"/>
    </row>
    <row r="86" spans="1:19" ht="100.05" customHeight="1">
      <c r="A86" s="5" t="s">
        <v>844</v>
      </c>
      <c r="B86" s="4">
        <v>45077</v>
      </c>
      <c r="C86" s="5" t="s">
        <v>32</v>
      </c>
      <c r="D86" s="3" t="str">
        <f>HYPERLINK("https://www.epingalert.org/en/Search?viewData= G/TBT/N/BDI/361, G/TBT/N/KEN/1441, G/TBT/N/RWA/872, G/TBT/N/TZA/975, G/TBT/N/UGA/1777"," G/TBT/N/BDI/361, G/TBT/N/KEN/1441, G/TBT/N/RWA/872, G/TBT/N/TZA/975, G/TBT/N/UGA/1777")</f>
        <v xml:space="preserve"> G/TBT/N/BDI/361, G/TBT/N/KEN/1441, G/TBT/N/RWA/872, G/TBT/N/TZA/975, G/TBT/N/UGA/1777</v>
      </c>
      <c r="E86" s="3" t="s">
        <v>44</v>
      </c>
      <c r="F86" s="5" t="s">
        <v>30</v>
      </c>
      <c r="G86" s="5" t="s">
        <v>31</v>
      </c>
      <c r="I86" s="3" t="s">
        <v>254</v>
      </c>
      <c r="J86" s="3" t="s">
        <v>255</v>
      </c>
      <c r="K86" s="3" t="s">
        <v>256</v>
      </c>
      <c r="L86" s="3" t="s">
        <v>24</v>
      </c>
      <c r="M86" s="3"/>
      <c r="N86" s="4">
        <v>45131</v>
      </c>
      <c r="O86" s="3" t="s">
        <v>25</v>
      </c>
      <c r="P86" s="5" t="s">
        <v>257</v>
      </c>
      <c r="Q86" s="3" t="str">
        <f>HYPERLINK("https://docs.wto.org/imrd/directdoc.asp?DDFDocuments/t/G/TBTN23/IND267.DOCX", "https://docs.wto.org/imrd/directdoc.asp?DDFDocuments/t/G/TBTN23/IND267.DOCX")</f>
        <v>https://docs.wto.org/imrd/directdoc.asp?DDFDocuments/t/G/TBTN23/IND267.DOCX</v>
      </c>
      <c r="R86" s="3"/>
      <c r="S86" s="3"/>
    </row>
    <row r="87" spans="1:19" ht="100.05" customHeight="1">
      <c r="A87" s="5" t="s">
        <v>844</v>
      </c>
      <c r="B87" s="4">
        <v>45077</v>
      </c>
      <c r="C87" s="5" t="s">
        <v>32</v>
      </c>
      <c r="D87" s="3" t="str">
        <f>HYPERLINK("https://www.epingalert.org/en/Search?viewData= G/TBT/N/BDI/361, G/TBT/N/KEN/1441, G/TBT/N/RWA/872, G/TBT/N/TZA/975, G/TBT/N/UGA/1777"," G/TBT/N/BDI/361, G/TBT/N/KEN/1441, G/TBT/N/RWA/872, G/TBT/N/TZA/975, G/TBT/N/UGA/1777")</f>
        <v xml:space="preserve"> G/TBT/N/BDI/361, G/TBT/N/KEN/1441, G/TBT/N/RWA/872, G/TBT/N/TZA/975, G/TBT/N/UGA/1777</v>
      </c>
      <c r="E87" s="3" t="s">
        <v>17</v>
      </c>
      <c r="F87" s="5" t="s">
        <v>30</v>
      </c>
      <c r="G87" s="5" t="s">
        <v>31</v>
      </c>
      <c r="I87" s="3" t="s">
        <v>24</v>
      </c>
      <c r="J87" s="3" t="s">
        <v>261</v>
      </c>
      <c r="K87" s="3" t="s">
        <v>215</v>
      </c>
      <c r="L87" s="3" t="s">
        <v>24</v>
      </c>
      <c r="M87" s="3"/>
      <c r="N87" s="4">
        <v>45131</v>
      </c>
      <c r="O87" s="3" t="s">
        <v>25</v>
      </c>
      <c r="P87" s="5" t="s">
        <v>262</v>
      </c>
      <c r="Q87" s="3" t="str">
        <f>HYPERLINK("https://docs.wto.org/imrd/directdoc.asp?DDFDocuments/t/G/TBTN23/IND266.DOCX", "https://docs.wto.org/imrd/directdoc.asp?DDFDocuments/t/G/TBTN23/IND266.DOCX")</f>
        <v>https://docs.wto.org/imrd/directdoc.asp?DDFDocuments/t/G/TBTN23/IND266.DOCX</v>
      </c>
      <c r="R87" s="3"/>
      <c r="S87" s="3"/>
    </row>
    <row r="88" spans="1:19" ht="100.05" customHeight="1">
      <c r="A88" s="5" t="s">
        <v>844</v>
      </c>
      <c r="B88" s="4">
        <v>45077</v>
      </c>
      <c r="C88" s="5" t="s">
        <v>32</v>
      </c>
      <c r="D88" s="3" t="str">
        <f>HYPERLINK("https://www.epingalert.org/en/Search?viewData= G/TBT/N/BDI/361, G/TBT/N/KEN/1441, G/TBT/N/RWA/872, G/TBT/N/TZA/975, G/TBT/N/UGA/1777"," G/TBT/N/BDI/361, G/TBT/N/KEN/1441, G/TBT/N/RWA/872, G/TBT/N/TZA/975, G/TBT/N/UGA/1777")</f>
        <v xml:space="preserve"> G/TBT/N/BDI/361, G/TBT/N/KEN/1441, G/TBT/N/RWA/872, G/TBT/N/TZA/975, G/TBT/N/UGA/1777</v>
      </c>
      <c r="E88" s="3" t="s">
        <v>74</v>
      </c>
      <c r="F88" s="5" t="s">
        <v>30</v>
      </c>
      <c r="G88" s="5" t="s">
        <v>31</v>
      </c>
      <c r="I88" s="3" t="s">
        <v>24</v>
      </c>
      <c r="J88" s="3" t="s">
        <v>266</v>
      </c>
      <c r="K88" s="3" t="s">
        <v>267</v>
      </c>
      <c r="L88" s="3" t="s">
        <v>24</v>
      </c>
      <c r="M88" s="3"/>
      <c r="N88" s="4">
        <v>45117</v>
      </c>
      <c r="O88" s="3" t="s">
        <v>25</v>
      </c>
      <c r="P88" s="5" t="s">
        <v>268</v>
      </c>
      <c r="Q88" s="3" t="str">
        <f>HYPERLINK("https://docs.wto.org/imrd/directdoc.asp?DDFDocuments/t/G/TBTN23/USA2003.DOCX", "https://docs.wto.org/imrd/directdoc.asp?DDFDocuments/t/G/TBTN23/USA2003.DOCX")</f>
        <v>https://docs.wto.org/imrd/directdoc.asp?DDFDocuments/t/G/TBTN23/USA2003.DOCX</v>
      </c>
      <c r="R88" s="3"/>
      <c r="S88" s="3"/>
    </row>
    <row r="89" spans="1:19" ht="100.05" customHeight="1">
      <c r="A89" s="5" t="s">
        <v>950</v>
      </c>
      <c r="B89" s="4">
        <v>45050</v>
      </c>
      <c r="C89" s="5" t="s">
        <v>738</v>
      </c>
      <c r="D89" s="3" t="str">
        <f>HYPERLINK("https://www.epingalert.org/en/Search?viewData= G/TBT/N/TZA/957"," G/TBT/N/TZA/957")</f>
        <v xml:space="preserve"> G/TBT/N/TZA/957</v>
      </c>
      <c r="E89" s="3" t="s">
        <v>27</v>
      </c>
      <c r="F89" s="5" t="s">
        <v>736</v>
      </c>
      <c r="G89" s="5" t="s">
        <v>737</v>
      </c>
      <c r="I89" s="3" t="s">
        <v>273</v>
      </c>
      <c r="J89" s="3" t="s">
        <v>274</v>
      </c>
      <c r="K89" s="3" t="s">
        <v>275</v>
      </c>
      <c r="L89" s="3" t="s">
        <v>85</v>
      </c>
      <c r="M89" s="3"/>
      <c r="N89" s="4">
        <v>45131</v>
      </c>
      <c r="O89" s="3" t="s">
        <v>25</v>
      </c>
      <c r="P89" s="5" t="s">
        <v>276</v>
      </c>
      <c r="Q89" s="3" t="str">
        <f>HYPERLINK("https://docs.wto.org/imrd/directdoc.asp?DDFDocuments/t/G/TBTN23/CHE277.DOCX", "https://docs.wto.org/imrd/directdoc.asp?DDFDocuments/t/G/TBTN23/CHE277.DOCX")</f>
        <v>https://docs.wto.org/imrd/directdoc.asp?DDFDocuments/t/G/TBTN23/CHE277.DOCX</v>
      </c>
      <c r="R89" s="3"/>
      <c r="S89" s="3"/>
    </row>
    <row r="90" spans="1:19" ht="100.05" customHeight="1">
      <c r="A90" s="5" t="s">
        <v>865</v>
      </c>
      <c r="B90" s="4">
        <v>45076</v>
      </c>
      <c r="C90" s="5" t="s">
        <v>165</v>
      </c>
      <c r="D90" s="3" t="str">
        <f>HYPERLINK("https://www.epingalert.org/en/Search?viewData= G/TBT/N/KEN/1431"," G/TBT/N/KEN/1431")</f>
        <v xml:space="preserve"> G/TBT/N/KEN/1431</v>
      </c>
      <c r="E90" s="3" t="s">
        <v>74</v>
      </c>
      <c r="F90" s="5" t="s">
        <v>163</v>
      </c>
      <c r="G90" s="5" t="s">
        <v>164</v>
      </c>
      <c r="I90" s="3" t="s">
        <v>24</v>
      </c>
      <c r="J90" s="3" t="s">
        <v>280</v>
      </c>
      <c r="K90" s="3" t="s">
        <v>281</v>
      </c>
      <c r="L90" s="3" t="s">
        <v>24</v>
      </c>
      <c r="M90" s="3"/>
      <c r="N90" s="4" t="s">
        <v>24</v>
      </c>
      <c r="O90" s="3" t="s">
        <v>25</v>
      </c>
      <c r="P90" s="5" t="s">
        <v>282</v>
      </c>
      <c r="Q90" s="3" t="str">
        <f>HYPERLINK("https://docs.wto.org/imrd/directdoc.asp?DDFDocuments/t/G/TBTN23/USA2004.DOCX", "https://docs.wto.org/imrd/directdoc.asp?DDFDocuments/t/G/TBTN23/USA2004.DOCX")</f>
        <v>https://docs.wto.org/imrd/directdoc.asp?DDFDocuments/t/G/TBTN23/USA2004.DOCX</v>
      </c>
      <c r="R90" s="3"/>
      <c r="S90" s="3"/>
    </row>
    <row r="91" spans="1:19" ht="100.05" customHeight="1">
      <c r="A91" s="5" t="s">
        <v>865</v>
      </c>
      <c r="B91" s="4">
        <v>45076</v>
      </c>
      <c r="C91" s="5" t="s">
        <v>165</v>
      </c>
      <c r="D91" s="3" t="str">
        <f>HYPERLINK("https://www.epingalert.org/en/Search?viewData= G/TBT/N/KEN/1429"," G/TBT/N/KEN/1429")</f>
        <v xml:space="preserve"> G/TBT/N/KEN/1429</v>
      </c>
      <c r="E91" s="3" t="s">
        <v>74</v>
      </c>
      <c r="F91" s="5" t="s">
        <v>169</v>
      </c>
      <c r="G91" s="5" t="s">
        <v>170</v>
      </c>
      <c r="I91" s="3" t="s">
        <v>24</v>
      </c>
      <c r="J91" s="3" t="s">
        <v>286</v>
      </c>
      <c r="K91" s="3" t="s">
        <v>138</v>
      </c>
      <c r="L91" s="3" t="s">
        <v>24</v>
      </c>
      <c r="M91" s="3"/>
      <c r="N91" s="4">
        <v>45135</v>
      </c>
      <c r="O91" s="3" t="s">
        <v>25</v>
      </c>
      <c r="P91" s="5" t="s">
        <v>287</v>
      </c>
      <c r="Q91" s="3" t="str">
        <f>HYPERLINK("https://docs.wto.org/imrd/directdoc.asp?DDFDocuments/t/G/TBTN23/USA2002.DOCX", "https://docs.wto.org/imrd/directdoc.asp?DDFDocuments/t/G/TBTN23/USA2002.DOCX")</f>
        <v>https://docs.wto.org/imrd/directdoc.asp?DDFDocuments/t/G/TBTN23/USA2002.DOCX</v>
      </c>
      <c r="R91" s="3"/>
      <c r="S91" s="3"/>
    </row>
    <row r="92" spans="1:19" ht="100.05" customHeight="1">
      <c r="A92" s="5" t="s">
        <v>865</v>
      </c>
      <c r="B92" s="4">
        <v>45076</v>
      </c>
      <c r="C92" s="5" t="s">
        <v>165</v>
      </c>
      <c r="D92" s="3" t="str">
        <f>HYPERLINK("https://www.epingalert.org/en/Search?viewData= G/TBT/N/KEN/1432"," G/TBT/N/KEN/1432")</f>
        <v xml:space="preserve"> G/TBT/N/KEN/1432</v>
      </c>
      <c r="E92" s="3" t="s">
        <v>74</v>
      </c>
      <c r="F92" s="5" t="s">
        <v>182</v>
      </c>
      <c r="G92" s="5" t="s">
        <v>183</v>
      </c>
      <c r="I92" s="3" t="s">
        <v>24</v>
      </c>
      <c r="J92" s="3" t="s">
        <v>292</v>
      </c>
      <c r="K92" s="3" t="s">
        <v>281</v>
      </c>
      <c r="L92" s="3" t="s">
        <v>24</v>
      </c>
      <c r="M92" s="3"/>
      <c r="N92" s="4">
        <v>45100</v>
      </c>
      <c r="O92" s="3" t="s">
        <v>25</v>
      </c>
      <c r="P92" s="5" t="s">
        <v>293</v>
      </c>
      <c r="Q92" s="3" t="str">
        <f>HYPERLINK("https://docs.wto.org/imrd/directdoc.asp?DDFDocuments/t/G/TBTN23/KOR1147.DOCX", "https://docs.wto.org/imrd/directdoc.asp?DDFDocuments/t/G/TBTN23/KOR1147.DOCX")</f>
        <v>https://docs.wto.org/imrd/directdoc.asp?DDFDocuments/t/G/TBTN23/KOR1147.DOCX</v>
      </c>
      <c r="R92" s="3"/>
      <c r="S92" s="3"/>
    </row>
    <row r="93" spans="1:19" ht="100.05" customHeight="1">
      <c r="A93" s="5" t="s">
        <v>865</v>
      </c>
      <c r="B93" s="4">
        <v>45076</v>
      </c>
      <c r="C93" s="5" t="s">
        <v>165</v>
      </c>
      <c r="D93" s="3" t="str">
        <f>HYPERLINK("https://www.epingalert.org/en/Search?viewData= G/TBT/N/KEN/1430"," G/TBT/N/KEN/1430")</f>
        <v xml:space="preserve"> G/TBT/N/KEN/1430</v>
      </c>
      <c r="E93" s="3" t="s">
        <v>74</v>
      </c>
      <c r="F93" s="5" t="s">
        <v>203</v>
      </c>
      <c r="G93" s="5" t="s">
        <v>204</v>
      </c>
      <c r="I93" s="3" t="s">
        <v>24</v>
      </c>
      <c r="J93" s="3" t="s">
        <v>297</v>
      </c>
      <c r="K93" s="3" t="s">
        <v>138</v>
      </c>
      <c r="L93" s="3" t="s">
        <v>24</v>
      </c>
      <c r="M93" s="3"/>
      <c r="N93" s="4">
        <v>45131</v>
      </c>
      <c r="O93" s="3" t="s">
        <v>25</v>
      </c>
      <c r="P93" s="5" t="s">
        <v>298</v>
      </c>
      <c r="Q93" s="3" t="str">
        <f>HYPERLINK("https://docs.wto.org/imrd/directdoc.asp?DDFDocuments/t/G/TBTN23/USA2001.DOCX", "https://docs.wto.org/imrd/directdoc.asp?DDFDocuments/t/G/TBTN23/USA2001.DOCX")</f>
        <v>https://docs.wto.org/imrd/directdoc.asp?DDFDocuments/t/G/TBTN23/USA2001.DOCX</v>
      </c>
      <c r="R93" s="3"/>
      <c r="S93" s="3"/>
    </row>
    <row r="94" spans="1:19" ht="100.05" customHeight="1">
      <c r="A94" s="5" t="s">
        <v>865</v>
      </c>
      <c r="B94" s="4">
        <v>45076</v>
      </c>
      <c r="C94" s="5" t="s">
        <v>165</v>
      </c>
      <c r="D94" s="3" t="str">
        <f>HYPERLINK("https://www.epingalert.org/en/Search?viewData= G/TBT/N/KEN/1433"," G/TBT/N/KEN/1433")</f>
        <v xml:space="preserve"> G/TBT/N/KEN/1433</v>
      </c>
      <c r="E94" s="3" t="s">
        <v>74</v>
      </c>
      <c r="F94" s="5" t="s">
        <v>206</v>
      </c>
      <c r="G94" s="5" t="s">
        <v>207</v>
      </c>
      <c r="I94" s="3" t="s">
        <v>24</v>
      </c>
      <c r="J94" s="3" t="s">
        <v>292</v>
      </c>
      <c r="K94" s="3" t="s">
        <v>281</v>
      </c>
      <c r="L94" s="3" t="s">
        <v>24</v>
      </c>
      <c r="M94" s="3"/>
      <c r="N94" s="4">
        <v>45100</v>
      </c>
      <c r="O94" s="3" t="s">
        <v>25</v>
      </c>
      <c r="P94" s="5" t="s">
        <v>302</v>
      </c>
      <c r="Q94" s="3" t="str">
        <f>HYPERLINK("https://docs.wto.org/imrd/directdoc.asp?DDFDocuments/t/G/TBTN23/KOR1146.DOCX", "https://docs.wto.org/imrd/directdoc.asp?DDFDocuments/t/G/TBTN23/KOR1146.DOCX")</f>
        <v>https://docs.wto.org/imrd/directdoc.asp?DDFDocuments/t/G/TBTN23/KOR1146.DOCX</v>
      </c>
      <c r="R94" s="3"/>
      <c r="S94" s="3"/>
    </row>
    <row r="95" spans="1:19" ht="100.05" customHeight="1">
      <c r="A95" s="5" t="s">
        <v>900</v>
      </c>
      <c r="B95" s="4">
        <v>45068</v>
      </c>
      <c r="C95" s="5" t="s">
        <v>404</v>
      </c>
      <c r="D95" s="3" t="str">
        <f>HYPERLINK("https://www.epingalert.org/en/Search?viewData= G/TBT/N/KOR/1144"," G/TBT/N/KOR/1144")</f>
        <v xml:space="preserve"> G/TBT/N/KOR/1144</v>
      </c>
      <c r="E95" s="3" t="s">
        <v>288</v>
      </c>
      <c r="F95" s="5" t="s">
        <v>402</v>
      </c>
      <c r="G95" s="5" t="s">
        <v>403</v>
      </c>
      <c r="I95" s="3" t="s">
        <v>24</v>
      </c>
      <c r="J95" s="3" t="s">
        <v>306</v>
      </c>
      <c r="K95" s="3" t="s">
        <v>307</v>
      </c>
      <c r="L95" s="3" t="s">
        <v>24</v>
      </c>
      <c r="M95" s="3"/>
      <c r="N95" s="4">
        <v>45131</v>
      </c>
      <c r="O95" s="3" t="s">
        <v>25</v>
      </c>
      <c r="P95" s="5" t="s">
        <v>308</v>
      </c>
      <c r="Q95" s="3" t="str">
        <f>HYPERLINK("https://docs.wto.org/imrd/directdoc.asp?DDFDocuments/t/G/TBTN23/USA2000.DOCX", "https://docs.wto.org/imrd/directdoc.asp?DDFDocuments/t/G/TBTN23/USA2000.DOCX")</f>
        <v>https://docs.wto.org/imrd/directdoc.asp?DDFDocuments/t/G/TBTN23/USA2000.DOCX</v>
      </c>
      <c r="R95" s="3"/>
      <c r="S95" s="3"/>
    </row>
    <row r="96" spans="1:19" ht="100.05" customHeight="1">
      <c r="A96" s="5" t="s">
        <v>901</v>
      </c>
      <c r="B96" s="4">
        <v>45063</v>
      </c>
      <c r="C96" s="5" t="s">
        <v>409</v>
      </c>
      <c r="D96" s="3" t="str">
        <f>HYPERLINK("https://www.epingalert.org/en/Search?viewData= G/TBT/N/RWA/866"," G/TBT/N/RWA/866")</f>
        <v xml:space="preserve"> G/TBT/N/RWA/866</v>
      </c>
      <c r="E96" s="3" t="s">
        <v>29</v>
      </c>
      <c r="F96" s="5" t="s">
        <v>407</v>
      </c>
      <c r="G96" s="5" t="s">
        <v>408</v>
      </c>
      <c r="I96" s="3" t="s">
        <v>24</v>
      </c>
      <c r="J96" s="3" t="s">
        <v>312</v>
      </c>
      <c r="K96" s="3" t="s">
        <v>313</v>
      </c>
      <c r="L96" s="3" t="s">
        <v>24</v>
      </c>
      <c r="M96" s="3"/>
      <c r="N96" s="4">
        <v>45130</v>
      </c>
      <c r="O96" s="3" t="s">
        <v>25</v>
      </c>
      <c r="P96" s="5" t="s">
        <v>314</v>
      </c>
      <c r="Q96" s="3" t="str">
        <f>HYPERLINK("https://docs.wto.org/imrd/directdoc.asp?DDFDocuments/t/G/TBTN23/EU982.DOCX", "https://docs.wto.org/imrd/directdoc.asp?DDFDocuments/t/G/TBTN23/EU982.DOCX")</f>
        <v>https://docs.wto.org/imrd/directdoc.asp?DDFDocuments/t/G/TBTN23/EU982.DOCX</v>
      </c>
      <c r="R96" s="3"/>
      <c r="S96" s="3"/>
    </row>
    <row r="97" spans="1:19" ht="100.05" customHeight="1">
      <c r="A97" s="5" t="s">
        <v>943</v>
      </c>
      <c r="B97" s="4">
        <v>45050</v>
      </c>
      <c r="C97" s="5" t="s">
        <v>676</v>
      </c>
      <c r="D97" s="3" t="str">
        <f>HYPERLINK("https://www.epingalert.org/en/Search?viewData= G/TBT/N/USA/1990"," G/TBT/N/USA/1990")</f>
        <v xml:space="preserve"> G/TBT/N/USA/1990</v>
      </c>
      <c r="E97" s="3" t="s">
        <v>196</v>
      </c>
      <c r="F97" s="5" t="s">
        <v>674</v>
      </c>
      <c r="G97" s="5" t="s">
        <v>675</v>
      </c>
      <c r="I97" s="3" t="s">
        <v>24</v>
      </c>
      <c r="J97" s="3" t="s">
        <v>292</v>
      </c>
      <c r="K97" s="3" t="s">
        <v>281</v>
      </c>
      <c r="L97" s="3" t="s">
        <v>24</v>
      </c>
      <c r="M97" s="3"/>
      <c r="N97" s="4">
        <v>45100</v>
      </c>
      <c r="O97" s="3" t="s">
        <v>25</v>
      </c>
      <c r="P97" s="5" t="s">
        <v>317</v>
      </c>
      <c r="Q97" s="3" t="str">
        <f>HYPERLINK("https://docs.wto.org/imrd/directdoc.asp?DDFDocuments/t/G/TBTN23/KOR1145.DOCX", "https://docs.wto.org/imrd/directdoc.asp?DDFDocuments/t/G/TBTN23/KOR1145.DOCX")</f>
        <v>https://docs.wto.org/imrd/directdoc.asp?DDFDocuments/t/G/TBTN23/KOR1145.DOCX</v>
      </c>
      <c r="R97" s="3"/>
      <c r="S97" s="3"/>
    </row>
    <row r="98" spans="1:19" ht="100.05" customHeight="1">
      <c r="A98" s="5" t="s">
        <v>948</v>
      </c>
      <c r="B98" s="4">
        <v>45050</v>
      </c>
      <c r="C98" s="5" t="s">
        <v>724</v>
      </c>
      <c r="D98" s="3" t="str">
        <f>HYPERLINK("https://www.epingalert.org/en/Search?viewData= G/TBT/N/TZA/954"," G/TBT/N/TZA/954")</f>
        <v xml:space="preserve"> G/TBT/N/TZA/954</v>
      </c>
      <c r="E98" s="3" t="s">
        <v>27</v>
      </c>
      <c r="F98" s="5" t="s">
        <v>722</v>
      </c>
      <c r="G98" s="5" t="s">
        <v>723</v>
      </c>
      <c r="I98" s="3" t="s">
        <v>24</v>
      </c>
      <c r="J98" s="3" t="s">
        <v>321</v>
      </c>
      <c r="K98" s="3" t="s">
        <v>138</v>
      </c>
      <c r="L98" s="3" t="s">
        <v>24</v>
      </c>
      <c r="M98" s="3"/>
      <c r="N98" s="4">
        <v>45106</v>
      </c>
      <c r="O98" s="3" t="s">
        <v>25</v>
      </c>
      <c r="P98" s="5" t="s">
        <v>322</v>
      </c>
      <c r="Q98" s="3" t="str">
        <f>HYPERLINK("https://docs.wto.org/imrd/directdoc.asp?DDFDocuments/t/G/TBTN23/USA1999.DOCX", "https://docs.wto.org/imrd/directdoc.asp?DDFDocuments/t/G/TBTN23/USA1999.DOCX")</f>
        <v>https://docs.wto.org/imrd/directdoc.asp?DDFDocuments/t/G/TBTN23/USA1999.DOCX</v>
      </c>
      <c r="R98" s="3"/>
      <c r="S98" s="3"/>
    </row>
    <row r="99" spans="1:19" ht="100.05" customHeight="1">
      <c r="A99" s="5" t="s">
        <v>932</v>
      </c>
      <c r="B99" s="4">
        <v>45051</v>
      </c>
      <c r="C99" s="5" t="s">
        <v>612</v>
      </c>
      <c r="D99" s="3" t="str">
        <f>HYPERLINK("https://www.epingalert.org/en/Search?viewData= G/TBT/N/IND/258"," G/TBT/N/IND/258")</f>
        <v xml:space="preserve"> G/TBT/N/IND/258</v>
      </c>
      <c r="E99" s="3" t="s">
        <v>209</v>
      </c>
      <c r="F99" s="5" t="s">
        <v>610</v>
      </c>
      <c r="G99" s="5" t="s">
        <v>611</v>
      </c>
      <c r="I99" s="3" t="s">
        <v>326</v>
      </c>
      <c r="J99" s="3" t="s">
        <v>327</v>
      </c>
      <c r="K99" s="3" t="s">
        <v>328</v>
      </c>
      <c r="L99" s="3" t="s">
        <v>24</v>
      </c>
      <c r="M99" s="3"/>
      <c r="N99" s="4">
        <v>45129</v>
      </c>
      <c r="O99" s="3" t="s">
        <v>25</v>
      </c>
      <c r="P99" s="5" t="s">
        <v>329</v>
      </c>
      <c r="Q99" s="3" t="str">
        <f>HYPERLINK("https://docs.wto.org/imrd/directdoc.asp?DDFDocuments/t/G/TBTN23/IND265.DOCX", "https://docs.wto.org/imrd/directdoc.asp?DDFDocuments/t/G/TBTN23/IND265.DOCX")</f>
        <v>https://docs.wto.org/imrd/directdoc.asp?DDFDocuments/t/G/TBTN23/IND265.DOCX</v>
      </c>
      <c r="R99" s="3"/>
      <c r="S99" s="3"/>
    </row>
    <row r="100" spans="1:19" ht="100.05" customHeight="1">
      <c r="A100" s="5" t="s">
        <v>958</v>
      </c>
      <c r="B100" s="4">
        <v>45048</v>
      </c>
      <c r="C100" s="5" t="s">
        <v>828</v>
      </c>
      <c r="D100" s="3" t="str">
        <f>HYPERLINK("https://www.epingalert.org/en/Search?viewData= G/TBT/N/USA/1986"," G/TBT/N/USA/1986")</f>
        <v xml:space="preserve"> G/TBT/N/USA/1986</v>
      </c>
      <c r="E100" s="3" t="s">
        <v>196</v>
      </c>
      <c r="F100" s="5" t="s">
        <v>826</v>
      </c>
      <c r="G100" s="5" t="s">
        <v>827</v>
      </c>
      <c r="I100" s="3" t="s">
        <v>24</v>
      </c>
      <c r="J100" s="3" t="s">
        <v>333</v>
      </c>
      <c r="K100" s="3" t="s">
        <v>51</v>
      </c>
      <c r="L100" s="3" t="s">
        <v>24</v>
      </c>
      <c r="M100" s="3"/>
      <c r="N100" s="4">
        <v>45098</v>
      </c>
      <c r="O100" s="3" t="s">
        <v>25</v>
      </c>
      <c r="P100" s="5" t="s">
        <v>334</v>
      </c>
      <c r="Q100" s="3" t="str">
        <f>HYPERLINK("https://docs.wto.org/imrd/directdoc.asp?DDFDocuments/t/G/TBTN23/USA1998.DOCX", "https://docs.wto.org/imrd/directdoc.asp?DDFDocuments/t/G/TBTN23/USA1998.DOCX")</f>
        <v>https://docs.wto.org/imrd/directdoc.asp?DDFDocuments/t/G/TBTN23/USA1998.DOCX</v>
      </c>
      <c r="R100" s="3"/>
      <c r="S100" s="3"/>
    </row>
    <row r="101" spans="1:19" ht="100.05" customHeight="1">
      <c r="A101" s="5" t="s">
        <v>851</v>
      </c>
      <c r="B101" s="4">
        <v>45077</v>
      </c>
      <c r="C101" s="5" t="s">
        <v>93</v>
      </c>
      <c r="D101" s="3" t="str">
        <f>HYPERLINK("https://www.epingalert.org/en/Search?viewData= G/TBT/N/TPKM/524"," G/TBT/N/TPKM/524")</f>
        <v xml:space="preserve"> G/TBT/N/TPKM/524</v>
      </c>
      <c r="E101" s="3" t="s">
        <v>90</v>
      </c>
      <c r="F101" s="5" t="s">
        <v>91</v>
      </c>
      <c r="G101" s="5" t="s">
        <v>92</v>
      </c>
      <c r="I101" s="3" t="s">
        <v>24</v>
      </c>
      <c r="J101" s="3" t="s">
        <v>339</v>
      </c>
      <c r="K101" s="3" t="s">
        <v>138</v>
      </c>
      <c r="L101" s="3" t="s">
        <v>24</v>
      </c>
      <c r="M101" s="3"/>
      <c r="N101" s="4">
        <v>45129</v>
      </c>
      <c r="O101" s="3" t="s">
        <v>25</v>
      </c>
      <c r="P101" s="5" t="s">
        <v>340</v>
      </c>
      <c r="Q101" s="3"/>
      <c r="R101" s="3"/>
      <c r="S101" s="3" t="str">
        <f>HYPERLINK("https://docs.wto.org/imrd/directdoc.asp?DDFDocuments/v/G/TBTN23/CHL639.DOCX", "https://docs.wto.org/imrd/directdoc.asp?DDFDocuments/v/G/TBTN23/CHL639.DOCX")</f>
        <v>https://docs.wto.org/imrd/directdoc.asp?DDFDocuments/v/G/TBTN23/CHL639.DOCX</v>
      </c>
    </row>
    <row r="102" spans="1:19" ht="100.05" customHeight="1">
      <c r="A102" s="5" t="s">
        <v>914</v>
      </c>
      <c r="B102" s="4">
        <v>45058</v>
      </c>
      <c r="C102" s="5" t="s">
        <v>505</v>
      </c>
      <c r="D102" s="3" t="str">
        <f>HYPERLINK("https://www.epingalert.org/en/Search?viewData= G/TBT/N/USA/1996"," G/TBT/N/USA/1996")</f>
        <v xml:space="preserve"> G/TBT/N/USA/1996</v>
      </c>
      <c r="E102" s="3" t="s">
        <v>196</v>
      </c>
      <c r="F102" s="5" t="s">
        <v>503</v>
      </c>
      <c r="G102" s="5" t="s">
        <v>504</v>
      </c>
      <c r="I102" s="3" t="s">
        <v>345</v>
      </c>
      <c r="J102" s="3" t="s">
        <v>346</v>
      </c>
      <c r="K102" s="3" t="s">
        <v>347</v>
      </c>
      <c r="L102" s="3" t="s">
        <v>85</v>
      </c>
      <c r="M102" s="3"/>
      <c r="N102" s="4">
        <v>45098</v>
      </c>
      <c r="O102" s="3" t="s">
        <v>25</v>
      </c>
      <c r="P102" s="5" t="s">
        <v>348</v>
      </c>
      <c r="Q102" s="3" t="str">
        <f>HYPERLINK("https://docs.wto.org/imrd/directdoc.asp?DDFDocuments/t/G/TBTN23/NAM9.DOCX", "https://docs.wto.org/imrd/directdoc.asp?DDFDocuments/t/G/TBTN23/NAM9.DOCX")</f>
        <v>https://docs.wto.org/imrd/directdoc.asp?DDFDocuments/t/G/TBTN23/NAM9.DOCX</v>
      </c>
      <c r="R102" s="3"/>
      <c r="S102" s="3"/>
    </row>
    <row r="103" spans="1:19" ht="100.05" customHeight="1">
      <c r="A103" s="5" t="s">
        <v>926</v>
      </c>
      <c r="B103" s="4">
        <v>45054</v>
      </c>
      <c r="C103" s="5" t="s">
        <v>579</v>
      </c>
      <c r="D103" s="3" t="str">
        <f>HYPERLINK("https://www.epingalert.org/en/Search?viewData= G/TBT/N/USA/1991"," G/TBT/N/USA/1991")</f>
        <v xml:space="preserve"> G/TBT/N/USA/1991</v>
      </c>
      <c r="E103" s="3" t="s">
        <v>196</v>
      </c>
      <c r="F103" s="5" t="s">
        <v>577</v>
      </c>
      <c r="G103" s="5" t="s">
        <v>578</v>
      </c>
      <c r="I103" s="3" t="s">
        <v>24</v>
      </c>
      <c r="J103" s="3" t="s">
        <v>353</v>
      </c>
      <c r="K103" s="3" t="s">
        <v>281</v>
      </c>
      <c r="L103" s="3" t="s">
        <v>24</v>
      </c>
      <c r="M103" s="3"/>
      <c r="N103" s="4">
        <v>45128</v>
      </c>
      <c r="O103" s="3" t="s">
        <v>25</v>
      </c>
      <c r="P103" s="5" t="s">
        <v>354</v>
      </c>
      <c r="Q103" s="3" t="str">
        <f>HYPERLINK("https://docs.wto.org/imrd/directdoc.asp?DDFDocuments/t/G/TBTN23/JPN769.DOCX", "https://docs.wto.org/imrd/directdoc.asp?DDFDocuments/t/G/TBTN23/JPN769.DOCX")</f>
        <v>https://docs.wto.org/imrd/directdoc.asp?DDFDocuments/t/G/TBTN23/JPN769.DOCX</v>
      </c>
      <c r="R103" s="3"/>
      <c r="S103" s="3"/>
    </row>
    <row r="104" spans="1:19" ht="100.05" customHeight="1">
      <c r="A104" s="5" t="s">
        <v>906</v>
      </c>
      <c r="B104" s="4">
        <v>45061</v>
      </c>
      <c r="C104" s="5" t="s">
        <v>452</v>
      </c>
      <c r="D104" s="3" t="str">
        <f>HYPERLINK("https://www.epingalert.org/en/Search?viewData= G/TBT/N/NZL/124"," G/TBT/N/NZL/124")</f>
        <v xml:space="preserve"> G/TBT/N/NZL/124</v>
      </c>
      <c r="E104" s="3" t="s">
        <v>449</v>
      </c>
      <c r="F104" s="5" t="s">
        <v>450</v>
      </c>
      <c r="G104" s="5" t="s">
        <v>451</v>
      </c>
      <c r="I104" s="3" t="s">
        <v>24</v>
      </c>
      <c r="J104" s="3" t="s">
        <v>359</v>
      </c>
      <c r="K104" s="3" t="s">
        <v>281</v>
      </c>
      <c r="L104" s="3" t="s">
        <v>24</v>
      </c>
      <c r="M104" s="3"/>
      <c r="N104" s="4">
        <v>45135</v>
      </c>
      <c r="O104" s="3" t="s">
        <v>25</v>
      </c>
      <c r="P104" s="3"/>
      <c r="Q104" s="3" t="str">
        <f>HYPERLINK("https://docs.wto.org/imrd/directdoc.asp?DDFDocuments/t/G/TBTN23/CAN696.DOCX", "https://docs.wto.org/imrd/directdoc.asp?DDFDocuments/t/G/TBTN23/CAN696.DOCX")</f>
        <v>https://docs.wto.org/imrd/directdoc.asp?DDFDocuments/t/G/TBTN23/CAN696.DOCX</v>
      </c>
      <c r="R104" s="3" t="str">
        <f>HYPERLINK("https://docs.wto.org/imrd/directdoc.asp?DDFDocuments/u/G/TBTN23/CAN696.DOCX", "https://docs.wto.org/imrd/directdoc.asp?DDFDocuments/u/G/TBTN23/CAN696.DOCX")</f>
        <v>https://docs.wto.org/imrd/directdoc.asp?DDFDocuments/u/G/TBTN23/CAN696.DOCX</v>
      </c>
      <c r="S104" s="3"/>
    </row>
    <row r="105" spans="1:19" ht="100.05" customHeight="1">
      <c r="A105" s="5" t="s">
        <v>917</v>
      </c>
      <c r="B105" s="4">
        <v>45061</v>
      </c>
      <c r="C105" s="5" t="s">
        <v>492</v>
      </c>
      <c r="D105" s="3" t="str">
        <f>HYPERLINK("https://www.epingalert.org/en/Search?viewData= G/TBT/N/IND/263"," G/TBT/N/IND/263")</f>
        <v xml:space="preserve"> G/TBT/N/IND/263</v>
      </c>
      <c r="E105" s="3" t="s">
        <v>209</v>
      </c>
      <c r="F105" s="5" t="s">
        <v>490</v>
      </c>
      <c r="G105" s="5" t="s">
        <v>491</v>
      </c>
      <c r="I105" s="3" t="s">
        <v>362</v>
      </c>
      <c r="J105" s="3" t="s">
        <v>346</v>
      </c>
      <c r="K105" s="3" t="s">
        <v>363</v>
      </c>
      <c r="L105" s="3" t="s">
        <v>85</v>
      </c>
      <c r="M105" s="3"/>
      <c r="N105" s="4">
        <v>45098</v>
      </c>
      <c r="O105" s="3" t="s">
        <v>25</v>
      </c>
      <c r="P105" s="5" t="s">
        <v>364</v>
      </c>
      <c r="Q105" s="3" t="str">
        <f>HYPERLINK("https://docs.wto.org/imrd/directdoc.asp?DDFDocuments/t/G/TBTN23/NAM8.DOCX", "https://docs.wto.org/imrd/directdoc.asp?DDFDocuments/t/G/TBTN23/NAM8.DOCX")</f>
        <v>https://docs.wto.org/imrd/directdoc.asp?DDFDocuments/t/G/TBTN23/NAM8.DOCX</v>
      </c>
      <c r="R105" s="3"/>
      <c r="S105" s="3"/>
    </row>
    <row r="106" spans="1:19" ht="100.05" customHeight="1">
      <c r="A106" s="5" t="s">
        <v>942</v>
      </c>
      <c r="B106" s="4">
        <v>45050</v>
      </c>
      <c r="C106" s="5" t="s">
        <v>669</v>
      </c>
      <c r="D106" s="3" t="str">
        <f>HYPERLINK("https://www.epingalert.org/en/Search?viewData= G/TBT/N/TZA/960"," G/TBT/N/TZA/960")</f>
        <v xml:space="preserve"> G/TBT/N/TZA/960</v>
      </c>
      <c r="E106" s="3" t="s">
        <v>27</v>
      </c>
      <c r="F106" s="5" t="s">
        <v>667</v>
      </c>
      <c r="G106" s="5" t="s">
        <v>668</v>
      </c>
      <c r="I106" s="3" t="s">
        <v>24</v>
      </c>
      <c r="J106" s="3" t="s">
        <v>368</v>
      </c>
      <c r="K106" s="3" t="s">
        <v>233</v>
      </c>
      <c r="L106" s="3" t="s">
        <v>24</v>
      </c>
      <c r="M106" s="3"/>
      <c r="N106" s="4">
        <v>45128</v>
      </c>
      <c r="O106" s="3" t="s">
        <v>25</v>
      </c>
      <c r="P106" s="5" t="s">
        <v>369</v>
      </c>
      <c r="Q106" s="3" t="str">
        <f>HYPERLINK("https://docs.wto.org/imrd/directdoc.asp?DDFDocuments/t/G/TBTN23/EU981.DOCX", "https://docs.wto.org/imrd/directdoc.asp?DDFDocuments/t/G/TBTN23/EU981.DOCX")</f>
        <v>https://docs.wto.org/imrd/directdoc.asp?DDFDocuments/t/G/TBTN23/EU981.DOCX</v>
      </c>
      <c r="R106" s="3"/>
      <c r="S106" s="3"/>
    </row>
    <row r="107" spans="1:19" ht="100.05" customHeight="1">
      <c r="A107" s="5" t="s">
        <v>942</v>
      </c>
      <c r="B107" s="4">
        <v>45050</v>
      </c>
      <c r="C107" s="5" t="s">
        <v>669</v>
      </c>
      <c r="D107" s="3" t="str">
        <f>HYPERLINK("https://www.epingalert.org/en/Search?viewData= G/TBT/N/TZA/962"," G/TBT/N/TZA/962")</f>
        <v xml:space="preserve"> G/TBT/N/TZA/962</v>
      </c>
      <c r="E107" s="3" t="s">
        <v>27</v>
      </c>
      <c r="F107" s="5" t="s">
        <v>695</v>
      </c>
      <c r="G107" s="5" t="s">
        <v>696</v>
      </c>
      <c r="I107" s="3" t="s">
        <v>24</v>
      </c>
      <c r="J107" s="3" t="s">
        <v>372</v>
      </c>
      <c r="K107" s="3" t="s">
        <v>281</v>
      </c>
      <c r="L107" s="3" t="s">
        <v>24</v>
      </c>
      <c r="M107" s="3"/>
      <c r="N107" s="4">
        <v>45128</v>
      </c>
      <c r="O107" s="3" t="s">
        <v>25</v>
      </c>
      <c r="P107" s="5" t="s">
        <v>373</v>
      </c>
      <c r="Q107" s="3" t="str">
        <f>HYPERLINK("https://docs.wto.org/imrd/directdoc.asp?DDFDocuments/t/G/TBTN23/JPN770.DOCX", "https://docs.wto.org/imrd/directdoc.asp?DDFDocuments/t/G/TBTN23/JPN770.DOCX")</f>
        <v>https://docs.wto.org/imrd/directdoc.asp?DDFDocuments/t/G/TBTN23/JPN770.DOCX</v>
      </c>
      <c r="R107" s="3"/>
      <c r="S107" s="3"/>
    </row>
    <row r="108" spans="1:19" ht="100.05" customHeight="1">
      <c r="A108" s="5" t="s">
        <v>942</v>
      </c>
      <c r="B108" s="4">
        <v>45050</v>
      </c>
      <c r="C108" s="5" t="s">
        <v>669</v>
      </c>
      <c r="D108" s="3" t="str">
        <f>HYPERLINK("https://www.epingalert.org/en/Search?viewData= G/TBT/N/TZA/958"," G/TBT/N/TZA/958")</f>
        <v xml:space="preserve"> G/TBT/N/TZA/958</v>
      </c>
      <c r="E108" s="3" t="s">
        <v>27</v>
      </c>
      <c r="F108" s="5" t="s">
        <v>743</v>
      </c>
      <c r="G108" s="5" t="s">
        <v>744</v>
      </c>
      <c r="I108" s="3" t="s">
        <v>376</v>
      </c>
      <c r="J108" s="3" t="s">
        <v>377</v>
      </c>
      <c r="K108" s="3" t="s">
        <v>347</v>
      </c>
      <c r="L108" s="3" t="s">
        <v>85</v>
      </c>
      <c r="M108" s="3"/>
      <c r="N108" s="4">
        <v>45098</v>
      </c>
      <c r="O108" s="3" t="s">
        <v>25</v>
      </c>
      <c r="P108" s="5" t="s">
        <v>378</v>
      </c>
      <c r="Q108" s="3" t="str">
        <f>HYPERLINK("https://docs.wto.org/imrd/directdoc.asp?DDFDocuments/t/G/TBTN23/NAM7.DOCX", "https://docs.wto.org/imrd/directdoc.asp?DDFDocuments/t/G/TBTN23/NAM7.DOCX")</f>
        <v>https://docs.wto.org/imrd/directdoc.asp?DDFDocuments/t/G/TBTN23/NAM7.DOCX</v>
      </c>
      <c r="R108" s="3"/>
      <c r="S108" s="3"/>
    </row>
    <row r="109" spans="1:19" ht="100.05" customHeight="1">
      <c r="A109" s="5" t="s">
        <v>942</v>
      </c>
      <c r="B109" s="4">
        <v>45050</v>
      </c>
      <c r="C109" s="5" t="s">
        <v>669</v>
      </c>
      <c r="D109" s="3" t="str">
        <f>HYPERLINK("https://www.epingalert.org/en/Search?viewData= G/TBT/N/TZA/961"," G/TBT/N/TZA/961")</f>
        <v xml:space="preserve"> G/TBT/N/TZA/961</v>
      </c>
      <c r="E109" s="3" t="s">
        <v>27</v>
      </c>
      <c r="F109" s="5" t="s">
        <v>771</v>
      </c>
      <c r="G109" s="5" t="s">
        <v>772</v>
      </c>
      <c r="I109" s="3" t="s">
        <v>24</v>
      </c>
      <c r="J109" s="3" t="s">
        <v>383</v>
      </c>
      <c r="K109" s="3" t="s">
        <v>384</v>
      </c>
      <c r="L109" s="3" t="s">
        <v>24</v>
      </c>
      <c r="M109" s="3"/>
      <c r="N109" s="4">
        <v>45128</v>
      </c>
      <c r="O109" s="3" t="s">
        <v>25</v>
      </c>
      <c r="P109" s="5" t="s">
        <v>385</v>
      </c>
      <c r="Q109" s="3"/>
      <c r="R109" s="3"/>
      <c r="S109" s="3" t="str">
        <f>HYPERLINK("https://docs.wto.org/imrd/directdoc.asp?DDFDocuments/v/G/TBTN23/DOM237.DOCX", "https://docs.wto.org/imrd/directdoc.asp?DDFDocuments/v/G/TBTN23/DOM237.DOCX")</f>
        <v>https://docs.wto.org/imrd/directdoc.asp?DDFDocuments/v/G/TBTN23/DOM237.DOCX</v>
      </c>
    </row>
    <row r="110" spans="1:19" ht="100.05" customHeight="1">
      <c r="A110" s="5" t="s">
        <v>942</v>
      </c>
      <c r="B110" s="4">
        <v>45050</v>
      </c>
      <c r="C110" s="5" t="s">
        <v>669</v>
      </c>
      <c r="D110" s="3" t="str">
        <f>HYPERLINK("https://www.epingalert.org/en/Search?viewData= G/TBT/N/TZA/959"," G/TBT/N/TZA/959")</f>
        <v xml:space="preserve"> G/TBT/N/TZA/959</v>
      </c>
      <c r="E110" s="3" t="s">
        <v>27</v>
      </c>
      <c r="F110" s="5" t="s">
        <v>774</v>
      </c>
      <c r="G110" s="5" t="s">
        <v>775</v>
      </c>
      <c r="I110" s="3" t="s">
        <v>24</v>
      </c>
      <c r="J110" s="3" t="s">
        <v>389</v>
      </c>
      <c r="K110" s="3" t="s">
        <v>281</v>
      </c>
      <c r="L110" s="3" t="s">
        <v>85</v>
      </c>
      <c r="M110" s="3"/>
      <c r="N110" s="4">
        <v>45128</v>
      </c>
      <c r="O110" s="3" t="s">
        <v>25</v>
      </c>
      <c r="P110" s="5" t="s">
        <v>390</v>
      </c>
      <c r="Q110" s="3" t="str">
        <f>HYPERLINK("https://docs.wto.org/imrd/directdoc.asp?DDFDocuments/t/G/TBTN23/IND264.DOCX", "https://docs.wto.org/imrd/directdoc.asp?DDFDocuments/t/G/TBTN23/IND264.DOCX")</f>
        <v>https://docs.wto.org/imrd/directdoc.asp?DDFDocuments/t/G/TBTN23/IND264.DOCX</v>
      </c>
      <c r="R110" s="3"/>
      <c r="S110" s="3"/>
    </row>
    <row r="111" spans="1:19" ht="100.05" customHeight="1">
      <c r="A111" s="5" t="s">
        <v>941</v>
      </c>
      <c r="B111" s="4">
        <v>45050</v>
      </c>
      <c r="C111" s="5" t="s">
        <v>664</v>
      </c>
      <c r="D111" s="3" t="str">
        <f>HYPERLINK("https://www.epingalert.org/en/Search?viewData= G/TBT/N/USA/1989"," G/TBT/N/USA/1989")</f>
        <v xml:space="preserve"> G/TBT/N/USA/1989</v>
      </c>
      <c r="E111" s="3" t="s">
        <v>196</v>
      </c>
      <c r="F111" s="5" t="s">
        <v>662</v>
      </c>
      <c r="G111" s="5" t="s">
        <v>663</v>
      </c>
      <c r="I111" s="3" t="s">
        <v>394</v>
      </c>
      <c r="J111" s="3" t="s">
        <v>395</v>
      </c>
      <c r="K111" s="3" t="s">
        <v>51</v>
      </c>
      <c r="L111" s="3" t="s">
        <v>24</v>
      </c>
      <c r="M111" s="3"/>
      <c r="N111" s="4">
        <v>45128</v>
      </c>
      <c r="O111" s="3" t="s">
        <v>25</v>
      </c>
      <c r="P111" s="5" t="s">
        <v>396</v>
      </c>
      <c r="Q111" s="3" t="str">
        <f>HYPERLINK("https://docs.wto.org/imrd/directdoc.asp?DDFDocuments/t/G/TBTN23/JPN771.DOCX", "https://docs.wto.org/imrd/directdoc.asp?DDFDocuments/t/G/TBTN23/JPN771.DOCX")</f>
        <v>https://docs.wto.org/imrd/directdoc.asp?DDFDocuments/t/G/TBTN23/JPN771.DOCX</v>
      </c>
      <c r="R111" s="3"/>
      <c r="S111" s="3"/>
    </row>
    <row r="112" spans="1:19" ht="100.05" customHeight="1">
      <c r="A112" s="5" t="s">
        <v>911</v>
      </c>
      <c r="B112" s="4">
        <v>45061</v>
      </c>
      <c r="C112" s="5" t="s">
        <v>483</v>
      </c>
      <c r="D112" s="3" t="str">
        <f>HYPERLINK("https://www.epingalert.org/en/Search?viewData= G/TBT/N/KOR/1142"," G/TBT/N/KOR/1142")</f>
        <v xml:space="preserve"> G/TBT/N/KOR/1142</v>
      </c>
      <c r="E112" s="3" t="s">
        <v>288</v>
      </c>
      <c r="F112" s="5" t="s">
        <v>481</v>
      </c>
      <c r="G112" s="5" t="s">
        <v>482</v>
      </c>
      <c r="I112" s="3" t="s">
        <v>24</v>
      </c>
      <c r="J112" s="3" t="s">
        <v>400</v>
      </c>
      <c r="K112" s="3" t="s">
        <v>267</v>
      </c>
      <c r="L112" s="3" t="s">
        <v>24</v>
      </c>
      <c r="M112" s="3"/>
      <c r="N112" s="4">
        <v>45124</v>
      </c>
      <c r="O112" s="3" t="s">
        <v>25</v>
      </c>
      <c r="P112" s="5" t="s">
        <v>401</v>
      </c>
      <c r="Q112" s="3" t="str">
        <f>HYPERLINK("https://docs.wto.org/imrd/directdoc.asp?DDFDocuments/t/G/TBTN23/USA1997.DOCX", "https://docs.wto.org/imrd/directdoc.asp?DDFDocuments/t/G/TBTN23/USA1997.DOCX")</f>
        <v>https://docs.wto.org/imrd/directdoc.asp?DDFDocuments/t/G/TBTN23/USA1997.DOCX</v>
      </c>
      <c r="R112" s="3"/>
      <c r="S112" s="3"/>
    </row>
    <row r="113" spans="1:19" ht="100.05" customHeight="1">
      <c r="A113" s="5" t="s">
        <v>949</v>
      </c>
      <c r="B113" s="4">
        <v>45050</v>
      </c>
      <c r="C113" s="5" t="s">
        <v>734</v>
      </c>
      <c r="D113" s="3" t="str">
        <f>HYPERLINK("https://www.epingalert.org/en/Search?viewData= G/TBT/N/IDN/154"," G/TBT/N/IDN/154")</f>
        <v xml:space="preserve"> G/TBT/N/IDN/154</v>
      </c>
      <c r="E113" s="3" t="s">
        <v>690</v>
      </c>
      <c r="F113" s="5" t="s">
        <v>732</v>
      </c>
      <c r="G113" s="5" t="s">
        <v>733</v>
      </c>
      <c r="I113" s="3" t="s">
        <v>24</v>
      </c>
      <c r="J113" s="3" t="s">
        <v>405</v>
      </c>
      <c r="K113" s="3" t="s">
        <v>51</v>
      </c>
      <c r="L113" s="3" t="s">
        <v>24</v>
      </c>
      <c r="M113" s="3"/>
      <c r="N113" s="4">
        <v>45128</v>
      </c>
      <c r="O113" s="3" t="s">
        <v>25</v>
      </c>
      <c r="P113" s="5" t="s">
        <v>406</v>
      </c>
      <c r="Q113" s="3" t="str">
        <f>HYPERLINK("https://docs.wto.org/imrd/directdoc.asp?DDFDocuments/t/G/TBTN23/KOR1144.DOCX", "https://docs.wto.org/imrd/directdoc.asp?DDFDocuments/t/G/TBTN23/KOR1144.DOCX")</f>
        <v>https://docs.wto.org/imrd/directdoc.asp?DDFDocuments/t/G/TBTN23/KOR1144.DOCX</v>
      </c>
      <c r="R113" s="3"/>
      <c r="S113" s="3"/>
    </row>
    <row r="114" spans="1:19" ht="100.05" customHeight="1">
      <c r="A114" s="5" t="s">
        <v>949</v>
      </c>
      <c r="B114" s="4">
        <v>45050</v>
      </c>
      <c r="C114" s="5" t="s">
        <v>734</v>
      </c>
      <c r="D114" s="3" t="str">
        <f>HYPERLINK("https://www.epingalert.org/en/Search?viewData= G/TBT/N/IDN/156"," G/TBT/N/IDN/156")</f>
        <v xml:space="preserve"> G/TBT/N/IDN/156</v>
      </c>
      <c r="E114" s="3" t="s">
        <v>690</v>
      </c>
      <c r="F114" s="5" t="s">
        <v>757</v>
      </c>
      <c r="G114" s="5" t="s">
        <v>758</v>
      </c>
      <c r="I114" s="3" t="s">
        <v>24</v>
      </c>
      <c r="J114" s="3" t="s">
        <v>410</v>
      </c>
      <c r="K114" s="3" t="s">
        <v>411</v>
      </c>
      <c r="L114" s="3" t="s">
        <v>24</v>
      </c>
      <c r="M114" s="3"/>
      <c r="N114" s="4">
        <v>45123</v>
      </c>
      <c r="O114" s="3" t="s">
        <v>25</v>
      </c>
      <c r="P114" s="5" t="s">
        <v>412</v>
      </c>
      <c r="Q114" s="3" t="str">
        <f>HYPERLINK("https://docs.wto.org/imrd/directdoc.asp?DDFDocuments/t/G/TBTN23/RWA866.DOCX", "https://docs.wto.org/imrd/directdoc.asp?DDFDocuments/t/G/TBTN23/RWA866.DOCX")</f>
        <v>https://docs.wto.org/imrd/directdoc.asp?DDFDocuments/t/G/TBTN23/RWA866.DOCX</v>
      </c>
      <c r="R114" s="3"/>
      <c r="S114" s="3"/>
    </row>
    <row r="115" spans="1:19" ht="100.05" customHeight="1">
      <c r="A115" s="5" t="s">
        <v>945</v>
      </c>
      <c r="B115" s="4">
        <v>45050</v>
      </c>
      <c r="C115" s="5" t="s">
        <v>693</v>
      </c>
      <c r="D115" s="3" t="str">
        <f>HYPERLINK("https://www.epingalert.org/en/Search?viewData= G/TBT/N/IDN/153"," G/TBT/N/IDN/153")</f>
        <v xml:space="preserve"> G/TBT/N/IDN/153</v>
      </c>
      <c r="E115" s="3" t="s">
        <v>690</v>
      </c>
      <c r="F115" s="5" t="s">
        <v>691</v>
      </c>
      <c r="G115" s="5" t="s">
        <v>692</v>
      </c>
      <c r="I115" s="3" t="s">
        <v>24</v>
      </c>
      <c r="J115" s="3" t="s">
        <v>292</v>
      </c>
      <c r="K115" s="3" t="s">
        <v>281</v>
      </c>
      <c r="L115" s="3" t="s">
        <v>24</v>
      </c>
      <c r="M115" s="3"/>
      <c r="N115" s="4">
        <v>45123</v>
      </c>
      <c r="O115" s="3" t="s">
        <v>25</v>
      </c>
      <c r="P115" s="5" t="s">
        <v>416</v>
      </c>
      <c r="Q115" s="3"/>
      <c r="R115" s="3"/>
      <c r="S115" s="3" t="str">
        <f>HYPERLINK("https://docs.wto.org/imrd/directdoc.asp?DDFDocuments/v/G/TBTN23/CHL638.DOCX", "https://docs.wto.org/imrd/directdoc.asp?DDFDocuments/v/G/TBTN23/CHL638.DOCX")</f>
        <v>https://docs.wto.org/imrd/directdoc.asp?DDFDocuments/v/G/TBTN23/CHL638.DOCX</v>
      </c>
    </row>
    <row r="116" spans="1:19" ht="100.05" customHeight="1">
      <c r="A116" s="5" t="s">
        <v>945</v>
      </c>
      <c r="B116" s="4">
        <v>45050</v>
      </c>
      <c r="C116" s="5" t="s">
        <v>693</v>
      </c>
      <c r="D116" s="3" t="str">
        <f>HYPERLINK("https://www.epingalert.org/en/Search?viewData= G/TBT/N/IDN/155"," G/TBT/N/IDN/155")</f>
        <v xml:space="preserve"> G/TBT/N/IDN/155</v>
      </c>
      <c r="E116" s="3" t="s">
        <v>690</v>
      </c>
      <c r="F116" s="5" t="s">
        <v>788</v>
      </c>
      <c r="G116" s="5" t="s">
        <v>789</v>
      </c>
      <c r="I116" s="3" t="s">
        <v>420</v>
      </c>
      <c r="J116" s="3" t="s">
        <v>104</v>
      </c>
      <c r="K116" s="3" t="s">
        <v>411</v>
      </c>
      <c r="L116" s="3" t="s">
        <v>24</v>
      </c>
      <c r="M116" s="3"/>
      <c r="N116" s="4">
        <v>45123</v>
      </c>
      <c r="O116" s="3" t="s">
        <v>25</v>
      </c>
      <c r="P116" s="5" t="s">
        <v>421</v>
      </c>
      <c r="Q116" s="3" t="str">
        <f>HYPERLINK("https://docs.wto.org/imrd/directdoc.asp?DDFDocuments/t/G/TBTN23/RWA865.DOCX", "https://docs.wto.org/imrd/directdoc.asp?DDFDocuments/t/G/TBTN23/RWA865.DOCX")</f>
        <v>https://docs.wto.org/imrd/directdoc.asp?DDFDocuments/t/G/TBTN23/RWA865.DOCX</v>
      </c>
      <c r="R116" s="3"/>
      <c r="S116" s="3"/>
    </row>
    <row r="117" spans="1:19" ht="100.05" customHeight="1">
      <c r="A117" s="5" t="s">
        <v>845</v>
      </c>
      <c r="B117" s="4">
        <v>45077</v>
      </c>
      <c r="C117" s="5" t="s">
        <v>50</v>
      </c>
      <c r="D117" s="3" t="str">
        <f>HYPERLINK("https://www.epingalert.org/en/Search?viewData= G/TBT/N/RUS/140"," G/TBT/N/RUS/140")</f>
        <v xml:space="preserve"> G/TBT/N/RUS/140</v>
      </c>
      <c r="E117" s="3" t="s">
        <v>47</v>
      </c>
      <c r="F117" s="5" t="s">
        <v>48</v>
      </c>
      <c r="G117" s="5" t="s">
        <v>49</v>
      </c>
      <c r="I117" s="3" t="s">
        <v>24</v>
      </c>
      <c r="J117" s="3" t="s">
        <v>426</v>
      </c>
      <c r="K117" s="3" t="s">
        <v>123</v>
      </c>
      <c r="L117" s="3" t="s">
        <v>176</v>
      </c>
      <c r="M117" s="3"/>
      <c r="N117" s="4">
        <v>45123</v>
      </c>
      <c r="O117" s="3" t="s">
        <v>25</v>
      </c>
      <c r="P117" s="5" t="s">
        <v>427</v>
      </c>
      <c r="Q117" s="3" t="str">
        <f>HYPERLINK("https://docs.wto.org/imrd/directdoc.asp?DDFDocuments/t/G/TBTN23/TTO136.DOCX", "https://docs.wto.org/imrd/directdoc.asp?DDFDocuments/t/G/TBTN23/TTO136.DOCX")</f>
        <v>https://docs.wto.org/imrd/directdoc.asp?DDFDocuments/t/G/TBTN23/TTO136.DOCX</v>
      </c>
      <c r="R117" s="3"/>
      <c r="S117" s="3"/>
    </row>
    <row r="118" spans="1:19" ht="100.05" customHeight="1">
      <c r="A118" s="5" t="s">
        <v>845</v>
      </c>
      <c r="B118" s="4">
        <v>45077</v>
      </c>
      <c r="C118" s="5" t="s">
        <v>116</v>
      </c>
      <c r="D118" s="3" t="str">
        <f>HYPERLINK("https://www.epingalert.org/en/Search?viewData= G/TBT/N/RUS/143"," G/TBT/N/RUS/143")</f>
        <v xml:space="preserve"> G/TBT/N/RUS/143</v>
      </c>
      <c r="E118" s="3" t="s">
        <v>47</v>
      </c>
      <c r="F118" s="5" t="s">
        <v>114</v>
      </c>
      <c r="G118" s="5" t="s">
        <v>115</v>
      </c>
      <c r="I118" s="3" t="s">
        <v>24</v>
      </c>
      <c r="J118" s="3" t="s">
        <v>431</v>
      </c>
      <c r="K118" s="3" t="s">
        <v>432</v>
      </c>
      <c r="L118" s="3" t="s">
        <v>24</v>
      </c>
      <c r="M118" s="3"/>
      <c r="N118" s="4">
        <v>45123</v>
      </c>
      <c r="O118" s="3" t="s">
        <v>25</v>
      </c>
      <c r="P118" s="5" t="s">
        <v>433</v>
      </c>
      <c r="Q118" s="3"/>
      <c r="R118" s="3"/>
      <c r="S118" s="3" t="str">
        <f>HYPERLINK("https://docs.wto.org/imrd/directdoc.asp?DDFDocuments/v/G/TBTN23/DOM236.DOCX", "https://docs.wto.org/imrd/directdoc.asp?DDFDocuments/v/G/TBTN23/DOM236.DOCX")</f>
        <v>https://docs.wto.org/imrd/directdoc.asp?DDFDocuments/v/G/TBTN23/DOM236.DOCX</v>
      </c>
    </row>
    <row r="119" spans="1:19" ht="100.05" customHeight="1">
      <c r="A119" s="5" t="s">
        <v>845</v>
      </c>
      <c r="B119" s="4">
        <v>45077</v>
      </c>
      <c r="C119" s="5" t="s">
        <v>143</v>
      </c>
      <c r="D119" s="3" t="str">
        <f>HYPERLINK("https://www.epingalert.org/en/Search?viewData= G/TBT/N/UKR/258"," G/TBT/N/UKR/258")</f>
        <v xml:space="preserve"> G/TBT/N/UKR/258</v>
      </c>
      <c r="E119" s="3" t="s">
        <v>140</v>
      </c>
      <c r="F119" s="5" t="s">
        <v>141</v>
      </c>
      <c r="G119" s="5" t="s">
        <v>142</v>
      </c>
      <c r="I119" s="3" t="s">
        <v>437</v>
      </c>
      <c r="J119" s="3" t="s">
        <v>438</v>
      </c>
      <c r="K119" s="3" t="s">
        <v>411</v>
      </c>
      <c r="L119" s="3" t="s">
        <v>24</v>
      </c>
      <c r="M119" s="3"/>
      <c r="N119" s="4">
        <v>45123</v>
      </c>
      <c r="O119" s="3" t="s">
        <v>25</v>
      </c>
      <c r="P119" s="5" t="s">
        <v>439</v>
      </c>
      <c r="Q119" s="3" t="str">
        <f>HYPERLINK("https://docs.wto.org/imrd/directdoc.asp?DDFDocuments/t/G/TBTN23/RWA864.DOCX", "https://docs.wto.org/imrd/directdoc.asp?DDFDocuments/t/G/TBTN23/RWA864.DOCX")</f>
        <v>https://docs.wto.org/imrd/directdoc.asp?DDFDocuments/t/G/TBTN23/RWA864.DOCX</v>
      </c>
      <c r="R119" s="3"/>
      <c r="S119" s="3"/>
    </row>
    <row r="120" spans="1:19" ht="100.05" customHeight="1">
      <c r="A120" s="5" t="s">
        <v>897</v>
      </c>
      <c r="B120" s="4">
        <v>45068</v>
      </c>
      <c r="C120" s="5" t="s">
        <v>388</v>
      </c>
      <c r="D120" s="3" t="str">
        <f>HYPERLINK("https://www.epingalert.org/en/Search?viewData= G/TBT/N/IND/264"," G/TBT/N/IND/264")</f>
        <v xml:space="preserve"> G/TBT/N/IND/264</v>
      </c>
      <c r="E120" s="3" t="s">
        <v>209</v>
      </c>
      <c r="F120" s="5" t="s">
        <v>386</v>
      </c>
      <c r="G120" s="5" t="s">
        <v>387</v>
      </c>
      <c r="I120" s="3" t="s">
        <v>24</v>
      </c>
      <c r="J120" s="3" t="s">
        <v>442</v>
      </c>
      <c r="K120" s="3" t="s">
        <v>123</v>
      </c>
      <c r="L120" s="3" t="s">
        <v>176</v>
      </c>
      <c r="M120" s="3"/>
      <c r="N120" s="4">
        <v>45123</v>
      </c>
      <c r="O120" s="3" t="s">
        <v>25</v>
      </c>
      <c r="P120" s="5" t="s">
        <v>443</v>
      </c>
      <c r="Q120" s="3" t="str">
        <f>HYPERLINK("https://docs.wto.org/imrd/directdoc.asp?DDFDocuments/t/G/TBTN23/TTO137.DOCX", "https://docs.wto.org/imrd/directdoc.asp?DDFDocuments/t/G/TBTN23/TTO137.DOCX")</f>
        <v>https://docs.wto.org/imrd/directdoc.asp?DDFDocuments/t/G/TBTN23/TTO137.DOCX</v>
      </c>
      <c r="R120" s="3"/>
      <c r="S120" s="3"/>
    </row>
    <row r="121" spans="1:19" ht="100.05" customHeight="1">
      <c r="A121" s="5" t="s">
        <v>885</v>
      </c>
      <c r="B121" s="4">
        <v>45070</v>
      </c>
      <c r="C121" s="5" t="s">
        <v>305</v>
      </c>
      <c r="D121" s="3" t="str">
        <f>HYPERLINK("https://www.epingalert.org/en/Search?viewData= G/TBT/N/USA/2000"," G/TBT/N/USA/2000")</f>
        <v xml:space="preserve"> G/TBT/N/USA/2000</v>
      </c>
      <c r="E121" s="3" t="s">
        <v>196</v>
      </c>
      <c r="F121" s="5" t="s">
        <v>303</v>
      </c>
      <c r="G121" s="5" t="s">
        <v>304</v>
      </c>
      <c r="I121" s="3" t="s">
        <v>24</v>
      </c>
      <c r="J121" s="3" t="s">
        <v>447</v>
      </c>
      <c r="K121" s="3" t="s">
        <v>194</v>
      </c>
      <c r="L121" s="3" t="s">
        <v>176</v>
      </c>
      <c r="M121" s="3"/>
      <c r="N121" s="4">
        <v>45122</v>
      </c>
      <c r="O121" s="3" t="s">
        <v>25</v>
      </c>
      <c r="P121" s="5" t="s">
        <v>448</v>
      </c>
      <c r="Q121" s="3" t="str">
        <f>HYPERLINK("https://docs.wto.org/imrd/directdoc.asp?DDFDocuments/t/G/TBTN23/KEN1428.DOCX", "https://docs.wto.org/imrd/directdoc.asp?DDFDocuments/t/G/TBTN23/KEN1428.DOCX")</f>
        <v>https://docs.wto.org/imrd/directdoc.asp?DDFDocuments/t/G/TBTN23/KEN1428.DOCX</v>
      </c>
      <c r="R121" s="3"/>
      <c r="S121" s="3"/>
    </row>
    <row r="122" spans="1:19" ht="100.05" customHeight="1">
      <c r="A122" s="5" t="s">
        <v>893</v>
      </c>
      <c r="B122" s="4">
        <v>45068</v>
      </c>
      <c r="C122" s="5" t="s">
        <v>367</v>
      </c>
      <c r="D122" s="3" t="str">
        <f>HYPERLINK("https://www.epingalert.org/en/Search?viewData= G/TBT/N/EU/981"," G/TBT/N/EU/981")</f>
        <v xml:space="preserve"> G/TBT/N/EU/981</v>
      </c>
      <c r="E122" s="3" t="s">
        <v>119</v>
      </c>
      <c r="F122" s="5" t="s">
        <v>365</v>
      </c>
      <c r="G122" s="5" t="s">
        <v>366</v>
      </c>
      <c r="I122" s="3" t="s">
        <v>453</v>
      </c>
      <c r="J122" s="3" t="s">
        <v>454</v>
      </c>
      <c r="K122" s="3" t="s">
        <v>233</v>
      </c>
      <c r="L122" s="3" t="s">
        <v>24</v>
      </c>
      <c r="M122" s="3"/>
      <c r="N122" s="4">
        <v>45121</v>
      </c>
      <c r="O122" s="3" t="s">
        <v>25</v>
      </c>
      <c r="P122" s="5" t="s">
        <v>455</v>
      </c>
      <c r="Q122" s="3" t="str">
        <f>HYPERLINK("https://docs.wto.org/imrd/directdoc.asp?DDFDocuments/t/G/TBTN23/NZL124.DOCX", "https://docs.wto.org/imrd/directdoc.asp?DDFDocuments/t/G/TBTN23/NZL124.DOCX")</f>
        <v>https://docs.wto.org/imrd/directdoc.asp?DDFDocuments/t/G/TBTN23/NZL124.DOCX</v>
      </c>
      <c r="R122" s="3"/>
      <c r="S122" s="3"/>
    </row>
    <row r="123" spans="1:19" ht="100.05" customHeight="1">
      <c r="A123" s="5" t="s">
        <v>946</v>
      </c>
      <c r="B123" s="4">
        <v>45050</v>
      </c>
      <c r="C123" s="5" t="s">
        <v>701</v>
      </c>
      <c r="D123" s="3" t="str">
        <f>HYPERLINK("https://www.epingalert.org/en/Search?viewData= G/TBT/N/USA/1988"," G/TBT/N/USA/1988")</f>
        <v xml:space="preserve"> G/TBT/N/USA/1988</v>
      </c>
      <c r="E123" s="3" t="s">
        <v>196</v>
      </c>
      <c r="F123" s="5" t="s">
        <v>699</v>
      </c>
      <c r="G123" s="5" t="s">
        <v>700</v>
      </c>
      <c r="I123" s="3" t="s">
        <v>459</v>
      </c>
      <c r="J123" s="3" t="s">
        <v>460</v>
      </c>
      <c r="K123" s="3" t="s">
        <v>256</v>
      </c>
      <c r="L123" s="3" t="s">
        <v>24</v>
      </c>
      <c r="M123" s="3"/>
      <c r="N123" s="4">
        <v>45121</v>
      </c>
      <c r="O123" s="3" t="s">
        <v>25</v>
      </c>
      <c r="P123" s="5" t="s">
        <v>461</v>
      </c>
      <c r="Q123" s="3" t="str">
        <f>HYPERLINK("https://docs.wto.org/imrd/directdoc.asp?DDFDocuments/t/G/TBTN23/IND261.DOCX", "https://docs.wto.org/imrd/directdoc.asp?DDFDocuments/t/G/TBTN23/IND261.DOCX")</f>
        <v>https://docs.wto.org/imrd/directdoc.asp?DDFDocuments/t/G/TBTN23/IND261.DOCX</v>
      </c>
      <c r="R123" s="3"/>
      <c r="S123" s="3"/>
    </row>
    <row r="124" spans="1:19" ht="100.05" customHeight="1">
      <c r="A124" s="5" t="s">
        <v>855</v>
      </c>
      <c r="B124" s="4">
        <v>45077</v>
      </c>
      <c r="C124" s="5" t="s">
        <v>109</v>
      </c>
      <c r="D124" s="3" t="str">
        <f>HYPERLINK("https://www.epingalert.org/en/Search?viewData= G/TBT/N/JOR/48"," G/TBT/N/JOR/48")</f>
        <v xml:space="preserve"> G/TBT/N/JOR/48</v>
      </c>
      <c r="E124" s="3" t="s">
        <v>37</v>
      </c>
      <c r="F124" s="5" t="s">
        <v>107</v>
      </c>
      <c r="G124" s="5" t="s">
        <v>108</v>
      </c>
      <c r="I124" s="3" t="s">
        <v>24</v>
      </c>
      <c r="J124" s="3" t="s">
        <v>465</v>
      </c>
      <c r="K124" s="3" t="s">
        <v>466</v>
      </c>
      <c r="L124" s="3" t="s">
        <v>52</v>
      </c>
      <c r="M124" s="3"/>
      <c r="N124" s="4">
        <v>45121</v>
      </c>
      <c r="O124" s="3" t="s">
        <v>25</v>
      </c>
      <c r="P124" s="5" t="s">
        <v>467</v>
      </c>
      <c r="Q124" s="3" t="str">
        <f>HYPERLINK("https://docs.wto.org/imrd/directdoc.asp?DDFDocuments/t/G/TBTN23/EU979.DOCX", "https://docs.wto.org/imrd/directdoc.asp?DDFDocuments/t/G/TBTN23/EU979.DOCX")</f>
        <v>https://docs.wto.org/imrd/directdoc.asp?DDFDocuments/t/G/TBTN23/EU979.DOCX</v>
      </c>
      <c r="R124" s="3"/>
      <c r="S124" s="3"/>
    </row>
    <row r="125" spans="1:19" ht="100.05" customHeight="1">
      <c r="A125" s="5" t="s">
        <v>855</v>
      </c>
      <c r="B125" s="4">
        <v>45076</v>
      </c>
      <c r="C125" s="5" t="s">
        <v>109</v>
      </c>
      <c r="D125" s="3" t="str">
        <f>HYPERLINK("https://www.epingalert.org/en/Search?viewData= G/TBT/N/JOR/49"," G/TBT/N/JOR/49")</f>
        <v xml:space="preserve"> G/TBT/N/JOR/49</v>
      </c>
      <c r="E125" s="3" t="s">
        <v>37</v>
      </c>
      <c r="F125" s="5" t="s">
        <v>173</v>
      </c>
      <c r="G125" s="5" t="s">
        <v>174</v>
      </c>
      <c r="I125" s="3" t="s">
        <v>471</v>
      </c>
      <c r="J125" s="3" t="s">
        <v>472</v>
      </c>
      <c r="K125" s="3" t="s">
        <v>473</v>
      </c>
      <c r="L125" s="3" t="s">
        <v>24</v>
      </c>
      <c r="M125" s="3"/>
      <c r="N125" s="4">
        <v>45121</v>
      </c>
      <c r="O125" s="3" t="s">
        <v>25</v>
      </c>
      <c r="P125" s="5" t="s">
        <v>474</v>
      </c>
      <c r="Q125" s="3" t="str">
        <f>HYPERLINK("https://docs.wto.org/imrd/directdoc.asp?DDFDocuments/t/G/TBTN23/IND262.DOCX", "https://docs.wto.org/imrd/directdoc.asp?DDFDocuments/t/G/TBTN23/IND262.DOCX")</f>
        <v>https://docs.wto.org/imrd/directdoc.asp?DDFDocuments/t/G/TBTN23/IND262.DOCX</v>
      </c>
      <c r="R125" s="3"/>
      <c r="S125" s="3"/>
    </row>
    <row r="126" spans="1:19" ht="100.05" customHeight="1">
      <c r="A126" s="5" t="s">
        <v>894</v>
      </c>
      <c r="B126" s="4">
        <v>45068</v>
      </c>
      <c r="C126" s="5" t="s">
        <v>371</v>
      </c>
      <c r="D126" s="3" t="str">
        <f>HYPERLINK("https://www.epingalert.org/en/Search?viewData= G/TBT/N/JPN/770"," G/TBT/N/JPN/770")</f>
        <v xml:space="preserve"> G/TBT/N/JPN/770</v>
      </c>
      <c r="E126" s="3" t="s">
        <v>349</v>
      </c>
      <c r="F126" s="5" t="s">
        <v>350</v>
      </c>
      <c r="G126" s="5" t="s">
        <v>370</v>
      </c>
      <c r="I126" s="3" t="s">
        <v>24</v>
      </c>
      <c r="J126" s="3" t="s">
        <v>478</v>
      </c>
      <c r="K126" s="3" t="s">
        <v>479</v>
      </c>
      <c r="L126" s="3" t="s">
        <v>24</v>
      </c>
      <c r="M126" s="3"/>
      <c r="N126" s="4">
        <v>45121</v>
      </c>
      <c r="O126" s="3" t="s">
        <v>25</v>
      </c>
      <c r="P126" s="5" t="s">
        <v>480</v>
      </c>
      <c r="Q126" s="3" t="str">
        <f>HYPERLINK("https://docs.wto.org/imrd/directdoc.asp?DDFDocuments/t/G/TBTN23/KOR1143.DOCX", "https://docs.wto.org/imrd/directdoc.asp?DDFDocuments/t/G/TBTN23/KOR1143.DOCX")</f>
        <v>https://docs.wto.org/imrd/directdoc.asp?DDFDocuments/t/G/TBTN23/KOR1143.DOCX</v>
      </c>
      <c r="R126" s="3"/>
      <c r="S126" s="3"/>
    </row>
    <row r="127" spans="1:19" ht="100.05" customHeight="1">
      <c r="A127" s="5" t="s">
        <v>957</v>
      </c>
      <c r="B127" s="4">
        <v>45048</v>
      </c>
      <c r="C127" s="5" t="s">
        <v>824</v>
      </c>
      <c r="D127" s="3" t="str">
        <f>HYPERLINK("https://www.epingalert.org/en/Search?viewData= G/TBT/N/NZL/123"," G/TBT/N/NZL/123")</f>
        <v xml:space="preserve"> G/TBT/N/NZL/123</v>
      </c>
      <c r="E127" s="3" t="s">
        <v>449</v>
      </c>
      <c r="F127" s="5" t="s">
        <v>822</v>
      </c>
      <c r="G127" s="5" t="s">
        <v>823</v>
      </c>
      <c r="I127" s="3" t="s">
        <v>24</v>
      </c>
      <c r="J127" s="3" t="s">
        <v>239</v>
      </c>
      <c r="K127" s="3" t="s">
        <v>484</v>
      </c>
      <c r="L127" s="3" t="s">
        <v>24</v>
      </c>
      <c r="M127" s="3"/>
      <c r="N127" s="4">
        <v>45081</v>
      </c>
      <c r="O127" s="3" t="s">
        <v>25</v>
      </c>
      <c r="P127" s="5" t="s">
        <v>485</v>
      </c>
      <c r="Q127" s="3" t="str">
        <f>HYPERLINK("https://docs.wto.org/imrd/directdoc.asp?DDFDocuments/t/G/TBTN23/KOR1142.DOCX", "https://docs.wto.org/imrd/directdoc.asp?DDFDocuments/t/G/TBTN23/KOR1142.DOCX")</f>
        <v>https://docs.wto.org/imrd/directdoc.asp?DDFDocuments/t/G/TBTN23/KOR1142.DOCX</v>
      </c>
      <c r="R127" s="3"/>
      <c r="S127" s="3"/>
    </row>
    <row r="128" spans="1:19" ht="100.05" customHeight="1">
      <c r="A128" s="5" t="s">
        <v>930</v>
      </c>
      <c r="B128" s="4">
        <v>45054</v>
      </c>
      <c r="C128" s="5" t="s">
        <v>601</v>
      </c>
      <c r="D128" s="3" t="str">
        <f>HYPERLINK("https://www.epingalert.org/en/Search?viewData= G/TBT/N/KOR/1141"," G/TBT/N/KOR/1141")</f>
        <v xml:space="preserve"> G/TBT/N/KOR/1141</v>
      </c>
      <c r="E128" s="3" t="s">
        <v>288</v>
      </c>
      <c r="F128" s="5" t="s">
        <v>599</v>
      </c>
      <c r="G128" s="5" t="s">
        <v>600</v>
      </c>
      <c r="I128" s="3" t="s">
        <v>24</v>
      </c>
      <c r="J128" s="3" t="s">
        <v>465</v>
      </c>
      <c r="K128" s="3" t="s">
        <v>488</v>
      </c>
      <c r="L128" s="3" t="s">
        <v>24</v>
      </c>
      <c r="M128" s="3"/>
      <c r="N128" s="4">
        <v>45121</v>
      </c>
      <c r="O128" s="3" t="s">
        <v>25</v>
      </c>
      <c r="P128" s="5" t="s">
        <v>489</v>
      </c>
      <c r="Q128" s="3" t="str">
        <f>HYPERLINK("https://docs.wto.org/imrd/directdoc.asp?DDFDocuments/t/G/TBTN23/EU980.DOCX", "https://docs.wto.org/imrd/directdoc.asp?DDFDocuments/t/G/TBTN23/EU980.DOCX")</f>
        <v>https://docs.wto.org/imrd/directdoc.asp?DDFDocuments/t/G/TBTN23/EU980.DOCX</v>
      </c>
      <c r="R128" s="3"/>
      <c r="S128" s="3"/>
    </row>
    <row r="129" spans="1:19" ht="100.05" customHeight="1">
      <c r="A129" s="5" t="s">
        <v>925</v>
      </c>
      <c r="B129" s="4">
        <v>45055</v>
      </c>
      <c r="C129" s="5" t="s">
        <v>567</v>
      </c>
      <c r="D129" s="3" t="str">
        <f>HYPERLINK("https://www.epingalert.org/en/Search?viewData= G/TBT/N/BRA/1484"," G/TBT/N/BRA/1484")</f>
        <v xml:space="preserve"> G/TBT/N/BRA/1484</v>
      </c>
      <c r="E129" s="3" t="s">
        <v>223</v>
      </c>
      <c r="F129" s="5" t="s">
        <v>565</v>
      </c>
      <c r="G129" s="5" t="s">
        <v>566</v>
      </c>
      <c r="I129" s="3" t="s">
        <v>493</v>
      </c>
      <c r="J129" s="3" t="s">
        <v>494</v>
      </c>
      <c r="K129" s="3" t="s">
        <v>495</v>
      </c>
      <c r="L129" s="3" t="s">
        <v>24</v>
      </c>
      <c r="M129" s="3"/>
      <c r="N129" s="4">
        <v>45121</v>
      </c>
      <c r="O129" s="3" t="s">
        <v>25</v>
      </c>
      <c r="P129" s="5" t="s">
        <v>496</v>
      </c>
      <c r="Q129" s="3" t="str">
        <f>HYPERLINK("https://docs.wto.org/imrd/directdoc.asp?DDFDocuments/t/G/TBT/IND263.DOCX", "https://docs.wto.org/imrd/directdoc.asp?DDFDocuments/t/G/TBT/IND263.DOCX")</f>
        <v>https://docs.wto.org/imrd/directdoc.asp?DDFDocuments/t/G/TBT/IND263.DOCX</v>
      </c>
      <c r="R129" s="3"/>
      <c r="S129" s="3"/>
    </row>
    <row r="130" spans="1:19" ht="100.05" customHeight="1">
      <c r="A130" s="5" t="s">
        <v>856</v>
      </c>
      <c r="B130" s="4">
        <v>45077</v>
      </c>
      <c r="C130" s="5" t="s">
        <v>83</v>
      </c>
      <c r="D130" s="3" t="str">
        <f>HYPERLINK("https://www.epingalert.org/en/Search?viewData= G/TBT/N/ARE/574, G/TBT/N/BHR/664, G/TBT/N/KWT/633, G/TBT/N/OMN/494, G/TBT/N/QAT/644, G/TBT/N/SAU/1287, G/TBT/N/YEM/251"," G/TBT/N/ARE/574, G/TBT/N/BHR/664, G/TBT/N/KWT/633, G/TBT/N/OMN/494, G/TBT/N/QAT/644, G/TBT/N/SAU/1287, G/TBT/N/YEM/251")</f>
        <v xml:space="preserve"> G/TBT/N/ARE/574, G/TBT/N/BHR/664, G/TBT/N/KWT/633, G/TBT/N/OMN/494, G/TBT/N/QAT/644, G/TBT/N/SAU/1287, G/TBT/N/YEM/251</v>
      </c>
      <c r="E130" s="3" t="s">
        <v>80</v>
      </c>
      <c r="F130" s="5" t="s">
        <v>81</v>
      </c>
      <c r="G130" s="5" t="s">
        <v>82</v>
      </c>
      <c r="I130" s="3" t="s">
        <v>24</v>
      </c>
      <c r="J130" s="3" t="s">
        <v>501</v>
      </c>
      <c r="K130" s="3" t="s">
        <v>51</v>
      </c>
      <c r="L130" s="3" t="s">
        <v>52</v>
      </c>
      <c r="M130" s="3"/>
      <c r="N130" s="4" t="s">
        <v>24</v>
      </c>
      <c r="O130" s="3" t="s">
        <v>25</v>
      </c>
      <c r="P130" s="5" t="s">
        <v>502</v>
      </c>
      <c r="Q130" s="3" t="str">
        <f>HYPERLINK("https://docs.wto.org/imrd/directdoc.asp?DDFDocuments/t/G/TBTN23/FIN85.DOCX", "https://docs.wto.org/imrd/directdoc.asp?DDFDocuments/t/G/TBTN23/FIN85.DOCX")</f>
        <v>https://docs.wto.org/imrd/directdoc.asp?DDFDocuments/t/G/TBTN23/FIN85.DOCX</v>
      </c>
      <c r="R130" s="3"/>
      <c r="S130" s="3"/>
    </row>
    <row r="131" spans="1:19" ht="100.05" customHeight="1">
      <c r="A131" s="5" t="s">
        <v>856</v>
      </c>
      <c r="B131" s="4">
        <v>45077</v>
      </c>
      <c r="C131" s="5" t="s">
        <v>83</v>
      </c>
      <c r="D131" s="3" t="str">
        <f>HYPERLINK("https://www.epingalert.org/en/Search?viewData= G/TBT/N/ARE/574, G/TBT/N/BHR/664, G/TBT/N/KWT/633, G/TBT/N/OMN/494, G/TBT/N/QAT/644, G/TBT/N/SAU/1287, G/TBT/N/YEM/251"," G/TBT/N/ARE/574, G/TBT/N/BHR/664, G/TBT/N/KWT/633, G/TBT/N/OMN/494, G/TBT/N/QAT/644, G/TBT/N/SAU/1287, G/TBT/N/YEM/251")</f>
        <v xml:space="preserve"> G/TBT/N/ARE/574, G/TBT/N/BHR/664, G/TBT/N/KWT/633, G/TBT/N/OMN/494, G/TBT/N/QAT/644, G/TBT/N/SAU/1287, G/TBT/N/YEM/251</v>
      </c>
      <c r="E131" s="3" t="s">
        <v>87</v>
      </c>
      <c r="F131" s="5" t="s">
        <v>81</v>
      </c>
      <c r="G131" s="5" t="s">
        <v>82</v>
      </c>
      <c r="I131" s="3" t="s">
        <v>24</v>
      </c>
      <c r="J131" s="3" t="s">
        <v>506</v>
      </c>
      <c r="K131" s="3" t="s">
        <v>507</v>
      </c>
      <c r="L131" s="3" t="s">
        <v>24</v>
      </c>
      <c r="M131" s="3"/>
      <c r="N131" s="4">
        <v>45089</v>
      </c>
      <c r="O131" s="3" t="s">
        <v>25</v>
      </c>
      <c r="P131" s="5" t="s">
        <v>508</v>
      </c>
      <c r="Q131" s="3" t="str">
        <f>HYPERLINK("https://docs.wto.org/imrd/directdoc.asp?DDFDocuments/t/G/TBTN23/USA1996.DOCX", "https://docs.wto.org/imrd/directdoc.asp?DDFDocuments/t/G/TBTN23/USA1996.DOCX")</f>
        <v>https://docs.wto.org/imrd/directdoc.asp?DDFDocuments/t/G/TBTN23/USA1996.DOCX</v>
      </c>
      <c r="R131" s="3"/>
      <c r="S131" s="3"/>
    </row>
    <row r="132" spans="1:19" ht="100.05" customHeight="1">
      <c r="A132" s="5" t="s">
        <v>856</v>
      </c>
      <c r="B132" s="4">
        <v>45077</v>
      </c>
      <c r="C132" s="5" t="s">
        <v>83</v>
      </c>
      <c r="D132" s="3" t="str">
        <f>HYPERLINK("https://www.epingalert.org/en/Search?viewData= G/TBT/N/ARE/574, G/TBT/N/BHR/664, G/TBT/N/KWT/633, G/TBT/N/OMN/494, G/TBT/N/QAT/644, G/TBT/N/SAU/1287, G/TBT/N/YEM/251"," G/TBT/N/ARE/574, G/TBT/N/BHR/664, G/TBT/N/KWT/633, G/TBT/N/OMN/494, G/TBT/N/QAT/644, G/TBT/N/SAU/1287, G/TBT/N/YEM/251")</f>
        <v xml:space="preserve"> G/TBT/N/ARE/574, G/TBT/N/BHR/664, G/TBT/N/KWT/633, G/TBT/N/OMN/494, G/TBT/N/QAT/644, G/TBT/N/SAU/1287, G/TBT/N/YEM/251</v>
      </c>
      <c r="E132" s="3" t="s">
        <v>88</v>
      </c>
      <c r="F132" s="5" t="s">
        <v>81</v>
      </c>
      <c r="G132" s="5" t="s">
        <v>82</v>
      </c>
      <c r="I132" s="3" t="s">
        <v>512</v>
      </c>
      <c r="J132" s="3" t="s">
        <v>513</v>
      </c>
      <c r="K132" s="3" t="s">
        <v>514</v>
      </c>
      <c r="L132" s="3" t="s">
        <v>24</v>
      </c>
      <c r="M132" s="3"/>
      <c r="N132" s="4">
        <v>45117</v>
      </c>
      <c r="O132" s="3" t="s">
        <v>25</v>
      </c>
      <c r="P132" s="5" t="s">
        <v>515</v>
      </c>
      <c r="Q132" s="3" t="str">
        <f>HYPERLINK("https://docs.wto.org/imrd/directdoc.asp?DDFDocuments/t/G/TBTN23/BDI355.DOCX", "https://docs.wto.org/imrd/directdoc.asp?DDFDocuments/t/G/TBTN23/BDI355.DOCX")</f>
        <v>https://docs.wto.org/imrd/directdoc.asp?DDFDocuments/t/G/TBTN23/BDI355.DOCX</v>
      </c>
      <c r="R132" s="3"/>
      <c r="S132" s="3"/>
    </row>
    <row r="133" spans="1:19" ht="100.05" customHeight="1">
      <c r="A133" s="5" t="s">
        <v>856</v>
      </c>
      <c r="B133" s="4">
        <v>45077</v>
      </c>
      <c r="C133" s="5" t="s">
        <v>83</v>
      </c>
      <c r="D133" s="3" t="str">
        <f>HYPERLINK("https://www.epingalert.org/en/Search?viewData= G/TBT/N/ARE/574, G/TBT/N/BHR/664, G/TBT/N/KWT/633, G/TBT/N/OMN/494, G/TBT/N/QAT/644, G/TBT/N/SAU/1287, G/TBT/N/YEM/251"," G/TBT/N/ARE/574, G/TBT/N/BHR/664, G/TBT/N/KWT/633, G/TBT/N/OMN/494, G/TBT/N/QAT/644, G/TBT/N/SAU/1287, G/TBT/N/YEM/251")</f>
        <v xml:space="preserve"> G/TBT/N/ARE/574, G/TBT/N/BHR/664, G/TBT/N/KWT/633, G/TBT/N/OMN/494, G/TBT/N/QAT/644, G/TBT/N/SAU/1287, G/TBT/N/YEM/251</v>
      </c>
      <c r="E133" s="3" t="s">
        <v>97</v>
      </c>
      <c r="F133" s="5" t="s">
        <v>81</v>
      </c>
      <c r="G133" s="5" t="s">
        <v>82</v>
      </c>
      <c r="I133" s="3" t="s">
        <v>24</v>
      </c>
      <c r="J133" s="3" t="s">
        <v>520</v>
      </c>
      <c r="K133" s="3" t="s">
        <v>521</v>
      </c>
      <c r="L133" s="3" t="s">
        <v>24</v>
      </c>
      <c r="M133" s="3"/>
      <c r="N133" s="4">
        <v>45117</v>
      </c>
      <c r="O133" s="3" t="s">
        <v>25</v>
      </c>
      <c r="P133" s="3"/>
      <c r="Q133" s="3" t="str">
        <f>HYPERLINK("https://docs.wto.org/imrd/directdoc.asp?DDFDocuments/t/G/TBTN23/EGY353.DOCX", "https://docs.wto.org/imrd/directdoc.asp?DDFDocuments/t/G/TBTN23/EGY353.DOCX")</f>
        <v>https://docs.wto.org/imrd/directdoc.asp?DDFDocuments/t/G/TBTN23/EGY353.DOCX</v>
      </c>
      <c r="R133" s="3"/>
      <c r="S133" s="3"/>
    </row>
    <row r="134" spans="1:19" ht="100.05" customHeight="1">
      <c r="A134" s="5" t="s">
        <v>856</v>
      </c>
      <c r="B134" s="4">
        <v>45077</v>
      </c>
      <c r="C134" s="5" t="s">
        <v>83</v>
      </c>
      <c r="D134" s="3" t="str">
        <f>HYPERLINK("https://www.epingalert.org/en/Search?viewData= G/TBT/N/ARE/574, G/TBT/N/BHR/664, G/TBT/N/KWT/633, G/TBT/N/OMN/494, G/TBT/N/QAT/644, G/TBT/N/SAU/1287, G/TBT/N/YEM/251"," G/TBT/N/ARE/574, G/TBT/N/BHR/664, G/TBT/N/KWT/633, G/TBT/N/OMN/494, G/TBT/N/QAT/644, G/TBT/N/SAU/1287, G/TBT/N/YEM/251")</f>
        <v xml:space="preserve"> G/TBT/N/ARE/574, G/TBT/N/BHR/664, G/TBT/N/KWT/633, G/TBT/N/OMN/494, G/TBT/N/QAT/644, G/TBT/N/SAU/1287, G/TBT/N/YEM/251</v>
      </c>
      <c r="E134" s="3" t="s">
        <v>98</v>
      </c>
      <c r="F134" s="5" t="s">
        <v>81</v>
      </c>
      <c r="G134" s="5" t="s">
        <v>82</v>
      </c>
      <c r="I134" s="3" t="s">
        <v>512</v>
      </c>
      <c r="J134" s="3" t="s">
        <v>513</v>
      </c>
      <c r="K134" s="3" t="s">
        <v>514</v>
      </c>
      <c r="L134" s="3" t="s">
        <v>24</v>
      </c>
      <c r="M134" s="3"/>
      <c r="N134" s="4">
        <v>45117</v>
      </c>
      <c r="O134" s="3" t="s">
        <v>25</v>
      </c>
      <c r="P134" s="5" t="s">
        <v>515</v>
      </c>
      <c r="Q134" s="3" t="str">
        <f>HYPERLINK("https://docs.wto.org/imrd/directdoc.asp?DDFDocuments/t/G/TBTN23/BDI355.DOCX", "https://docs.wto.org/imrd/directdoc.asp?DDFDocuments/t/G/TBTN23/BDI355.DOCX")</f>
        <v>https://docs.wto.org/imrd/directdoc.asp?DDFDocuments/t/G/TBTN23/BDI355.DOCX</v>
      </c>
      <c r="R134" s="3"/>
      <c r="S134" s="3"/>
    </row>
    <row r="135" spans="1:19" ht="100.05" customHeight="1">
      <c r="A135" s="5" t="s">
        <v>856</v>
      </c>
      <c r="B135" s="4">
        <v>45077</v>
      </c>
      <c r="C135" s="5" t="s">
        <v>83</v>
      </c>
      <c r="D135" s="3" t="str">
        <f>HYPERLINK("https://www.epingalert.org/en/Search?viewData= G/TBT/N/ARE/574, G/TBT/N/BHR/664, G/TBT/N/KWT/633, G/TBT/N/OMN/494, G/TBT/N/QAT/644, G/TBT/N/SAU/1287, G/TBT/N/YEM/251"," G/TBT/N/ARE/574, G/TBT/N/BHR/664, G/TBT/N/KWT/633, G/TBT/N/OMN/494, G/TBT/N/QAT/644, G/TBT/N/SAU/1287, G/TBT/N/YEM/251")</f>
        <v xml:space="preserve"> G/TBT/N/ARE/574, G/TBT/N/BHR/664, G/TBT/N/KWT/633, G/TBT/N/OMN/494, G/TBT/N/QAT/644, G/TBT/N/SAU/1287, G/TBT/N/YEM/251</v>
      </c>
      <c r="E135" s="3" t="s">
        <v>106</v>
      </c>
      <c r="F135" s="5" t="s">
        <v>81</v>
      </c>
      <c r="G135" s="5" t="s">
        <v>82</v>
      </c>
      <c r="I135" s="3" t="s">
        <v>24</v>
      </c>
      <c r="J135" s="3" t="s">
        <v>525</v>
      </c>
      <c r="K135" s="3" t="s">
        <v>138</v>
      </c>
      <c r="L135" s="3" t="s">
        <v>24</v>
      </c>
      <c r="M135" s="3"/>
      <c r="N135" s="4">
        <v>45089</v>
      </c>
      <c r="O135" s="3" t="s">
        <v>25</v>
      </c>
      <c r="P135" s="5" t="s">
        <v>526</v>
      </c>
      <c r="Q135" s="3" t="str">
        <f>HYPERLINK("https://docs.wto.org/imrd/directdoc.asp?DDFDocuments/t/G/TBTN23/USA1994.DOCX", "https://docs.wto.org/imrd/directdoc.asp?DDFDocuments/t/G/TBTN23/USA1994.DOCX")</f>
        <v>https://docs.wto.org/imrd/directdoc.asp?DDFDocuments/t/G/TBTN23/USA1994.DOCX</v>
      </c>
      <c r="R135" s="3"/>
      <c r="S135" s="3"/>
    </row>
    <row r="136" spans="1:19" ht="100.05" customHeight="1">
      <c r="A136" s="5" t="s">
        <v>856</v>
      </c>
      <c r="B136" s="4">
        <v>45077</v>
      </c>
      <c r="C136" s="5" t="s">
        <v>83</v>
      </c>
      <c r="D136" s="3" t="str">
        <f>HYPERLINK("https://www.epingalert.org/en/Search?viewData= G/TBT/N/ARE/574, G/TBT/N/BHR/664, G/TBT/N/KWT/633, G/TBT/N/OMN/494, G/TBT/N/QAT/644, G/TBT/N/SAU/1287, G/TBT/N/YEM/251"," G/TBT/N/ARE/574, G/TBT/N/BHR/664, G/TBT/N/KWT/633, G/TBT/N/OMN/494, G/TBT/N/QAT/644, G/TBT/N/SAU/1287, G/TBT/N/YEM/251")</f>
        <v xml:space="preserve"> G/TBT/N/ARE/574, G/TBT/N/BHR/664, G/TBT/N/KWT/633, G/TBT/N/OMN/494, G/TBT/N/QAT/644, G/TBT/N/SAU/1287, G/TBT/N/YEM/251</v>
      </c>
      <c r="E136" s="3" t="s">
        <v>113</v>
      </c>
      <c r="F136" s="5" t="s">
        <v>81</v>
      </c>
      <c r="G136" s="5" t="s">
        <v>82</v>
      </c>
      <c r="I136" s="3" t="s">
        <v>512</v>
      </c>
      <c r="J136" s="3" t="s">
        <v>513</v>
      </c>
      <c r="K136" s="3" t="s">
        <v>514</v>
      </c>
      <c r="L136" s="3" t="s">
        <v>24</v>
      </c>
      <c r="M136" s="3"/>
      <c r="N136" s="4">
        <v>45117</v>
      </c>
      <c r="O136" s="3" t="s">
        <v>25</v>
      </c>
      <c r="P136" s="5" t="s">
        <v>515</v>
      </c>
      <c r="Q136" s="3" t="str">
        <f>HYPERLINK("https://docs.wto.org/imrd/directdoc.asp?DDFDocuments/t/G/TBTN23/BDI355.DOCX", "https://docs.wto.org/imrd/directdoc.asp?DDFDocuments/t/G/TBTN23/BDI355.DOCX")</f>
        <v>https://docs.wto.org/imrd/directdoc.asp?DDFDocuments/t/G/TBTN23/BDI355.DOCX</v>
      </c>
      <c r="R136" s="3"/>
      <c r="S136" s="3"/>
    </row>
    <row r="137" spans="1:19" ht="100.05" customHeight="1">
      <c r="A137" s="5" t="s">
        <v>960</v>
      </c>
      <c r="B137" s="4">
        <v>45048</v>
      </c>
      <c r="C137" s="5" t="s">
        <v>813</v>
      </c>
      <c r="D137" s="3" t="str">
        <f>HYPERLINK("https://www.epingalert.org/en/Search?viewData= G/TBT/N/IND/257"," G/TBT/N/IND/257")</f>
        <v xml:space="preserve"> G/TBT/N/IND/257</v>
      </c>
      <c r="E137" s="3" t="s">
        <v>209</v>
      </c>
      <c r="F137" s="5" t="s">
        <v>811</v>
      </c>
      <c r="G137" s="5" t="s">
        <v>812</v>
      </c>
      <c r="I137" s="3" t="s">
        <v>512</v>
      </c>
      <c r="J137" s="3" t="s">
        <v>513</v>
      </c>
      <c r="K137" s="3" t="s">
        <v>527</v>
      </c>
      <c r="L137" s="3" t="s">
        <v>24</v>
      </c>
      <c r="M137" s="3"/>
      <c r="N137" s="4">
        <v>45117</v>
      </c>
      <c r="O137" s="3" t="s">
        <v>25</v>
      </c>
      <c r="P137" s="5" t="s">
        <v>515</v>
      </c>
      <c r="Q137" s="3" t="str">
        <f>HYPERLINK("https://docs.wto.org/imrd/directdoc.asp?DDFDocuments/t/G/TBTN23/BDI355.DOCX", "https://docs.wto.org/imrd/directdoc.asp?DDFDocuments/t/G/TBTN23/BDI355.DOCX")</f>
        <v>https://docs.wto.org/imrd/directdoc.asp?DDFDocuments/t/G/TBTN23/BDI355.DOCX</v>
      </c>
      <c r="R137" s="3"/>
      <c r="S137" s="3"/>
    </row>
    <row r="138" spans="1:19" ht="100.05" customHeight="1">
      <c r="A138" s="5" t="s">
        <v>913</v>
      </c>
      <c r="B138" s="4">
        <v>45061</v>
      </c>
      <c r="C138" s="5" t="s">
        <v>500</v>
      </c>
      <c r="D138" s="3" t="str">
        <f>HYPERLINK("https://www.epingalert.org/en/Search?viewData= G/TBT/N/FIN/85"," G/TBT/N/FIN/85")</f>
        <v xml:space="preserve"> G/TBT/N/FIN/85</v>
      </c>
      <c r="E138" s="3" t="s">
        <v>497</v>
      </c>
      <c r="F138" s="5" t="s">
        <v>498</v>
      </c>
      <c r="G138" s="5" t="s">
        <v>499</v>
      </c>
      <c r="I138" s="3" t="s">
        <v>24</v>
      </c>
      <c r="J138" s="3" t="s">
        <v>525</v>
      </c>
      <c r="K138" s="3" t="s">
        <v>138</v>
      </c>
      <c r="L138" s="3" t="s">
        <v>24</v>
      </c>
      <c r="M138" s="3"/>
      <c r="N138" s="4">
        <v>45103</v>
      </c>
      <c r="O138" s="3" t="s">
        <v>25</v>
      </c>
      <c r="P138" s="5" t="s">
        <v>531</v>
      </c>
      <c r="Q138" s="3" t="str">
        <f>HYPERLINK("https://docs.wto.org/imrd/directdoc.asp?DDFDocuments/t/G/TBTN23/USA1995.DOCX", "https://docs.wto.org/imrd/directdoc.asp?DDFDocuments/t/G/TBTN23/USA1995.DOCX")</f>
        <v>https://docs.wto.org/imrd/directdoc.asp?DDFDocuments/t/G/TBTN23/USA1995.DOCX</v>
      </c>
      <c r="R138" s="3"/>
      <c r="S138" s="3"/>
    </row>
    <row r="139" spans="1:19" ht="100.05" customHeight="1">
      <c r="A139" s="5" t="s">
        <v>922</v>
      </c>
      <c r="B139" s="4">
        <v>45055</v>
      </c>
      <c r="C139" s="5" t="s">
        <v>544</v>
      </c>
      <c r="D139" s="3" t="str">
        <f>HYPERLINK("https://www.epingalert.org/en/Search?viewData= G/TBT/N/BRA/1483"," G/TBT/N/BRA/1483")</f>
        <v xml:space="preserve"> G/TBT/N/BRA/1483</v>
      </c>
      <c r="E139" s="3" t="s">
        <v>223</v>
      </c>
      <c r="F139" s="5" t="s">
        <v>542</v>
      </c>
      <c r="G139" s="5" t="s">
        <v>543</v>
      </c>
      <c r="I139" s="3" t="s">
        <v>24</v>
      </c>
      <c r="J139" s="3" t="s">
        <v>535</v>
      </c>
      <c r="K139" s="3" t="s">
        <v>51</v>
      </c>
      <c r="L139" s="3" t="s">
        <v>52</v>
      </c>
      <c r="M139" s="3"/>
      <c r="N139" s="4">
        <v>45087</v>
      </c>
      <c r="O139" s="3" t="s">
        <v>25</v>
      </c>
      <c r="P139" s="5" t="s">
        <v>536</v>
      </c>
      <c r="Q139" s="3" t="str">
        <f>HYPERLINK("https://docs.wto.org/imrd/directdoc.asp?DDFDocuments/t/G/TBTN23/EU978.DOCX", "https://docs.wto.org/imrd/directdoc.asp?DDFDocuments/t/G/TBTN23/EU978.DOCX")</f>
        <v>https://docs.wto.org/imrd/directdoc.asp?DDFDocuments/t/G/TBTN23/EU978.DOCX</v>
      </c>
      <c r="R139" s="3"/>
      <c r="S139" s="3"/>
    </row>
    <row r="140" spans="1:19" ht="100.05" customHeight="1">
      <c r="A140" s="5" t="s">
        <v>944</v>
      </c>
      <c r="B140" s="4">
        <v>45050</v>
      </c>
      <c r="C140" s="5" t="s">
        <v>686</v>
      </c>
      <c r="D140" s="3" t="str">
        <f>HYPERLINK("https://www.epingalert.org/en/Search?viewData= G/TBT/N/TZA/951"," G/TBT/N/TZA/951")</f>
        <v xml:space="preserve"> G/TBT/N/TZA/951</v>
      </c>
      <c r="E140" s="3" t="s">
        <v>27</v>
      </c>
      <c r="F140" s="5" t="s">
        <v>684</v>
      </c>
      <c r="G140" s="5" t="s">
        <v>685</v>
      </c>
      <c r="I140" s="3" t="s">
        <v>512</v>
      </c>
      <c r="J140" s="3" t="s">
        <v>513</v>
      </c>
      <c r="K140" s="3" t="s">
        <v>527</v>
      </c>
      <c r="L140" s="3" t="s">
        <v>24</v>
      </c>
      <c r="M140" s="3"/>
      <c r="N140" s="4">
        <v>45117</v>
      </c>
      <c r="O140" s="3" t="s">
        <v>25</v>
      </c>
      <c r="P140" s="5" t="s">
        <v>515</v>
      </c>
      <c r="Q140" s="3" t="str">
        <f>HYPERLINK("https://docs.wto.org/imrd/directdoc.asp?DDFDocuments/t/G/TBTN23/BDI355.DOCX", "https://docs.wto.org/imrd/directdoc.asp?DDFDocuments/t/G/TBTN23/BDI355.DOCX")</f>
        <v>https://docs.wto.org/imrd/directdoc.asp?DDFDocuments/t/G/TBTN23/BDI355.DOCX</v>
      </c>
      <c r="R140" s="3"/>
      <c r="S140" s="3"/>
    </row>
    <row r="141" spans="1:19" ht="100.05" customHeight="1">
      <c r="A141" s="5" t="s">
        <v>944</v>
      </c>
      <c r="B141" s="4">
        <v>45050</v>
      </c>
      <c r="C141" s="5" t="s">
        <v>686</v>
      </c>
      <c r="D141" s="3" t="str">
        <f>HYPERLINK("https://www.epingalert.org/en/Search?viewData= G/TBT/N/TZA/950"," G/TBT/N/TZA/950")</f>
        <v xml:space="preserve"> G/TBT/N/TZA/950</v>
      </c>
      <c r="E141" s="3" t="s">
        <v>27</v>
      </c>
      <c r="F141" s="5" t="s">
        <v>716</v>
      </c>
      <c r="G141" s="5" t="s">
        <v>717</v>
      </c>
      <c r="I141" s="3" t="s">
        <v>540</v>
      </c>
      <c r="J141" s="3" t="s">
        <v>513</v>
      </c>
      <c r="K141" s="3" t="s">
        <v>527</v>
      </c>
      <c r="L141" s="3" t="s">
        <v>24</v>
      </c>
      <c r="M141" s="3"/>
      <c r="N141" s="4">
        <v>45115</v>
      </c>
      <c r="O141" s="3" t="s">
        <v>25</v>
      </c>
      <c r="P141" s="5" t="s">
        <v>541</v>
      </c>
      <c r="Q141" s="3" t="str">
        <f>HYPERLINK("https://docs.wto.org/imrd/directdoc.asp?DDFDocuments/t/G/TBTN23/BDI353.DOCX", "https://docs.wto.org/imrd/directdoc.asp?DDFDocuments/t/G/TBTN23/BDI353.DOCX")</f>
        <v>https://docs.wto.org/imrd/directdoc.asp?DDFDocuments/t/G/TBTN23/BDI353.DOCX</v>
      </c>
      <c r="R141" s="3"/>
      <c r="S141" s="3"/>
    </row>
    <row r="142" spans="1:19" ht="100.05" customHeight="1">
      <c r="A142" s="5" t="s">
        <v>944</v>
      </c>
      <c r="B142" s="4">
        <v>45050</v>
      </c>
      <c r="C142" s="5" t="s">
        <v>686</v>
      </c>
      <c r="D142" s="3" t="str">
        <f>HYPERLINK("https://www.epingalert.org/en/Search?viewData= G/TBT/N/TZA/952"," G/TBT/N/TZA/952")</f>
        <v xml:space="preserve"> G/TBT/N/TZA/952</v>
      </c>
      <c r="E142" s="3" t="s">
        <v>27</v>
      </c>
      <c r="F142" s="5" t="s">
        <v>729</v>
      </c>
      <c r="G142" s="5" t="s">
        <v>730</v>
      </c>
      <c r="I142" s="3" t="s">
        <v>545</v>
      </c>
      <c r="J142" s="3" t="s">
        <v>546</v>
      </c>
      <c r="K142" s="3" t="s">
        <v>547</v>
      </c>
      <c r="L142" s="3" t="s">
        <v>85</v>
      </c>
      <c r="M142" s="3"/>
      <c r="N142" s="4">
        <v>45116</v>
      </c>
      <c r="O142" s="3" t="s">
        <v>25</v>
      </c>
      <c r="P142" s="5" t="s">
        <v>548</v>
      </c>
      <c r="Q142" s="3" t="str">
        <f>HYPERLINK("https://docs.wto.org/imrd/directdoc.asp?DDFDocuments/t/G/TBTN23/BRA1483.DOCX", "https://docs.wto.org/imrd/directdoc.asp?DDFDocuments/t/G/TBTN23/BRA1483.DOCX")</f>
        <v>https://docs.wto.org/imrd/directdoc.asp?DDFDocuments/t/G/TBTN23/BRA1483.DOCX</v>
      </c>
      <c r="R142" s="3"/>
      <c r="S142" s="3"/>
    </row>
    <row r="143" spans="1:19" ht="100.05" customHeight="1">
      <c r="A143" s="5" t="s">
        <v>944</v>
      </c>
      <c r="B143" s="4">
        <v>45050</v>
      </c>
      <c r="C143" s="5" t="s">
        <v>686</v>
      </c>
      <c r="D143" s="3" t="str">
        <f>HYPERLINK("https://www.epingalert.org/en/Search?viewData= G/TBT/N/TZA/947"," G/TBT/N/TZA/947")</f>
        <v xml:space="preserve"> G/TBT/N/TZA/947</v>
      </c>
      <c r="E143" s="3" t="s">
        <v>27</v>
      </c>
      <c r="F143" s="5" t="s">
        <v>761</v>
      </c>
      <c r="G143" s="5" t="s">
        <v>762</v>
      </c>
      <c r="I143" s="3" t="s">
        <v>540</v>
      </c>
      <c r="J143" s="3" t="s">
        <v>513</v>
      </c>
      <c r="K143" s="3" t="s">
        <v>527</v>
      </c>
      <c r="L143" s="3" t="s">
        <v>24</v>
      </c>
      <c r="M143" s="3"/>
      <c r="N143" s="4" t="s">
        <v>24</v>
      </c>
      <c r="O143" s="3" t="s">
        <v>25</v>
      </c>
      <c r="P143" s="5" t="s">
        <v>551</v>
      </c>
      <c r="Q143" s="3" t="str">
        <f>HYPERLINK("https://docs.wto.org/imrd/directdoc.asp?DDFDocuments/t/G/TBTN23/BDI354.DOCX", "https://docs.wto.org/imrd/directdoc.asp?DDFDocuments/t/G/TBTN23/BDI354.DOCX")</f>
        <v>https://docs.wto.org/imrd/directdoc.asp?DDFDocuments/t/G/TBTN23/BDI354.DOCX</v>
      </c>
      <c r="R143" s="3"/>
      <c r="S143" s="3"/>
    </row>
    <row r="144" spans="1:19" ht="100.05" customHeight="1">
      <c r="A144" s="5" t="s">
        <v>944</v>
      </c>
      <c r="B144" s="4">
        <v>45050</v>
      </c>
      <c r="C144" s="5" t="s">
        <v>686</v>
      </c>
      <c r="D144" s="3" t="str">
        <f>HYPERLINK("https://www.epingalert.org/en/Search?viewData= G/TBT/N/TZA/948"," G/TBT/N/TZA/948")</f>
        <v xml:space="preserve"> G/TBT/N/TZA/948</v>
      </c>
      <c r="E144" s="3" t="s">
        <v>27</v>
      </c>
      <c r="F144" s="5" t="s">
        <v>777</v>
      </c>
      <c r="G144" s="5" t="s">
        <v>778</v>
      </c>
      <c r="I144" s="3" t="s">
        <v>540</v>
      </c>
      <c r="J144" s="3" t="s">
        <v>513</v>
      </c>
      <c r="K144" s="3" t="s">
        <v>527</v>
      </c>
      <c r="L144" s="3" t="s">
        <v>24</v>
      </c>
      <c r="M144" s="3"/>
      <c r="N144" s="4">
        <v>45115</v>
      </c>
      <c r="O144" s="3" t="s">
        <v>25</v>
      </c>
      <c r="P144" s="5" t="s">
        <v>541</v>
      </c>
      <c r="Q144" s="3" t="str">
        <f>HYPERLINK("https://docs.wto.org/imrd/directdoc.asp?DDFDocuments/t/G/TBTN23/BDI353.DOCX", "https://docs.wto.org/imrd/directdoc.asp?DDFDocuments/t/G/TBTN23/BDI353.DOCX")</f>
        <v>https://docs.wto.org/imrd/directdoc.asp?DDFDocuments/t/G/TBTN23/BDI353.DOCX</v>
      </c>
      <c r="R144" s="3"/>
      <c r="S144" s="3"/>
    </row>
    <row r="145" spans="1:19" ht="100.05" customHeight="1">
      <c r="A145" s="5" t="s">
        <v>853</v>
      </c>
      <c r="B145" s="4">
        <v>45077</v>
      </c>
      <c r="C145" s="5" t="s">
        <v>77</v>
      </c>
      <c r="D145" s="3" t="str">
        <f>HYPERLINK("https://www.epingalert.org/en/Search?viewData= G/TBT/N/BDI/365, G/TBT/N/KEN/1445, G/TBT/N/RWA/876, G/TBT/N/TZA/979, G/TBT/N/UGA/1782"," G/TBT/N/BDI/365, G/TBT/N/KEN/1445, G/TBT/N/RWA/876, G/TBT/N/TZA/979, G/TBT/N/UGA/1782")</f>
        <v xml:space="preserve"> G/TBT/N/BDI/365, G/TBT/N/KEN/1445, G/TBT/N/RWA/876, G/TBT/N/TZA/979, G/TBT/N/UGA/1782</v>
      </c>
      <c r="E145" s="3" t="s">
        <v>44</v>
      </c>
      <c r="F145" s="5" t="s">
        <v>75</v>
      </c>
      <c r="G145" s="5" t="s">
        <v>76</v>
      </c>
      <c r="I145" s="3" t="s">
        <v>24</v>
      </c>
      <c r="J145" s="3" t="s">
        <v>555</v>
      </c>
      <c r="K145" s="3" t="s">
        <v>556</v>
      </c>
      <c r="L145" s="3" t="s">
        <v>24</v>
      </c>
      <c r="M145" s="3"/>
      <c r="N145" s="4">
        <v>45084</v>
      </c>
      <c r="O145" s="3" t="s">
        <v>25</v>
      </c>
      <c r="P145" s="5" t="s">
        <v>557</v>
      </c>
      <c r="Q145" s="3" t="str">
        <f>HYPERLINK("https://docs.wto.org/imrd/directdoc.asp?DDFDocuments/t/G/TBTN23/USA1992.DOCX", "https://docs.wto.org/imrd/directdoc.asp?DDFDocuments/t/G/TBTN23/USA1992.DOCX")</f>
        <v>https://docs.wto.org/imrd/directdoc.asp?DDFDocuments/t/G/TBTN23/USA1992.DOCX</v>
      </c>
      <c r="R145" s="3"/>
      <c r="S145" s="3"/>
    </row>
    <row r="146" spans="1:19" ht="100.05" customHeight="1">
      <c r="A146" s="5" t="s">
        <v>850</v>
      </c>
      <c r="B146" s="4">
        <v>45077</v>
      </c>
      <c r="C146" s="5" t="s">
        <v>77</v>
      </c>
      <c r="D146" s="3" t="str">
        <f>HYPERLINK("https://www.epingalert.org/en/Search?viewData= G/TBT/N/BDI/365, G/TBT/N/KEN/1445, G/TBT/N/RWA/876, G/TBT/N/TZA/979, G/TBT/N/UGA/1782"," G/TBT/N/BDI/365, G/TBT/N/KEN/1445, G/TBT/N/RWA/876, G/TBT/N/TZA/979, G/TBT/N/UGA/1782")</f>
        <v xml:space="preserve"> G/TBT/N/BDI/365, G/TBT/N/KEN/1445, G/TBT/N/RWA/876, G/TBT/N/TZA/979, G/TBT/N/UGA/1782</v>
      </c>
      <c r="E146" s="3" t="s">
        <v>74</v>
      </c>
      <c r="F146" s="5" t="s">
        <v>75</v>
      </c>
      <c r="G146" s="5" t="s">
        <v>76</v>
      </c>
      <c r="I146" s="3" t="s">
        <v>540</v>
      </c>
      <c r="J146" s="3" t="s">
        <v>513</v>
      </c>
      <c r="K146" s="3" t="s">
        <v>514</v>
      </c>
      <c r="L146" s="3" t="s">
        <v>24</v>
      </c>
      <c r="M146" s="3"/>
      <c r="N146" s="4">
        <v>45115</v>
      </c>
      <c r="O146" s="3" t="s">
        <v>25</v>
      </c>
      <c r="P146" s="5" t="s">
        <v>541</v>
      </c>
      <c r="Q146" s="3" t="str">
        <f>HYPERLINK("https://docs.wto.org/imrd/directdoc.asp?DDFDocuments/t/G/TBTN23/BDI353.DOCX", "https://docs.wto.org/imrd/directdoc.asp?DDFDocuments/t/G/TBTN23/BDI353.DOCX")</f>
        <v>https://docs.wto.org/imrd/directdoc.asp?DDFDocuments/t/G/TBTN23/BDI353.DOCX</v>
      </c>
      <c r="R146" s="3"/>
      <c r="S146" s="3"/>
    </row>
    <row r="147" spans="1:19" ht="100.05" customHeight="1">
      <c r="A147" s="5" t="s">
        <v>850</v>
      </c>
      <c r="B147" s="4">
        <v>45077</v>
      </c>
      <c r="C147" s="5" t="s">
        <v>77</v>
      </c>
      <c r="D147" s="3" t="str">
        <f>HYPERLINK("https://www.epingalert.org/en/Search?viewData= G/TBT/N/BDI/365, G/TBT/N/KEN/1445, G/TBT/N/RWA/876, G/TBT/N/TZA/979, G/TBT/N/UGA/1782"," G/TBT/N/BDI/365, G/TBT/N/KEN/1445, G/TBT/N/RWA/876, G/TBT/N/TZA/979, G/TBT/N/UGA/1782")</f>
        <v xml:space="preserve"> G/TBT/N/BDI/365, G/TBT/N/KEN/1445, G/TBT/N/RWA/876, G/TBT/N/TZA/979, G/TBT/N/UGA/1782</v>
      </c>
      <c r="E147" s="3" t="s">
        <v>17</v>
      </c>
      <c r="F147" s="5" t="s">
        <v>75</v>
      </c>
      <c r="G147" s="5" t="s">
        <v>76</v>
      </c>
      <c r="I147" s="3" t="s">
        <v>540</v>
      </c>
      <c r="J147" s="3" t="s">
        <v>513</v>
      </c>
      <c r="K147" s="3" t="s">
        <v>514</v>
      </c>
      <c r="L147" s="3" t="s">
        <v>24</v>
      </c>
      <c r="M147" s="3"/>
      <c r="N147" s="4" t="s">
        <v>24</v>
      </c>
      <c r="O147" s="3" t="s">
        <v>25</v>
      </c>
      <c r="P147" s="5" t="s">
        <v>551</v>
      </c>
      <c r="Q147" s="3" t="str">
        <f>HYPERLINK("https://docs.wto.org/imrd/directdoc.asp?DDFDocuments/t/G/TBTN23/BDI354.DOCX", "https://docs.wto.org/imrd/directdoc.asp?DDFDocuments/t/G/TBTN23/BDI354.DOCX")</f>
        <v>https://docs.wto.org/imrd/directdoc.asp?DDFDocuments/t/G/TBTN23/BDI354.DOCX</v>
      </c>
      <c r="R147" s="3"/>
      <c r="S147" s="3"/>
    </row>
    <row r="148" spans="1:19" ht="100.05" customHeight="1">
      <c r="A148" s="5" t="s">
        <v>850</v>
      </c>
      <c r="B148" s="4">
        <v>45077</v>
      </c>
      <c r="C148" s="5" t="s">
        <v>77</v>
      </c>
      <c r="D148" s="3" t="str">
        <f>HYPERLINK("https://www.epingalert.org/en/Search?viewData= G/TBT/N/BDI/365, G/TBT/N/KEN/1445, G/TBT/N/RWA/876, G/TBT/N/TZA/979, G/TBT/N/UGA/1782"," G/TBT/N/BDI/365, G/TBT/N/KEN/1445, G/TBT/N/RWA/876, G/TBT/N/TZA/979, G/TBT/N/UGA/1782")</f>
        <v xml:space="preserve"> G/TBT/N/BDI/365, G/TBT/N/KEN/1445, G/TBT/N/RWA/876, G/TBT/N/TZA/979, G/TBT/N/UGA/1782</v>
      </c>
      <c r="E148" s="3" t="s">
        <v>29</v>
      </c>
      <c r="F148" s="5" t="s">
        <v>75</v>
      </c>
      <c r="G148" s="5" t="s">
        <v>76</v>
      </c>
      <c r="I148" s="3" t="s">
        <v>561</v>
      </c>
      <c r="J148" s="3" t="s">
        <v>562</v>
      </c>
      <c r="K148" s="3" t="s">
        <v>563</v>
      </c>
      <c r="L148" s="3" t="s">
        <v>24</v>
      </c>
      <c r="M148" s="3"/>
      <c r="N148" s="4">
        <v>45112</v>
      </c>
      <c r="O148" s="3" t="s">
        <v>25</v>
      </c>
      <c r="P148" s="5" t="s">
        <v>564</v>
      </c>
      <c r="Q148" s="3" t="str">
        <f>HYPERLINK("https://docs.wto.org/imrd/directdoc.asp?DDFDocuments/t/G/TBTN23/USA1993.DOCX", "https://docs.wto.org/imrd/directdoc.asp?DDFDocuments/t/G/TBTN23/USA1993.DOCX")</f>
        <v>https://docs.wto.org/imrd/directdoc.asp?DDFDocuments/t/G/TBTN23/USA1993.DOCX</v>
      </c>
      <c r="R148" s="3"/>
      <c r="S148" s="3"/>
    </row>
    <row r="149" spans="1:19" ht="100.05" customHeight="1">
      <c r="A149" s="5" t="s">
        <v>850</v>
      </c>
      <c r="B149" s="4">
        <v>45077</v>
      </c>
      <c r="C149" s="5" t="s">
        <v>77</v>
      </c>
      <c r="D149" s="3" t="str">
        <f>HYPERLINK("https://www.epingalert.org/en/Search?viewData= G/TBT/N/BDI/365, G/TBT/N/KEN/1445, G/TBT/N/RWA/876, G/TBT/N/TZA/979, G/TBT/N/UGA/1782"," G/TBT/N/BDI/365, G/TBT/N/KEN/1445, G/TBT/N/RWA/876, G/TBT/N/TZA/979, G/TBT/N/UGA/1782")</f>
        <v xml:space="preserve"> G/TBT/N/BDI/365, G/TBT/N/KEN/1445, G/TBT/N/RWA/876, G/TBT/N/TZA/979, G/TBT/N/UGA/1782</v>
      </c>
      <c r="E149" s="3" t="s">
        <v>27</v>
      </c>
      <c r="F149" s="5" t="s">
        <v>75</v>
      </c>
      <c r="G149" s="5" t="s">
        <v>76</v>
      </c>
      <c r="I149" s="3" t="s">
        <v>540</v>
      </c>
      <c r="J149" s="3" t="s">
        <v>513</v>
      </c>
      <c r="K149" s="3" t="s">
        <v>514</v>
      </c>
      <c r="L149" s="3" t="s">
        <v>24</v>
      </c>
      <c r="M149" s="3"/>
      <c r="N149" s="4">
        <v>45115</v>
      </c>
      <c r="O149" s="3" t="s">
        <v>25</v>
      </c>
      <c r="P149" s="5" t="s">
        <v>541</v>
      </c>
      <c r="Q149" s="3" t="str">
        <f>HYPERLINK("https://docs.wto.org/imrd/directdoc.asp?DDFDocuments/t/G/TBTN23/BDI353.DOCX", "https://docs.wto.org/imrd/directdoc.asp?DDFDocuments/t/G/TBTN23/BDI353.DOCX")</f>
        <v>https://docs.wto.org/imrd/directdoc.asp?DDFDocuments/t/G/TBTN23/BDI353.DOCX</v>
      </c>
      <c r="R149" s="3"/>
      <c r="S149" s="3"/>
    </row>
    <row r="150" spans="1:19" ht="100.05" customHeight="1">
      <c r="A150" s="5" t="s">
        <v>848</v>
      </c>
      <c r="B150" s="4">
        <v>45077</v>
      </c>
      <c r="C150" s="5" t="s">
        <v>62</v>
      </c>
      <c r="D150" s="3" t="str">
        <f>HYPERLINK("https://www.epingalert.org/en/Search?viewData= G/TBT/N/UGA/1779"," G/TBT/N/UGA/1779")</f>
        <v xml:space="preserve"> G/TBT/N/UGA/1779</v>
      </c>
      <c r="E150" s="3" t="s">
        <v>44</v>
      </c>
      <c r="F150" s="5" t="s">
        <v>60</v>
      </c>
      <c r="G150" s="5" t="s">
        <v>61</v>
      </c>
      <c r="I150" s="3" t="s">
        <v>540</v>
      </c>
      <c r="J150" s="3" t="s">
        <v>513</v>
      </c>
      <c r="K150" s="3" t="s">
        <v>514</v>
      </c>
      <c r="L150" s="3" t="s">
        <v>24</v>
      </c>
      <c r="M150" s="3"/>
      <c r="N150" s="4">
        <v>45115</v>
      </c>
      <c r="O150" s="3" t="s">
        <v>25</v>
      </c>
      <c r="P150" s="5" t="s">
        <v>541</v>
      </c>
      <c r="Q150" s="3" t="str">
        <f>HYPERLINK("https://docs.wto.org/imrd/directdoc.asp?DDFDocuments/t/G/TBTN23/BDI353.DOCX", "https://docs.wto.org/imrd/directdoc.asp?DDFDocuments/t/G/TBTN23/BDI353.DOCX")</f>
        <v>https://docs.wto.org/imrd/directdoc.asp?DDFDocuments/t/G/TBTN23/BDI353.DOCX</v>
      </c>
      <c r="R150" s="3"/>
      <c r="S150" s="3"/>
    </row>
    <row r="151" spans="1:19" ht="100.05" customHeight="1">
      <c r="A151" s="5" t="s">
        <v>920</v>
      </c>
      <c r="B151" s="4">
        <v>45057</v>
      </c>
      <c r="C151" s="5" t="s">
        <v>534</v>
      </c>
      <c r="D151" s="3" t="str">
        <f>HYPERLINK("https://www.epingalert.org/en/Search?viewData= G/TBT/N/EU/978"," G/TBT/N/EU/978")</f>
        <v xml:space="preserve"> G/TBT/N/EU/978</v>
      </c>
      <c r="E151" s="3" t="s">
        <v>119</v>
      </c>
      <c r="F151" s="5" t="s">
        <v>532</v>
      </c>
      <c r="G151" s="5" t="s">
        <v>533</v>
      </c>
      <c r="I151" s="3" t="s">
        <v>568</v>
      </c>
      <c r="J151" s="3" t="s">
        <v>546</v>
      </c>
      <c r="K151" s="3" t="s">
        <v>569</v>
      </c>
      <c r="L151" s="3" t="s">
        <v>85</v>
      </c>
      <c r="M151" s="3"/>
      <c r="N151" s="4">
        <v>45116</v>
      </c>
      <c r="O151" s="3" t="s">
        <v>25</v>
      </c>
      <c r="P151" s="5" t="s">
        <v>570</v>
      </c>
      <c r="Q151" s="3" t="str">
        <f>HYPERLINK("https://docs.wto.org/imrd/directdoc.asp?DDFDocuments/t/G/TBTN23/BRA1484.DOCX", "https://docs.wto.org/imrd/directdoc.asp?DDFDocuments/t/G/TBTN23/BRA1484.DOCX")</f>
        <v>https://docs.wto.org/imrd/directdoc.asp?DDFDocuments/t/G/TBTN23/BRA1484.DOCX</v>
      </c>
      <c r="R151" s="3"/>
      <c r="S151" s="3"/>
    </row>
    <row r="152" spans="1:19" ht="100.05" customHeight="1">
      <c r="A152" s="5" t="s">
        <v>965</v>
      </c>
      <c r="B152" s="4">
        <v>45050</v>
      </c>
      <c r="C152" s="5" t="s">
        <v>794</v>
      </c>
      <c r="D152" s="3" t="str">
        <f>HYPERLINK("https://www.epingalert.org/en/Search?viewData= G/TBT/N/GBR/62"," G/TBT/N/GBR/62")</f>
        <v xml:space="preserve"> G/TBT/N/GBR/62</v>
      </c>
      <c r="E152" s="3" t="s">
        <v>791</v>
      </c>
      <c r="F152" s="5" t="s">
        <v>792</v>
      </c>
      <c r="G152" s="5" t="s">
        <v>793</v>
      </c>
      <c r="I152" s="3" t="s">
        <v>540</v>
      </c>
      <c r="J152" s="3" t="s">
        <v>513</v>
      </c>
      <c r="K152" s="3" t="s">
        <v>527</v>
      </c>
      <c r="L152" s="3" t="s">
        <v>24</v>
      </c>
      <c r="M152" s="3"/>
      <c r="N152" s="4" t="s">
        <v>24</v>
      </c>
      <c r="O152" s="3" t="s">
        <v>25</v>
      </c>
      <c r="P152" s="5" t="s">
        <v>551</v>
      </c>
      <c r="Q152" s="3" t="str">
        <f>HYPERLINK("https://docs.wto.org/imrd/directdoc.asp?DDFDocuments/t/G/TBTN23/BDI354.DOCX", "https://docs.wto.org/imrd/directdoc.asp?DDFDocuments/t/G/TBTN23/BDI354.DOCX")</f>
        <v>https://docs.wto.org/imrd/directdoc.asp?DDFDocuments/t/G/TBTN23/BDI354.DOCX</v>
      </c>
      <c r="R152" s="3"/>
      <c r="S152" s="3"/>
    </row>
    <row r="153" spans="1:19" ht="100.05" customHeight="1">
      <c r="A153" s="5" t="s">
        <v>923</v>
      </c>
      <c r="B153" s="4">
        <v>45055</v>
      </c>
      <c r="C153" s="5" t="s">
        <v>554</v>
      </c>
      <c r="D153" s="3" t="str">
        <f>HYPERLINK("https://www.epingalert.org/en/Search?viewData= G/TBT/N/USA/1992"," G/TBT/N/USA/1992")</f>
        <v xml:space="preserve"> G/TBT/N/USA/1992</v>
      </c>
      <c r="E153" s="3" t="s">
        <v>196</v>
      </c>
      <c r="F153" s="5" t="s">
        <v>552</v>
      </c>
      <c r="G153" s="5" t="s">
        <v>553</v>
      </c>
      <c r="I153" s="3" t="s">
        <v>540</v>
      </c>
      <c r="J153" s="3" t="s">
        <v>513</v>
      </c>
      <c r="K153" s="3" t="s">
        <v>514</v>
      </c>
      <c r="L153" s="3" t="s">
        <v>24</v>
      </c>
      <c r="M153" s="3"/>
      <c r="N153" s="4" t="s">
        <v>24</v>
      </c>
      <c r="O153" s="3" t="s">
        <v>25</v>
      </c>
      <c r="P153" s="5" t="s">
        <v>551</v>
      </c>
      <c r="Q153" s="3" t="str">
        <f>HYPERLINK("https://docs.wto.org/imrd/directdoc.asp?DDFDocuments/t/G/TBTN23/BDI354.DOCX", "https://docs.wto.org/imrd/directdoc.asp?DDFDocuments/t/G/TBTN23/BDI354.DOCX")</f>
        <v>https://docs.wto.org/imrd/directdoc.asp?DDFDocuments/t/G/TBTN23/BDI354.DOCX</v>
      </c>
      <c r="R153" s="3"/>
      <c r="S153" s="3"/>
    </row>
    <row r="154" spans="1:19" ht="100.05" customHeight="1">
      <c r="A154" s="5" t="s">
        <v>934</v>
      </c>
      <c r="B154" s="4">
        <v>45051</v>
      </c>
      <c r="C154" s="5" t="s">
        <v>623</v>
      </c>
      <c r="D154" s="3" t="str">
        <f>HYPERLINK("https://www.epingalert.org/en/Search?viewData= G/TBT/N/UKR/255"," G/TBT/N/UKR/255")</f>
        <v xml:space="preserve"> G/TBT/N/UKR/255</v>
      </c>
      <c r="E154" s="3" t="s">
        <v>140</v>
      </c>
      <c r="F154" s="5" t="s">
        <v>621</v>
      </c>
      <c r="G154" s="5" t="s">
        <v>622</v>
      </c>
      <c r="I154" s="3" t="s">
        <v>540</v>
      </c>
      <c r="J154" s="3" t="s">
        <v>513</v>
      </c>
      <c r="K154" s="3" t="s">
        <v>514</v>
      </c>
      <c r="L154" s="3" t="s">
        <v>24</v>
      </c>
      <c r="M154" s="3"/>
      <c r="N154" s="4" t="s">
        <v>24</v>
      </c>
      <c r="O154" s="3" t="s">
        <v>25</v>
      </c>
      <c r="P154" s="5" t="s">
        <v>551</v>
      </c>
      <c r="Q154" s="3" t="str">
        <f>HYPERLINK("https://docs.wto.org/imrd/directdoc.asp?DDFDocuments/t/G/TBTN23/BDI354.DOCX", "https://docs.wto.org/imrd/directdoc.asp?DDFDocuments/t/G/TBTN23/BDI354.DOCX")</f>
        <v>https://docs.wto.org/imrd/directdoc.asp?DDFDocuments/t/G/TBTN23/BDI354.DOCX</v>
      </c>
      <c r="R154" s="3"/>
      <c r="S154" s="3"/>
    </row>
    <row r="155" spans="1:19" ht="100.05" customHeight="1">
      <c r="A155" s="5" t="s">
        <v>889</v>
      </c>
      <c r="B155" s="4">
        <v>45069</v>
      </c>
      <c r="C155" s="5" t="s">
        <v>332</v>
      </c>
      <c r="D155" s="3" t="str">
        <f>HYPERLINK("https://www.epingalert.org/en/Search?viewData= G/TBT/N/USA/1998"," G/TBT/N/USA/1998")</f>
        <v xml:space="preserve"> G/TBT/N/USA/1998</v>
      </c>
      <c r="E155" s="3" t="s">
        <v>196</v>
      </c>
      <c r="F155" s="5" t="s">
        <v>330</v>
      </c>
      <c r="G155" s="5" t="s">
        <v>331</v>
      </c>
      <c r="I155" s="3" t="s">
        <v>574</v>
      </c>
      <c r="J155" s="3" t="s">
        <v>166</v>
      </c>
      <c r="K155" s="3" t="s">
        <v>575</v>
      </c>
      <c r="L155" s="3" t="s">
        <v>85</v>
      </c>
      <c r="M155" s="3"/>
      <c r="N155" s="4">
        <v>45114</v>
      </c>
      <c r="O155" s="3" t="s">
        <v>25</v>
      </c>
      <c r="P155" s="5" t="s">
        <v>576</v>
      </c>
      <c r="Q155" s="3" t="str">
        <f>HYPERLINK("https://docs.wto.org/imrd/directdoc.asp?DDFDocuments/t/G/TBTN23/TZA966.DOCX", "https://docs.wto.org/imrd/directdoc.asp?DDFDocuments/t/G/TBTN23/TZA966.DOCX")</f>
        <v>https://docs.wto.org/imrd/directdoc.asp?DDFDocuments/t/G/TBTN23/TZA966.DOCX</v>
      </c>
      <c r="R155" s="3"/>
      <c r="S155" s="3"/>
    </row>
    <row r="156" spans="1:19" ht="100.05" customHeight="1">
      <c r="A156" s="5" t="s">
        <v>886</v>
      </c>
      <c r="B156" s="4">
        <v>45070</v>
      </c>
      <c r="C156" s="5" t="s">
        <v>311</v>
      </c>
      <c r="D156" s="3" t="str">
        <f>HYPERLINK("https://www.epingalert.org/en/Search?viewData= G/TBT/N/EU/982"," G/TBT/N/EU/982")</f>
        <v xml:space="preserve"> G/TBT/N/EU/982</v>
      </c>
      <c r="E156" s="3" t="s">
        <v>119</v>
      </c>
      <c r="F156" s="5" t="s">
        <v>309</v>
      </c>
      <c r="G156" s="5" t="s">
        <v>310</v>
      </c>
      <c r="I156" s="3" t="s">
        <v>24</v>
      </c>
      <c r="J156" s="3" t="s">
        <v>580</v>
      </c>
      <c r="K156" s="3" t="s">
        <v>581</v>
      </c>
      <c r="L156" s="3" t="s">
        <v>24</v>
      </c>
      <c r="M156" s="3"/>
      <c r="N156" s="4">
        <v>45112</v>
      </c>
      <c r="O156" s="3" t="s">
        <v>25</v>
      </c>
      <c r="P156" s="5" t="s">
        <v>582</v>
      </c>
      <c r="Q156" s="3" t="str">
        <f>HYPERLINK("https://docs.wto.org/imrd/directdoc.asp?DDFDocuments/t/G/TBTN23/USA1991.DOCX", "https://docs.wto.org/imrd/directdoc.asp?DDFDocuments/t/G/TBTN23/USA1991.DOCX")</f>
        <v>https://docs.wto.org/imrd/directdoc.asp?DDFDocuments/t/G/TBTN23/USA1991.DOCX</v>
      </c>
      <c r="R156" s="3"/>
      <c r="S156" s="3"/>
    </row>
    <row r="157" spans="1:19" ht="100.05" customHeight="1">
      <c r="A157" s="5" t="s">
        <v>895</v>
      </c>
      <c r="B157" s="4">
        <v>45069</v>
      </c>
      <c r="C157" s="5" t="s">
        <v>338</v>
      </c>
      <c r="D157" s="3" t="str">
        <f>HYPERLINK("https://www.epingalert.org/en/Search?viewData= G/TBT/N/CHL/639"," G/TBT/N/CHL/639")</f>
        <v xml:space="preserve"> G/TBT/N/CHL/639</v>
      </c>
      <c r="E157" s="3" t="s">
        <v>335</v>
      </c>
      <c r="F157" s="5" t="s">
        <v>336</v>
      </c>
      <c r="G157" s="5" t="s">
        <v>337</v>
      </c>
      <c r="I157" s="3" t="s">
        <v>586</v>
      </c>
      <c r="J157" s="3" t="s">
        <v>587</v>
      </c>
      <c r="K157" s="3" t="s">
        <v>588</v>
      </c>
      <c r="L157" s="3" t="s">
        <v>589</v>
      </c>
      <c r="M157" s="3"/>
      <c r="N157" s="4">
        <v>45114</v>
      </c>
      <c r="O157" s="3" t="s">
        <v>25</v>
      </c>
      <c r="P157" s="5" t="s">
        <v>590</v>
      </c>
      <c r="Q157" s="3" t="str">
        <f>HYPERLINK("https://docs.wto.org/imrd/directdoc.asp?DDFDocuments/t/G/TBTN23/KOR1140.DOCX", "https://docs.wto.org/imrd/directdoc.asp?DDFDocuments/t/G/TBTN23/KOR1140.DOCX")</f>
        <v>https://docs.wto.org/imrd/directdoc.asp?DDFDocuments/t/G/TBTN23/KOR1140.DOCX</v>
      </c>
      <c r="R157" s="3"/>
      <c r="S157" s="3"/>
    </row>
    <row r="158" spans="1:19" ht="100.05" customHeight="1">
      <c r="A158" s="5" t="s">
        <v>881</v>
      </c>
      <c r="B158" s="4">
        <v>45070</v>
      </c>
      <c r="C158" s="5" t="s">
        <v>285</v>
      </c>
      <c r="D158" s="3" t="str">
        <f>HYPERLINK("https://www.epingalert.org/en/Search?viewData= G/TBT/N/USA/2002"," G/TBT/N/USA/2002")</f>
        <v xml:space="preserve"> G/TBT/N/USA/2002</v>
      </c>
      <c r="E158" s="3" t="s">
        <v>196</v>
      </c>
      <c r="F158" s="5" t="s">
        <v>283</v>
      </c>
      <c r="G158" s="5" t="s">
        <v>284</v>
      </c>
      <c r="I158" s="3" t="s">
        <v>594</v>
      </c>
      <c r="J158" s="3" t="s">
        <v>166</v>
      </c>
      <c r="K158" s="3" t="s">
        <v>575</v>
      </c>
      <c r="L158" s="3" t="s">
        <v>85</v>
      </c>
      <c r="M158" s="3"/>
      <c r="N158" s="4">
        <v>45114</v>
      </c>
      <c r="O158" s="3" t="s">
        <v>25</v>
      </c>
      <c r="P158" s="5" t="s">
        <v>595</v>
      </c>
      <c r="Q158" s="3" t="str">
        <f>HYPERLINK("https://docs.wto.org/imrd/directdoc.asp?DDFDocuments/t/G/TBTN23/TZA965.DOCX", "https://docs.wto.org/imrd/directdoc.asp?DDFDocuments/t/G/TBTN23/TZA965.DOCX")</f>
        <v>https://docs.wto.org/imrd/directdoc.asp?DDFDocuments/t/G/TBTN23/TZA965.DOCX</v>
      </c>
      <c r="R158" s="3"/>
      <c r="S158" s="3"/>
    </row>
    <row r="159" spans="1:19" ht="100.05" customHeight="1">
      <c r="A159" s="5" t="s">
        <v>875</v>
      </c>
      <c r="B159" s="4">
        <v>45071</v>
      </c>
      <c r="C159" s="5" t="s">
        <v>260</v>
      </c>
      <c r="D159" s="3" t="str">
        <f>HYPERLINK("https://www.epingalert.org/en/Search?viewData= G/TBT/N/IND/266"," G/TBT/N/IND/266")</f>
        <v xml:space="preserve"> G/TBT/N/IND/266</v>
      </c>
      <c r="E159" s="3" t="s">
        <v>209</v>
      </c>
      <c r="F159" s="5" t="s">
        <v>258</v>
      </c>
      <c r="G159" s="5" t="s">
        <v>259</v>
      </c>
      <c r="I159" s="3" t="s">
        <v>24</v>
      </c>
      <c r="J159" s="3" t="s">
        <v>359</v>
      </c>
      <c r="K159" s="3" t="s">
        <v>281</v>
      </c>
      <c r="L159" s="3" t="s">
        <v>24</v>
      </c>
      <c r="M159" s="3"/>
      <c r="N159" s="4">
        <v>45121</v>
      </c>
      <c r="O159" s="3" t="s">
        <v>25</v>
      </c>
      <c r="P159" s="3"/>
      <c r="Q159" s="3" t="str">
        <f>HYPERLINK("https://docs.wto.org/imrd/directdoc.asp?DDFDocuments/t/G/TBTN23/CAN695.DOCX", "https://docs.wto.org/imrd/directdoc.asp?DDFDocuments/t/G/TBTN23/CAN695.DOCX")</f>
        <v>https://docs.wto.org/imrd/directdoc.asp?DDFDocuments/t/G/TBTN23/CAN695.DOCX</v>
      </c>
      <c r="R159" s="3" t="str">
        <f>HYPERLINK("https://docs.wto.org/imrd/directdoc.asp?DDFDocuments/u/G/TBTN23/CAN695.DOCX", "https://docs.wto.org/imrd/directdoc.asp?DDFDocuments/u/G/TBTN23/CAN695.DOCX")</f>
        <v>https://docs.wto.org/imrd/directdoc.asp?DDFDocuments/u/G/TBTN23/CAN695.DOCX</v>
      </c>
      <c r="S159" s="3"/>
    </row>
    <row r="160" spans="1:19" ht="100.05" customHeight="1">
      <c r="A160" s="5" t="s">
        <v>890</v>
      </c>
      <c r="B160" s="4">
        <v>45068</v>
      </c>
      <c r="C160" s="5" t="s">
        <v>344</v>
      </c>
      <c r="D160" s="3" t="str">
        <f>HYPERLINK("https://www.epingalert.org/en/Search?viewData= G/TBT/N/NAM/9"," G/TBT/N/NAM/9")</f>
        <v xml:space="preserve"> G/TBT/N/NAM/9</v>
      </c>
      <c r="E160" s="3" t="s">
        <v>341</v>
      </c>
      <c r="F160" s="5" t="s">
        <v>342</v>
      </c>
      <c r="G160" s="5" t="s">
        <v>343</v>
      </c>
      <c r="I160" s="3" t="s">
        <v>602</v>
      </c>
      <c r="J160" s="3" t="s">
        <v>603</v>
      </c>
      <c r="K160" s="3" t="s">
        <v>484</v>
      </c>
      <c r="L160" s="3" t="s">
        <v>24</v>
      </c>
      <c r="M160" s="3"/>
      <c r="N160" s="4">
        <v>45114</v>
      </c>
      <c r="O160" s="3" t="s">
        <v>25</v>
      </c>
      <c r="P160" s="5" t="s">
        <v>604</v>
      </c>
      <c r="Q160" s="3" t="str">
        <f>HYPERLINK("https://docs.wto.org/imrd/directdoc.asp?DDFDocuments/t/G/TBTN23/KOR1141.DOCX", "https://docs.wto.org/imrd/directdoc.asp?DDFDocuments/t/G/TBTN23/KOR1141.DOCX")</f>
        <v>https://docs.wto.org/imrd/directdoc.asp?DDFDocuments/t/G/TBTN23/KOR1141.DOCX</v>
      </c>
      <c r="R160" s="3"/>
      <c r="S160" s="3"/>
    </row>
    <row r="161" spans="1:19" ht="100.05" customHeight="1">
      <c r="A161" s="5" t="s">
        <v>890</v>
      </c>
      <c r="B161" s="4">
        <v>45068</v>
      </c>
      <c r="C161" s="5" t="s">
        <v>344</v>
      </c>
      <c r="D161" s="3" t="str">
        <f>HYPERLINK("https://www.epingalert.org/en/Search?viewData= G/TBT/N/NAM/8"," G/TBT/N/NAM/8")</f>
        <v xml:space="preserve"> G/TBT/N/NAM/8</v>
      </c>
      <c r="E161" s="3" t="s">
        <v>341</v>
      </c>
      <c r="F161" s="5" t="s">
        <v>360</v>
      </c>
      <c r="G161" s="5" t="s">
        <v>361</v>
      </c>
      <c r="I161" s="3" t="s">
        <v>24</v>
      </c>
      <c r="J161" s="3" t="s">
        <v>609</v>
      </c>
      <c r="K161" s="3" t="s">
        <v>51</v>
      </c>
      <c r="L161" s="3" t="s">
        <v>24</v>
      </c>
      <c r="M161" s="3"/>
      <c r="N161" s="4">
        <v>45128</v>
      </c>
      <c r="O161" s="3" t="s">
        <v>25</v>
      </c>
      <c r="P161" s="3"/>
      <c r="Q161" s="3" t="str">
        <f>HYPERLINK("https://docs.wto.org/imrd/directdoc.asp?DDFDocuments/t/G/TBTN23/ARM93.DOCX", "https://docs.wto.org/imrd/directdoc.asp?DDFDocuments/t/G/TBTN23/ARM93.DOCX")</f>
        <v>https://docs.wto.org/imrd/directdoc.asp?DDFDocuments/t/G/TBTN23/ARM93.DOCX</v>
      </c>
      <c r="R161" s="3"/>
      <c r="S161" s="3"/>
    </row>
    <row r="162" spans="1:19" ht="100.05" customHeight="1">
      <c r="A162" s="5" t="s">
        <v>890</v>
      </c>
      <c r="B162" s="4">
        <v>45068</v>
      </c>
      <c r="C162" s="5" t="s">
        <v>344</v>
      </c>
      <c r="D162" s="3" t="str">
        <f>HYPERLINK("https://www.epingalert.org/en/Search?viewData= G/TBT/N/NAM/7"," G/TBT/N/NAM/7")</f>
        <v xml:space="preserve"> G/TBT/N/NAM/7</v>
      </c>
      <c r="E162" s="3" t="s">
        <v>341</v>
      </c>
      <c r="F162" s="5" t="s">
        <v>374</v>
      </c>
      <c r="G162" s="5" t="s">
        <v>375</v>
      </c>
      <c r="I162" s="3" t="s">
        <v>613</v>
      </c>
      <c r="J162" s="3" t="s">
        <v>614</v>
      </c>
      <c r="K162" s="3" t="s">
        <v>51</v>
      </c>
      <c r="L162" s="3" t="s">
        <v>24</v>
      </c>
      <c r="M162" s="3"/>
      <c r="N162" s="4">
        <v>45111</v>
      </c>
      <c r="O162" s="3" t="s">
        <v>25</v>
      </c>
      <c r="P162" s="5" t="s">
        <v>615</v>
      </c>
      <c r="Q162" s="3" t="str">
        <f>HYPERLINK("https://docs.wto.org/imrd/directdoc.asp?DDFDocuments/t/G/TBTN23/IND258.DOCX", "https://docs.wto.org/imrd/directdoc.asp?DDFDocuments/t/G/TBTN23/IND258.DOCX")</f>
        <v>https://docs.wto.org/imrd/directdoc.asp?DDFDocuments/t/G/TBTN23/IND258.DOCX</v>
      </c>
      <c r="R162" s="3"/>
      <c r="S162" s="3"/>
    </row>
    <row r="163" spans="1:19" ht="100.05" customHeight="1">
      <c r="A163" s="5" t="s">
        <v>962</v>
      </c>
      <c r="B163" s="4">
        <v>45063</v>
      </c>
      <c r="C163" s="5" t="s">
        <v>419</v>
      </c>
      <c r="D163" s="3" t="str">
        <f>HYPERLINK("https://www.epingalert.org/en/Search?viewData= G/TBT/N/RWA/865"," G/TBT/N/RWA/865")</f>
        <v xml:space="preserve"> G/TBT/N/RWA/865</v>
      </c>
      <c r="E163" s="3" t="s">
        <v>29</v>
      </c>
      <c r="F163" s="5" t="s">
        <v>417</v>
      </c>
      <c r="G163" s="5" t="s">
        <v>418</v>
      </c>
      <c r="I163" s="3" t="s">
        <v>619</v>
      </c>
      <c r="J163" s="3" t="s">
        <v>501</v>
      </c>
      <c r="K163" s="3" t="s">
        <v>51</v>
      </c>
      <c r="L163" s="3" t="s">
        <v>52</v>
      </c>
      <c r="M163" s="3"/>
      <c r="N163" s="4">
        <v>45111</v>
      </c>
      <c r="O163" s="3" t="s">
        <v>25</v>
      </c>
      <c r="P163" s="5" t="s">
        <v>620</v>
      </c>
      <c r="Q163" s="3" t="str">
        <f>HYPERLINK("https://docs.wto.org/imrd/directdoc.asp?DDFDocuments/t/G/TBTN23/UKR253.DOCX", "https://docs.wto.org/imrd/directdoc.asp?DDFDocuments/t/G/TBTN23/UKR253.DOCX")</f>
        <v>https://docs.wto.org/imrd/directdoc.asp?DDFDocuments/t/G/TBTN23/UKR253.DOCX</v>
      </c>
      <c r="R163" s="3"/>
      <c r="S163" s="3"/>
    </row>
    <row r="164" spans="1:19" ht="100.05" customHeight="1">
      <c r="A164" s="5" t="s">
        <v>888</v>
      </c>
      <c r="B164" s="4">
        <v>45069</v>
      </c>
      <c r="C164" s="5" t="s">
        <v>325</v>
      </c>
      <c r="D164" s="3" t="str">
        <f>HYPERLINK("https://www.epingalert.org/en/Search?viewData= G/TBT/N/IND/265"," G/TBT/N/IND/265")</f>
        <v xml:space="preserve"> G/TBT/N/IND/265</v>
      </c>
      <c r="E164" s="3" t="s">
        <v>209</v>
      </c>
      <c r="F164" s="5" t="s">
        <v>323</v>
      </c>
      <c r="G164" s="5" t="s">
        <v>324</v>
      </c>
      <c r="I164" s="3" t="s">
        <v>624</v>
      </c>
      <c r="J164" s="3" t="s">
        <v>625</v>
      </c>
      <c r="K164" s="3" t="s">
        <v>626</v>
      </c>
      <c r="L164" s="3" t="s">
        <v>85</v>
      </c>
      <c r="M164" s="3"/>
      <c r="N164" s="4">
        <v>45111</v>
      </c>
      <c r="O164" s="3" t="s">
        <v>25</v>
      </c>
      <c r="P164" s="5" t="s">
        <v>627</v>
      </c>
      <c r="Q164" s="3" t="str">
        <f>HYPERLINK("https://docs.wto.org/imrd/directdoc.asp?DDFDocuments/t/G/TBTN23/UKR255.DOCX", "https://docs.wto.org/imrd/directdoc.asp?DDFDocuments/t/G/TBTN23/UKR255.DOCX")</f>
        <v>https://docs.wto.org/imrd/directdoc.asp?DDFDocuments/t/G/TBTN23/UKR255.DOCX</v>
      </c>
      <c r="R164" s="3"/>
      <c r="S164" s="3"/>
    </row>
    <row r="165" spans="1:19" ht="100.05" customHeight="1">
      <c r="A165" s="5" t="s">
        <v>952</v>
      </c>
      <c r="B165" s="4">
        <v>45050</v>
      </c>
      <c r="C165" s="5" t="s">
        <v>754</v>
      </c>
      <c r="D165" s="3" t="str">
        <f>HYPERLINK("https://www.epingalert.org/en/Search?viewData= G/TBT/N/TZA/956"," G/TBT/N/TZA/956")</f>
        <v xml:space="preserve"> G/TBT/N/TZA/956</v>
      </c>
      <c r="E165" s="3" t="s">
        <v>27</v>
      </c>
      <c r="F165" s="5" t="s">
        <v>752</v>
      </c>
      <c r="G165" s="5" t="s">
        <v>753</v>
      </c>
      <c r="I165" s="3" t="s">
        <v>631</v>
      </c>
      <c r="J165" s="3" t="s">
        <v>632</v>
      </c>
      <c r="K165" s="3" t="s">
        <v>233</v>
      </c>
      <c r="L165" s="3" t="s">
        <v>24</v>
      </c>
      <c r="M165" s="3"/>
      <c r="N165" s="4">
        <v>45111</v>
      </c>
      <c r="O165" s="3" t="s">
        <v>25</v>
      </c>
      <c r="P165" s="5" t="s">
        <v>633</v>
      </c>
      <c r="Q165" s="3" t="str">
        <f>HYPERLINK("https://docs.wto.org/imrd/directdoc.asp?DDFDocuments/t/G/TBTN23/IND259.DOCX", "https://docs.wto.org/imrd/directdoc.asp?DDFDocuments/t/G/TBTN23/IND259.DOCX")</f>
        <v>https://docs.wto.org/imrd/directdoc.asp?DDFDocuments/t/G/TBTN23/IND259.DOCX</v>
      </c>
      <c r="R165" s="3"/>
      <c r="S165" s="3"/>
    </row>
    <row r="166" spans="1:19" ht="100.05" customHeight="1">
      <c r="A166" s="5" t="s">
        <v>870</v>
      </c>
      <c r="B166" s="4">
        <v>45072</v>
      </c>
      <c r="C166" s="5" t="s">
        <v>226</v>
      </c>
      <c r="D166" s="3" t="str">
        <f>HYPERLINK("https://www.epingalert.org/en/Search?viewData= G/TBT/N/BRA/1485"," G/TBT/N/BRA/1485")</f>
        <v xml:space="preserve"> G/TBT/N/BRA/1485</v>
      </c>
      <c r="E166" s="3" t="s">
        <v>223</v>
      </c>
      <c r="F166" s="5" t="s">
        <v>224</v>
      </c>
      <c r="G166" s="5" t="s">
        <v>225</v>
      </c>
      <c r="I166" s="3" t="s">
        <v>637</v>
      </c>
      <c r="J166" s="3" t="s">
        <v>638</v>
      </c>
      <c r="K166" s="3" t="s">
        <v>267</v>
      </c>
      <c r="L166" s="3" t="s">
        <v>24</v>
      </c>
      <c r="M166" s="3"/>
      <c r="N166" s="4">
        <v>45111</v>
      </c>
      <c r="O166" s="3" t="s">
        <v>25</v>
      </c>
      <c r="P166" s="5" t="s">
        <v>639</v>
      </c>
      <c r="Q166" s="3" t="str">
        <f>HYPERLINK("https://docs.wto.org/imrd/directdoc.asp?DDFDocuments/t/G/TBTN23/IND260.DOCX", "https://docs.wto.org/imrd/directdoc.asp?DDFDocuments/t/G/TBTN23/IND260.DOCX")</f>
        <v>https://docs.wto.org/imrd/directdoc.asp?DDFDocuments/t/G/TBTN23/IND260.DOCX</v>
      </c>
      <c r="R166" s="3"/>
      <c r="S166" s="3"/>
    </row>
    <row r="167" spans="1:19" ht="100.05" customHeight="1">
      <c r="A167" s="5" t="s">
        <v>912</v>
      </c>
      <c r="B167" s="4">
        <v>45063</v>
      </c>
      <c r="C167" s="5" t="s">
        <v>430</v>
      </c>
      <c r="D167" s="3" t="str">
        <f>HYPERLINK("https://www.epingalert.org/en/Search?viewData= G/TBT/N/DOM/236"," G/TBT/N/DOM/236")</f>
        <v xml:space="preserve"> G/TBT/N/DOM/236</v>
      </c>
      <c r="E167" s="3" t="s">
        <v>379</v>
      </c>
      <c r="F167" s="5" t="s">
        <v>428</v>
      </c>
      <c r="G167" s="5" t="s">
        <v>429</v>
      </c>
      <c r="I167" s="3" t="s">
        <v>643</v>
      </c>
      <c r="J167" s="3" t="s">
        <v>644</v>
      </c>
      <c r="K167" s="3" t="s">
        <v>645</v>
      </c>
      <c r="L167" s="3" t="s">
        <v>24</v>
      </c>
      <c r="M167" s="3"/>
      <c r="N167" s="4" t="s">
        <v>24</v>
      </c>
      <c r="O167" s="3" t="s">
        <v>25</v>
      </c>
      <c r="P167" s="5" t="s">
        <v>646</v>
      </c>
      <c r="Q167" s="3" t="str">
        <f>HYPERLINK("https://docs.wto.org/imrd/directdoc.asp?DDFDocuments/t/G/TBTN23/UKR254.DOCX", "https://docs.wto.org/imrd/directdoc.asp?DDFDocuments/t/G/TBTN23/UKR254.DOCX")</f>
        <v>https://docs.wto.org/imrd/directdoc.asp?DDFDocuments/t/G/TBTN23/UKR254.DOCX</v>
      </c>
      <c r="R167" s="3"/>
      <c r="S167" s="3"/>
    </row>
    <row r="168" spans="1:19" ht="100.05" customHeight="1">
      <c r="A168" s="5" t="s">
        <v>919</v>
      </c>
      <c r="B168" s="4">
        <v>45057</v>
      </c>
      <c r="C168" s="5" t="s">
        <v>530</v>
      </c>
      <c r="D168" s="3" t="str">
        <f>HYPERLINK("https://www.epingalert.org/en/Search?viewData= G/TBT/N/USA/1995"," G/TBT/N/USA/1995")</f>
        <v xml:space="preserve"> G/TBT/N/USA/1995</v>
      </c>
      <c r="E168" s="3" t="s">
        <v>196</v>
      </c>
      <c r="F168" s="5" t="s">
        <v>528</v>
      </c>
      <c r="G168" s="5" t="s">
        <v>529</v>
      </c>
      <c r="I168" s="3" t="s">
        <v>24</v>
      </c>
      <c r="J168" s="3" t="s">
        <v>24</v>
      </c>
      <c r="K168" s="3" t="s">
        <v>313</v>
      </c>
      <c r="L168" s="3" t="s">
        <v>52</v>
      </c>
      <c r="M168" s="3"/>
      <c r="N168" s="4">
        <v>45111</v>
      </c>
      <c r="O168" s="3" t="s">
        <v>25</v>
      </c>
      <c r="P168" s="5" t="s">
        <v>650</v>
      </c>
      <c r="Q168" s="3" t="str">
        <f>HYPERLINK("https://docs.wto.org/imrd/directdoc.asp?DDFDocuments/t/G/TBTN23/UKR256.DOCX", "https://docs.wto.org/imrd/directdoc.asp?DDFDocuments/t/G/TBTN23/UKR256.DOCX")</f>
        <v>https://docs.wto.org/imrd/directdoc.asp?DDFDocuments/t/G/TBTN23/UKR256.DOCX</v>
      </c>
      <c r="R168" s="3"/>
      <c r="S168" s="3"/>
    </row>
    <row r="169" spans="1:19" ht="100.05" customHeight="1">
      <c r="A169" s="5" t="s">
        <v>921</v>
      </c>
      <c r="B169" s="4">
        <v>45055</v>
      </c>
      <c r="C169" s="5" t="s">
        <v>539</v>
      </c>
      <c r="D169" s="3" t="str">
        <f>HYPERLINK("https://www.epingalert.org/en/Search?viewData= G/TBT/N/BDI/353, G/TBT/N/KEN/1425, G/TBT/N/RWA/861, G/TBT/N/TZA/967, G/TBT/N/UGA/1769"," G/TBT/N/BDI/353, G/TBT/N/KEN/1425, G/TBT/N/RWA/861, G/TBT/N/TZA/967, G/TBT/N/UGA/1769")</f>
        <v xml:space="preserve"> G/TBT/N/BDI/353, G/TBT/N/KEN/1425, G/TBT/N/RWA/861, G/TBT/N/TZA/967, G/TBT/N/UGA/1769</v>
      </c>
      <c r="E169" s="3" t="s">
        <v>17</v>
      </c>
      <c r="F169" s="5" t="s">
        <v>537</v>
      </c>
      <c r="G169" s="5" t="s">
        <v>538</v>
      </c>
      <c r="I169" s="3" t="s">
        <v>24</v>
      </c>
      <c r="J169" s="3" t="s">
        <v>654</v>
      </c>
      <c r="K169" s="3" t="s">
        <v>233</v>
      </c>
      <c r="L169" s="3" t="s">
        <v>24</v>
      </c>
      <c r="M169" s="3"/>
      <c r="N169" s="4">
        <v>45111</v>
      </c>
      <c r="O169" s="3" t="s">
        <v>25</v>
      </c>
      <c r="P169" s="5" t="s">
        <v>655</v>
      </c>
      <c r="Q169" s="3" t="str">
        <f>HYPERLINK("https://docs.wto.org/imrd/directdoc.asp?DDFDocuments/t/G/TBTN23/UKR257.DOCX", "https://docs.wto.org/imrd/directdoc.asp?DDFDocuments/t/G/TBTN23/UKR257.DOCX")</f>
        <v>https://docs.wto.org/imrd/directdoc.asp?DDFDocuments/t/G/TBTN23/UKR257.DOCX</v>
      </c>
      <c r="R169" s="3"/>
      <c r="S169" s="3"/>
    </row>
    <row r="170" spans="1:19" ht="100.05" customHeight="1">
      <c r="A170" s="5" t="s">
        <v>921</v>
      </c>
      <c r="B170" s="4">
        <v>45055</v>
      </c>
      <c r="C170" s="5" t="s">
        <v>539</v>
      </c>
      <c r="D170" s="3" t="str">
        <f>HYPERLINK("https://www.epingalert.org/en/Search?viewData= G/TBT/N/BDI/354, G/TBT/N/KEN/1426, G/TBT/N/RWA/862, G/TBT/N/TZA/968, G/TBT/N/UGA/1770"," G/TBT/N/BDI/354, G/TBT/N/KEN/1426, G/TBT/N/RWA/862, G/TBT/N/TZA/968, G/TBT/N/UGA/1770")</f>
        <v xml:space="preserve"> G/TBT/N/BDI/354, G/TBT/N/KEN/1426, G/TBT/N/RWA/862, G/TBT/N/TZA/968, G/TBT/N/UGA/1770</v>
      </c>
      <c r="E170" s="3" t="s">
        <v>27</v>
      </c>
      <c r="F170" s="5" t="s">
        <v>549</v>
      </c>
      <c r="G170" s="5" t="s">
        <v>550</v>
      </c>
      <c r="I170" s="3" t="s">
        <v>659</v>
      </c>
      <c r="J170" s="3" t="s">
        <v>660</v>
      </c>
      <c r="K170" s="3" t="s">
        <v>514</v>
      </c>
      <c r="L170" s="3" t="s">
        <v>85</v>
      </c>
      <c r="M170" s="3"/>
      <c r="N170" s="4">
        <v>45110</v>
      </c>
      <c r="O170" s="3" t="s">
        <v>25</v>
      </c>
      <c r="P170" s="5" t="s">
        <v>661</v>
      </c>
      <c r="Q170" s="3" t="str">
        <f>HYPERLINK("https://docs.wto.org/imrd/directdoc.asp?DDFDocuments/t/G/TBTN23/TZA964.DOCX", "https://docs.wto.org/imrd/directdoc.asp?DDFDocuments/t/G/TBTN23/TZA964.DOCX")</f>
        <v>https://docs.wto.org/imrd/directdoc.asp?DDFDocuments/t/G/TBTN23/TZA964.DOCX</v>
      </c>
      <c r="R170" s="3"/>
      <c r="S170" s="3"/>
    </row>
    <row r="171" spans="1:19" ht="100.05" customHeight="1">
      <c r="A171" s="5" t="s">
        <v>921</v>
      </c>
      <c r="B171" s="4">
        <v>45055</v>
      </c>
      <c r="C171" s="5" t="s">
        <v>539</v>
      </c>
      <c r="D171" s="3" t="str">
        <f>HYPERLINK("https://www.epingalert.org/en/Search?viewData= G/TBT/N/BDI/353, G/TBT/N/KEN/1425, G/TBT/N/RWA/861, G/TBT/N/TZA/967, G/TBT/N/UGA/1769"," G/TBT/N/BDI/353, G/TBT/N/KEN/1425, G/TBT/N/RWA/861, G/TBT/N/TZA/967, G/TBT/N/UGA/1769")</f>
        <v xml:space="preserve"> G/TBT/N/BDI/353, G/TBT/N/KEN/1425, G/TBT/N/RWA/861, G/TBT/N/TZA/967, G/TBT/N/UGA/1769</v>
      </c>
      <c r="E171" s="3" t="s">
        <v>27</v>
      </c>
      <c r="F171" s="5" t="s">
        <v>537</v>
      </c>
      <c r="G171" s="5" t="s">
        <v>538</v>
      </c>
      <c r="I171" s="3" t="s">
        <v>24</v>
      </c>
      <c r="J171" s="3" t="s">
        <v>665</v>
      </c>
      <c r="K171" s="3" t="s">
        <v>267</v>
      </c>
      <c r="L171" s="3" t="s">
        <v>24</v>
      </c>
      <c r="M171" s="3"/>
      <c r="N171" s="4">
        <v>45079</v>
      </c>
      <c r="O171" s="3" t="s">
        <v>25</v>
      </c>
      <c r="P171" s="5" t="s">
        <v>666</v>
      </c>
      <c r="Q171" s="3" t="str">
        <f>HYPERLINK("https://docs.wto.org/imrd/directdoc.asp?DDFDocuments/t/G/TBTN23/USA1989.DOCX", "https://docs.wto.org/imrd/directdoc.asp?DDFDocuments/t/G/TBTN23/USA1989.DOCX")</f>
        <v>https://docs.wto.org/imrd/directdoc.asp?DDFDocuments/t/G/TBTN23/USA1989.DOCX</v>
      </c>
      <c r="R171" s="3"/>
      <c r="S171" s="3"/>
    </row>
    <row r="172" spans="1:19" ht="100.05" customHeight="1">
      <c r="A172" s="5" t="s">
        <v>921</v>
      </c>
      <c r="B172" s="4">
        <v>45055</v>
      </c>
      <c r="C172" s="5" t="s">
        <v>539</v>
      </c>
      <c r="D172" s="3" t="str">
        <f>HYPERLINK("https://www.epingalert.org/en/Search?viewData= G/TBT/N/BDI/353, G/TBT/N/KEN/1425, G/TBT/N/RWA/861, G/TBT/N/TZA/967, G/TBT/N/UGA/1769"," G/TBT/N/BDI/353, G/TBT/N/KEN/1425, G/TBT/N/RWA/861, G/TBT/N/TZA/967, G/TBT/N/UGA/1769")</f>
        <v xml:space="preserve"> G/TBT/N/BDI/353, G/TBT/N/KEN/1425, G/TBT/N/RWA/861, G/TBT/N/TZA/967, G/TBT/N/UGA/1769</v>
      </c>
      <c r="E172" s="3" t="s">
        <v>44</v>
      </c>
      <c r="F172" s="5" t="s">
        <v>537</v>
      </c>
      <c r="G172" s="5" t="s">
        <v>538</v>
      </c>
      <c r="I172" s="3" t="s">
        <v>670</v>
      </c>
      <c r="J172" s="3" t="s">
        <v>671</v>
      </c>
      <c r="K172" s="3" t="s">
        <v>672</v>
      </c>
      <c r="L172" s="3" t="s">
        <v>24</v>
      </c>
      <c r="M172" s="3"/>
      <c r="N172" s="4">
        <v>45110</v>
      </c>
      <c r="O172" s="3" t="s">
        <v>25</v>
      </c>
      <c r="P172" s="5" t="s">
        <v>673</v>
      </c>
      <c r="Q172" s="3" t="str">
        <f>HYPERLINK("https://docs.wto.org/imrd/directdoc.asp?DDFDocuments/t/G/TBTN23/TZA960.DOCX", "https://docs.wto.org/imrd/directdoc.asp?DDFDocuments/t/G/TBTN23/TZA960.DOCX")</f>
        <v>https://docs.wto.org/imrd/directdoc.asp?DDFDocuments/t/G/TBTN23/TZA960.DOCX</v>
      </c>
      <c r="R172" s="3"/>
      <c r="S172" s="3"/>
    </row>
    <row r="173" spans="1:19" ht="100.05" customHeight="1">
      <c r="A173" s="5" t="s">
        <v>921</v>
      </c>
      <c r="B173" s="4">
        <v>45055</v>
      </c>
      <c r="C173" s="5" t="s">
        <v>539</v>
      </c>
      <c r="D173" s="3" t="str">
        <f>HYPERLINK("https://www.epingalert.org/en/Search?viewData= G/TBT/N/BDI/354, G/TBT/N/KEN/1426, G/TBT/N/RWA/862, G/TBT/N/TZA/968, G/TBT/N/UGA/1770"," G/TBT/N/BDI/354, G/TBT/N/KEN/1426, G/TBT/N/RWA/862, G/TBT/N/TZA/968, G/TBT/N/UGA/1770")</f>
        <v xml:space="preserve"> G/TBT/N/BDI/354, G/TBT/N/KEN/1426, G/TBT/N/RWA/862, G/TBT/N/TZA/968, G/TBT/N/UGA/1770</v>
      </c>
      <c r="E173" s="3" t="s">
        <v>74</v>
      </c>
      <c r="F173" s="5" t="s">
        <v>549</v>
      </c>
      <c r="G173" s="5" t="s">
        <v>550</v>
      </c>
      <c r="I173" s="3" t="s">
        <v>24</v>
      </c>
      <c r="J173" s="3" t="s">
        <v>677</v>
      </c>
      <c r="K173" s="3" t="s">
        <v>144</v>
      </c>
      <c r="L173" s="3" t="s">
        <v>24</v>
      </c>
      <c r="M173" s="3"/>
      <c r="N173" s="4">
        <v>45079</v>
      </c>
      <c r="O173" s="3" t="s">
        <v>25</v>
      </c>
      <c r="P173" s="5" t="s">
        <v>678</v>
      </c>
      <c r="Q173" s="3" t="str">
        <f>HYPERLINK("https://docs.wto.org/imrd/directdoc.asp?DDFDocuments/t/G/TBTN23/USA1990.DOCX", "https://docs.wto.org/imrd/directdoc.asp?DDFDocuments/t/G/TBTN23/USA1990.DOCX")</f>
        <v>https://docs.wto.org/imrd/directdoc.asp?DDFDocuments/t/G/TBTN23/USA1990.DOCX</v>
      </c>
      <c r="R173" s="3"/>
      <c r="S173" s="3"/>
    </row>
    <row r="174" spans="1:19" ht="100.05" customHeight="1">
      <c r="A174" s="5" t="s">
        <v>921</v>
      </c>
      <c r="B174" s="4">
        <v>45055</v>
      </c>
      <c r="C174" s="5" t="s">
        <v>539</v>
      </c>
      <c r="D174" s="3" t="str">
        <f>HYPERLINK("https://www.epingalert.org/en/Search?viewData= G/TBT/N/BDI/353, G/TBT/N/KEN/1425, G/TBT/N/RWA/861, G/TBT/N/TZA/967, G/TBT/N/UGA/1769"," G/TBT/N/BDI/353, G/TBT/N/KEN/1425, G/TBT/N/RWA/861, G/TBT/N/TZA/967, G/TBT/N/UGA/1769")</f>
        <v xml:space="preserve"> G/TBT/N/BDI/353, G/TBT/N/KEN/1425, G/TBT/N/RWA/861, G/TBT/N/TZA/967, G/TBT/N/UGA/1769</v>
      </c>
      <c r="E174" s="3" t="s">
        <v>29</v>
      </c>
      <c r="F174" s="5" t="s">
        <v>537</v>
      </c>
      <c r="G174" s="5" t="s">
        <v>538</v>
      </c>
      <c r="I174" s="3" t="s">
        <v>24</v>
      </c>
      <c r="J174" s="3" t="s">
        <v>682</v>
      </c>
      <c r="K174" s="3" t="s">
        <v>281</v>
      </c>
      <c r="L174" s="3" t="s">
        <v>52</v>
      </c>
      <c r="M174" s="3"/>
      <c r="N174" s="4">
        <v>45060</v>
      </c>
      <c r="O174" s="3" t="s">
        <v>25</v>
      </c>
      <c r="P174" s="5" t="s">
        <v>683</v>
      </c>
      <c r="Q174" s="3" t="str">
        <f>HYPERLINK("https://docs.wto.org/imrd/directdoc.asp?DDFDocuments/t/G/TBTN23/EU977.DOCX", "https://docs.wto.org/imrd/directdoc.asp?DDFDocuments/t/G/TBTN23/EU977.DOCX")</f>
        <v>https://docs.wto.org/imrd/directdoc.asp?DDFDocuments/t/G/TBTN23/EU977.DOCX</v>
      </c>
      <c r="R174" s="3" t="str">
        <f>HYPERLINK("https://docs.wto.org/imrd/directdoc.asp?DDFDocuments/u/G/TBTN23/EU977.DOCX", "https://docs.wto.org/imrd/directdoc.asp?DDFDocuments/u/G/TBTN23/EU977.DOCX")</f>
        <v>https://docs.wto.org/imrd/directdoc.asp?DDFDocuments/u/G/TBTN23/EU977.DOCX</v>
      </c>
      <c r="S174" s="3"/>
    </row>
    <row r="175" spans="1:19" ht="100.05" customHeight="1">
      <c r="A175" s="5" t="s">
        <v>921</v>
      </c>
      <c r="B175" s="4">
        <v>45055</v>
      </c>
      <c r="C175" s="5" t="s">
        <v>539</v>
      </c>
      <c r="D175" s="3" t="str">
        <f>HYPERLINK("https://www.epingalert.org/en/Search?viewData= G/TBT/N/BDI/353, G/TBT/N/KEN/1425, G/TBT/N/RWA/861, G/TBT/N/TZA/967, G/TBT/N/UGA/1769"," G/TBT/N/BDI/353, G/TBT/N/KEN/1425, G/TBT/N/RWA/861, G/TBT/N/TZA/967, G/TBT/N/UGA/1769")</f>
        <v xml:space="preserve"> G/TBT/N/BDI/353, G/TBT/N/KEN/1425, G/TBT/N/RWA/861, G/TBT/N/TZA/967, G/TBT/N/UGA/1769</v>
      </c>
      <c r="E175" s="3" t="s">
        <v>74</v>
      </c>
      <c r="F175" s="5" t="s">
        <v>537</v>
      </c>
      <c r="G175" s="5" t="s">
        <v>538</v>
      </c>
      <c r="I175" s="3" t="s">
        <v>24</v>
      </c>
      <c r="J175" s="3" t="s">
        <v>687</v>
      </c>
      <c r="K175" s="3" t="s">
        <v>688</v>
      </c>
      <c r="L175" s="3" t="s">
        <v>24</v>
      </c>
      <c r="M175" s="3"/>
      <c r="N175" s="4">
        <v>45110</v>
      </c>
      <c r="O175" s="3" t="s">
        <v>25</v>
      </c>
      <c r="P175" s="5" t="s">
        <v>689</v>
      </c>
      <c r="Q175" s="3" t="str">
        <f>HYPERLINK("https://docs.wto.org/imrd/directdoc.asp?DDFDocuments/t/G/TBTN23/TZA951.DOCX", "https://docs.wto.org/imrd/directdoc.asp?DDFDocuments/t/G/TBTN23/TZA951.DOCX")</f>
        <v>https://docs.wto.org/imrd/directdoc.asp?DDFDocuments/t/G/TBTN23/TZA951.DOCX</v>
      </c>
      <c r="R175" s="3"/>
      <c r="S175" s="3"/>
    </row>
    <row r="176" spans="1:19" ht="100.05" customHeight="1">
      <c r="A176" s="5" t="s">
        <v>921</v>
      </c>
      <c r="B176" s="4">
        <v>45055</v>
      </c>
      <c r="C176" s="5" t="s">
        <v>539</v>
      </c>
      <c r="D176" s="3" t="str">
        <f>HYPERLINK("https://www.epingalert.org/en/Search?viewData= G/TBT/N/BDI/354, G/TBT/N/KEN/1426, G/TBT/N/RWA/862, G/TBT/N/TZA/968, G/TBT/N/UGA/1770"," G/TBT/N/BDI/354, G/TBT/N/KEN/1426, G/TBT/N/RWA/862, G/TBT/N/TZA/968, G/TBT/N/UGA/1770")</f>
        <v xml:space="preserve"> G/TBT/N/BDI/354, G/TBT/N/KEN/1426, G/TBT/N/RWA/862, G/TBT/N/TZA/968, G/TBT/N/UGA/1770</v>
      </c>
      <c r="E176" s="3" t="s">
        <v>17</v>
      </c>
      <c r="F176" s="5" t="s">
        <v>549</v>
      </c>
      <c r="G176" s="5" t="s">
        <v>550</v>
      </c>
      <c r="I176" s="3" t="s">
        <v>24</v>
      </c>
      <c r="J176" s="3" t="s">
        <v>239</v>
      </c>
      <c r="K176" s="3" t="s">
        <v>51</v>
      </c>
      <c r="L176" s="3" t="s">
        <v>52</v>
      </c>
      <c r="M176" s="3"/>
      <c r="N176" s="4" t="s">
        <v>24</v>
      </c>
      <c r="O176" s="3" t="s">
        <v>25</v>
      </c>
      <c r="P176" s="5" t="s">
        <v>694</v>
      </c>
      <c r="Q176" s="3" t="str">
        <f>HYPERLINK("https://docs.wto.org/imrd/directdoc.asp?DDFDocuments/t/G/TBTN23/IDN153.DOCX", "https://docs.wto.org/imrd/directdoc.asp?DDFDocuments/t/G/TBTN23/IDN153.DOCX")</f>
        <v>https://docs.wto.org/imrd/directdoc.asp?DDFDocuments/t/G/TBTN23/IDN153.DOCX</v>
      </c>
      <c r="R176" s="3"/>
      <c r="S176" s="3"/>
    </row>
    <row r="177" spans="1:19" ht="100.05" customHeight="1">
      <c r="A177" s="5" t="s">
        <v>921</v>
      </c>
      <c r="B177" s="4">
        <v>45055</v>
      </c>
      <c r="C177" s="5" t="s">
        <v>539</v>
      </c>
      <c r="D177" s="3" t="str">
        <f>HYPERLINK("https://www.epingalert.org/en/Search?viewData= G/TBT/N/BDI/354, G/TBT/N/KEN/1426, G/TBT/N/RWA/862, G/TBT/N/TZA/968, G/TBT/N/UGA/1770"," G/TBT/N/BDI/354, G/TBT/N/KEN/1426, G/TBT/N/RWA/862, G/TBT/N/TZA/968, G/TBT/N/UGA/1770")</f>
        <v xml:space="preserve"> G/TBT/N/BDI/354, G/TBT/N/KEN/1426, G/TBT/N/RWA/862, G/TBT/N/TZA/968, G/TBT/N/UGA/1770</v>
      </c>
      <c r="E177" s="3" t="s">
        <v>29</v>
      </c>
      <c r="F177" s="5" t="s">
        <v>549</v>
      </c>
      <c r="G177" s="5" t="s">
        <v>550</v>
      </c>
      <c r="I177" s="3" t="s">
        <v>670</v>
      </c>
      <c r="J177" s="3" t="s">
        <v>671</v>
      </c>
      <c r="K177" s="3" t="s">
        <v>697</v>
      </c>
      <c r="L177" s="3" t="s">
        <v>24</v>
      </c>
      <c r="M177" s="3"/>
      <c r="N177" s="4">
        <v>45110</v>
      </c>
      <c r="O177" s="3" t="s">
        <v>25</v>
      </c>
      <c r="P177" s="5" t="s">
        <v>698</v>
      </c>
      <c r="Q177" s="3" t="str">
        <f>HYPERLINK("https://docs.wto.org/imrd/directdoc.asp?DDFDocuments/t/G/TBTN23/TZA962.DOCX", "https://docs.wto.org/imrd/directdoc.asp?DDFDocuments/t/G/TBTN23/TZA962.DOCX")</f>
        <v>https://docs.wto.org/imrd/directdoc.asp?DDFDocuments/t/G/TBTN23/TZA962.DOCX</v>
      </c>
      <c r="R177" s="3"/>
      <c r="S177" s="3"/>
    </row>
    <row r="178" spans="1:19" ht="100.05" customHeight="1">
      <c r="A178" s="5" t="s">
        <v>921</v>
      </c>
      <c r="B178" s="4">
        <v>45055</v>
      </c>
      <c r="C178" s="5" t="s">
        <v>539</v>
      </c>
      <c r="D178" s="3" t="str">
        <f>HYPERLINK("https://www.epingalert.org/en/Search?viewData= G/TBT/N/BDI/354, G/TBT/N/KEN/1426, G/TBT/N/RWA/862, G/TBT/N/TZA/968, G/TBT/N/UGA/1770"," G/TBT/N/BDI/354, G/TBT/N/KEN/1426, G/TBT/N/RWA/862, G/TBT/N/TZA/968, G/TBT/N/UGA/1770")</f>
        <v xml:space="preserve"> G/TBT/N/BDI/354, G/TBT/N/KEN/1426, G/TBT/N/RWA/862, G/TBT/N/TZA/968, G/TBT/N/UGA/1770</v>
      </c>
      <c r="E178" s="3" t="s">
        <v>44</v>
      </c>
      <c r="F178" s="5" t="s">
        <v>549</v>
      </c>
      <c r="G178" s="5" t="s">
        <v>550</v>
      </c>
      <c r="I178" s="3" t="s">
        <v>24</v>
      </c>
      <c r="J178" s="3" t="s">
        <v>702</v>
      </c>
      <c r="K178" s="3" t="s">
        <v>267</v>
      </c>
      <c r="L178" s="3" t="s">
        <v>24</v>
      </c>
      <c r="M178" s="3"/>
      <c r="N178" s="4">
        <v>45110</v>
      </c>
      <c r="O178" s="3" t="s">
        <v>25</v>
      </c>
      <c r="P178" s="5" t="s">
        <v>703</v>
      </c>
      <c r="Q178" s="3" t="str">
        <f>HYPERLINK("https://docs.wto.org/imrd/directdoc.asp?DDFDocuments/t/G/TBTN23/USA1988.DOCX", "https://docs.wto.org/imrd/directdoc.asp?DDFDocuments/t/G/TBTN23/USA1988.DOCX")</f>
        <v>https://docs.wto.org/imrd/directdoc.asp?DDFDocuments/t/G/TBTN23/USA1988.DOCX</v>
      </c>
      <c r="R178" s="3" t="str">
        <f>HYPERLINK("https://docs.wto.org/imrd/directdoc.asp?DDFDocuments/u/G/TBTN23/USA1988.DOCX", "https://docs.wto.org/imrd/directdoc.asp?DDFDocuments/u/G/TBTN23/USA1988.DOCX")</f>
        <v>https://docs.wto.org/imrd/directdoc.asp?DDFDocuments/u/G/TBTN23/USA1988.DOCX</v>
      </c>
      <c r="S178" s="3" t="str">
        <f>HYPERLINK("https://docs.wto.org/imrd/directdoc.asp?DDFDocuments/v/G/TBTN23/USA1988.DOCX", "https://docs.wto.org/imrd/directdoc.asp?DDFDocuments/v/G/TBTN23/USA1988.DOCX")</f>
        <v>https://docs.wto.org/imrd/directdoc.asp?DDFDocuments/v/G/TBTN23/USA1988.DOCX</v>
      </c>
    </row>
    <row r="179" spans="1:19" ht="100.05" customHeight="1">
      <c r="A179" s="5" t="s">
        <v>904</v>
      </c>
      <c r="B179" s="4">
        <v>45062</v>
      </c>
      <c r="C179" s="5" t="s">
        <v>446</v>
      </c>
      <c r="D179" s="3" t="str">
        <f>HYPERLINK("https://www.epingalert.org/en/Search?viewData= G/TBT/N/KEN/1428"," G/TBT/N/KEN/1428")</f>
        <v xml:space="preserve"> G/TBT/N/KEN/1428</v>
      </c>
      <c r="E179" s="3" t="s">
        <v>74</v>
      </c>
      <c r="F179" s="5" t="s">
        <v>444</v>
      </c>
      <c r="G179" s="5" t="s">
        <v>445</v>
      </c>
      <c r="I179" s="3" t="s">
        <v>707</v>
      </c>
      <c r="J179" s="3" t="s">
        <v>708</v>
      </c>
      <c r="K179" s="3" t="s">
        <v>709</v>
      </c>
      <c r="L179" s="3" t="s">
        <v>710</v>
      </c>
      <c r="M179" s="3"/>
      <c r="N179" s="4">
        <v>45110</v>
      </c>
      <c r="O179" s="3" t="s">
        <v>25</v>
      </c>
      <c r="P179" s="5" t="s">
        <v>711</v>
      </c>
      <c r="Q179" s="3" t="str">
        <f>HYPERLINK("https://docs.wto.org/imrd/directdoc.asp?DDFDocuments/t/G/TBTN23/TZA946.DOCX", "https://docs.wto.org/imrd/directdoc.asp?DDFDocuments/t/G/TBTN23/TZA946.DOCX")</f>
        <v>https://docs.wto.org/imrd/directdoc.asp?DDFDocuments/t/G/TBTN23/TZA946.DOCX</v>
      </c>
      <c r="R179" s="3"/>
      <c r="S179" s="3"/>
    </row>
    <row r="180" spans="1:19" ht="100.05" customHeight="1">
      <c r="A180" s="5" t="s">
        <v>887</v>
      </c>
      <c r="B180" s="4">
        <v>45069</v>
      </c>
      <c r="C180" s="5" t="s">
        <v>320</v>
      </c>
      <c r="D180" s="3" t="str">
        <f>HYPERLINK("https://www.epingalert.org/en/Search?viewData= G/TBT/N/USA/1999"," G/TBT/N/USA/1999")</f>
        <v xml:space="preserve"> G/TBT/N/USA/1999</v>
      </c>
      <c r="E180" s="3" t="s">
        <v>196</v>
      </c>
      <c r="F180" s="5" t="s">
        <v>318</v>
      </c>
      <c r="G180" s="5" t="s">
        <v>319</v>
      </c>
      <c r="I180" s="3" t="s">
        <v>707</v>
      </c>
      <c r="J180" s="3" t="s">
        <v>708</v>
      </c>
      <c r="K180" s="3" t="s">
        <v>714</v>
      </c>
      <c r="L180" s="3" t="s">
        <v>24</v>
      </c>
      <c r="M180" s="3"/>
      <c r="N180" s="4">
        <v>45110</v>
      </c>
      <c r="O180" s="3" t="s">
        <v>25</v>
      </c>
      <c r="P180" s="5" t="s">
        <v>715</v>
      </c>
      <c r="Q180" s="3" t="str">
        <f>HYPERLINK("https://docs.wto.org/imrd/directdoc.asp?DDFDocuments/t/G/TBTN23/TZA953.DOCX", "https://docs.wto.org/imrd/directdoc.asp?DDFDocuments/t/G/TBTN23/TZA953.DOCX")</f>
        <v>https://docs.wto.org/imrd/directdoc.asp?DDFDocuments/t/G/TBTN23/TZA953.DOCX</v>
      </c>
      <c r="R180" s="3"/>
      <c r="S180" s="3"/>
    </row>
    <row r="181" spans="1:19" ht="100.05" customHeight="1">
      <c r="A181" s="5" t="s">
        <v>953</v>
      </c>
      <c r="B181" s="4">
        <v>45050</v>
      </c>
      <c r="C181" s="5" t="s">
        <v>767</v>
      </c>
      <c r="D181" s="3" t="str">
        <f>HYPERLINK("https://www.epingalert.org/en/Search?viewData= G/TBT/N/PAN/128"," G/TBT/N/PAN/128")</f>
        <v xml:space="preserve"> G/TBT/N/PAN/128</v>
      </c>
      <c r="E181" s="3" t="s">
        <v>764</v>
      </c>
      <c r="F181" s="5" t="s">
        <v>765</v>
      </c>
      <c r="G181" s="5" t="s">
        <v>766</v>
      </c>
      <c r="I181" s="3" t="s">
        <v>24</v>
      </c>
      <c r="J181" s="3" t="s">
        <v>687</v>
      </c>
      <c r="K181" s="3" t="s">
        <v>688</v>
      </c>
      <c r="L181" s="3" t="s">
        <v>24</v>
      </c>
      <c r="M181" s="3"/>
      <c r="N181" s="4">
        <v>45110</v>
      </c>
      <c r="O181" s="3" t="s">
        <v>25</v>
      </c>
      <c r="P181" s="5" t="s">
        <v>718</v>
      </c>
      <c r="Q181" s="3" t="str">
        <f>HYPERLINK("https://docs.wto.org/imrd/directdoc.asp?DDFDocuments/t/G/TBTN23/TZA950.DOCX", "https://docs.wto.org/imrd/directdoc.asp?DDFDocuments/t/G/TBTN23/TZA950.DOCX")</f>
        <v>https://docs.wto.org/imrd/directdoc.asp?DDFDocuments/t/G/TBTN23/TZA950.DOCX</v>
      </c>
      <c r="R181" s="3"/>
      <c r="S181" s="3"/>
    </row>
    <row r="182" spans="1:19" ht="100.05" customHeight="1">
      <c r="A182" s="5" t="s">
        <v>892</v>
      </c>
      <c r="B182" s="4">
        <v>45068</v>
      </c>
      <c r="C182" s="5" t="s">
        <v>358</v>
      </c>
      <c r="D182" s="3" t="str">
        <f>HYPERLINK("https://www.epingalert.org/en/Search?viewData= G/TBT/N/CAN/696"," G/TBT/N/CAN/696")</f>
        <v xml:space="preserve"> G/TBT/N/CAN/696</v>
      </c>
      <c r="E182" s="3" t="s">
        <v>355</v>
      </c>
      <c r="F182" s="5" t="s">
        <v>356</v>
      </c>
      <c r="G182" s="5" t="s">
        <v>357</v>
      </c>
      <c r="I182" s="3" t="s">
        <v>659</v>
      </c>
      <c r="J182" s="3" t="s">
        <v>660</v>
      </c>
      <c r="K182" s="3" t="s">
        <v>514</v>
      </c>
      <c r="L182" s="3" t="s">
        <v>85</v>
      </c>
      <c r="M182" s="3"/>
      <c r="N182" s="4">
        <v>45110</v>
      </c>
      <c r="O182" s="3" t="s">
        <v>25</v>
      </c>
      <c r="P182" s="5" t="s">
        <v>721</v>
      </c>
      <c r="Q182" s="3" t="str">
        <f>HYPERLINK("https://docs.wto.org/imrd/directdoc.asp?DDFDocuments/t/G/TBTN23/TZA963.DOCX", "https://docs.wto.org/imrd/directdoc.asp?DDFDocuments/t/G/TBTN23/TZA963.DOCX")</f>
        <v>https://docs.wto.org/imrd/directdoc.asp?DDFDocuments/t/G/TBTN23/TZA963.DOCX</v>
      </c>
      <c r="R182" s="3"/>
      <c r="S182" s="3"/>
    </row>
    <row r="183" spans="1:19" ht="100.05" customHeight="1">
      <c r="A183" s="5" t="s">
        <v>929</v>
      </c>
      <c r="B183" s="4">
        <v>45054</v>
      </c>
      <c r="C183" s="5" t="s">
        <v>598</v>
      </c>
      <c r="D183" s="3" t="str">
        <f>HYPERLINK("https://www.epingalert.org/en/Search?viewData= G/TBT/N/CAN/695"," G/TBT/N/CAN/695")</f>
        <v xml:space="preserve"> G/TBT/N/CAN/695</v>
      </c>
      <c r="E183" s="3" t="s">
        <v>355</v>
      </c>
      <c r="F183" s="5" t="s">
        <v>596</v>
      </c>
      <c r="G183" s="5" t="s">
        <v>597</v>
      </c>
      <c r="I183" s="3" t="s">
        <v>725</v>
      </c>
      <c r="J183" s="3" t="s">
        <v>726</v>
      </c>
      <c r="K183" s="3" t="s">
        <v>727</v>
      </c>
      <c r="L183" s="3" t="s">
        <v>85</v>
      </c>
      <c r="M183" s="3"/>
      <c r="N183" s="4">
        <v>45110</v>
      </c>
      <c r="O183" s="3" t="s">
        <v>25</v>
      </c>
      <c r="P183" s="5" t="s">
        <v>728</v>
      </c>
      <c r="Q183" s="3" t="str">
        <f>HYPERLINK("https://docs.wto.org/imrd/directdoc.asp?DDFDocuments/t/G/TBTN23/TZA954.DOCX", "https://docs.wto.org/imrd/directdoc.asp?DDFDocuments/t/G/TBTN23/TZA954.DOCX")</f>
        <v>https://docs.wto.org/imrd/directdoc.asp?DDFDocuments/t/G/TBTN23/TZA954.DOCX</v>
      </c>
      <c r="R183" s="3"/>
      <c r="S183" s="3"/>
    </row>
    <row r="184" spans="1:19" ht="100.05" customHeight="1">
      <c r="A184" s="5" t="s">
        <v>947</v>
      </c>
      <c r="B184" s="4">
        <v>45050</v>
      </c>
      <c r="C184" s="5" t="s">
        <v>706</v>
      </c>
      <c r="D184" s="3" t="str">
        <f>HYPERLINK("https://www.epingalert.org/en/Search?viewData= G/TBT/N/TZA/946"," G/TBT/N/TZA/946")</f>
        <v xml:space="preserve"> G/TBT/N/TZA/946</v>
      </c>
      <c r="E184" s="3" t="s">
        <v>27</v>
      </c>
      <c r="F184" s="5" t="s">
        <v>704</v>
      </c>
      <c r="G184" s="5" t="s">
        <v>705</v>
      </c>
      <c r="I184" s="3" t="s">
        <v>24</v>
      </c>
      <c r="J184" s="3" t="s">
        <v>687</v>
      </c>
      <c r="K184" s="3" t="s">
        <v>688</v>
      </c>
      <c r="L184" s="3" t="s">
        <v>24</v>
      </c>
      <c r="M184" s="3"/>
      <c r="N184" s="4">
        <v>45110</v>
      </c>
      <c r="O184" s="3" t="s">
        <v>25</v>
      </c>
      <c r="P184" s="5" t="s">
        <v>731</v>
      </c>
      <c r="Q184" s="3" t="str">
        <f>HYPERLINK("https://docs.wto.org/imrd/directdoc.asp?DDFDocuments/t/G/TBTN23/TZA952.DOCX", "https://docs.wto.org/imrd/directdoc.asp?DDFDocuments/t/G/TBTN23/TZA952.DOCX")</f>
        <v>https://docs.wto.org/imrd/directdoc.asp?DDFDocuments/t/G/TBTN23/TZA952.DOCX</v>
      </c>
      <c r="R184" s="3"/>
      <c r="S184" s="3"/>
    </row>
    <row r="185" spans="1:19" ht="100.05" customHeight="1">
      <c r="A185" s="5" t="s">
        <v>947</v>
      </c>
      <c r="B185" s="4">
        <v>45050</v>
      </c>
      <c r="C185" s="5" t="s">
        <v>706</v>
      </c>
      <c r="D185" s="3" t="str">
        <f>HYPERLINK("https://www.epingalert.org/en/Search?viewData= G/TBT/N/TZA/953"," G/TBT/N/TZA/953")</f>
        <v xml:space="preserve"> G/TBT/N/TZA/953</v>
      </c>
      <c r="E185" s="3" t="s">
        <v>27</v>
      </c>
      <c r="F185" s="5" t="s">
        <v>712</v>
      </c>
      <c r="G185" s="5" t="s">
        <v>713</v>
      </c>
      <c r="I185" s="3" t="s">
        <v>24</v>
      </c>
      <c r="J185" s="3" t="s">
        <v>239</v>
      </c>
      <c r="K185" s="3" t="s">
        <v>51</v>
      </c>
      <c r="L185" s="3" t="s">
        <v>52</v>
      </c>
      <c r="M185" s="3"/>
      <c r="N185" s="4">
        <v>45110</v>
      </c>
      <c r="O185" s="3" t="s">
        <v>25</v>
      </c>
      <c r="P185" s="5" t="s">
        <v>735</v>
      </c>
      <c r="Q185" s="3" t="str">
        <f>HYPERLINK("https://docs.wto.org/imrd/directdoc.asp?DDFDocuments/t/G/TBTN23/IDN154.DOCX", "https://docs.wto.org/imrd/directdoc.asp?DDFDocuments/t/G/TBTN23/IDN154.DOCX")</f>
        <v>https://docs.wto.org/imrd/directdoc.asp?DDFDocuments/t/G/TBTN23/IDN154.DOCX</v>
      </c>
      <c r="R185" s="3"/>
      <c r="S185" s="3"/>
    </row>
    <row r="186" spans="1:19" ht="100.05" customHeight="1">
      <c r="A186" s="5" t="s">
        <v>947</v>
      </c>
      <c r="B186" s="4">
        <v>45050</v>
      </c>
      <c r="C186" s="5" t="s">
        <v>706</v>
      </c>
      <c r="D186" s="3" t="str">
        <f>HYPERLINK("https://www.epingalert.org/en/Search?viewData= G/TBT/N/TZA/945"," G/TBT/N/TZA/945")</f>
        <v xml:space="preserve"> G/TBT/N/TZA/945</v>
      </c>
      <c r="E186" s="3" t="s">
        <v>27</v>
      </c>
      <c r="F186" s="5" t="s">
        <v>780</v>
      </c>
      <c r="G186" s="5" t="s">
        <v>781</v>
      </c>
      <c r="I186" s="3" t="s">
        <v>739</v>
      </c>
      <c r="J186" s="3" t="s">
        <v>740</v>
      </c>
      <c r="K186" s="3" t="s">
        <v>741</v>
      </c>
      <c r="L186" s="3" t="s">
        <v>24</v>
      </c>
      <c r="M186" s="3"/>
      <c r="N186" s="4">
        <v>45110</v>
      </c>
      <c r="O186" s="3" t="s">
        <v>25</v>
      </c>
      <c r="P186" s="5" t="s">
        <v>742</v>
      </c>
      <c r="Q186" s="3" t="str">
        <f>HYPERLINK("https://docs.wto.org/imrd/directdoc.asp?DDFDocuments/t/G/TBTN23/TZA957.DOCX", "https://docs.wto.org/imrd/directdoc.asp?DDFDocuments/t/G/TBTN23/TZA957.DOCX")</f>
        <v>https://docs.wto.org/imrd/directdoc.asp?DDFDocuments/t/G/TBTN23/TZA957.DOCX</v>
      </c>
      <c r="R186" s="3"/>
      <c r="S186" s="3"/>
    </row>
    <row r="187" spans="1:19" ht="100.05" customHeight="1">
      <c r="A187" s="5" t="s">
        <v>955</v>
      </c>
      <c r="B187" s="4">
        <v>45050</v>
      </c>
      <c r="C187" s="5" t="s">
        <v>785</v>
      </c>
      <c r="D187" s="3" t="str">
        <f>HYPERLINK("https://www.epingalert.org/en/Search?viewData= G/TBT/N/TZA/949"," G/TBT/N/TZA/949")</f>
        <v xml:space="preserve"> G/TBT/N/TZA/949</v>
      </c>
      <c r="E187" s="3" t="s">
        <v>27</v>
      </c>
      <c r="F187" s="5" t="s">
        <v>783</v>
      </c>
      <c r="G187" s="5" t="s">
        <v>784</v>
      </c>
      <c r="I187" s="3" t="s">
        <v>670</v>
      </c>
      <c r="J187" s="3" t="s">
        <v>671</v>
      </c>
      <c r="K187" s="3" t="s">
        <v>697</v>
      </c>
      <c r="L187" s="3" t="s">
        <v>24</v>
      </c>
      <c r="M187" s="3"/>
      <c r="N187" s="4">
        <v>45110</v>
      </c>
      <c r="O187" s="3" t="s">
        <v>25</v>
      </c>
      <c r="P187" s="5" t="s">
        <v>745</v>
      </c>
      <c r="Q187" s="3" t="str">
        <f>HYPERLINK("https://docs.wto.org/imrd/directdoc.asp?DDFDocuments/t/G/TBTN23/TZA958.DOCX", "https://docs.wto.org/imrd/directdoc.asp?DDFDocuments/t/G/TBTN23/TZA958.DOCX")</f>
        <v>https://docs.wto.org/imrd/directdoc.asp?DDFDocuments/t/G/TBTN23/TZA958.DOCX</v>
      </c>
      <c r="R187" s="3"/>
      <c r="S187" s="3"/>
    </row>
    <row r="188" spans="1:19" ht="100.05" customHeight="1">
      <c r="A188" s="5" t="s">
        <v>933</v>
      </c>
      <c r="B188" s="4">
        <v>45051</v>
      </c>
      <c r="C188" s="5" t="s">
        <v>618</v>
      </c>
      <c r="D188" s="3" t="str">
        <f>HYPERLINK("https://www.epingalert.org/en/Search?viewData= G/TBT/N/UKR/253"," G/TBT/N/UKR/253")</f>
        <v xml:space="preserve"> G/TBT/N/UKR/253</v>
      </c>
      <c r="E188" s="3" t="s">
        <v>140</v>
      </c>
      <c r="F188" s="5" t="s">
        <v>616</v>
      </c>
      <c r="G188" s="5" t="s">
        <v>617</v>
      </c>
      <c r="I188" s="3" t="s">
        <v>749</v>
      </c>
      <c r="J188" s="3" t="s">
        <v>660</v>
      </c>
      <c r="K188" s="3" t="s">
        <v>750</v>
      </c>
      <c r="L188" s="3" t="s">
        <v>85</v>
      </c>
      <c r="M188" s="3"/>
      <c r="N188" s="4">
        <v>45110</v>
      </c>
      <c r="O188" s="3" t="s">
        <v>25</v>
      </c>
      <c r="P188" s="5" t="s">
        <v>751</v>
      </c>
      <c r="Q188" s="3" t="str">
        <f>HYPERLINK("https://docs.wto.org/imrd/directdoc.asp?DDFDocuments/t/G/TBTN23/TZA955.DOCX", "https://docs.wto.org/imrd/directdoc.asp?DDFDocuments/t/G/TBTN23/TZA955.DOCX")</f>
        <v>https://docs.wto.org/imrd/directdoc.asp?DDFDocuments/t/G/TBTN23/TZA955.DOCX</v>
      </c>
      <c r="R188" s="3"/>
      <c r="S188" s="3"/>
    </row>
    <row r="189" spans="1:19" ht="100.05" customHeight="1">
      <c r="A189" s="5" t="s">
        <v>864</v>
      </c>
      <c r="B189" s="4">
        <v>45076</v>
      </c>
      <c r="C189" s="5" t="s">
        <v>154</v>
      </c>
      <c r="D189" s="3" t="str">
        <f>HYPERLINK("https://www.epingalert.org/en/Search?viewData= G/TBT/N/BDI/359, G/TBT/N/KEN/1439, G/TBT/N/RWA/870, G/TBT/N/TZA/973, G/TBT/N/UGA/1775"," G/TBT/N/BDI/359, G/TBT/N/KEN/1439, G/TBT/N/RWA/870, G/TBT/N/TZA/973, G/TBT/N/UGA/1775")</f>
        <v xml:space="preserve"> G/TBT/N/BDI/359, G/TBT/N/KEN/1439, G/TBT/N/RWA/870, G/TBT/N/TZA/973, G/TBT/N/UGA/1775</v>
      </c>
      <c r="E189" s="3" t="s">
        <v>17</v>
      </c>
      <c r="F189" s="5" t="s">
        <v>152</v>
      </c>
      <c r="G189" s="5" t="s">
        <v>153</v>
      </c>
      <c r="I189" s="3" t="s">
        <v>24</v>
      </c>
      <c r="J189" s="3" t="s">
        <v>755</v>
      </c>
      <c r="K189" s="3" t="s">
        <v>697</v>
      </c>
      <c r="L189" s="3" t="s">
        <v>24</v>
      </c>
      <c r="M189" s="3"/>
      <c r="N189" s="4">
        <v>45110</v>
      </c>
      <c r="O189" s="3" t="s">
        <v>25</v>
      </c>
      <c r="P189" s="5" t="s">
        <v>756</v>
      </c>
      <c r="Q189" s="3" t="str">
        <f>HYPERLINK("https://docs.wto.org/imrd/directdoc.asp?DDFDocuments/t/G/TBTN23/TZA956.DOCX", "https://docs.wto.org/imrd/directdoc.asp?DDFDocuments/t/G/TBTN23/TZA956.DOCX")</f>
        <v>https://docs.wto.org/imrd/directdoc.asp?DDFDocuments/t/G/TBTN23/TZA956.DOCX</v>
      </c>
      <c r="R189" s="3"/>
      <c r="S189" s="3"/>
    </row>
    <row r="190" spans="1:19" ht="100.05" customHeight="1">
      <c r="A190" s="5" t="s">
        <v>864</v>
      </c>
      <c r="B190" s="4">
        <v>45076</v>
      </c>
      <c r="C190" s="5" t="s">
        <v>154</v>
      </c>
      <c r="D190" s="3" t="str">
        <f>HYPERLINK("https://www.epingalert.org/en/Search?viewData= G/TBT/N/BDI/359, G/TBT/N/KEN/1439, G/TBT/N/RWA/870, G/TBT/N/TZA/973, G/TBT/N/UGA/1775"," G/TBT/N/BDI/359, G/TBT/N/KEN/1439, G/TBT/N/RWA/870, G/TBT/N/TZA/973, G/TBT/N/UGA/1775")</f>
        <v xml:space="preserve"> G/TBT/N/BDI/359, G/TBT/N/KEN/1439, G/TBT/N/RWA/870, G/TBT/N/TZA/973, G/TBT/N/UGA/1775</v>
      </c>
      <c r="E190" s="3" t="s">
        <v>44</v>
      </c>
      <c r="F190" s="5" t="s">
        <v>152</v>
      </c>
      <c r="G190" s="5" t="s">
        <v>153</v>
      </c>
      <c r="I190" s="3" t="s">
        <v>24</v>
      </c>
      <c r="J190" s="3" t="s">
        <v>759</v>
      </c>
      <c r="K190" s="3" t="s">
        <v>51</v>
      </c>
      <c r="L190" s="3" t="s">
        <v>52</v>
      </c>
      <c r="M190" s="3"/>
      <c r="N190" s="4">
        <v>45110</v>
      </c>
      <c r="O190" s="3" t="s">
        <v>25</v>
      </c>
      <c r="P190" s="5" t="s">
        <v>760</v>
      </c>
      <c r="Q190" s="3" t="str">
        <f>HYPERLINK("https://docs.wto.org/imrd/directdoc.asp?DDFDocuments/t/G/TBTN23/IDN156.DOCX", "https://docs.wto.org/imrd/directdoc.asp?DDFDocuments/t/G/TBTN23/IDN156.DOCX")</f>
        <v>https://docs.wto.org/imrd/directdoc.asp?DDFDocuments/t/G/TBTN23/IDN156.DOCX</v>
      </c>
      <c r="R190" s="3"/>
      <c r="S190" s="3"/>
    </row>
    <row r="191" spans="1:19" ht="100.05" customHeight="1">
      <c r="A191" s="5" t="s">
        <v>864</v>
      </c>
      <c r="B191" s="4">
        <v>45076</v>
      </c>
      <c r="C191" s="5" t="s">
        <v>154</v>
      </c>
      <c r="D191" s="3" t="str">
        <f>HYPERLINK("https://www.epingalert.org/en/Search?viewData= G/TBT/N/BDI/359, G/TBT/N/KEN/1439, G/TBT/N/RWA/870, G/TBT/N/TZA/973, G/TBT/N/UGA/1775"," G/TBT/N/BDI/359, G/TBT/N/KEN/1439, G/TBT/N/RWA/870, G/TBT/N/TZA/973, G/TBT/N/UGA/1775")</f>
        <v xml:space="preserve"> G/TBT/N/BDI/359, G/TBT/N/KEN/1439, G/TBT/N/RWA/870, G/TBT/N/TZA/973, G/TBT/N/UGA/1775</v>
      </c>
      <c r="E191" s="3" t="s">
        <v>29</v>
      </c>
      <c r="F191" s="5" t="s">
        <v>152</v>
      </c>
      <c r="G191" s="5" t="s">
        <v>153</v>
      </c>
      <c r="I191" s="3" t="s">
        <v>24</v>
      </c>
      <c r="J191" s="3" t="s">
        <v>687</v>
      </c>
      <c r="K191" s="3" t="s">
        <v>688</v>
      </c>
      <c r="L191" s="3" t="s">
        <v>24</v>
      </c>
      <c r="M191" s="3"/>
      <c r="N191" s="4">
        <v>45110</v>
      </c>
      <c r="O191" s="3" t="s">
        <v>25</v>
      </c>
      <c r="P191" s="5" t="s">
        <v>763</v>
      </c>
      <c r="Q191" s="3" t="str">
        <f>HYPERLINK("https://docs.wto.org/imrd/directdoc.asp?DDFDocuments/t/G/TBTN23/TZA947.DOCX", "https://docs.wto.org/imrd/directdoc.asp?DDFDocuments/t/G/TBTN23/TZA947.DOCX")</f>
        <v>https://docs.wto.org/imrd/directdoc.asp?DDFDocuments/t/G/TBTN23/TZA947.DOCX</v>
      </c>
      <c r="R191" s="3"/>
      <c r="S191" s="3"/>
    </row>
    <row r="192" spans="1:19" ht="100.05" customHeight="1">
      <c r="A192" s="5" t="s">
        <v>864</v>
      </c>
      <c r="B192" s="4">
        <v>45076</v>
      </c>
      <c r="C192" s="5" t="s">
        <v>154</v>
      </c>
      <c r="D192" s="3" t="str">
        <f>HYPERLINK("https://www.epingalert.org/en/Search?viewData= G/TBT/N/BDI/359, G/TBT/N/KEN/1439, G/TBT/N/RWA/870, G/TBT/N/TZA/973, G/TBT/N/UGA/1775"," G/TBT/N/BDI/359, G/TBT/N/KEN/1439, G/TBT/N/RWA/870, G/TBT/N/TZA/973, G/TBT/N/UGA/1775")</f>
        <v xml:space="preserve"> G/TBT/N/BDI/359, G/TBT/N/KEN/1439, G/TBT/N/RWA/870, G/TBT/N/TZA/973, G/TBT/N/UGA/1775</v>
      </c>
      <c r="E192" s="3" t="s">
        <v>27</v>
      </c>
      <c r="F192" s="5" t="s">
        <v>152</v>
      </c>
      <c r="G192" s="5" t="s">
        <v>153</v>
      </c>
      <c r="I192" s="3" t="s">
        <v>768</v>
      </c>
      <c r="J192" s="3" t="s">
        <v>769</v>
      </c>
      <c r="K192" s="3" t="s">
        <v>281</v>
      </c>
      <c r="L192" s="3" t="s">
        <v>85</v>
      </c>
      <c r="M192" s="3"/>
      <c r="N192" s="4">
        <v>45110</v>
      </c>
      <c r="O192" s="3" t="s">
        <v>25</v>
      </c>
      <c r="P192" s="5" t="s">
        <v>770</v>
      </c>
      <c r="Q192" s="3" t="str">
        <f>HYPERLINK("https://docs.wto.org/imrd/directdoc.asp?DDFDocuments/t/G/TBTN23/PAN128.DOCX", "https://docs.wto.org/imrd/directdoc.asp?DDFDocuments/t/G/TBTN23/PAN128.DOCX")</f>
        <v>https://docs.wto.org/imrd/directdoc.asp?DDFDocuments/t/G/TBTN23/PAN128.DOCX</v>
      </c>
      <c r="R192" s="3" t="str">
        <f>HYPERLINK("https://docs.wto.org/imrd/directdoc.asp?DDFDocuments/u/G/TBTN23/PAN128.DOCX", "https://docs.wto.org/imrd/directdoc.asp?DDFDocuments/u/G/TBTN23/PAN128.DOCX")</f>
        <v>https://docs.wto.org/imrd/directdoc.asp?DDFDocuments/u/G/TBTN23/PAN128.DOCX</v>
      </c>
      <c r="S192" s="3" t="str">
        <f>HYPERLINK("https://docs.wto.org/imrd/directdoc.asp?DDFDocuments/v/G/TBTN23/PAN128.DOCX", "https://docs.wto.org/imrd/directdoc.asp?DDFDocuments/v/G/TBTN23/PAN128.DOCX")</f>
        <v>https://docs.wto.org/imrd/directdoc.asp?DDFDocuments/v/G/TBTN23/PAN128.DOCX</v>
      </c>
    </row>
    <row r="193" spans="1:19" ht="100.05" customHeight="1">
      <c r="A193" s="5" t="s">
        <v>864</v>
      </c>
      <c r="B193" s="4">
        <v>45076</v>
      </c>
      <c r="C193" s="5" t="s">
        <v>154</v>
      </c>
      <c r="D193" s="3" t="str">
        <f>HYPERLINK("https://www.epingalert.org/en/Search?viewData= G/TBT/N/BDI/359, G/TBT/N/KEN/1439, G/TBT/N/RWA/870, G/TBT/N/TZA/973, G/TBT/N/UGA/1775"," G/TBT/N/BDI/359, G/TBT/N/KEN/1439, G/TBT/N/RWA/870, G/TBT/N/TZA/973, G/TBT/N/UGA/1775")</f>
        <v xml:space="preserve"> G/TBT/N/BDI/359, G/TBT/N/KEN/1439, G/TBT/N/RWA/870, G/TBT/N/TZA/973, G/TBT/N/UGA/1775</v>
      </c>
      <c r="E193" s="3" t="s">
        <v>74</v>
      </c>
      <c r="F193" s="5" t="s">
        <v>152</v>
      </c>
      <c r="G193" s="5" t="s">
        <v>153</v>
      </c>
      <c r="I193" s="3" t="s">
        <v>670</v>
      </c>
      <c r="J193" s="3" t="s">
        <v>671</v>
      </c>
      <c r="K193" s="3" t="s">
        <v>697</v>
      </c>
      <c r="L193" s="3" t="s">
        <v>24</v>
      </c>
      <c r="M193" s="3"/>
      <c r="N193" s="4">
        <v>45110</v>
      </c>
      <c r="O193" s="3" t="s">
        <v>25</v>
      </c>
      <c r="P193" s="5" t="s">
        <v>773</v>
      </c>
      <c r="Q193" s="3" t="str">
        <f>HYPERLINK("https://docs.wto.org/imrd/directdoc.asp?DDFDocuments/t/G/TBTN23/TZA961.DOCX", "https://docs.wto.org/imrd/directdoc.asp?DDFDocuments/t/G/TBTN23/TZA961.DOCX")</f>
        <v>https://docs.wto.org/imrd/directdoc.asp?DDFDocuments/t/G/TBTN23/TZA961.DOCX</v>
      </c>
      <c r="R193" s="3"/>
      <c r="S193" s="3"/>
    </row>
    <row r="194" spans="1:19" ht="100.05" customHeight="1">
      <c r="A194" s="5" t="s">
        <v>843</v>
      </c>
      <c r="B194" s="4">
        <v>45077</v>
      </c>
      <c r="C194" s="5" t="s">
        <v>20</v>
      </c>
      <c r="D194" s="3" t="str">
        <f>HYPERLINK("https://www.epingalert.org/en/Search?viewData= G/TBT/N/BDI/362, G/TBT/N/KEN/1442, G/TBT/N/RWA/873, G/TBT/N/TZA/976, G/TBT/N/UGA/1778"," G/TBT/N/BDI/362, G/TBT/N/KEN/1442, G/TBT/N/RWA/873, G/TBT/N/TZA/976, G/TBT/N/UGA/1778")</f>
        <v xml:space="preserve"> G/TBT/N/BDI/362, G/TBT/N/KEN/1442, G/TBT/N/RWA/873, G/TBT/N/TZA/976, G/TBT/N/UGA/1778</v>
      </c>
      <c r="E194" s="3" t="s">
        <v>17</v>
      </c>
      <c r="F194" s="5" t="s">
        <v>18</v>
      </c>
      <c r="G194" s="5" t="s">
        <v>19</v>
      </c>
      <c r="I194" s="3" t="s">
        <v>670</v>
      </c>
      <c r="J194" s="3" t="s">
        <v>671</v>
      </c>
      <c r="K194" s="3" t="s">
        <v>697</v>
      </c>
      <c r="L194" s="3" t="s">
        <v>24</v>
      </c>
      <c r="M194" s="3"/>
      <c r="N194" s="4">
        <v>45110</v>
      </c>
      <c r="O194" s="3" t="s">
        <v>25</v>
      </c>
      <c r="P194" s="5" t="s">
        <v>776</v>
      </c>
      <c r="Q194" s="3" t="str">
        <f>HYPERLINK("https://docs.wto.org/imrd/directdoc.asp?DDFDocuments/t/G/TBTN23/TZA959.DOCX", "https://docs.wto.org/imrd/directdoc.asp?DDFDocuments/t/G/TBTN23/TZA959.DOCX")</f>
        <v>https://docs.wto.org/imrd/directdoc.asp?DDFDocuments/t/G/TBTN23/TZA959.DOCX</v>
      </c>
      <c r="R194" s="3"/>
      <c r="S194" s="3"/>
    </row>
    <row r="195" spans="1:19" ht="100.05" customHeight="1">
      <c r="A195" s="5" t="s">
        <v>843</v>
      </c>
      <c r="B195" s="4">
        <v>45077</v>
      </c>
      <c r="C195" s="5" t="s">
        <v>20</v>
      </c>
      <c r="D195" s="3" t="str">
        <f>HYPERLINK("https://www.epingalert.org/en/Search?viewData= G/TBT/N/BDI/362, G/TBT/N/KEN/1442, G/TBT/N/RWA/873, G/TBT/N/TZA/976, G/TBT/N/UGA/1778"," G/TBT/N/BDI/362, G/TBT/N/KEN/1442, G/TBT/N/RWA/873, G/TBT/N/TZA/976, G/TBT/N/UGA/1778")</f>
        <v xml:space="preserve"> G/TBT/N/BDI/362, G/TBT/N/KEN/1442, G/TBT/N/RWA/873, G/TBT/N/TZA/976, G/TBT/N/UGA/1778</v>
      </c>
      <c r="E195" s="3" t="s">
        <v>27</v>
      </c>
      <c r="F195" s="5" t="s">
        <v>18</v>
      </c>
      <c r="G195" s="5" t="s">
        <v>19</v>
      </c>
      <c r="I195" s="3" t="s">
        <v>24</v>
      </c>
      <c r="J195" s="3" t="s">
        <v>687</v>
      </c>
      <c r="K195" s="3" t="s">
        <v>688</v>
      </c>
      <c r="L195" s="3" t="s">
        <v>24</v>
      </c>
      <c r="M195" s="3"/>
      <c r="N195" s="4">
        <v>45110</v>
      </c>
      <c r="O195" s="3" t="s">
        <v>25</v>
      </c>
      <c r="P195" s="5" t="s">
        <v>779</v>
      </c>
      <c r="Q195" s="3" t="str">
        <f>HYPERLINK("https://docs.wto.org/imrd/directdoc.asp?DDFDocuments/t/G/TBTN23/TZA948.DOCX", "https://docs.wto.org/imrd/directdoc.asp?DDFDocuments/t/G/TBTN23/TZA948.DOCX")</f>
        <v>https://docs.wto.org/imrd/directdoc.asp?DDFDocuments/t/G/TBTN23/TZA948.DOCX</v>
      </c>
      <c r="R195" s="3"/>
      <c r="S195" s="3"/>
    </row>
    <row r="196" spans="1:19" ht="100.05" customHeight="1">
      <c r="A196" s="5" t="s">
        <v>843</v>
      </c>
      <c r="B196" s="4">
        <v>45077</v>
      </c>
      <c r="C196" s="5" t="s">
        <v>20</v>
      </c>
      <c r="D196" s="3" t="str">
        <f>HYPERLINK("https://www.epingalert.org/en/Search?viewData= G/TBT/N/BDI/362, G/TBT/N/KEN/1442, G/TBT/N/RWA/873, G/TBT/N/TZA/976, G/TBT/N/UGA/1778"," G/TBT/N/BDI/362, G/TBT/N/KEN/1442, G/TBT/N/RWA/873, G/TBT/N/TZA/976, G/TBT/N/UGA/1778")</f>
        <v xml:space="preserve"> G/TBT/N/BDI/362, G/TBT/N/KEN/1442, G/TBT/N/RWA/873, G/TBT/N/TZA/976, G/TBT/N/UGA/1778</v>
      </c>
      <c r="E196" s="3" t="s">
        <v>74</v>
      </c>
      <c r="F196" s="5" t="s">
        <v>18</v>
      </c>
      <c r="G196" s="5" t="s">
        <v>19</v>
      </c>
      <c r="I196" s="3" t="s">
        <v>707</v>
      </c>
      <c r="J196" s="3" t="s">
        <v>708</v>
      </c>
      <c r="K196" s="3" t="s">
        <v>709</v>
      </c>
      <c r="L196" s="3" t="s">
        <v>710</v>
      </c>
      <c r="M196" s="3"/>
      <c r="N196" s="4">
        <v>45110</v>
      </c>
      <c r="O196" s="3" t="s">
        <v>25</v>
      </c>
      <c r="P196" s="5" t="s">
        <v>782</v>
      </c>
      <c r="Q196" s="3" t="str">
        <f>HYPERLINK("https://docs.wto.org/imrd/directdoc.asp?DDFDocuments/t/G/TBTN23/TZA945.DOCX", "https://docs.wto.org/imrd/directdoc.asp?DDFDocuments/t/G/TBTN23/TZA945.DOCX")</f>
        <v>https://docs.wto.org/imrd/directdoc.asp?DDFDocuments/t/G/TBTN23/TZA945.DOCX</v>
      </c>
      <c r="R196" s="3"/>
      <c r="S196" s="3"/>
    </row>
    <row r="197" spans="1:19" ht="100.05" customHeight="1">
      <c r="A197" s="5" t="s">
        <v>843</v>
      </c>
      <c r="B197" s="4">
        <v>45077</v>
      </c>
      <c r="C197" s="5" t="s">
        <v>20</v>
      </c>
      <c r="D197" s="3" t="str">
        <f>HYPERLINK("https://www.epingalert.org/en/Search?viewData= G/TBT/N/BDI/362, G/TBT/N/KEN/1442, G/TBT/N/RWA/873, G/TBT/N/TZA/976, G/TBT/N/UGA/1778"," G/TBT/N/BDI/362, G/TBT/N/KEN/1442, G/TBT/N/RWA/873, G/TBT/N/TZA/976, G/TBT/N/UGA/1778")</f>
        <v xml:space="preserve"> G/TBT/N/BDI/362, G/TBT/N/KEN/1442, G/TBT/N/RWA/873, G/TBT/N/TZA/976, G/TBT/N/UGA/1778</v>
      </c>
      <c r="E197" s="3" t="s">
        <v>29</v>
      </c>
      <c r="F197" s="5" t="s">
        <v>18</v>
      </c>
      <c r="G197" s="5" t="s">
        <v>19</v>
      </c>
      <c r="I197" s="3" t="s">
        <v>786</v>
      </c>
      <c r="J197" s="3" t="s">
        <v>708</v>
      </c>
      <c r="K197" s="3" t="s">
        <v>709</v>
      </c>
      <c r="L197" s="3" t="s">
        <v>710</v>
      </c>
      <c r="M197" s="3"/>
      <c r="N197" s="4">
        <v>45110</v>
      </c>
      <c r="O197" s="3" t="s">
        <v>25</v>
      </c>
      <c r="P197" s="5" t="s">
        <v>787</v>
      </c>
      <c r="Q197" s="3" t="str">
        <f>HYPERLINK("https://docs.wto.org/imrd/directdoc.asp?DDFDocuments/t/G/TBTN23/TZA949.DOCX", "https://docs.wto.org/imrd/directdoc.asp?DDFDocuments/t/G/TBTN23/TZA949.DOCX")</f>
        <v>https://docs.wto.org/imrd/directdoc.asp?DDFDocuments/t/G/TBTN23/TZA949.DOCX</v>
      </c>
      <c r="R197" s="3"/>
      <c r="S197" s="3"/>
    </row>
    <row r="198" spans="1:19" ht="100.05" customHeight="1">
      <c r="A198" s="5" t="s">
        <v>843</v>
      </c>
      <c r="B198" s="4">
        <v>45077</v>
      </c>
      <c r="C198" s="5" t="s">
        <v>20</v>
      </c>
      <c r="D198" s="3" t="str">
        <f>HYPERLINK("https://www.epingalert.org/en/Search?viewData= G/TBT/N/BDI/362, G/TBT/N/KEN/1442, G/TBT/N/RWA/873, G/TBT/N/TZA/976, G/TBT/N/UGA/1778"," G/TBT/N/BDI/362, G/TBT/N/KEN/1442, G/TBT/N/RWA/873, G/TBT/N/TZA/976, G/TBT/N/UGA/1778")</f>
        <v xml:space="preserve"> G/TBT/N/BDI/362, G/TBT/N/KEN/1442, G/TBT/N/RWA/873, G/TBT/N/TZA/976, G/TBT/N/UGA/1778</v>
      </c>
      <c r="E198" s="3" t="s">
        <v>44</v>
      </c>
      <c r="F198" s="5" t="s">
        <v>18</v>
      </c>
      <c r="G198" s="5" t="s">
        <v>19</v>
      </c>
      <c r="I198" s="3" t="s">
        <v>24</v>
      </c>
      <c r="J198" s="3" t="s">
        <v>759</v>
      </c>
      <c r="K198" s="3" t="s">
        <v>51</v>
      </c>
      <c r="L198" s="3" t="s">
        <v>52</v>
      </c>
      <c r="M198" s="3"/>
      <c r="N198" s="4">
        <v>45110</v>
      </c>
      <c r="O198" s="3" t="s">
        <v>25</v>
      </c>
      <c r="P198" s="5" t="s">
        <v>790</v>
      </c>
      <c r="Q198" s="3" t="str">
        <f>HYPERLINK("https://docs.wto.org/imrd/directdoc.asp?DDFDocuments/t/G/TBTN23/IDN155.DOCX", "https://docs.wto.org/imrd/directdoc.asp?DDFDocuments/t/G/TBTN23/IDN155.DOCX")</f>
        <v>https://docs.wto.org/imrd/directdoc.asp?DDFDocuments/t/G/TBTN23/IDN155.DOCX</v>
      </c>
      <c r="R198" s="3"/>
      <c r="S198" s="3"/>
    </row>
    <row r="199" spans="1:19" ht="100.05" customHeight="1">
      <c r="A199" s="5" t="s">
        <v>909</v>
      </c>
      <c r="B199" s="4">
        <v>45061</v>
      </c>
      <c r="C199" s="5" t="s">
        <v>470</v>
      </c>
      <c r="D199" s="3" t="str">
        <f>HYPERLINK("https://www.epingalert.org/en/Search?viewData= G/TBT/N/IND/262"," G/TBT/N/IND/262")</f>
        <v xml:space="preserve"> G/TBT/N/IND/262</v>
      </c>
      <c r="E199" s="3" t="s">
        <v>209</v>
      </c>
      <c r="F199" s="5" t="s">
        <v>468</v>
      </c>
      <c r="G199" s="5" t="s">
        <v>469</v>
      </c>
      <c r="I199" s="3" t="s">
        <v>795</v>
      </c>
      <c r="J199" s="3" t="s">
        <v>796</v>
      </c>
      <c r="K199" s="3" t="s">
        <v>797</v>
      </c>
      <c r="L199" s="3" t="s">
        <v>24</v>
      </c>
      <c r="M199" s="3"/>
      <c r="N199" s="4">
        <v>45110</v>
      </c>
      <c r="O199" s="3" t="s">
        <v>25</v>
      </c>
      <c r="P199" s="5" t="s">
        <v>798</v>
      </c>
      <c r="Q199" s="3" t="str">
        <f>HYPERLINK("https://docs.wto.org/imrd/directdoc.asp?DDFDocuments/t/G/TBTN23/GBR62.DOCX", "https://docs.wto.org/imrd/directdoc.asp?DDFDocuments/t/G/TBTN23/GBR62.DOCX")</f>
        <v>https://docs.wto.org/imrd/directdoc.asp?DDFDocuments/t/G/TBTN23/GBR62.DOCX</v>
      </c>
      <c r="R199" s="3"/>
      <c r="S199" s="3"/>
    </row>
    <row r="200" spans="1:19" ht="100.05" customHeight="1">
      <c r="A200" s="5" t="s">
        <v>884</v>
      </c>
      <c r="B200" s="4">
        <v>45070</v>
      </c>
      <c r="C200" s="5" t="s">
        <v>301</v>
      </c>
      <c r="D200" s="3" t="str">
        <f>HYPERLINK("https://www.epingalert.org/en/Search?viewData= G/TBT/N/KOR/1146"," G/TBT/N/KOR/1146")</f>
        <v xml:space="preserve"> G/TBT/N/KOR/1146</v>
      </c>
      <c r="E200" s="3" t="s">
        <v>288</v>
      </c>
      <c r="F200" s="5" t="s">
        <v>299</v>
      </c>
      <c r="G200" s="5" t="s">
        <v>300</v>
      </c>
      <c r="I200" s="3" t="s">
        <v>801</v>
      </c>
      <c r="J200" s="3" t="s">
        <v>802</v>
      </c>
      <c r="K200" s="3" t="s">
        <v>803</v>
      </c>
      <c r="L200" s="3" t="s">
        <v>24</v>
      </c>
      <c r="M200" s="3"/>
      <c r="N200" s="4">
        <v>45108</v>
      </c>
      <c r="O200" s="3" t="s">
        <v>25</v>
      </c>
      <c r="P200" s="5" t="s">
        <v>804</v>
      </c>
      <c r="Q200" s="3" t="str">
        <f>HYPERLINK("https://docs.wto.org/imrd/directdoc.asp?DDFDocuments/t/G/TBTN23/IND256.DOCX", "https://docs.wto.org/imrd/directdoc.asp?DDFDocuments/t/G/TBTN23/IND256.DOCX")</f>
        <v>https://docs.wto.org/imrd/directdoc.asp?DDFDocuments/t/G/TBTN23/IND256.DOCX</v>
      </c>
      <c r="R200" s="3" t="str">
        <f>HYPERLINK("https://docs.wto.org/imrd/directdoc.asp?DDFDocuments/u/G/TBTN23/IND256.DOCX", "https://docs.wto.org/imrd/directdoc.asp?DDFDocuments/u/G/TBTN23/IND256.DOCX")</f>
        <v>https://docs.wto.org/imrd/directdoc.asp?DDFDocuments/u/G/TBTN23/IND256.DOCX</v>
      </c>
      <c r="S200" s="3"/>
    </row>
    <row r="201" spans="1:19" ht="100.05" customHeight="1">
      <c r="A201" s="5" t="s">
        <v>884</v>
      </c>
      <c r="B201" s="4">
        <v>45070</v>
      </c>
      <c r="C201" s="5" t="s">
        <v>301</v>
      </c>
      <c r="D201" s="3" t="str">
        <f>HYPERLINK("https://www.epingalert.org/en/Search?viewData= G/TBT/N/KOR/1145"," G/TBT/N/KOR/1145")</f>
        <v xml:space="preserve"> G/TBT/N/KOR/1145</v>
      </c>
      <c r="E201" s="3" t="s">
        <v>288</v>
      </c>
      <c r="F201" s="5" t="s">
        <v>315</v>
      </c>
      <c r="G201" s="5" t="s">
        <v>316</v>
      </c>
      <c r="I201" s="3" t="s">
        <v>24</v>
      </c>
      <c r="J201" s="3" t="s">
        <v>808</v>
      </c>
      <c r="K201" s="3" t="s">
        <v>809</v>
      </c>
      <c r="L201" s="3" t="s">
        <v>24</v>
      </c>
      <c r="M201" s="3"/>
      <c r="N201" s="4">
        <v>45093</v>
      </c>
      <c r="O201" s="3" t="s">
        <v>25</v>
      </c>
      <c r="P201" s="5" t="s">
        <v>810</v>
      </c>
      <c r="Q201" s="3" t="str">
        <f>HYPERLINK("https://docs.wto.org/imrd/directdoc.asp?DDFDocuments/t/G/TBTN23/USA1987.DOCX", "https://docs.wto.org/imrd/directdoc.asp?DDFDocuments/t/G/TBTN23/USA1987.DOCX")</f>
        <v>https://docs.wto.org/imrd/directdoc.asp?DDFDocuments/t/G/TBTN23/USA1987.DOCX</v>
      </c>
      <c r="R201" s="3" t="str">
        <f>HYPERLINK("https://docs.wto.org/imrd/directdoc.asp?DDFDocuments/u/G/TBTN23/USA1987.DOCX", "https://docs.wto.org/imrd/directdoc.asp?DDFDocuments/u/G/TBTN23/USA1987.DOCX")</f>
        <v>https://docs.wto.org/imrd/directdoc.asp?DDFDocuments/u/G/TBTN23/USA1987.DOCX</v>
      </c>
      <c r="S201" s="3"/>
    </row>
    <row r="202" spans="1:19" ht="100.05" customHeight="1">
      <c r="A202" s="5" t="s">
        <v>882</v>
      </c>
      <c r="B202" s="4">
        <v>45070</v>
      </c>
      <c r="C202" s="5" t="s">
        <v>291</v>
      </c>
      <c r="D202" s="3" t="str">
        <f>HYPERLINK("https://www.epingalert.org/en/Search?viewData= G/TBT/N/KOR/1147"," G/TBT/N/KOR/1147")</f>
        <v xml:space="preserve"> G/TBT/N/KOR/1147</v>
      </c>
      <c r="E202" s="3" t="s">
        <v>288</v>
      </c>
      <c r="F202" s="5" t="s">
        <v>289</v>
      </c>
      <c r="G202" s="5" t="s">
        <v>290</v>
      </c>
      <c r="I202" s="3" t="s">
        <v>24</v>
      </c>
      <c r="J202" s="3" t="s">
        <v>814</v>
      </c>
      <c r="K202" s="3" t="s">
        <v>803</v>
      </c>
      <c r="L202" s="3" t="s">
        <v>24</v>
      </c>
      <c r="M202" s="3"/>
      <c r="N202" s="4">
        <v>45108</v>
      </c>
      <c r="O202" s="3" t="s">
        <v>25</v>
      </c>
      <c r="P202" s="5" t="s">
        <v>815</v>
      </c>
      <c r="Q202" s="3" t="str">
        <f>HYPERLINK("https://docs.wto.org/imrd/directdoc.asp?DDFDocuments/t/G/TBTN23/IND257.DOCX", "https://docs.wto.org/imrd/directdoc.asp?DDFDocuments/t/G/TBTN23/IND257.DOCX")</f>
        <v>https://docs.wto.org/imrd/directdoc.asp?DDFDocuments/t/G/TBTN23/IND257.DOCX</v>
      </c>
      <c r="R202" s="3" t="str">
        <f>HYPERLINK("https://docs.wto.org/imrd/directdoc.asp?DDFDocuments/u/G/TBTN23/IND257.DOCX", "https://docs.wto.org/imrd/directdoc.asp?DDFDocuments/u/G/TBTN23/IND257.DOCX")</f>
        <v>https://docs.wto.org/imrd/directdoc.asp?DDFDocuments/u/G/TBTN23/IND257.DOCX</v>
      </c>
      <c r="S202" s="3"/>
    </row>
    <row r="203" spans="1:19" ht="100.05" customHeight="1">
      <c r="A203" s="5" t="s">
        <v>871</v>
      </c>
      <c r="B203" s="4">
        <v>45072</v>
      </c>
      <c r="C203" s="5" t="s">
        <v>231</v>
      </c>
      <c r="D203" s="3" t="str">
        <f>HYPERLINK("https://www.epingalert.org/en/Search?viewData= G/TBT/N/EU/983"," G/TBT/N/EU/983")</f>
        <v xml:space="preserve"> G/TBT/N/EU/983</v>
      </c>
      <c r="E203" s="3" t="s">
        <v>119</v>
      </c>
      <c r="F203" s="5" t="s">
        <v>229</v>
      </c>
      <c r="G203" s="5" t="s">
        <v>230</v>
      </c>
      <c r="I203" s="3" t="s">
        <v>819</v>
      </c>
      <c r="J203" s="3" t="s">
        <v>820</v>
      </c>
      <c r="K203" s="3" t="s">
        <v>803</v>
      </c>
      <c r="L203" s="3" t="s">
        <v>24</v>
      </c>
      <c r="M203" s="3"/>
      <c r="N203" s="4">
        <v>45108</v>
      </c>
      <c r="O203" s="3" t="s">
        <v>25</v>
      </c>
      <c r="P203" s="5" t="s">
        <v>821</v>
      </c>
      <c r="Q203" s="3" t="str">
        <f>HYPERLINK("https://docs.wto.org/imrd/directdoc.asp?DDFDocuments/t/G/TBTN23/IND255.DOCX", "https://docs.wto.org/imrd/directdoc.asp?DDFDocuments/t/G/TBTN23/IND255.DOCX")</f>
        <v>https://docs.wto.org/imrd/directdoc.asp?DDFDocuments/t/G/TBTN23/IND255.DOCX</v>
      </c>
      <c r="R203" s="3" t="str">
        <f>HYPERLINK("https://docs.wto.org/imrd/directdoc.asp?DDFDocuments/u/G/TBTN23/IND255.DOCX", "https://docs.wto.org/imrd/directdoc.asp?DDFDocuments/u/G/TBTN23/IND255.DOCX")</f>
        <v>https://docs.wto.org/imrd/directdoc.asp?DDFDocuments/u/G/TBTN23/IND255.DOCX</v>
      </c>
      <c r="S203" s="3"/>
    </row>
    <row r="204" spans="1:19" ht="100.05" customHeight="1">
      <c r="A204" s="5" t="s">
        <v>880</v>
      </c>
      <c r="B204" s="4">
        <v>45071</v>
      </c>
      <c r="C204" s="5" t="s">
        <v>279</v>
      </c>
      <c r="D204" s="3" t="str">
        <f>HYPERLINK("https://www.epingalert.org/en/Search?viewData= G/TBT/N/USA/2004"," G/TBT/N/USA/2004")</f>
        <v xml:space="preserve"> G/TBT/N/USA/2004</v>
      </c>
      <c r="E204" s="3" t="s">
        <v>196</v>
      </c>
      <c r="F204" s="5" t="s">
        <v>277</v>
      </c>
      <c r="G204" s="5" t="s">
        <v>278</v>
      </c>
      <c r="I204" s="3" t="s">
        <v>825</v>
      </c>
      <c r="J204" s="3" t="s">
        <v>769</v>
      </c>
      <c r="K204" s="3" t="s">
        <v>281</v>
      </c>
      <c r="L204" s="3" t="s">
        <v>85</v>
      </c>
      <c r="M204" s="3"/>
      <c r="N204" s="4">
        <v>45108</v>
      </c>
      <c r="O204" s="3" t="s">
        <v>25</v>
      </c>
      <c r="P204" s="3"/>
      <c r="Q204" s="3" t="str">
        <f>HYPERLINK("https://docs.wto.org/imrd/directdoc.asp?DDFDocuments/t/G/TBTN23/NZL123.DOCX", "https://docs.wto.org/imrd/directdoc.asp?DDFDocuments/t/G/TBTN23/NZL123.DOCX")</f>
        <v>https://docs.wto.org/imrd/directdoc.asp?DDFDocuments/t/G/TBTN23/NZL123.DOCX</v>
      </c>
      <c r="R204" s="3" t="str">
        <f>HYPERLINK("https://docs.wto.org/imrd/directdoc.asp?DDFDocuments/u/G/TBTN23/NZL123.DOCX", "https://docs.wto.org/imrd/directdoc.asp?DDFDocuments/u/G/TBTN23/NZL123.DOCX")</f>
        <v>https://docs.wto.org/imrd/directdoc.asp?DDFDocuments/u/G/TBTN23/NZL123.DOCX</v>
      </c>
      <c r="S204" s="3"/>
    </row>
    <row r="205" spans="1:19" ht="100.05" customHeight="1">
      <c r="A205" s="5" t="s">
        <v>861</v>
      </c>
      <c r="B205" s="4">
        <v>45077</v>
      </c>
      <c r="C205" s="5" t="s">
        <v>132</v>
      </c>
      <c r="D205" s="3" t="str">
        <f>HYPERLINK("https://www.epingalert.org/en/Search?viewData= G/TBT/N/RUS/142"," G/TBT/N/RUS/142")</f>
        <v xml:space="preserve"> G/TBT/N/RUS/142</v>
      </c>
      <c r="E205" s="3" t="s">
        <v>47</v>
      </c>
      <c r="F205" s="5" t="s">
        <v>130</v>
      </c>
      <c r="G205" s="5" t="s">
        <v>131</v>
      </c>
      <c r="I205" s="3" t="s">
        <v>24</v>
      </c>
      <c r="J205" s="3" t="s">
        <v>829</v>
      </c>
      <c r="K205" s="3" t="s">
        <v>138</v>
      </c>
      <c r="L205" s="3" t="s">
        <v>24</v>
      </c>
      <c r="M205" s="3"/>
      <c r="N205" s="4">
        <v>45072</v>
      </c>
      <c r="O205" s="3" t="s">
        <v>25</v>
      </c>
      <c r="P205" s="5" t="s">
        <v>830</v>
      </c>
      <c r="Q205" s="3" t="str">
        <f>HYPERLINK("https://docs.wto.org/imrd/directdoc.asp?DDFDocuments/t/G/TBTN23/USA1986.DOCX", "https://docs.wto.org/imrd/directdoc.asp?DDFDocuments/t/G/TBTN23/USA1986.DOCX")</f>
        <v>https://docs.wto.org/imrd/directdoc.asp?DDFDocuments/t/G/TBTN23/USA1986.DOCX</v>
      </c>
      <c r="R205" s="3" t="str">
        <f>HYPERLINK("https://docs.wto.org/imrd/directdoc.asp?DDFDocuments/u/G/TBTN23/USA1986.DOCX", "https://docs.wto.org/imrd/directdoc.asp?DDFDocuments/u/G/TBTN23/USA1986.DOCX")</f>
        <v>https://docs.wto.org/imrd/directdoc.asp?DDFDocuments/u/G/TBTN23/USA1986.DOCX</v>
      </c>
      <c r="S205" s="3"/>
    </row>
    <row r="206" spans="1:19" ht="100.05" customHeight="1">
      <c r="A206" s="5" t="s">
        <v>931</v>
      </c>
      <c r="B206" s="4">
        <v>45051</v>
      </c>
      <c r="C206" s="5" t="s">
        <v>608</v>
      </c>
      <c r="D206" s="3" t="str">
        <f>HYPERLINK("https://www.epingalert.org/en/Search?viewData= G/TBT/N/ARM/93"," G/TBT/N/ARM/93")</f>
        <v xml:space="preserve"> G/TBT/N/ARM/93</v>
      </c>
      <c r="E206" s="3" t="s">
        <v>605</v>
      </c>
      <c r="F206" s="5" t="s">
        <v>606</v>
      </c>
      <c r="G206" s="5" t="s">
        <v>607</v>
      </c>
      <c r="I206" s="3" t="s">
        <v>834</v>
      </c>
      <c r="J206" s="3" t="s">
        <v>835</v>
      </c>
      <c r="K206" s="3" t="s">
        <v>836</v>
      </c>
      <c r="L206" s="3" t="s">
        <v>24</v>
      </c>
      <c r="M206" s="3"/>
      <c r="N206" s="4">
        <v>45107</v>
      </c>
      <c r="O206" s="3" t="s">
        <v>25</v>
      </c>
      <c r="P206" s="5" t="s">
        <v>837</v>
      </c>
      <c r="Q206" s="3" t="str">
        <f>HYPERLINK("https://docs.wto.org/imrd/directdoc.asp?DDFDocuments/t/G/TBTN23/GHA49.DOCX", "https://docs.wto.org/imrd/directdoc.asp?DDFDocuments/t/G/TBTN23/GHA49.DOCX")</f>
        <v>https://docs.wto.org/imrd/directdoc.asp?DDFDocuments/t/G/TBTN23/GHA49.DOCX</v>
      </c>
      <c r="R206" s="3" t="str">
        <f>HYPERLINK("https://docs.wto.org/imrd/directdoc.asp?DDFDocuments/u/G/TBTN23/GHA49.DOCX", "https://docs.wto.org/imrd/directdoc.asp?DDFDocuments/u/G/TBTN23/GHA49.DOCX")</f>
        <v>https://docs.wto.org/imrd/directdoc.asp?DDFDocuments/u/G/TBTN23/GHA49.DOCX</v>
      </c>
      <c r="S206" s="3"/>
    </row>
    <row r="207" spans="1:19" ht="100.05" customHeight="1">
      <c r="A207" s="5" t="s">
        <v>916</v>
      </c>
      <c r="B207" s="4">
        <v>45057</v>
      </c>
      <c r="C207" s="5" t="s">
        <v>519</v>
      </c>
      <c r="D207" s="3" t="str">
        <f>HYPERLINK("https://www.epingalert.org/en/Search?viewData= G/TBT/N/EGY/353"," G/TBT/N/EGY/353")</f>
        <v xml:space="preserve"> G/TBT/N/EGY/353</v>
      </c>
      <c r="E207" s="3" t="s">
        <v>516</v>
      </c>
      <c r="F207" s="5" t="s">
        <v>517</v>
      </c>
      <c r="G207" s="5" t="s">
        <v>518</v>
      </c>
      <c r="I207" s="3" t="s">
        <v>834</v>
      </c>
      <c r="J207" s="3" t="s">
        <v>835</v>
      </c>
      <c r="K207" s="3" t="s">
        <v>836</v>
      </c>
      <c r="L207" s="3" t="s">
        <v>24</v>
      </c>
      <c r="M207" s="3"/>
      <c r="N207" s="4">
        <v>45107</v>
      </c>
      <c r="O207" s="3" t="s">
        <v>25</v>
      </c>
      <c r="P207" s="5" t="s">
        <v>840</v>
      </c>
      <c r="Q207" s="3" t="str">
        <f>HYPERLINK("https://docs.wto.org/imrd/directdoc.asp?DDFDocuments/t/G/TBTN23/GHA50.DOCX", "https://docs.wto.org/imrd/directdoc.asp?DDFDocuments/t/G/TBTN23/GHA50.DOCX")</f>
        <v>https://docs.wto.org/imrd/directdoc.asp?DDFDocuments/t/G/TBTN23/GHA50.DOCX</v>
      </c>
      <c r="R207" s="3" t="str">
        <f>HYPERLINK("https://docs.wto.org/imrd/directdoc.asp?DDFDocuments/u/G/TBTN23/GHA50.DOCX", "https://docs.wto.org/imrd/directdoc.asp?DDFDocuments/u/G/TBTN23/GHA50.DOCX")</f>
        <v>https://docs.wto.org/imrd/directdoc.asp?DDFDocuments/u/G/TBTN23/GHA50.DOCX</v>
      </c>
      <c r="S207" s="3"/>
    </row>
    <row r="208" spans="1:19" ht="100.05" customHeight="1">
      <c r="A208" s="5" t="s">
        <v>860</v>
      </c>
      <c r="B208" s="4">
        <v>45077</v>
      </c>
      <c r="C208" s="5" t="s">
        <v>127</v>
      </c>
      <c r="D208" s="3" t="str">
        <f>HYPERLINK("https://www.epingalert.org/en/Search?viewData= G/TBT/N/RUS/141"," G/TBT/N/RUS/141")</f>
        <v xml:space="preserve"> G/TBT/N/RUS/141</v>
      </c>
      <c r="E208" s="3" t="s">
        <v>47</v>
      </c>
      <c r="F208" s="5" t="s">
        <v>125</v>
      </c>
      <c r="G208" s="5" t="s">
        <v>126</v>
      </c>
      <c r="I208" s="3" t="s">
        <v>834</v>
      </c>
      <c r="J208" s="3" t="s">
        <v>835</v>
      </c>
      <c r="K208" s="3" t="s">
        <v>836</v>
      </c>
      <c r="L208" s="3" t="s">
        <v>24</v>
      </c>
      <c r="M208" s="3"/>
      <c r="N208" s="4">
        <v>45107</v>
      </c>
      <c r="O208" s="3" t="s">
        <v>25</v>
      </c>
      <c r="P208" s="5" t="s">
        <v>842</v>
      </c>
      <c r="Q208" s="3" t="str">
        <f>HYPERLINK("https://docs.wto.org/imrd/directdoc.asp?DDFDocuments/t/G/TBTN23/GHA51.DOCX", "https://docs.wto.org/imrd/directdoc.asp?DDFDocuments/t/G/TBTN23/GHA51.DOCX")</f>
        <v>https://docs.wto.org/imrd/directdoc.asp?DDFDocuments/t/G/TBTN23/GHA51.DOCX</v>
      </c>
      <c r="R208" s="3" t="str">
        <f>HYPERLINK("https://docs.wto.org/imrd/directdoc.asp?DDFDocuments/u/G/TBTN23/GHA51.DOCX", "https://docs.wto.org/imrd/directdoc.asp?DDFDocuments/u/G/TBTN23/GHA51.DOCX")</f>
        <v>https://docs.wto.org/imrd/directdoc.asp?DDFDocuments/u/G/TBTN23/GHA51.DOCX</v>
      </c>
      <c r="S208" s="3"/>
    </row>
  </sheetData>
  <sortState xmlns:xlrd2="http://schemas.microsoft.com/office/spreadsheetml/2017/richdata2" ref="A2:G208">
    <sortCondition ref="A2:A20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2023-06-01T08:12:13Z</dcterms:created>
  <dcterms:modified xsi:type="dcterms:W3CDTF">2023-06-02T08:30:07Z</dcterms:modified>
</cp:coreProperties>
</file>