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O:\Kundecentret\Information\Overvågning - vedligeholdelse\Notifikationer\Arkiv 2026\"/>
    </mc:Choice>
  </mc:AlternateContent>
  <xr:revisionPtr revIDLastSave="0" documentId="8_{EA12DC0D-7626-4A68-BB95-06F54943BA9E}" xr6:coauthVersionLast="47" xr6:coauthVersionMax="47" xr10:uidLastSave="{00000000-0000-0000-0000-000000000000}"/>
  <bookViews>
    <workbookView xWindow="-120" yWindow="-120" windowWidth="29040" windowHeight="15720" xr2:uid="{00000000-000D-0000-FFFF-FFFF00000000}"/>
  </bookViews>
  <sheets>
    <sheet name="Notificatio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01" i="1" l="1"/>
  <c r="T201" i="1"/>
  <c r="S201" i="1"/>
  <c r="D201" i="1"/>
  <c r="U200" i="1"/>
  <c r="T200" i="1"/>
  <c r="S200" i="1"/>
  <c r="D200" i="1"/>
  <c r="U199" i="1"/>
  <c r="T199" i="1"/>
  <c r="S199" i="1"/>
  <c r="D199" i="1"/>
  <c r="U198" i="1"/>
  <c r="T198" i="1"/>
  <c r="S198" i="1"/>
  <c r="D198" i="1"/>
  <c r="U197" i="1"/>
  <c r="T197" i="1"/>
  <c r="S197" i="1"/>
  <c r="D197" i="1"/>
  <c r="U196" i="1"/>
  <c r="T196" i="1"/>
  <c r="S196" i="1"/>
  <c r="D196" i="1"/>
  <c r="U195" i="1"/>
  <c r="T195" i="1"/>
  <c r="S195" i="1"/>
  <c r="D195" i="1"/>
  <c r="U194" i="1"/>
  <c r="T194" i="1"/>
  <c r="S194" i="1"/>
  <c r="D194" i="1"/>
  <c r="U193" i="1"/>
  <c r="T193" i="1"/>
  <c r="S193" i="1"/>
  <c r="D193" i="1"/>
  <c r="U192" i="1"/>
  <c r="T192" i="1"/>
  <c r="S192" i="1"/>
  <c r="D192" i="1"/>
  <c r="U191" i="1"/>
  <c r="T191" i="1"/>
  <c r="S191" i="1"/>
  <c r="D191" i="1"/>
  <c r="U190" i="1"/>
  <c r="T190" i="1"/>
  <c r="S190" i="1"/>
  <c r="D190" i="1"/>
  <c r="U189" i="1"/>
  <c r="T189" i="1"/>
  <c r="S189" i="1"/>
  <c r="D189" i="1"/>
  <c r="U188" i="1"/>
  <c r="T188" i="1"/>
  <c r="S188" i="1"/>
  <c r="D188" i="1"/>
  <c r="U187" i="1"/>
  <c r="T187" i="1"/>
  <c r="S187" i="1"/>
  <c r="D187" i="1"/>
  <c r="U186" i="1"/>
  <c r="T186" i="1"/>
  <c r="S186" i="1"/>
  <c r="D186" i="1"/>
  <c r="U185" i="1"/>
  <c r="T185" i="1"/>
  <c r="S185" i="1"/>
  <c r="D185" i="1"/>
  <c r="U184" i="1"/>
  <c r="T184" i="1"/>
  <c r="S184" i="1"/>
  <c r="D184" i="1"/>
  <c r="U183" i="1"/>
  <c r="T183" i="1"/>
  <c r="S183" i="1"/>
  <c r="D183" i="1"/>
  <c r="U182" i="1"/>
  <c r="T182" i="1"/>
  <c r="S182" i="1"/>
  <c r="D182" i="1"/>
  <c r="U181" i="1"/>
  <c r="T181" i="1"/>
  <c r="S181" i="1"/>
  <c r="D181" i="1"/>
  <c r="U180" i="1"/>
  <c r="T180" i="1"/>
  <c r="S180" i="1"/>
  <c r="D180" i="1"/>
  <c r="U179" i="1"/>
  <c r="T179" i="1"/>
  <c r="S179" i="1"/>
  <c r="D179" i="1"/>
  <c r="U178" i="1"/>
  <c r="T178" i="1"/>
  <c r="S178" i="1"/>
  <c r="D178" i="1"/>
  <c r="U177" i="1"/>
  <c r="T177" i="1"/>
  <c r="S177" i="1"/>
  <c r="D177" i="1"/>
  <c r="U176" i="1"/>
  <c r="T176" i="1"/>
  <c r="S176" i="1"/>
  <c r="D176" i="1"/>
  <c r="U175" i="1"/>
  <c r="T175" i="1"/>
  <c r="S175" i="1"/>
  <c r="D175" i="1"/>
  <c r="U174" i="1"/>
  <c r="T174" i="1"/>
  <c r="S174" i="1"/>
  <c r="D174" i="1"/>
  <c r="U173" i="1"/>
  <c r="T173" i="1"/>
  <c r="S173" i="1"/>
  <c r="D173" i="1"/>
  <c r="U172" i="1"/>
  <c r="T172" i="1"/>
  <c r="S172" i="1"/>
  <c r="D172" i="1"/>
  <c r="U171" i="1"/>
  <c r="T171" i="1"/>
  <c r="S171" i="1"/>
  <c r="D171" i="1"/>
  <c r="U170" i="1"/>
  <c r="T170" i="1"/>
  <c r="S170" i="1"/>
  <c r="D170" i="1"/>
  <c r="U169" i="1"/>
  <c r="T169" i="1"/>
  <c r="S169" i="1"/>
  <c r="D169" i="1"/>
  <c r="U168" i="1"/>
  <c r="T168" i="1"/>
  <c r="S168" i="1"/>
  <c r="D168" i="1"/>
  <c r="U167" i="1"/>
  <c r="T167" i="1"/>
  <c r="S167" i="1"/>
  <c r="D167" i="1"/>
  <c r="U166" i="1"/>
  <c r="T166" i="1"/>
  <c r="S166" i="1"/>
  <c r="D166" i="1"/>
  <c r="U165" i="1"/>
  <c r="T165" i="1"/>
  <c r="S165" i="1"/>
  <c r="D165" i="1"/>
  <c r="U164" i="1"/>
  <c r="T164" i="1"/>
  <c r="S164" i="1"/>
  <c r="D164" i="1"/>
  <c r="U163" i="1"/>
  <c r="T163" i="1"/>
  <c r="S163" i="1"/>
  <c r="D163" i="1"/>
  <c r="U162" i="1"/>
  <c r="T162" i="1"/>
  <c r="S162" i="1"/>
  <c r="D162" i="1"/>
  <c r="U161" i="1"/>
  <c r="T161" i="1"/>
  <c r="S161" i="1"/>
  <c r="D161" i="1"/>
  <c r="U160" i="1"/>
  <c r="T160" i="1"/>
  <c r="S160" i="1"/>
  <c r="D160" i="1"/>
  <c r="U159" i="1"/>
  <c r="T159" i="1"/>
  <c r="S159" i="1"/>
  <c r="D159" i="1"/>
  <c r="U158" i="1"/>
  <c r="T158" i="1"/>
  <c r="S158" i="1"/>
  <c r="D158" i="1"/>
  <c r="U157" i="1"/>
  <c r="T157" i="1"/>
  <c r="S157" i="1"/>
  <c r="D157" i="1"/>
  <c r="U156" i="1"/>
  <c r="T156" i="1"/>
  <c r="S156" i="1"/>
  <c r="D156" i="1"/>
  <c r="U155" i="1"/>
  <c r="T155" i="1"/>
  <c r="S155" i="1"/>
  <c r="D155" i="1"/>
  <c r="U154" i="1"/>
  <c r="T154" i="1"/>
  <c r="S154" i="1"/>
  <c r="D154" i="1"/>
  <c r="U153" i="1"/>
  <c r="T153" i="1"/>
  <c r="S153" i="1"/>
  <c r="D153" i="1"/>
  <c r="U152" i="1"/>
  <c r="T152" i="1"/>
  <c r="S152" i="1"/>
  <c r="D152" i="1"/>
  <c r="U151" i="1"/>
  <c r="T151" i="1"/>
  <c r="S151" i="1"/>
  <c r="D151" i="1"/>
  <c r="U150" i="1"/>
  <c r="T150" i="1"/>
  <c r="S150" i="1"/>
  <c r="D150" i="1"/>
  <c r="U149" i="1"/>
  <c r="T149" i="1"/>
  <c r="S149" i="1"/>
  <c r="D149" i="1"/>
  <c r="U148" i="1"/>
  <c r="T148" i="1"/>
  <c r="S148" i="1"/>
  <c r="D148" i="1"/>
  <c r="U147" i="1"/>
  <c r="T147" i="1"/>
  <c r="S147" i="1"/>
  <c r="D147" i="1"/>
  <c r="U146" i="1"/>
  <c r="T146" i="1"/>
  <c r="S146" i="1"/>
  <c r="D146" i="1"/>
  <c r="U145" i="1"/>
  <c r="T145" i="1"/>
  <c r="S145" i="1"/>
  <c r="D145" i="1"/>
  <c r="U144" i="1"/>
  <c r="T144" i="1"/>
  <c r="S144" i="1"/>
  <c r="D144" i="1"/>
  <c r="U143" i="1"/>
  <c r="T143" i="1"/>
  <c r="S143" i="1"/>
  <c r="D143" i="1"/>
  <c r="U142" i="1"/>
  <c r="T142" i="1"/>
  <c r="S142" i="1"/>
  <c r="D142" i="1"/>
  <c r="U141" i="1"/>
  <c r="T141" i="1"/>
  <c r="S141" i="1"/>
  <c r="D141" i="1"/>
  <c r="U140" i="1"/>
  <c r="T140" i="1"/>
  <c r="S140" i="1"/>
  <c r="D140" i="1"/>
  <c r="U139" i="1"/>
  <c r="T139" i="1"/>
  <c r="S139" i="1"/>
  <c r="D139" i="1"/>
  <c r="U138" i="1"/>
  <c r="T138" i="1"/>
  <c r="S138" i="1"/>
  <c r="D138" i="1"/>
  <c r="U137" i="1"/>
  <c r="T137" i="1"/>
  <c r="S137" i="1"/>
  <c r="D137" i="1"/>
  <c r="U136" i="1"/>
  <c r="T136" i="1"/>
  <c r="S136" i="1"/>
  <c r="D136" i="1"/>
  <c r="U135" i="1"/>
  <c r="T135" i="1"/>
  <c r="S135" i="1"/>
  <c r="D135" i="1"/>
  <c r="U134" i="1"/>
  <c r="T134" i="1"/>
  <c r="S134" i="1"/>
  <c r="D134" i="1"/>
  <c r="U133" i="1"/>
  <c r="T133" i="1"/>
  <c r="S133" i="1"/>
  <c r="D133" i="1"/>
  <c r="U132" i="1"/>
  <c r="T132" i="1"/>
  <c r="S132" i="1"/>
  <c r="D132" i="1"/>
  <c r="U131" i="1"/>
  <c r="T131" i="1"/>
  <c r="S131" i="1"/>
  <c r="D131" i="1"/>
  <c r="U130" i="1"/>
  <c r="T130" i="1"/>
  <c r="S130" i="1"/>
  <c r="D130" i="1"/>
  <c r="U129" i="1"/>
  <c r="T129" i="1"/>
  <c r="S129" i="1"/>
  <c r="D129" i="1"/>
  <c r="U128" i="1"/>
  <c r="T128" i="1"/>
  <c r="S128" i="1"/>
  <c r="D128" i="1"/>
  <c r="U127" i="1"/>
  <c r="T127" i="1"/>
  <c r="S127" i="1"/>
  <c r="D127" i="1"/>
  <c r="U126" i="1"/>
  <c r="T126" i="1"/>
  <c r="S126" i="1"/>
  <c r="D126" i="1"/>
  <c r="U125" i="1"/>
  <c r="T125" i="1"/>
  <c r="S125" i="1"/>
  <c r="D125" i="1"/>
  <c r="U124" i="1"/>
  <c r="T124" i="1"/>
  <c r="S124" i="1"/>
  <c r="D124" i="1"/>
  <c r="U123" i="1"/>
  <c r="T123" i="1"/>
  <c r="S123" i="1"/>
  <c r="D123" i="1"/>
  <c r="U122" i="1"/>
  <c r="T122" i="1"/>
  <c r="S122" i="1"/>
  <c r="D122" i="1"/>
  <c r="U121" i="1"/>
  <c r="T121" i="1"/>
  <c r="S121" i="1"/>
  <c r="D121" i="1"/>
  <c r="U120" i="1"/>
  <c r="T120" i="1"/>
  <c r="S120" i="1"/>
  <c r="D120" i="1"/>
  <c r="U119" i="1"/>
  <c r="T119" i="1"/>
  <c r="S119" i="1"/>
  <c r="D119" i="1"/>
  <c r="U118" i="1"/>
  <c r="T118" i="1"/>
  <c r="S118" i="1"/>
  <c r="D118" i="1"/>
  <c r="U117" i="1"/>
  <c r="T117" i="1"/>
  <c r="S117" i="1"/>
  <c r="D117" i="1"/>
  <c r="U116" i="1"/>
  <c r="T116" i="1"/>
  <c r="S116" i="1"/>
  <c r="D116" i="1"/>
  <c r="U115" i="1"/>
  <c r="T115" i="1"/>
  <c r="S115" i="1"/>
  <c r="D115" i="1"/>
  <c r="U114" i="1"/>
  <c r="T114" i="1"/>
  <c r="S114" i="1"/>
  <c r="D114" i="1"/>
  <c r="U113" i="1"/>
  <c r="T113" i="1"/>
  <c r="S113" i="1"/>
  <c r="D113" i="1"/>
  <c r="U112" i="1"/>
  <c r="T112" i="1"/>
  <c r="S112" i="1"/>
  <c r="D112" i="1"/>
  <c r="U111" i="1"/>
  <c r="T111" i="1"/>
  <c r="S111" i="1"/>
  <c r="D111" i="1"/>
  <c r="U110" i="1"/>
  <c r="T110" i="1"/>
  <c r="S110" i="1"/>
  <c r="D110" i="1"/>
  <c r="U109" i="1"/>
  <c r="T109" i="1"/>
  <c r="S109" i="1"/>
  <c r="D109" i="1"/>
  <c r="U108" i="1"/>
  <c r="T108" i="1"/>
  <c r="S108" i="1"/>
  <c r="D108" i="1"/>
  <c r="U107" i="1"/>
  <c r="T107" i="1"/>
  <c r="S107" i="1"/>
  <c r="D107" i="1"/>
  <c r="U106" i="1"/>
  <c r="T106" i="1"/>
  <c r="S106" i="1"/>
  <c r="D106" i="1"/>
  <c r="U105" i="1"/>
  <c r="T105" i="1"/>
  <c r="S105" i="1"/>
  <c r="D105" i="1"/>
  <c r="U104" i="1"/>
  <c r="T104" i="1"/>
  <c r="S104" i="1"/>
  <c r="D104" i="1"/>
  <c r="U103" i="1"/>
  <c r="T103" i="1"/>
  <c r="S103" i="1"/>
  <c r="D103" i="1"/>
  <c r="U102" i="1"/>
  <c r="T102" i="1"/>
  <c r="S102" i="1"/>
  <c r="D102" i="1"/>
  <c r="U101" i="1"/>
  <c r="T101" i="1"/>
  <c r="S101" i="1"/>
  <c r="D101" i="1"/>
  <c r="U100" i="1"/>
  <c r="T100" i="1"/>
  <c r="S100" i="1"/>
  <c r="D100" i="1"/>
  <c r="U99" i="1"/>
  <c r="T99" i="1"/>
  <c r="S99" i="1"/>
  <c r="D99" i="1"/>
  <c r="U98" i="1"/>
  <c r="T98" i="1"/>
  <c r="S98" i="1"/>
  <c r="D98" i="1"/>
  <c r="U97" i="1"/>
  <c r="T97" i="1"/>
  <c r="S97" i="1"/>
  <c r="D97" i="1"/>
  <c r="U96" i="1"/>
  <c r="T96" i="1"/>
  <c r="S96" i="1"/>
  <c r="D96" i="1"/>
  <c r="U95" i="1"/>
  <c r="T95" i="1"/>
  <c r="S95" i="1"/>
  <c r="D95" i="1"/>
  <c r="U94" i="1"/>
  <c r="T94" i="1"/>
  <c r="S94" i="1"/>
  <c r="D94" i="1"/>
  <c r="U93" i="1"/>
  <c r="T93" i="1"/>
  <c r="S93" i="1"/>
  <c r="D93" i="1"/>
  <c r="U92" i="1"/>
  <c r="T92" i="1"/>
  <c r="S92" i="1"/>
  <c r="D92" i="1"/>
  <c r="U91" i="1"/>
  <c r="T91" i="1"/>
  <c r="S91" i="1"/>
  <c r="D91" i="1"/>
  <c r="U90" i="1"/>
  <c r="T90" i="1"/>
  <c r="S90" i="1"/>
  <c r="D90" i="1"/>
  <c r="U89" i="1"/>
  <c r="T89" i="1"/>
  <c r="S89" i="1"/>
  <c r="D89" i="1"/>
  <c r="U88" i="1"/>
  <c r="T88" i="1"/>
  <c r="S88" i="1"/>
  <c r="D88" i="1"/>
  <c r="U87" i="1"/>
  <c r="T87" i="1"/>
  <c r="S87" i="1"/>
  <c r="D87" i="1"/>
  <c r="U86" i="1"/>
  <c r="T86" i="1"/>
  <c r="S86" i="1"/>
  <c r="D86" i="1"/>
  <c r="U85" i="1"/>
  <c r="T85" i="1"/>
  <c r="S85" i="1"/>
  <c r="D85" i="1"/>
  <c r="U84" i="1"/>
  <c r="T84" i="1"/>
  <c r="S84" i="1"/>
  <c r="D84" i="1"/>
  <c r="U83" i="1"/>
  <c r="T83" i="1"/>
  <c r="S83" i="1"/>
  <c r="D83" i="1"/>
  <c r="U82" i="1"/>
  <c r="T82" i="1"/>
  <c r="S82" i="1"/>
  <c r="D82" i="1"/>
  <c r="U81" i="1"/>
  <c r="T81" i="1"/>
  <c r="S81" i="1"/>
  <c r="D81" i="1"/>
  <c r="U80" i="1"/>
  <c r="T80" i="1"/>
  <c r="S80" i="1"/>
  <c r="D80" i="1"/>
  <c r="U79" i="1"/>
  <c r="T79" i="1"/>
  <c r="S79" i="1"/>
  <c r="D79" i="1"/>
  <c r="U78" i="1"/>
  <c r="T78" i="1"/>
  <c r="S78" i="1"/>
  <c r="D78" i="1"/>
  <c r="U77" i="1"/>
  <c r="T77" i="1"/>
  <c r="S77" i="1"/>
  <c r="D77" i="1"/>
  <c r="U76" i="1"/>
  <c r="T76" i="1"/>
  <c r="S76" i="1"/>
  <c r="D76" i="1"/>
  <c r="U75" i="1"/>
  <c r="T75" i="1"/>
  <c r="S75" i="1"/>
  <c r="D75" i="1"/>
  <c r="U74" i="1"/>
  <c r="T74" i="1"/>
  <c r="S74" i="1"/>
  <c r="D74" i="1"/>
  <c r="U73" i="1"/>
  <c r="T73" i="1"/>
  <c r="S73" i="1"/>
  <c r="D73" i="1"/>
  <c r="U72" i="1"/>
  <c r="T72" i="1"/>
  <c r="S72" i="1"/>
  <c r="D72" i="1"/>
  <c r="U71" i="1"/>
  <c r="T71" i="1"/>
  <c r="S71" i="1"/>
  <c r="D71" i="1"/>
  <c r="U70" i="1"/>
  <c r="T70" i="1"/>
  <c r="S70" i="1"/>
  <c r="D70" i="1"/>
  <c r="U69" i="1"/>
  <c r="T69" i="1"/>
  <c r="S69" i="1"/>
  <c r="D69" i="1"/>
  <c r="U68" i="1"/>
  <c r="T68" i="1"/>
  <c r="S68" i="1"/>
  <c r="D68" i="1"/>
  <c r="U67" i="1"/>
  <c r="T67" i="1"/>
  <c r="S67" i="1"/>
  <c r="D67" i="1"/>
  <c r="U66" i="1"/>
  <c r="T66" i="1"/>
  <c r="S66" i="1"/>
  <c r="D66" i="1"/>
  <c r="U65" i="1"/>
  <c r="T65" i="1"/>
  <c r="S65" i="1"/>
  <c r="D65" i="1"/>
  <c r="U64" i="1"/>
  <c r="T64" i="1"/>
  <c r="S64" i="1"/>
  <c r="D64" i="1"/>
  <c r="U63" i="1"/>
  <c r="T63" i="1"/>
  <c r="S63" i="1"/>
  <c r="D63" i="1"/>
  <c r="U62" i="1"/>
  <c r="T62" i="1"/>
  <c r="S62" i="1"/>
  <c r="D62" i="1"/>
  <c r="U61" i="1"/>
  <c r="T61" i="1"/>
  <c r="S61" i="1"/>
  <c r="D61" i="1"/>
  <c r="U60" i="1"/>
  <c r="T60" i="1"/>
  <c r="S60" i="1"/>
  <c r="D60" i="1"/>
  <c r="U59" i="1"/>
  <c r="T59" i="1"/>
  <c r="S59" i="1"/>
  <c r="D59" i="1"/>
  <c r="U58" i="1"/>
  <c r="T58" i="1"/>
  <c r="S58" i="1"/>
  <c r="D58" i="1"/>
  <c r="U57" i="1"/>
  <c r="T57" i="1"/>
  <c r="S57" i="1"/>
  <c r="D57" i="1"/>
  <c r="U56" i="1"/>
  <c r="T56" i="1"/>
  <c r="S56" i="1"/>
  <c r="D56" i="1"/>
  <c r="U55" i="1"/>
  <c r="T55" i="1"/>
  <c r="S55" i="1"/>
  <c r="D55" i="1"/>
  <c r="U54" i="1"/>
  <c r="T54" i="1"/>
  <c r="S54" i="1"/>
  <c r="D54" i="1"/>
  <c r="U53" i="1"/>
  <c r="T53" i="1"/>
  <c r="S53" i="1"/>
  <c r="D53" i="1"/>
  <c r="U52" i="1"/>
  <c r="T52" i="1"/>
  <c r="S52" i="1"/>
  <c r="D52" i="1"/>
  <c r="U51" i="1"/>
  <c r="T51" i="1"/>
  <c r="S51" i="1"/>
  <c r="D51" i="1"/>
  <c r="U50" i="1"/>
  <c r="T50" i="1"/>
  <c r="S50" i="1"/>
  <c r="D50" i="1"/>
  <c r="U49" i="1"/>
  <c r="T49" i="1"/>
  <c r="S49" i="1"/>
  <c r="D49" i="1"/>
  <c r="U48" i="1"/>
  <c r="T48" i="1"/>
  <c r="S48" i="1"/>
  <c r="D48" i="1"/>
  <c r="U47" i="1"/>
  <c r="T47" i="1"/>
  <c r="S47" i="1"/>
  <c r="D47" i="1"/>
  <c r="U46" i="1"/>
  <c r="T46" i="1"/>
  <c r="S46" i="1"/>
  <c r="D46" i="1"/>
  <c r="U45" i="1"/>
  <c r="T45" i="1"/>
  <c r="S45" i="1"/>
  <c r="D45" i="1"/>
  <c r="U44" i="1"/>
  <c r="T44" i="1"/>
  <c r="S44" i="1"/>
  <c r="D44" i="1"/>
  <c r="U43" i="1"/>
  <c r="T43" i="1"/>
  <c r="S43" i="1"/>
  <c r="D43" i="1"/>
  <c r="U42" i="1"/>
  <c r="T42" i="1"/>
  <c r="S42" i="1"/>
  <c r="D42" i="1"/>
  <c r="U41" i="1"/>
  <c r="T41" i="1"/>
  <c r="S41" i="1"/>
  <c r="D41" i="1"/>
  <c r="U40" i="1"/>
  <c r="T40" i="1"/>
  <c r="S40" i="1"/>
  <c r="D40" i="1"/>
  <c r="U39" i="1"/>
  <c r="T39" i="1"/>
  <c r="S39" i="1"/>
  <c r="D39" i="1"/>
  <c r="U38" i="1"/>
  <c r="T38" i="1"/>
  <c r="S38" i="1"/>
  <c r="D38" i="1"/>
  <c r="U37" i="1"/>
  <c r="T37" i="1"/>
  <c r="S37" i="1"/>
  <c r="D37" i="1"/>
  <c r="U36" i="1"/>
  <c r="T36" i="1"/>
  <c r="S36" i="1"/>
  <c r="D36" i="1"/>
  <c r="U35" i="1"/>
  <c r="T35" i="1"/>
  <c r="S35" i="1"/>
  <c r="D35" i="1"/>
  <c r="U34" i="1"/>
  <c r="T34" i="1"/>
  <c r="S34" i="1"/>
  <c r="D34" i="1"/>
  <c r="U33" i="1"/>
  <c r="T33" i="1"/>
  <c r="S33" i="1"/>
  <c r="D33" i="1"/>
  <c r="U32" i="1"/>
  <c r="T32" i="1"/>
  <c r="S32" i="1"/>
  <c r="D32" i="1"/>
  <c r="U31" i="1"/>
  <c r="T31" i="1"/>
  <c r="S31" i="1"/>
  <c r="D31" i="1"/>
  <c r="U30" i="1"/>
  <c r="T30" i="1"/>
  <c r="S30" i="1"/>
  <c r="D30" i="1"/>
  <c r="U29" i="1"/>
  <c r="T29" i="1"/>
  <c r="S29" i="1"/>
  <c r="D29" i="1"/>
  <c r="U28" i="1"/>
  <c r="T28" i="1"/>
  <c r="S28" i="1"/>
  <c r="D28" i="1"/>
  <c r="U27" i="1"/>
  <c r="T27" i="1"/>
  <c r="S27" i="1"/>
  <c r="D27" i="1"/>
  <c r="U26" i="1"/>
  <c r="T26" i="1"/>
  <c r="S26" i="1"/>
  <c r="D26" i="1"/>
  <c r="U25" i="1"/>
  <c r="T25" i="1"/>
  <c r="S25" i="1"/>
  <c r="D25" i="1"/>
  <c r="U24" i="1"/>
  <c r="T24" i="1"/>
  <c r="S24" i="1"/>
  <c r="D24" i="1"/>
  <c r="U23" i="1"/>
  <c r="T23" i="1"/>
  <c r="S23" i="1"/>
  <c r="D23" i="1"/>
  <c r="S22" i="1"/>
  <c r="D22" i="1"/>
  <c r="U21" i="1"/>
  <c r="T21" i="1"/>
  <c r="S21" i="1"/>
  <c r="D21" i="1"/>
  <c r="U20" i="1"/>
  <c r="T20" i="1"/>
  <c r="S20" i="1"/>
  <c r="D20" i="1"/>
  <c r="U19" i="1"/>
  <c r="T19" i="1"/>
  <c r="S19" i="1"/>
  <c r="D19" i="1"/>
  <c r="U18" i="1"/>
  <c r="T18" i="1"/>
  <c r="S18" i="1"/>
  <c r="D18" i="1"/>
  <c r="U17" i="1"/>
  <c r="T17" i="1"/>
  <c r="S17" i="1"/>
  <c r="D17" i="1"/>
  <c r="U16" i="1"/>
  <c r="T16" i="1"/>
  <c r="S16" i="1"/>
  <c r="D16" i="1"/>
  <c r="U15" i="1"/>
  <c r="T15" i="1"/>
  <c r="S15" i="1"/>
  <c r="D15" i="1"/>
  <c r="S14" i="1"/>
  <c r="D14" i="1"/>
  <c r="U13" i="1"/>
  <c r="S13" i="1"/>
  <c r="D13" i="1"/>
  <c r="S12" i="1"/>
  <c r="D12" i="1"/>
  <c r="S11" i="1"/>
  <c r="D11" i="1"/>
  <c r="S10" i="1"/>
  <c r="D10" i="1"/>
  <c r="S9" i="1"/>
  <c r="D9" i="1"/>
  <c r="U8" i="1"/>
  <c r="S8" i="1"/>
  <c r="D8" i="1"/>
  <c r="S7" i="1"/>
  <c r="D7" i="1"/>
  <c r="U6" i="1"/>
  <c r="S6" i="1"/>
  <c r="D6" i="1"/>
  <c r="U5" i="1"/>
  <c r="S5" i="1"/>
  <c r="D5" i="1"/>
  <c r="U4" i="1"/>
  <c r="S4" i="1"/>
  <c r="D4" i="1"/>
  <c r="S3" i="1"/>
  <c r="D3" i="1"/>
  <c r="S2" i="1"/>
  <c r="D2" i="1"/>
</calcChain>
</file>

<file path=xl/sharedStrings.xml><?xml version="1.0" encoding="utf-8"?>
<sst xmlns="http://schemas.openxmlformats.org/spreadsheetml/2006/main" count="5400" uniqueCount="928">
  <si>
    <t>Notifying Member</t>
  </si>
  <si>
    <t>Distribution date</t>
  </si>
  <si>
    <t>Document symbol</t>
  </si>
  <si>
    <t>Title</t>
  </si>
  <si>
    <t>Description</t>
  </si>
  <si>
    <t>Products covered</t>
  </si>
  <si>
    <t>HS code(s)</t>
  </si>
  <si>
    <t>ICS code(s)</t>
  </si>
  <si>
    <t>Objectives</t>
  </si>
  <si>
    <t>Objectives free text</t>
  </si>
  <si>
    <t>Keywords</t>
  </si>
  <si>
    <t>Specific regions or countries likely to be affected</t>
  </si>
  <si>
    <t>Final date for comments</t>
  </si>
  <si>
    <t>Proposed adoption  date</t>
  </si>
  <si>
    <t>Proposed entry  into  force date</t>
  </si>
  <si>
    <t>Notification type</t>
  </si>
  <si>
    <t>Notified document</t>
  </si>
  <si>
    <t>Link to notification(EN)</t>
  </si>
  <si>
    <t>Link to notification(FR)</t>
  </si>
  <si>
    <t>Link to notification(ES)</t>
  </si>
  <si>
    <t>Technical Regulation (Article 2.9.2)</t>
  </si>
  <si>
    <t>Technical Regulation - urgent (Article 2.10.1)</t>
  </si>
  <si>
    <t>Conformity Assessment Procedure (Article 5.6.2)</t>
  </si>
  <si>
    <t>Conformity Assessment Procedure - urgent  (Article 5.7.1)</t>
  </si>
  <si>
    <t>Technical Regulation - local government (Article 3.2)</t>
  </si>
  <si>
    <t>Conformity Assessment Procedure - local government (Article 7.2)</t>
  </si>
  <si>
    <t>Other</t>
  </si>
  <si>
    <t>Relevant documents</t>
  </si>
  <si>
    <t>Codex Alimentarius Commission</t>
  </si>
  <si>
    <t>World Organization for Animal Health (OIE)</t>
  </si>
  <si>
    <t>International Plant Protection Convention</t>
  </si>
  <si>
    <t>None</t>
  </si>
  <si>
    <t>Does this proposed regulation conform to the relevant international standard?</t>
  </si>
  <si>
    <t>If no, describe, whenever possible how and why it deviates from the international standard</t>
  </si>
  <si>
    <t>Belize</t>
  </si>
  <si>
    <t>DRAFT BELIZE STANDARD SPECIFICATION FOR WHEAT FLOUR</t>
  </si>
  <si>
    <t>This standard applies to wheat flour for human consumption prepared from Triticum aestivum L. (common wheat) or Triticum compactum Host, (club wheat) or mixtures thereof, and includes “self-rising flour”, which is prepackaged for sale.</t>
  </si>
  <si>
    <t>wheat flour for human consumption prepared from Triticum aestivum L. (common wheat) or Triticum compactum Host, (club wheat) or mixtures thereof, and includes “self-rising flour”, which is prepackaged for saleWheat or meslin flour. (HS code(s): 1101)</t>
  </si>
  <si>
    <t>1101 - Wheat or meslin flour.</t>
  </si>
  <si>
    <t>67.060 - Cereals, pulses and derived products</t>
  </si>
  <si>
    <t>Consumer information, labelling (TBT); Protection of human health or safety (TBT); Quality requirements (TBT)</t>
  </si>
  <si>
    <t/>
  </si>
  <si>
    <t>Food standards</t>
  </si>
  <si>
    <t>Regular notification</t>
  </si>
  <si>
    <r>
      <rPr>
        <sz val="11"/>
        <rFont val="Calibri"/>
      </rPr>
      <t>https://members.wto.org/crnattachments/2026/TBT/BLZ/26_05084_00_e.pdf
https://bbs.gov.bz/standards-for-public-comments/</t>
    </r>
  </si>
  <si>
    <t>Yes</t>
  </si>
  <si>
    <t>No</t>
  </si>
  <si>
    <t>European Union</t>
  </si>
  <si>
    <t>Draft Commission Implementing Regulation (EU) approving reaction products of ammonium bromide and sodium hypochlorite, generated in-situ (BAC) as an active substance for use in biocidal products of product-type 12 in accordance with Regulation (EU) No 528/2012 of the European Parliament and of the Council</t>
  </si>
  <si>
    <t>This draft Commission Implementing Regulation approves reaction products of ammonium bromide and sodium hypochlorite, generated in-situ (BAC) as an active substance for use in biocidal products of product-type 12</t>
  </si>
  <si>
    <t>Biocidal products</t>
  </si>
  <si>
    <t>71.100 - Products of the chemical industry</t>
  </si>
  <si>
    <t>Protection of the environment (TBT)</t>
  </si>
  <si>
    <t>Protection of public health. Harmonisation of the EU market on biocidal products.</t>
  </si>
  <si>
    <t>February 2027</t>
  </si>
  <si>
    <t>20 days from publication in the Official Journal of the EU</t>
  </si>
  <si>
    <r>
      <rPr>
        <sz val="11"/>
        <rFont val="Calibri"/>
      </rPr>
      <t>https://members.wto.org/crnattachments/2026/TBT/EEC/26_05075_00_e.pdf
https://members.wto.org/crnattachments/2026/TBT/EEC/26_05075_01_e.pdf
https://members.wto.org/crnattachments/2026/TBT/EEC/26_05075_02_e.pdf</t>
    </r>
  </si>
  <si>
    <t>Regulation (EU) No 528/2012 of the European Parliament and of the Council of 22 May 2012 concerning the making available on the market and use of biocidal products (OJ L 167, 27.6.2012, p. 1.). Available in all EU languages. EUR-Lex - 32012R0528 - EN - EUR-Lex (europa.eu)</t>
  </si>
  <si>
    <t>Draft Commission Implementing Regulation (EU) approving peanut butter as an active substance for use in biocidal products of product-type 19 in accordance with Regulation (EU) No 528/2012 of the European Parliament and of the Council</t>
  </si>
  <si>
    <t>This draft Commission Implementing Regulation approves peanut butter as an active substance for use in biocidal products of product-type 19</t>
  </si>
  <si>
    <t>Protection of public health; Harmonisation of the EU market on biocidal products.</t>
  </si>
  <si>
    <r>
      <rPr>
        <sz val="11"/>
        <rFont val="Calibri"/>
      </rPr>
      <t>https://members.wto.org/crnattachments/2026/TBT/EEC/26_05077_00_e.pdf
https://members.wto.org/crnattachments/2026/TBT/EEC/26_05077_01_e.pdf
https://members.wto.org/crnattachments/2026/TBT/EEC/26_05077_02_e.pdf</t>
    </r>
  </si>
  <si>
    <t>Draft Commission Implementing Regulation (EU) renewing the approval of magnesium phosphide releasing phosphine for use in biocidal products of product-type 18 in accordance with Regulation (EU) No 528/2012 of the European Parliament and of the Council</t>
  </si>
  <si>
    <t>This draft Commission Implementing Regulation renews the approval of magnesium phosphide releasing phosphine as an active substance for use in biocidal products of product-type 18, subject to compliance with certain conditions.The opinion of the European Chemicals Agency can be found on its website (Biocidal Products Committee opinions on active substance approval - ECHA (europa.eu)</t>
  </si>
  <si>
    <t>Protection of public health. Harmonisation of the EU market on biocidal products</t>
  </si>
  <si>
    <r>
      <rPr>
        <sz val="11"/>
        <rFont val="Calibri"/>
      </rPr>
      <t>https://members.wto.org/crnattachments/2026/TBT/EEC/26_05078_00_e.pdf
https://members.wto.org/crnattachments/2026/TBT/EEC/26_05078_01_e.pdf
https://members.wto.org/crnattachments/2026/TBT/EEC/26_05078_02_e.pdf</t>
    </r>
  </si>
  <si>
    <t>Draft Commission Implementing Decision (EU) repealing Implementing Decision (EU) 2025/2284 postponing the expiry date of the approval of magnesium phosphide releasing phosphine for use in biocidal products of product-type 18 in accordance with Regulation (EU) No 528/2012 of the European Parliament and of the Council</t>
  </si>
  <si>
    <t>This draft Commission Implementing Decision repeals the latest postponement of the expiry date of the approval of magnesium phosphide releasing phosphine as an active substance for use in biocidal products of product-type (PT) 18.On 28 July 2020, an application was submitted in accordance with Article 13(1) of the Regulation (EU) No 528/2012 of the European Parliament and of the Council (BPR) for the renewal of the approval of magnesium phosphide releasing phosphine for PT 18. Commission Implementing Decision (EU) 2021/1285 postponed the expiry date of approval of magnesium phosphide releasing phosphine for PT 18 to 31 July 2024, and Commission Implementing Decision (EU) 2024/787 postponed further the expiry date to 31 January 2026. Finally, the expiry date was again extended, to 31 July 2027, by Commission Implementing Decision (EU) 2025/2284.On 27 May 2026 the Agency adopted its opinion on magnesium phosphide releasing phosphine for PT 18, having regard to the conclusions of the evaluating competent authority.Given the opinion of the Agency, it is appropriate to renew the approval of magnesium phosphide releasing phosphine for PT 18. Consequently, a draft Implementing Regulation is being prepared to renew the approval of magnesium phosphide releasing phosphine for PT 18 (examination procedure under Regulation (EU) No 182/2011).Further to that Implementing Regulation, it is necessary to repeal the latest postponement of the expiry date of the approval of magnesium phosphide releasing phosphine. The present draft Decision therefore intends to repeal Decision (EU) 2025/2284 postponing the expiry date of the approval of magnesium phosphide releasing phosphine for PT 18.</t>
  </si>
  <si>
    <r>
      <rPr>
        <sz val="11"/>
        <rFont val="Calibri"/>
      </rPr>
      <t>https://members.wto.org/crnattachments/2026/TBT/EEC/26_05079_00_e.pdf</t>
    </r>
  </si>
  <si>
    <t>Israel</t>
  </si>
  <si>
    <t>Public Health Protection (Food) (Iodized table salt enrichment), 5786 – 2026</t>
  </si>
  <si>
    <t>Israeli research indicates a significant iodine deficiency among the Israeli population: approximately 60% of the child population suffers from iodine deficiency, and approximately 85% of pregnant women suffer from iodine deficiency, which may impair the normal development of the fetus. These data require structured, systematic state intervention to prevent and correct iodine deficiency through salt iodization, which is an effective, safe, and agreed-upon method implemented in over 120 countries worldwide.These new regulations prohibit the production or sale of table salt unless an iodine compound has been added, so the iodine content must be between 25 mg and 45 mg per kilogram of salt. It also defines terms, sets labeling requirements, and establishes a mechanism for monitoring implementation.The regulations will enter into force 12 months after publication in Israel's Official Gazette. This period is intended to allow the Israeli salt industry and importers to prepare for implementing the new requirements.</t>
  </si>
  <si>
    <t>Table salt (HS code(s): 2501); (ICS code(s): 67.040)</t>
  </si>
  <si>
    <t>2501 - Salt (including table salt and denatured salt) and pure sodium chloride, whether or not in aqueous solution or containing added anti-caking or free-flowing agents; sea water.</t>
  </si>
  <si>
    <t>67.040 - Food products in general</t>
  </si>
  <si>
    <t>Protection of human health or safety (TBT)</t>
  </si>
  <si>
    <t>To be determined</t>
  </si>
  <si>
    <t>The regulations will enter into force 12 months after publication in Israel's Official Gazette. This period is intended to allow the Israeli salt industry and importers to prepare for the new requirements.</t>
  </si>
  <si>
    <r>
      <rPr>
        <sz val="11"/>
        <rFont val="Calibri"/>
      </rPr>
      <t>https://members.wto.org/crnattachments/2026/TBT/ISR/26_05107_00_x.pdf</t>
    </r>
  </si>
  <si>
    <t>Announcement of the opening of the change for public commentProtection of Public Health Law (Food) 5776-2015RIA</t>
  </si>
  <si>
    <t>Japan</t>
  </si>
  <si>
    <t>Proposed revision of Ministerial Ordinance on the Specifications and Standards of Feeds and Feed Additives.</t>
  </si>
  <si>
    <t>MAFF will amend the standard for method of manufacture of feeds in general stipulated in "Ministerial Ordinance on the Specifications and Standards of Feeds and Feed Additives" (Ordinance No. 35 of 24 July 1976 of the Ministry of Agriculture and Forestry). With this amendment, Guanidinoacetic acid imported into Japan as a feed additive will be permitted for use at a maximum inclusion level of 0.12% in feed for pigs and all chickens except hens, thereby increasing the maximum permitted level and expanding the scope of authorized animal species.</t>
  </si>
  <si>
    <t>Guanidinoacetic acid as a feed additive.</t>
  </si>
  <si>
    <t>65.120 - Animal feeding stuffs</t>
  </si>
  <si>
    <t>Consumer information, labelling (TBT); Protection of human health or safety (TBT); Protection of animal or plant life or health (TBT)</t>
  </si>
  <si>
    <t>October 2026</t>
  </si>
  <si>
    <r>
      <rPr>
        <sz val="11"/>
        <rFont val="Calibri"/>
      </rPr>
      <t>https://members.wto.org/crnattachments/2026/TBT/JPN/26_05091_00_e.pdf</t>
    </r>
  </si>
  <si>
    <t>This revision is to be publicised in "KAMPO" (Official Government Gazette) when adopted (available in Japanese). The current Ministerial Ordinance is available from the URL:https://elaws.e-gov.go.jp/document?lawid=351M50010000035This revision is also notified under the SPS Agreement.</t>
  </si>
  <si>
    <t>Malaysia</t>
  </si>
  <si>
    <t>Customs (Prohibition of Imports) (Amendment) (No. XX) Order 2026</t>
  </si>
  <si>
    <t>Following the approval of the draft Customs (Prohibition of Imports) (Amendment) (No. xx) Order 2026, the importation of medical device goods listed in Part I of the Third Schedule of P.U.(A) 117/2023 is subject to an approval letter issued by the Medical Device Authority (MDA) as the Point of Issuance Authority (PIA) for the regulated HS Codes, except for medical devices imported for personal use. Authorization to import medical devices under the Medical Device Act 2012 [Act 737] must be obtained before applying for permission to import medical devices under the Customs (Prohibition of Imports) (Amendment) (No. xx) Order 2026. The proposed amendments to the Schedules of the Customs (Prohibition of Imports) 2023 [P.U.(A) 117/2923] are as set out in the Attachment.</t>
  </si>
  <si>
    <t>HS Codes as listed in Column 3 of the Schedule attached.</t>
  </si>
  <si>
    <t>90 - OPTICAL, PHOTOGRAPHIC, CINEMATOGRAPHIC, MEASURING, CHECKING, PRECISION, MEDICAL OR SURGICAL INSTRUMENTS AND APPARATUS; PARTS AND ACCESSORIES THEREOF</t>
  </si>
  <si>
    <t>11.040 - Medical equipment</t>
  </si>
  <si>
    <t>Other (TBT)</t>
  </si>
  <si>
    <t>To prevent the importation of unauthorized or substandard medical devices into the Malaysian market by unlicensed companies and to prevent deceptive importation practices. This ensures that medical devices listed under Item 74 of Part I of the Third Schedule, except for medical devices imported for personal use, comply with the required safety, quality, and performance standards to safeguard human health and safety.</t>
  </si>
  <si>
    <t>Medical Device Act 2012 [Act 737</t>
  </si>
  <si>
    <t>Sweden</t>
  </si>
  <si>
    <t>The Swedish Transport Agency's regulations and recommendations on lifts and escalators on board ships</t>
  </si>
  <si>
    <t>Safety requirements for lifts and escalators on board Swedish ships with respect to design, installation, inspection, operation and maintenance. Ensuring an adequate level of safety for ships, crew and persons on board in relation to lifts and escalators on board Swedish ships.Unofficial translation will be available here: Detalj anmälan | TRIS - European Commission</t>
  </si>
  <si>
    <t>NUCLEAR REACTORS, BOILERS, MACHINERY AND MECHANICAL APPLIANCES; PARTS THEREOF (HS code(s): 84); Shipbuilding and marine structures (ICS code(s): 47)</t>
  </si>
  <si>
    <t>84 - NUCLEAR REACTORS, BOILERS, MACHINERY AND MECHANICAL APPLIANCES; PARTS THEREOF; 8428 - Lifting, handling, loading or unloading machinery, e.g. lifts, escalators, conveyors, teleferics (excl. pulley tackle and hoists, winches and capstans, jacks, cranes of all kinds, mobile lifting frames and straddle carriers, works trucks fitted with a crane, fork-lift trucks and other works trucks fitted with lifting or handling equipment)</t>
  </si>
  <si>
    <t>47 - Shipbuilding and marine structures</t>
  </si>
  <si>
    <r>
      <rPr>
        <sz val="11"/>
        <rFont val="Calibri"/>
      </rPr>
      <t>https://members.wto.org/crnattachments/2026/TBT/SWE/26_05105_00_x.pdf
https://members.wto.org/crnattachments/2026/TBT/SWE/26_05105_01_x.pdf
Unofficial translations will be available via the EU TRIS-database (https://technical-regulation-information-system.ec.europa.eu/sv/notification/29102)</t>
    </r>
  </si>
  <si>
    <t>Detalj anmälan | TRIS - European Commission - (EU TRIS database, include draft proposal, impact assessment and once adopted – the final text)Draft and impact assessment attached.</t>
  </si>
  <si>
    <t>Guyana</t>
  </si>
  <si>
    <t> Specification for Textile and related products</t>
  </si>
  <si>
    <t>This standard specifies the requirements for the labelling, sampling and testing of garments, textiles, consumer textile products and thread sold for machine and hand sewing, whether locally or imported</t>
  </si>
  <si>
    <t>Products of the textile industry (ICS code(s): 59.080)</t>
  </si>
  <si>
    <t>58 - SPECIAL WOVEN FABRICS; TUFTED TEXTILE FABRICS; LACE; TAPESTRIES; TRIMMINGS; EMBROIDERY; 59 - IMPREGNATED, COATED, COVERED OR LAMINATED TEXTILE FABRICS; TEXTILE ARTICLES OF A KIND SUITABLE FOR INDUSTRIAL USE; 60 - KNITTED OR CROCHETED FABRICS; 61 - ARTICLES OF APPAREL AND CLOTHING ACCESSORIES, KNITTED OR CROCHETED; 62 - ARTICLES OF APPAREL AND CLOTHING ACCESSORIES, NOT KNITTED OR CROCHETED</t>
  </si>
  <si>
    <t>59.080 - Products of the textile industry</t>
  </si>
  <si>
    <t>Consumer information, labelling (TBT); Prevention of deceptive practices and consumer protection (TBT)</t>
  </si>
  <si>
    <t>Textiles and related products are used by all categories of consumers who can be exposed to poor quality products on the domestic market if not monitored. This standard is intended to reduce the inconsistent quality of textiles and related products available on the domestic market by preventing fraud or misrepresentation that may arise from misleading labelling and advertising. It is intended to replace the two national standards, GYS 9-15:2003 ‘Specification for the labelling of commodities-Part12: Labelling of garments’ and GYS 9-16:2003 ‘Specification for labelling of commodities- Part 16: Labelling of textiles’.</t>
  </si>
  <si>
    <t>Labelling</t>
  </si>
  <si>
    <r>
      <rPr>
        <sz val="11"/>
        <rFont val="Calibri"/>
      </rPr>
      <t>https://members.wto.org/crnattachments/2026/TBT/GUY/26_05052_00_e.pdf</t>
    </r>
  </si>
  <si>
    <t>Guyana National Bureau of Standards Act 11 of 1984 (Section 20 and 22)A notice of the Specification for Textile and related products will appear in the Official Gazette of Guyana Legal Supplement. The document will appear as a Guyana standard, with mandatory status, and will be available for sale.</t>
  </si>
  <si>
    <t>Türkiye</t>
  </si>
  <si>
    <t>Turkish Food Codex Communiqué on Beer</t>
  </si>
  <si>
    <t>The purpose of this Communiqué is to determine the procedures and principles to be applied to ensure that beer is produced, stored, transported, preserved, and marketed in accordance with its technique."Provisional Article 1) Food business operators operating prior to the publication of this Communiqué must comply with the provisions of this Communiqué by 1/9/2027.2) Products placed on the market prior to the publication of this Communiqué by food business operators operating prior to its publication may remain on the market for their shelf life.3) Until food business operators operating prior to the publication date of this Communiqué achieve compliance with its provisions, the provisions of the Turkish Food Codex Communiqué on Beer (Communiqué No: 2006/33), which was repealed by Article 17, shall apply to them</t>
  </si>
  <si>
    <t>Beer and flavored beer</t>
  </si>
  <si>
    <t>220300 - Beer made from malt</t>
  </si>
  <si>
    <t>67.160 - Beverages</t>
  </si>
  <si>
    <t>Food Safety </t>
  </si>
  <si>
    <r>
      <rPr>
        <sz val="11"/>
        <rFont val="Calibri"/>
      </rPr>
      <t>https://members.wto.org/crnattachments/2026/TBT/TUR/26_05053_00_e.pdf</t>
    </r>
  </si>
  <si>
    <t>Veterinary, Phytosanitary, Food and Feed Law No :5996</t>
  </si>
  <si>
    <t>Ukraine</t>
  </si>
  <si>
    <t>Draft Order of the Ministry of Agrarian Policy and Food of Ukraine "On Amendments to the Order of the Ministry of Agrarian Policy and Food of Ukraine No. 118 of 12 March 2019" (concerning the Requirements for the Safety and Quality of Milk and Dairy Products)</t>
  </si>
  <si>
    <t>The draft Order proposes amendments to Order of the Ministry of Agrarian Policy and Food of Ukraine of 12 March 2019 No. 118 "On Approval of the Requirements for Safety and Quality of Milk and Dairy Products", in particular with regard to:updating the requirements for materials and articles intended to come into contact with milk and dairy products at all stages of their production and placing on the market;clarifying the requirements for the application of the identification mark on the packaging of milk and dairy products;establishing requirements for providing the information contained in the identification mark in accompanying documents where products are placed in transport containers or large packages and intended for further processing, primary packaging or packaging at another establishment, as well as for liquid or powdered products transported in bulk or in tanks;allowing the same identification mark to be used for food products subject to the Requirements and food products not subject to the Requirements when they are produced at the same establishment.The Order is also notified under the SPS Agreement.</t>
  </si>
  <si>
    <t>Milk and dairy products</t>
  </si>
  <si>
    <t>04 - DAIRY PRODUCE; BIRDS' EGGS; NATURAL HONEY; EDIBLE PRODUCTS OF ANIMAL ORIGIN, NOT ELSEWHERE SPECIFIED OR INCLUDED</t>
  </si>
  <si>
    <t>67.100 - Milk and milk products</t>
  </si>
  <si>
    <t>Consumer information, labelling (TBT); Protection of human health or safety (TBT)</t>
  </si>
  <si>
    <t>This Order will enter into force on the day of its official publication.</t>
  </si>
  <si>
    <r>
      <rPr>
        <sz val="11"/>
        <rFont val="Calibri"/>
      </rPr>
      <t>https://members.wto.org/crnattachments/2026/TBT/UKR/26_05061_00_x.pdf
https://members.wto.org/crnattachments/2026/TBT/UKR/26_05061_01_x.pdf
https://minagro.gov.ua/npa/pro-vnesennia-zmin-do-nakazu-ministerstva-ahrarnoi-polityky-ta-prodovolstva-ukrainy-vid-12-bereznia-2019-roku-118</t>
    </r>
  </si>
  <si>
    <t>Laws of Ukraine "On State Control over Compliance with Legislation on Food, Feed, Animal by-products, Animal Health and Welfare"; "On Consumer Information on Food"; "On Materials and Articles Intended to Come into Contact with Food" (notified in document G/TBT/N/UKR/165/Rev.1/Add.1);Order of the Ministry of Agrarian Policy and Food of Ukraine of 12 March 2019 No. 118 “On Approval of the Requirements for Safety and Quality of Milk and Dairy Products”;Order of the Ministry of Economy, Environment and Agriculture of Ukraine No. 801 "On Approval of Requirements for Milk, Dairy Products and Spreadable Fats" of 19 January 2026 (notified in document G/TBT/N/UKR/376).</t>
  </si>
  <si>
    <t>Viet Nam</t>
  </si>
  <si>
    <t>Draft Circular promulgating QCVN 03:2026/BCT onequipment, auxiliaries and means for blending, storing and transportation of ethanol, ethanol blended gasoline - gasohol E10 at distribution terminals </t>
  </si>
  <si>
    <t>This draft Circular promulgates QCVN 03:2026/BCT, establishing technical requirements applicable to equipment, auxiliaries and means used for blending, storing and transportation of ethanol and ethanol blended gasoline gasohol E10 at distribution terminals. The Regulation provides requirements relating to: (i) Materials compatible with fuel ethanol and Gasohol E10; (ii) Storage tanks, seals and breathing valves; (iii) Pipelines, pumps and filtration systems; (iv) Road, rail, waterway and pipeline transportation facilities; (v) Technical documentation and records retained for post-market inspection; (vi) Transitional provisions for existing petroleum terminals and equipment; (vii) Responsibilities of organizations, individuals and competent authorities in implementation of the Regulation.</t>
  </si>
  <si>
    <t>Equipment, auxiliaries and means used for blending, storing and transporting fuel ethanol and E10 ethanol-blended gasoline (gasohol E10) at petroleum depots/distribution terminals, including:Storage tanks (vertical fixed-roof, internal floating-roof and horizontal cylindrical tanks), floating-roof seals, pressure-vacuum breather valves and tank bottom linings;Process pipelines, pipeline filters and strainers, joint sealants, sealing tapes and gaskets;Pumps and pump filters at pumping stations;Means of transport: road tank vehicles, railway tank wagons, tank compartments of ships and barges, and transport pipelines;Metallic, elastomeric and plastic materials of parts in contact with fuel ethanol or E10 gasoline;Level-gauging pastes and water-finding pastes.</t>
  </si>
  <si>
    <t>23.020.10 - Stationary containers and tanks; 75.160 - Fuels</t>
  </si>
  <si>
    <t>Prevention of deceptive practices and consumer protection (TBT); Protection of human health or safety (TBT); Protection of the environment (TBT)</t>
  </si>
  <si>
    <t>- Law on Standards and Technical Regulations (2006), as amended; - Law No. 70/2025/QH15 amending and supplementing a number of articles of the Law on Standards and Technical Regulations;- Law No. 35/2018/QH14 dated 20 November 2018 Amending and Supplementing a Number of Articles of 37 Laws Related to Planning- Decree No. 22/2026/ND-CP detailing the implementation of the Law on Standards and Technical Regulations; - Decree No. 40/2025/ND-CP on the functions, tasks, powers and organizational structure of the Ministry of Industry and Trade; - Circular No. 50/2025/TT-BCT on the roadmap for application of biofuel blending ratios with conventional fuels in Viet Nam; - Circular No. 19/2026/TT-BKHCN dated 30 April 2026 of the Minister of Science and Technology promulgating Amendment 01:2026 to QCVN 01:2022/BKHCN on gasoline, diesel fuel and biofuels;- Circular No. 14/2026/TT-BKHCN dated 9 April 2026 of the Minister of Science and Technology on conformity declaration, conformity assessment and methods of conformity assessment with standards and technical regulations.-Circular No. 03/2024/TT-BKHCN of 15 April 2024 on metrology for Group 2 measuring instruments;- ĐLVN 272:2015 (Railway tank wagons – Test procedure); TCVN 11389:2016 (Railway vehicles – Tank wagons – Manufacturing and testing requirements).</t>
  </si>
  <si>
    <t>December 2026.</t>
  </si>
  <si>
    <t>June 2027</t>
  </si>
  <si>
    <r>
      <rPr>
        <sz val="11"/>
        <rFont val="Calibri"/>
      </rPr>
      <t>https://members.wto.org/crnattachments/2026/TBT/VNM/26_05067_00_e.pdf</t>
    </r>
  </si>
  <si>
    <t>Tanzania</t>
  </si>
  <si>
    <t>MMDC 7(4860) DTZS, Establishment and operation of assaying and hallmarking Centres — General requirements, First edition </t>
  </si>
  <si>
    <t>This Draft Tanzania Standard specifies the general requirements for the establishment, competence, structural operation, and quality management of assaying and hallmarking centres handling precious metal articles.</t>
  </si>
  <si>
    <t>Measuring or checking instruments, appliances and machines not elsewhere specified in chapter 90; profile projectors (HS code(s): 9031); Jewellery (ICS code(s): 39.060)</t>
  </si>
  <si>
    <t>9031 - Measuring or checking instruments, appliances and machines not elsewhere specified in chapter 90; profile projectors</t>
  </si>
  <si>
    <t>39.060 - Jewellery</t>
  </si>
  <si>
    <t>Consumer information, labelling (TBT); Prevention of deceptive practices and consumer protection (TBT); Protection of human health or safety (TBT); Protection of the environment (TBT); Quality requirements (TBT); Harmonization (TBT); Reducing trade barriers and facilitating trade (TBT); Cost saving and productivity enhancement (TBT)</t>
  </si>
  <si>
    <r>
      <rPr>
        <sz val="11"/>
        <rFont val="Calibri"/>
      </rPr>
      <t>https://members.wto.org/crnattachments/2026/TBT/TZA/26_05030_00_e.pdf</t>
    </r>
  </si>
  <si>
    <t>TZS 2855 / ISO 9202, Jewellery and precious metals — Fineness of precious metal alloys TZS 2463 / ISO 11426, Determination of gold in gold jewellery alloys — Cupellation method (fire assay) TZS 2989 / ISO 13756, Determination of silver in silver jewellery alloys — Volumetric (potentiometric) method using potassium bromide TZS 2455 / ISO/IEC 17043, Conformity assessment — General requirements for proficiency testing ISO/IEC 17025, General requirements for the competence of testing and calibration laboratoriesISO 17034, General requirements for the competence of reference material producers</t>
  </si>
  <si>
    <t>DARS 1779:2026, Fish Nuggets — Specification, First edition </t>
  </si>
  <si>
    <t>This draft African standard specifies the requirements, sampling and test methods for fish nuggets intended for human consumption. This standard applies to products that require final preparation or reheating prior to consumption and are not intended for further industrial processing._x000D_
This standard excludes:_x000D_
a) fish sticks or fish fingers_x000D_
b) ready-to-eat or breaded whole fish or whole fish filletsNote: This Draft Tanzania Standard was also notified under SPS committee.</t>
  </si>
  <si>
    <t>Prepared or preserved fish (excl. whole or in pieces) (HS code(s): 160420); Fish and fishery products (ICS code(s): 67.120.30)</t>
  </si>
  <si>
    <t>160420 - Prepared or preserved fish (excl. whole or in pieces)</t>
  </si>
  <si>
    <t>67.120.30 - Fish and fishery products</t>
  </si>
  <si>
    <t>Consumer information, labelling (TBT); Prevention of deceptive practices and consumer protection (TBT); Protection of human health or safety (TBT); Protection of animal or plant life or health (TBT); Protection of the environment (TBT); Quality requirements (TBT); Harmonization (TBT); Reducing trade barriers and facilitating trade (TBT); Cost saving and productivity enhancement (TBT)</t>
  </si>
  <si>
    <r>
      <rPr>
        <sz val="11"/>
        <rFont val="Calibri"/>
      </rPr>
      <t>https://members.wto.org/crnattachments/2026/TBT/TZA/26_05031_00_e.pdf</t>
    </r>
  </si>
  <si>
    <t>ARS XXXX, Quick Frozen Fish Fillets — SpecificationARS XXXX, Quick Frozen Minced Fish — SpecificationAOAC 977.13, Histamine in sea food — Fluorometric methodCXS 193-1995 (amended 2023), Codex Alimentarius Commission. General Standard for Contaminants and Toxins in Food and Feed. FAO/WHO, Rome.CXS 192, General Standard for Food AdditivesCXS 1-1985, General Standard for the Labelling of Pre-packaged FoodsCXS 234-1999, Recommended Methods of Analysis and SamplingCXS 346-2021, General Standard for the Labelling of Non-Retail Containers of FoodsCXC 1, General Principles of Food HygieneCXC 52, Code of Practice for Fish and Fishery ProductsCXC 8-1976, Code of Practice for the Processing and Handling of Quick Frozen FoodsCXG 21-1997, Principles and Guidelines for the Establishment and Application of Microbiological Criteria Related to FoodsCXG 31-1999, Guidelines for the Sensory Evaluation of Fish and Shellfish in LaboratoriesCXM 1, Codex Maximum Residue Limits for Pesticides and Extraneous Maximum Residue LimitsCXM 2-2024, Maximum Residue Limits (MRLs) and Risk Management Recommendations (RMRs) for Residues of Veterinary Drugs in FoodsISO 2859-1:1999, Sampling procedures for inspection by attributes — Part 1: Sampling schemes indexed by acceptance quality limit (AQL) for lot-by-lot inspectionISO 4833-1, Microbiology of the food chain — Horizontal method for the enumeration of microorganisms — Part 1: Colony count at 30 °C by the pour plate techniqueISO 6579-1, Microbiology of the food chain — Horizontal method for the detection, enumeration and serotyping of Salmonella — Part 1: Detection of Salmonella spp.ISO 6888-1, Microbiology of food and animal feeding stuffs — Horizontal method for the enumeration of coagulase-positive staphylococci — Part 1: Technique using Baird-Parker agar mediumISO 11290-1, Microbiology of food and animal feeding stuffs — Horizontal method for the detection and enumeration of Listeria monocytogenes — Part 1: Detection methodISO 16649-2, Microbiology of food and animal feeding stuffs — Horizontal method for the enumeration of beta-glucuronidase-positive Escherichia coli — Part 2: Colony-count technique at 44 °CISO 19343, Microbiology of the food chain — Detection and quantification of histamine in fish and fishery products — HPLC methodISO/TS 21872-1, Microbiology of the food chain — Horizontal method for the determination of Vibrio spp. — Part 1: Detection of potentially enteropathogenic Vibrio parahaemolyticus, Vibrio cholerae and Vibrio vulnificusWorld Health Organization (WHO). Guidelines for Drinking-Water Quality: Fourth Edition incorporating the First and Second Addenda. WHO, Geneva, 2022</t>
  </si>
  <si>
    <t>Chile</t>
  </si>
  <si>
    <t>PROYECTO DE PROTOCOLO DE ANÁLISIS Y/O ENSAYOS DE SEGURIDAD DE PRODUCTO ELÉCTRICO PE Nº1/45:2026: Purificador de Aire</t>
  </si>
  <si>
    <t>The notified protocol establishes the requirements for the safety certification procedure for air purifiers (electric air-cleaning devices) for household and similar use, powered by a single-phase AC supply not exceeding 250 V, including direct current (DC) appliances and battery-operated appliancesThe notified test protocol does not apply to the following appliances:• air-cleaning appliances that purposefully emit harmful radiation;• appliances intended exclusively for industrial purposes;• appliances intended to be used in locations where special conditions prevail, such as the presence of a corrosive or explosive atmosphere (dust, vapour or gas);• air-cleaning systems incorporated into the building structure;• appliances for medical purposes (IEC 60601 series).</t>
  </si>
  <si>
    <t>Purificador de Aire</t>
  </si>
  <si>
    <t>84213 - - Filtering or purifying machinery and apparatus for gases:</t>
  </si>
  <si>
    <t>13.040 - Air quality</t>
  </si>
  <si>
    <t>-</t>
  </si>
  <si>
    <r>
      <rPr>
        <sz val="11"/>
        <rFont val="Calibri"/>
      </rPr>
      <t>https://members.wto.org/crnattachments/2026/TBT/CHL/26_05028_00_s.pdf</t>
    </r>
  </si>
  <si>
    <t>- IEC 60335-1:2020-09 Edition 6.0 – Household and similar electrical appliances – Safety - Part 1 General requirements.- IEC 60335-2-65:2023 Edition 3.0 – Household and similar electrical appliances – Part 2-65 – Particular requirements for air-cleaning appliances.- Law No. 18.410:1985 of the Ministry of the Economy, Development and Reconstruction.- Supreme Decree No. 298, of 2005, of the Ministry of the Economy, Development and Reconstruction.</t>
  </si>
  <si>
    <t>Mexico</t>
  </si>
  <si>
    <t>Proyecto de Norma Oficial Mexicana PROY-NOM-019-SICT2/2026, Especificaciones técnicas y disposiciones generales para la limpieza, manejo y control de remanentes y residuos peligrosos en las unidades vehiculares que transportan substancias, materiales y residuos peligrosos.</t>
  </si>
  <si>
    <t>The notified draft Mexican Official Standard seeks to establish technical specifications and general provisions for cleaning and, where applicable, controlling residues and managing hazardous waste in vehicles transporting hazardous substances, materials and waste on federal highways. It also sets out the requirements to be met by cleaning facilities and the information that must be included in the residue cleaning and control certificate.</t>
  </si>
  <si>
    <t>Es de observancia obligatoria para los expedidores, autotransportistas, destinatarios y responsables de los Centros de Limpieza de unidades vehiculares utilizadas para el transporte de substancias, materiales y residuos peligrosos, así como para las Unidades de Inspección con injerencia.</t>
  </si>
  <si>
    <t>03.220 - Transport; 13.300 - Protection against dangerous goods</t>
  </si>
  <si>
    <t>Seguridad Vial, obras y servicios públicos.</t>
  </si>
  <si>
    <r>
      <rPr>
        <sz val="11"/>
        <rFont val="Calibri"/>
      </rPr>
      <t xml:space="preserve">https://members.wto.org/crnattachments/2026/TBT/MEX/26_05013_00_e.pdf
</t>
    </r>
  </si>
  <si>
    <t>The following current Mexican Official Standards, or, where applicable, those replacing them, and international regulations must be consulted for the correct application of the notified draft Standard:• NOM-002-SCT-SEMAR-ARTF/2023 Listado de substancias y materiales peligrosos (mercancías peligrosas).• NOM-009-SCT2/2009 Especificaciones Especiales y de Compatibilidad para el Almacenamiento y Transporte de las Substancias, Materiales y Residuos Peligrosos de la Clase 1 Explosivos.• NOM-010-SCT2/2009 Disposiciones de Compatibilidad y Segregación, para el Almacenamiento y Transporte de Substancias, Materiales y Residuos Peligrosos.• NOM-001-SEMARNAT-1996 Que establece los Límites Máximos Permisibles de Contaminantes en las Descargas de Aguas Residuales en Aguas y Bienes Nacionales.• NOM-002-SEMARNAT-1996 Que establece los Límites Máximos Permisibles de Contaminantes en las Descargas de Aguas Residuales a los Sistemas de Alcantarillado Urbano o Municipal.• NOM-003-SEMARNAT-1997 Que Establece los Límites Máximos Permisibles de Contaminantes para las Aguas Residuales tratadas que se rehúsen en Servicios al Público.• NOM-052-SEMARNAT-2005 Que Establece las Características, el Procedimiento de Identificación, Clasificación y los Listados de los Residuos Peligrosos.• NOM-053-SEMARNAT-1993 Que Establece el Procedimiento para llevar a cabo la Prueba de Extracción para Determinar los Constituyentes que hacen a un Residuo Peligroso por su Toxicidad al Ambiente.• NOM-054-SEMARNAT-1993 Que Establece el Procedimiento para Determinar la Incompatibilidad entre Dos o Más Residuos considerados como Peligrosos por la NOM-052-SEMARNAT-1993.• NOM-017-STPS-2008 Equipo de Protección Personal-Selección, Uso y Manejo en los Centros de Trabajo.</t>
  </si>
  <si>
    <t>Draft Order of the Ministry of Agrarian Policy and Food of Ukraine “Certain Issues Regarding the Retail of Veterinary Medicinal Products at a Distance”</t>
  </si>
  <si>
    <t>The draft Order provides for the approval of the graphic design of the logo used to identify a veterinary medicinal product market operator authorised to retail veterinary medicinal products at a distance, the technical requirements for the graphic design of the logo and the procedure for its use.The technical requirements specify the colour values for reproducing the logo, the placement and technical description of the State Flag of Ukraine as part of the logo, the colour values for reproducing the State Flag of Ukraine, the requirements concerning the language of the text displayed on the logo, and the minimum width of the logo.The procedure for the use of the logo requires a two-way link between the website of a veterinary medicinal product market operator authorised to retail veterinary medicinal products at a distance and the relevant webpage on the official website of the licensing authority listing the operators authorised to retail veterinary medicinal products at a distance.The draft Order also provides for the approval of a graphic representation of the logo for use on a coloured background.</t>
  </si>
  <si>
    <t>Veterinary medicinal products</t>
  </si>
  <si>
    <t>11.220 - Veterinary medicine</t>
  </si>
  <si>
    <t>Prevention of deceptive practices and consumer protection (TBT); Protection of animal or plant life or health (TBT); Harmonization (TBT); Reducing trade barriers and facilitating trade (TBT)</t>
  </si>
  <si>
    <t>Animal health</t>
  </si>
  <si>
    <t>The Order will enter into force on the day of its official publication.</t>
  </si>
  <si>
    <r>
      <rPr>
        <sz val="11"/>
        <rFont val="Calibri"/>
      </rPr>
      <t>https://members.wto.org/crnattachments/2026/TBT/UKR/26_05011_00_x.pdf
https://members.wto.org/crnattachments/2026/TBT/UKR/26_05011_01_x.pdf
https://members.wto.org/crnattachments/2026/TBT/UKR/26_05011_02_x.pdf
https://members.wto.org/crnattachments/2026/TBT/UKR/26_05011_03_x.pdf
https://members.wto.org/crnattachments/2026/TBT/UKR/26_05011_04_x.pdf
https://minagro.gov.ua/npa/deiaki-pytannia-zdiisnennia-rozdribnoi-realizatsii-veterynarnykh-likarskykh-zasobiv-dystantsiinym-sposobom</t>
    </r>
  </si>
  <si>
    <t>Law of Ukraine No. 1206-IX "On Veterinary Medicine and Animal Welfare" of 4 February 2021;Regulation (EU) 2019/6 of the European Parliament and of the Council of 11 December 2018 on veterinary medicinal products and repealing Directive 2001/82/EC; Commission Implementing Regulation (EU) 2021/1904 of 29 October 2021 adopting the design of a common logo for the retail of veterinary medicinal products at a distance.</t>
  </si>
  <si>
    <t>Draft Decree on steel quality management</t>
  </si>
  <si>
    <t>1. This draft Decree prescribes specific quality management requirements for steel products and goods in production, importation, and market circulation; post–market quality inspection of steel at the source; and the responsibilities of relevant agencies, organizations, and individuals. _x000D_
2. Issues concerning the classification of products and goods based on risk levels; declaration of applicable standards; conformity assessment; declaration of conformity with standards and technical regulations; registration, designation, and recognition of conformity assessment bodies; state inspection of quality; exemption from, reduction of, or intensified inspection; labeling; and the issuance of warnings regarding, recall, and handling of non-conforming products and goods shall be implemented in accordance with the law on standards and technical regulations, the law on product and goods quality, and other relevant laws, except where this Decree provides specific regulations._x000D_
3. This draft Decree applies to:_x000D_
- Organizations and individuals that manufacture, import, or trade in steel products, as well as other organizations and individuals participating in the steel product supply chain in Vietnam._x000D_
- Conformity assessment bodies and accreditation bodies with activities related to steel products._x000D_
- State management agencies, state inspection agencies for product and goods quality, customs authorities, market surveillance agencies, and other relevant specialized agencies._x000D_
- Other agencies, organizations, and individuals involved in steel quality management.</t>
  </si>
  <si>
    <t>Steel products and goods</t>
  </si>
  <si>
    <t>72 - IRON AND STEEL; 73 - ARTICLES OF IRON OR STEEL</t>
  </si>
  <si>
    <t>77.140 - Iron and steel products</t>
  </si>
  <si>
    <t>Prevention of deceptive practices and consumer protection (TBT); Protection of human health or safety (TBT)</t>
  </si>
  <si>
    <t>November 2026</t>
  </si>
  <si>
    <r>
      <rPr>
        <sz val="11"/>
        <rFont val="Calibri"/>
      </rPr>
      <t>https://members.wto.org/crnattachments/2026/TBT/VNM/26_05018_00_x.pdf</t>
    </r>
  </si>
  <si>
    <t>- Law on Product and Goods Quality No. 05/2007/QH12, amended and supplemented by Law No. 78/2025/QH15._x000D_
- Law on Standards and Technical Regulations No. 68/2006/QH11, amended and supplemented by Law No. 35/2018/QH14 and Law No. 70/2025/QH15._x000D_
- Law on Customs No. 54/2014/QH13 and Law No. 90/2025/QH15 amending and supplementing a number of articles of the Law on Bidding, the Law on Investment in the Form of Public-Private Partnership, the Law on Customs, the Law on Value-Added Tax, the Law on Export and Import Duties, the Law on Investment, the Law on Public Investment, and the Law on Management and Use of Public Assets._x000D_
- Government Decree No. 37/2026/ND-CP dated detailing the Law on Product and Goods Quality.</t>
  </si>
  <si>
    <t>Draft Commission Implementing Regulation approving ethanol as an active substance for use in biocidal products of product-types 1, 2 and 4 in accordance with Regulation (EU) No 528/2012 of the European Parliament and of the Council</t>
  </si>
  <si>
    <t>This draft Commission Implementing Regulation approves ethanol as an active substance for use in biocidal products of product-types 1, 2 and 4.</t>
  </si>
  <si>
    <r>
      <rPr>
        <sz val="11"/>
        <rFont val="Calibri"/>
      </rPr>
      <t>https://members.wto.org/crnattachments/2026/TBT/EEC/26_04975_00_e.pdf
https://members.wto.org/crnattachments/2026/TBT/EEC/26_04975_01_e.pdf
https://members.wto.org/crnattachments/2026/TBT/EEC/26_04975_02_e.pdf</t>
    </r>
  </si>
  <si>
    <t>Finland</t>
  </si>
  <si>
    <t>Ministry of the Environment Decree on essential technical requirements for flexible connection pipes intended for the water supply systems of buildings, 2 pages, 2026/460/FI, Finnish</t>
  </si>
  <si>
    <t>The Decree issues minimum requirements in Finland for flexible connection pipes intended for the supply of drinking water and hot water and which are located in buildings and properties.The provisions of the current Decree (475/2018) on the suitability for the conveyance of domestic water are repealed. In other respects, no changes are made to the Decree.</t>
  </si>
  <si>
    <t>Construction materials and building (ICS code(s): 91)</t>
  </si>
  <si>
    <t>91 - Construction materials and building</t>
  </si>
  <si>
    <t>Quality requirements (TBT)</t>
  </si>
  <si>
    <t>The new EU drinking water Directive (EU) 2020/2184 and its hygiene requirements have been implemented through legislation of the Ministry of Social Affairs and Health. Regulation overlapping with the drinking water Directive and its national implementation must be repealed from the legislation of the Ministry of the Environment.</t>
  </si>
  <si>
    <t>December 2026</t>
  </si>
  <si>
    <t>January 2027</t>
  </si>
  <si>
    <r>
      <rPr>
        <sz val="11"/>
        <rFont val="Calibri"/>
      </rPr>
      <t>https://members.wto.org/crnattachments/2026/TBT/FIN/26_04992_00_x.pdf</t>
    </r>
  </si>
  <si>
    <t>Ministry of the Environment Decree on essential technical requirements for flexible connection pipes intended for the water supply systems of buildings, 475/2018.</t>
  </si>
  <si>
    <t>Indonesia</t>
  </si>
  <si>
    <t>Draft Decree of the Head of BPJPH on the Guidelines for the Implementation of the Halal Product Assurance System for Processing Services</t>
  </si>
  <si>
    <t>The guidelines establish a reference for Business Actors for the implementation of the Halal Product Assurance System (SJPH) for Processing Services related to food, beverages, drugs, and cosmetics. The guidelines cover processing services, including contract manufacturing (maklon), shared kitchens, water processing, milling, and other processing services, and set requirements concerning halal commitment and responsibility, materials, Halal Product Processes (PPH), production facilities, packaging and labelling, traceability, internal audits, and management review. The guidelines are intended to assist Business Actors and other relevant stakeholders in ensuring that Processing Services comply with Islamic law and the requirements of the Halal Product Assurance System.</t>
  </si>
  <si>
    <t>Products refer to food, beverages, drugs, and cosmetics that are produced or processed through processing services.</t>
  </si>
  <si>
    <t>67 - FOOD TECHNOLOGY</t>
  </si>
  <si>
    <r>
      <rPr>
        <sz val="11"/>
        <rFont val="Calibri"/>
      </rPr>
      <t>https://members.wto.org/crnattachments/2026/TBT/IDN/26_04967_00_x.pdf</t>
    </r>
  </si>
  <si>
    <t>Government Regulation No. 42 of 2024 concerning the Implementation of Halal Product Assurances</t>
  </si>
  <si>
    <t>Kenya</t>
  </si>
  <si>
    <t>Textiles — Disposable wet wipes — Specification </t>
  </si>
  <si>
    <t>This Draft African Standard specifies requirements, sampling, and test methods for non-woven disposable wet wipes applicable for general personal hygiene and sanitizing purposes.</t>
  </si>
  <si>
    <t>Textiles in general (ICS code(s): 59.080.01)</t>
  </si>
  <si>
    <t>330790 - Depilatories and other perfumery, toilet or cosmetic preparations, n.e.s.; 3401 -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</si>
  <si>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59.080.01 - Textiles in general</t>
  </si>
  <si>
    <t>Consumer information, labelling (TBT); Prevention of deceptive practices and consumer protection (TBT); Quality requirements (TBT); Reducing trade barriers and facilitating trade (TBT); Cost saving and productivity enhancement (TBT)</t>
  </si>
  <si>
    <t>March 2027</t>
  </si>
  <si>
    <r>
      <rPr>
        <sz val="11"/>
        <rFont val="Calibri"/>
      </rPr>
      <t>https://members.wto.org/crnattachments/2026/TBT/KEN/26_04976_00_e.pdf</t>
    </r>
  </si>
  <si>
    <t>ARS 1524-1 Cosmetics — Safety of cosmetic products ingredients — Part 1: List of prohibited substancesARS 1524-2 Cosmetics — Safety of cosmetic products ingredients — Part 2: List of substances which cosmetic products must not contain, except subject to the restrictions laid downARS 1524-3 Cosmetics — Safety of cosmetic products ingredients — Part 3: List of allowed colorants, preservatives and UV filtersISO 23674 Cosmetics — Analytical methods — Direct determination of traces of mercury in cosmetics by thermal decomposition and atomic absorption spectrometryISO 21392 Cosmetics — Analytical methods — Measurement of traces of heavy metals in cosmetic finished products using ICP/MS techniqueISO 22716 Cosmetics — Good Manufacturing Practices (GMP) — Guidelines on Good Manufacturing PracticesISO 1833-11, Textiles — Quantitative chemical analysis — Part 11: Mixtures of certain cellulose fibres with certain other fibres (method using sulfuric acid)ISO 2859-1, Sampling procedures for inspection by attributes — Part 1: Sampling schemes indexed by acceptance quality limit (AQL) for lot-by-lot inspectionISO 3071, Textiles — Determination of pH of aqueous extract ISO 9073-1, Textiles — Test methods for nonwovens — Part 1: Determination of mass per unit areaISO 9073-18, Textiles — Test methods for nonwovens — Part 18: Determination of breaking strength and elongation of nonwoven materials using the grab tensile testISO 10993-10, Biological evaluation of medical devices Part 10: Tests for skin sensitizationISO 11480, Pulp, paper and board — Determination of total chlorine and organically bound chlorineISO 18416, Cosmetics — Microbiology — Detection of Candida albicans ISO 20743, Textiles — Determination of antibacterial activity of textile products ISO 21149, Cosmetics — Microbiology — Enumeration and detection of aerobic mesophilic bacteria ISO 21150, Cosmetics — Microbiology — Detection of Escherichia coli ISO 22198, Textiles — Fabrics — Determination of width and lengthISO 22717, Cosmetics — Microbiology — Detection of Pseudomonas aeruginosaISO 22718, Cosmetics — Microbiology — Detection of Staphylococcus aureus</t>
  </si>
  <si>
    <t>DARS 1597:2026 Textiles – Duvet and duvet covers – Specification.</t>
  </si>
  <si>
    <t>This Draft African Standard specifies requirements, sampling, and test methods for duvets and duvet covers</t>
  </si>
  <si>
    <t>Textile fabrics (ICS code(s): 59.080.30)</t>
  </si>
  <si>
    <t>6302 - Bedlinen, table linen, toilet linen and kitchen linen of all types of textile materials (excl. floorcloths, polishing cloths, dishcloths and dusters)</t>
  </si>
  <si>
    <t>59.080.30 - Textile fabrics</t>
  </si>
  <si>
    <r>
      <rPr>
        <sz val="11"/>
        <rFont val="Calibri"/>
      </rPr>
      <t>https://members.wto.org/crnattachments/2026/TBT/KEN/26_04977_00_e.pdf</t>
    </r>
  </si>
  <si>
    <t>ISO 105-B01, Textiles — Tests for colour fastness — Part B01: Colour fastness to light: DaylightISO 105-B02, Textiles — Tests for colour fastness — Part B02: Colour fastness to artificial light: Xenon arc fading lamp testISO 105-C10, Textiles — Tests for colour fastness — Part C10: Colour fastness to washing with soap or soap and sodaISO 105-D01, Textiles — Tests for colour fastness — Part D01: Colour fastness to drycleaning using perchloroethylene solventISO 105-E04, Textiles — Tests for colour fastness — Part E04: Colour fastness to perspirationISO 105-X12, Textiles — Tests for colour fastness — Part X12: Colour fastness to rubbingISO 139, Textiles — Standard atmospheres for conditioning and testingISO 1833 (all parts), Textiles — Quantitative chemical analysisISO 3175-1, Textiles — Professional care, drycleaning and wetcleaning of fabrics and garments — Part 1: Assessment of performance after cleaning and finishingISO 3758, Textiles — Care labelling code using symbolsISO 3759, Textiles — Preparation, marking and measuring of fabric specimens and garments in tests for determination of dimensional changeISO 5077, Textiles — Determination of dimensional change in washing and dryingISO 6330, Textiles — Domestic washing and drying procedures for textile testingISO 8498, Woven fabrics — Description of defects — VocabularyISO 8499, Knitted fabrics — Description of defects — VocabularyISO 9237, Textiles — Determination of the permeability of fabrics to airISO 12945-2, Textiles — Determination of fabric propensity to surface pilling, fuzzing or matting — Part 2: Modified Martindale methodISO 13934-1, Textiles — Tensile properties of fabrics — Part 1: Determination of maximum force and elongation at maximum force using the strip methodISO 13938-2, Textiles — Bursting properties of fabrics — Part 2: Pneumatic method for determination of bursting strength and bursting distensionISO 14362-1, Textiles — Methods for determination of certain aromatic amines derived from azo colorants — Part 1: Detection of the use of certain azo colorants accessible with and without extracting the fibresISO 14362-3, Textiles — Methods for determination of certain aromatic amines derived from azo colorants — Part 3: Detection of the use of certain azo colorants, which may release 4-aminoazobenzeneISO 16373-1, Textiles — Dyestuffs — Part 1: General principles of testing coloured textiles for dyestuff identificationISO 16373-2, Textiles — Dyestuffs — Part 2: General method for the determination of extractable dyestuffs including allergenic and carcinogenic dyestuffs (method using pyridine-water)ISO 16373-3, Textiles — Dyestuffs — Part 3: Method for determination of certain carcinogenic dyestuffs (method using triethylamine/methanol)ISO 22198, Textiles — Fabrics — Determination of width and lengthISO 24153, Random sampling and randomization procedures</t>
  </si>
  <si>
    <t>DARS 1590:2026 Textiles – Guideline for banned or restricted substances. </t>
  </si>
  <si>
    <t>This Draft African Standard provides a guideline for some of the common substances that are banned or restricted within certain limits for use in textiles and apparel.</t>
  </si>
  <si>
    <t>56 - WADDING, FELT AND NONWOVENS; SPECIAL YARNS; TWINE, CORDAGE, ROPES AND CABLES AND ARTICLES THEREOF; 57 - CARPETS AND OTHER TEXTILE FLOOR COVERINGS; 58 - SPECIAL WOVEN FABRICS; TUFTED TEXTILE FABRICS; LACE; TAPESTRIES; TRIMMINGS; EMBROIDERY; 59 - IMPREGNATED, COATED, COVERED OR LAMINATED TEXTILE FABRICS; TEXTILE ARTICLES OF A KIND SUITABLE FOR INDUSTRIAL USE; 60 - KNITTED OR CROCHETED FABRICS; 61 - ARTICLES OF APPAREL AND CLOTHING ACCESSORIES, KNITTED OR CROCHETED; 62 - ARTICLES OF APPAREL AND CLOTHING ACCESSORIES, NOT KNITTED OR CROCHETED</t>
  </si>
  <si>
    <r>
      <rPr>
        <sz val="11"/>
        <rFont val="Calibri"/>
      </rPr>
      <t>https://members.wto.org/crnattachments/2026/TBT/KEN/26_04982_00_e.pdf</t>
    </r>
  </si>
  <si>
    <t>ARS 1551, Textiles and textile merchandise — Terms and definitionsISO 24047, Plastics - Polyethylene (PE) and polypropylene (PP) thermoplastics - Determination of metal content by ICP-OESISO 14184-2 Textiles - Determination of formaldehyde Part 2: Released formaldehyde (vapour absorption method)ISO 17070 Leather-Chemical tests- Determination of tetrachlorophenol-, trichlorophenol-, dichlorophenol-, monochlorophenol-isomers and pentachlorophenol contentISO 14362-1, Textiles-Methods for determination of certain aromatic amines derived from azo colorants         Part 1: Detection of the use of certain azo colorants accessible with and without          extracting the fibresDIN 54231:2022-09, Textiles - Determination of dyes after methanol extractionISO 14184-1 Textiles-Determination of formaldehyde Part 1: Free and hydrolysed formaldehyde (water extraction method)ISO 17075-1, | IULTCS/IUC 18-1, Leather — Chemical determination of chromium(VI) content in leather Part 1: Colorimetric methodISO 17226-1 Leather — Chemical determination of formaldehyde content — Part 1: Method using high-performance liquid chromatographyISO 17226-2 | IULTCS/IUC 19-2, Leather — Chemical determination of formaldehyde content  Part 2: Method using colorimetric analysisISO/TS 17234, Leather — Chemical tests — Determination of certain azo colourants in dyed leathers ISO 17353, Water quality — Determination of selected organotin compounds — Gas chromatographic methodSATRA TM277, Determination of organotins</t>
  </si>
  <si>
    <t>Philippines</t>
  </si>
  <si>
    <t>THE TECHNICAL REGULATION CONCERNING THE MANDATORY PRODUCT CERTIFICATION OF FIBRE-CEMENT FLAT SHEETS</t>
  </si>
  <si>
    <t>This DAO aims to strictly ensure that fibre-cement flat sheets to be manufactured, imported, distributed, sold, or used in the Philippines meet the specified quality requirements prescribed by this Technical Regulation.</t>
  </si>
  <si>
    <t>Products in fibre-reinforced cement (ICS code(s): 91.100.40)</t>
  </si>
  <si>
    <t>6811 - Articles of asbestos-cement, cellulose fibre-cement or the like</t>
  </si>
  <si>
    <t>91.100.40 - Products in fibre-reinforced cement</t>
  </si>
  <si>
    <t>This Order shall take effect upon fifteen (15) days after its publication in a national newspaper of general circulation, a copy of which shall be submitted to the UP Office of National Administrative Register.</t>
  </si>
  <si>
    <r>
      <rPr>
        <sz val="11"/>
        <rFont val="Calibri"/>
      </rPr>
      <t>https://members.wto.org/crnattachments/2026/TBT/PHL/26_04989_00_e.pdf</t>
    </r>
  </si>
  <si>
    <t>Executive Order (EO) 292, Series of 1987Republic Act (RA) 4109EO 101, Series of 1967RA 7394EO 913, Series of 1983</t>
  </si>
  <si>
    <t>Rules and Regulation on the Conduct of Clinical Investigation of Medical Devices and Clinical Performance Studies of In-Vitro Diagnostic (IVD) Medical Devices</t>
  </si>
  <si>
    <t>The proposed Administrative Order aims to provide guidelines on the conduct of clinical_x000D_
investigation of medical devices and clinical performance study of in-vitro diagnostic_x000D_
medical devices. This Order adopts the relevant provisions of:_x000D_
 PNS ISO 14155:2022 entitled “Clinical investigation of medical devices for human subjects – Good clinical practice”_x000D_
PNS ISO 20916:2022 entitled “In-vitro diagnostic medical devices – Clinical performance studies using specimens from human subjects – Good study practice”</t>
  </si>
  <si>
    <t>Health care technology (ICS code(s): 11)</t>
  </si>
  <si>
    <t>38221 - - Diagnostic or laboratory reagents on a backing, prepared diagnostic or laboratory reagents whether or not on a backing, whether or not put up in the form of kits :</t>
  </si>
  <si>
    <t>11.100.10 - In vitro diagnostic test systems; 11 - Health care technology</t>
  </si>
  <si>
    <t>Human health</t>
  </si>
  <si>
    <r>
      <rPr>
        <sz val="11"/>
        <rFont val="Calibri"/>
      </rPr>
      <t>https://members.wto.org/crnattachments/2026/TBT/PHL/26_04991_00_e.pdf
https://members.wto.org/crnattachments/2026/TBT/PHL/26_04991_01_e.pdf
https://members.wto.org/crnattachments/2026/TBT/PHL/26_04991_02_e.pdf
https://members.wto.org/crnattachments/2026/TBT/PHL/26_04991_03_e.pdf
https://members.wto.org/crnattachments/2026/TBT/PHL/26_04991_04_e.pdf
https://members.wto.org/crnattachments/2026/TBT/PHL/26_04991_05_e.pdf
https://members.wto.org/crnattachments/2026/TBT/PHL/26_04991_06_e.pdf
https://members.wto.org/crnattachments/2026/TBT/PHL/26_04991_07_e.pdf
https://members.wto.org/crnattachments/2026/TBT/PHL/26_04991_08_e.pdf
https://members.wto.org/crnattachments/2026/TBT/PHL/26_04991_09_e.pdf
https://members.wto.org/crnattachments/2026/TBT/PHL/26_04991_10_e.pdf
https://members.wto.org/crnattachments/2026/TBT/PHL/26_04991_11_e.pdf
https://members.wto.org/crnattachments/2026/TBT/PHL/26_04991_12_e.pdf
https://members.wto.org/crnattachments/2026/TBT/PHL/26_04991_13_e.pdf
https://members.wto.org/crnattachments/2026/TBT/PHL/26_04991_14_e.pdf
https://members.wto.org/crnattachments/2026/TBT/PHL/26_04991_15_e.pdf
https://members.wto.org/crnattachments/2026/TBT/PHL/26_04991_16_e.pdf
https://members.wto.org/crnattachments/2026/TBT/PHL/26_04991_17_e.pdf
https://members.wto.org/crnattachments/2026/TBT/PHL/26_04991_18_e.pdf</t>
    </r>
  </si>
  <si>
    <t>Republic Act No. 9711 entitled “Food and Drug Administration Act (FDA) of 2009”PNS ISO 14155:2022PNS ISO 20916:2022</t>
  </si>
  <si>
    <t>MMDC 3 (4883) DTZS, Coal for coke making—Specifications,  First edition </t>
  </si>
  <si>
    <t>This Draft Tanzania Standard specifies product quality grades, technical requirements, test methods, inspection rules, marking, transportation, and storage for commercial coal used in coke making. It applies to the production, processing, commercial trade, storage, transportation, and industrial utilization of single and blended coals intended for coke production.</t>
  </si>
  <si>
    <t>Bituminous coal, whether or not pulverised, non-agglomerated (HS code(s): 270112); Coals (ICS code(s): 73.040)</t>
  </si>
  <si>
    <t>270112 - Bituminous coal, whether or not pulverised, non-agglomerated</t>
  </si>
  <si>
    <t>73.040 - Coals</t>
  </si>
  <si>
    <r>
      <rPr>
        <sz val="11"/>
        <rFont val="Calibri"/>
      </rPr>
      <t>https://members.wto.org/crnattachments/2026/TBT/TZA/26_05001_00_e.pdf</t>
    </r>
  </si>
  <si>
    <t>TZS 2088/ISO 562, Hard coal and coke — Determination of volatile matter TZS 2092/ISO 1171, Coal and coke — Determination of ash ISO 1559, Hard coal — Determination of caking index TZS 1936-3/ISO 7404-3, Methods for the petrographic analysis of coals — Part 3: Method of determining maceral group composition TZS 1936-5/ISO 7404-5, Methods for the petrographic analysis of coals — Part 5: Method of determining microscopically the vitrinite reflectance ISO 11722, Hard coal — Determination of moisture in the general analysis test sample by drying in nitrogen TZS 2172/ISO 11724, Solid mineral fuels — Determination of fluorine content ISO 13691, Solid mineral fuels — Determination of total sodium, potassium and calcium in coal TZS 1963(Parts 1-4)/ISO 13909 (Parts 1–4), Hard coal and coke — Mechanical sampling TZS 2984/ISO 18806, Solid mineral fuels — Determination of chlorine content ISO 18894, Coke — Determination of the Coke Reactivity Index (CRI) and Coke Strength After Reaction (CSR) ISO 19579, Solid mineral fuels — Determination of sulfur by IR spectrometry TZS 1934-2/ISO 1213-2, Solid mineral fuels — Vocabulary — Part 2: Terms relating to sampling, testing and analysis</t>
  </si>
  <si>
    <t>MMDC 3 (4882) DTZS, Coke for Industrial use - Specification, First edition </t>
  </si>
  <si>
    <t>This draft Tanzania Standard specifies technical requirements, sampling methods, and test procedures for industrial coke. It applies to industrial coke intended for use in blast furnaces, foundries, and the ferro-alloys industry.</t>
  </si>
  <si>
    <t>Coke and semi-coke of coal, of lignite or of peat, whether or not agglomerated; retort carbon. (HS code(s): 2704); Coals (ICS code(s): 73.040)</t>
  </si>
  <si>
    <t>2704 - Coke and semi-coke of coal, of lignite or of peat, whether or not agglomerated; retort carbon.</t>
  </si>
  <si>
    <r>
      <rPr>
        <sz val="11"/>
        <rFont val="Calibri"/>
      </rPr>
      <t>https://members.wto.org/crnattachments/2026/TBT/TZA/26_05002_00_e.pdf</t>
    </r>
  </si>
  <si>
    <t>TZS 4, Rules for rounding off numerical values TZS 1935: 2017/ISO 18283, Hard coal and coke — Manual sampling and sample preparation ISO 728, Coke — Size analysis by sieving ISO 11722, Solid mineral fuels — Hard coal — Determination of moisture in the general analysis test sample by drying in nitrogen TZS 2092/ISO 1171, Solid mineral fuels — Determination of ash TZS 2088/ISO 562, Hard coal and coke — Determination of volatile matter TZS 2173/ISO 334, Solid mineral fuels — Determination of total sulfur — Eschka method ISO 19579, Solid mineral fuels — Determination of sulfur by IR spectrometry ISO 616, Coke — Determination of shatter index ISO 625, Solid mineral fuels — Determination of phosphorus in coal and coke ISO 556, Coke — Determination of mechanical strength (Micum index) ISO 18894, Coke — Determination of Coke Reactivity Index (CRI) and Coke Strength After Reaction (CSR) TZS 1934-2/ISO 1213-2, Solid mineral fuels — Vocabulary — Part 2: Terms relating to sampling, testing and analysis</t>
  </si>
  <si>
    <t>CDC 3 (4857) DTZS, Herbal face mask — Specification, First edition </t>
  </si>
  <si>
    <t>This Draft Tanzania Standard specifies requirements, sampling and test methods for herbal face mask.</t>
  </si>
  <si>
    <t>Beauty or make-up preparations and preparations for the care of the skin (other than medicaments), incl. sunscreen or suntan preparations (excl. medicaments, lip and eye make-up preparations, manicure or pedicure preparations and make-up or skin care powders, incl. baby powders) (HS code(s): 330499); Cosmetics. Toiletries (ICS code(s): 71.100.70)</t>
  </si>
  <si>
    <t>330499 - Beauty or make-up preparations and preparations for the care of the skin (other than medicaments), incl. sunscreen or suntan preparations (excl. medicaments, lip and eye make-up preparations, manicure or pedicure preparations and make-up or skin care powders, incl. baby powders)</t>
  </si>
  <si>
    <t>71.100.70 - Cosmetics. Toiletries</t>
  </si>
  <si>
    <r>
      <rPr>
        <sz val="11"/>
        <rFont val="Calibri"/>
      </rPr>
      <t>https://members.wto.org/crnattachments/2026/TBT/TZA/26_05003_00_e.pdf</t>
    </r>
  </si>
  <si>
    <t>ISO 21392, Cosmetics — Analytical methods — Measurement of traces of heavy metals in cosmetic finished products using ICP/MS technique TZS 314, Cosmetics and toilet products – Methods of sampling TZS 638/EAS 377 (All parts), Cosmetics and cosmetic products TZS 774/EAS 346, Labelling of cosmetic products – General requirements TZS 1825/ISO 21150, Cosmetics — Microbiology — Detection of Escherichia coli TZS 1824/ISO 21149, Cosmetics — Microbiology — Enumeration and detection of aerobic mesophilic bacteria TZS 1826/ISO 22717, Cosmetics — Microbiology — Detection of pseudomonas aeruginosa TZS 1827/ISO 22718, Cosmetics — Microbiology — Detection of Staphylococcus aureus TZS 1830/ISO 18416, Cosmetics — Microbiology — Detection of candida albicans TZS 2126/EAS 846 Glossary of terms relating to the cosmetic industry TZS 2127-2/EAS 847-2, Cosmetics — Analytical methods — Part 2: Determination of moisture content and volatile matter content TZS 2127-13/EAS 847-13, Cosmetics — Analytical methods — Part 13: Determination of rancidity TZS 2127-16/EAS 847-16 Cosmetics — Analytical methods — Part 16: Determination of lead, mercury and arsenic content TZS 2127-17/EAS 847-17 Cosmetics — Analytical methods — Part 17: Determination of pH</t>
  </si>
  <si>
    <t>CDC 3 (4858) DTZS, Magnesium oxide for cosmetic industry - specification, First edition </t>
  </si>
  <si>
    <t>This Draft Tanzania Standard specifies requirements, sampling and test methods for magnesium oxide for the cosmetic industry.</t>
  </si>
  <si>
    <t>Fused magnesia; dead-burned "sintered" magnesia, whether or not containing small quantities of other oxides added before sintering; other magnesium oxide (excl. natural magnesium carbonate "magnesite") (HS code(s): 251990); Cosmetics. Toiletries (ICS code(s): 71.100.70)</t>
  </si>
  <si>
    <t>251990 - Fused magnesia; dead-burned "sintered" magnesia, whether or not containing small quantities of other oxides added before sintering; other magnesium oxide (excl. natural magnesium carbonate "magnesite")</t>
  </si>
  <si>
    <r>
      <rPr>
        <sz val="11"/>
        <rFont val="Calibri"/>
      </rPr>
      <t>https://members.wto.org/crnattachments/2026/TBT/TZA/26_05004_00_e.pdf</t>
    </r>
  </si>
  <si>
    <t>TZS 650, Method of sampling of lime and limestone products TZS 2127-16/EAS 847-16, Cosmetics — Analytical methods — Part 16: Determination of lead, mercury and arsenic content TZS 2127-17/EAS 847-17, Cosmetics — Analytical methods — Part 17: Determination of pH. TZS 2127-28/EAS 847-28, Cosmetics — Analytical methods — Part 28: Determination of free caustic alkali TZS 2191: 2018, Methods of test for chemical analysis of limestone and limestone products</t>
  </si>
  <si>
    <t>CDC 3 (4859) DTZS, Skin cleanser – specification, First edition </t>
  </si>
  <si>
    <t>This Draft Tanzania Standard specifies requirements, sampling and test methods for skin cleanser for cosmetic purposes.</t>
  </si>
  <si>
    <r>
      <rPr>
        <sz val="11"/>
        <rFont val="Calibri"/>
      </rPr>
      <t>https://members.wto.org/crnattachments/2026/TBT/TZA/26_05005_00_e.pdf</t>
    </r>
  </si>
  <si>
    <t>TZS 119/ISO 4831, Microbiology of food and animal feeding stuffs – Horizontal method for detection and enumeration of coliforms – Most probable number technique TZS 314, Cosmetics and toilet products – Methods of sampling TZS 638/EAS 377 (All parts), Cosmetic and cosmetic products TZS 676-1/ISO 2871-1, Surface active agents – Detergents – Determination of cationic-active matter content – Part 1 – High molecular-mass cationic-active matterTZS 676-2/ISO 2871-2, Surface active agents – Detergents – Determination of cationic-active matter content – Part 2 – Cationic active matter of low molecular mass (between 200 and 500) TZS 774/EAS 346, Labelling of cosmetic products – General requirements TZS 1824/ISO 21149, Cosmetics — Microbiology — Enumeration and detection of aerobic mesophilic bacteria TZS 1826/ISO 22717, Cosmetics — Microbiology — Detection of pseudomonas aeruginosa TZS 1827/ISO 22718, Cosmetics — Microbiology — Detection of Staphylococcus aureus TZS 1830/ISO 18416, Cosmetics — Microbiology — Detection of candida albicans TZS 1829/ISO 16212, Cosmetics — Microbiology — Enumeration of yeast and mould TZS 2126/EAS 846, Glossary of terms relating to the cosmetic industry TZS 2127-16/EAS 847-16, Cosmetics — Analytical methods — Part 16: Determination of lead, mercury and arsenic content TZS 2127-17/EAS 847-17, Cosmetics — Analytical methods — Part 17: Determination of pH. TZS 2127-28/EAS 847-28, Cosmetics — Analytical methods — Part 28: Determination of free caustic alkali</t>
  </si>
  <si>
    <t>Draft Law of Ukraine "On Amendments to Certain Laws of Ukraine Concerning the Regulation of the Circulation of Medicines" </t>
  </si>
  <si>
    <t>The draft Law proposes to amend the legislation of Ukraine in the field of medicines, including the Laws of Ukraine “On Medicines” and “On Administrative Services”, in order to establish a new regulatory model while ensuring continuity of relevant state functions and preventing interruptions or undue delays in procedures in the field of medicinal products.The amendments to the Law of Ukraine “On Medicines”, in particular, concern:_x000D_
shortening the overall timeframe for a decision on the state registration (re-registration) of a medicinal product or refusal of such registration (re-registration) from 210 to 180 calendar days;_x000D_
improving the provisions concerning the demonstration of bioequivalence of generic medicinal products;_x000D_
improving the legal framework for clinical trials of medicinal products, including through scientific consultations for applicants on clinical trial-related matters and establishing statutory limits on the cost of the relevant services;_x000D_
expanding the Bolar exemption by allowing the necessary studies, trials, assessments and other activities required for the state registration of a medicinal product, health technology assessment, state price regulation, reimbursement and preparation for participation in public procurement procedures before the expiry of the relevant patent or supplementary protection certificate (SPC), without allowing the placing on the market or commercial use of the respective medicinal product before the expiry of the relevant intellectual property right;_x000D_
improving the pharmacovigilance system by regulating the submission and assessment of Periodic Safety Update Reports (PSURs) for medicinal products registered in Ukraine, implementing the European Union Single Assessment (PSUSA) procedure, and introducing the assessment of post-authorisation safety study (PASS) protocols and substantial amendments thereto;_x000D_
improving the legal regulation of pharmacy and hospital pharmacy activities and state regulation of prices for medicinal products, including by ensuring the functioning of the National Price Catalogue and improving the mechanisms for the declaration and review of prices for medicinal products;_x000D_
improving mechanisms for responding to risks of shortages of medicinal products and ensuring continuity of their supply through special measures in circumstances that may affect the availability of medicinal products;_x000D_
improving transitional provisions concerning medicinal products registered before the entry into force of the new legislation and clinical trials authorised before the entry into force of the Law, including by maintaining the possibility of placing on the market medicinal products registered under the legislation previously in force for the period specified by the transitional provisions, and allowing the completion of clinical trials authorised before the entry into force of the Law._x000D_
The draft Law also proposes to amend the Law of Ukraine “On Administrative Services” in order to exclude relations in the field of state regulation of the circulation of medicinal products from its scope.</t>
  </si>
  <si>
    <t>Medicines</t>
  </si>
  <si>
    <t>11.120 - Pharmaceutics</t>
  </si>
  <si>
    <t>Protection of human health or safety (TBT); Quality requirements (TBT); Harmonization (TBT)</t>
  </si>
  <si>
    <t>This Law shall enter into force on the day following the day of its official publication.</t>
  </si>
  <si>
    <r>
      <rPr>
        <sz val="11"/>
        <rFont val="Calibri"/>
      </rPr>
      <t>https://members.wto.org/crnattachments/2026/TBT/UKR/26_04970_00_x.pdf</t>
    </r>
  </si>
  <si>
    <t>Law of Ukraine No. 2469-IX of 28 July 2022 “On Medicines”</t>
  </si>
  <si>
    <t>Order of the Ministry of Economy, Environment and Agriculture of Ukraine No. 7417 "On Approval of the Requirements for Preserved Tuna and Bonito" of 9 July 2026</t>
  </si>
  <si>
    <t>The Order approves the Requirements for preserved tuna and bonito, which establish standards governing the placing on the market of preserved tuna (Thunnus) and bonito (Bonito) to ensure adequate consumer information and prevent business practices that mislead consumers.The Requirements establish conditions for the use of food names, specify the fish species that may be used for tuna and bonito, and prohibit the mixing of different fish species in one package unit, except in the case of products of culinary preparation containing a specified minimum content of tuna, bonito or their mixture. They also establish requirements for the forms of presentation of the products and for the liquid medium used in preserved products, including requirements for the corresponding designations in the name of the food product.The name of the food product must comply with the established requirements and, as applicable, include the fish species, the form of presentation and a description of the liquid medium. The simultaneous use of the names “tuna” and “bonito” in the name of the food product is prohibited. The Requirements also establish minimum fish content depending on the form of presentation and the liquid medium used.The Order provides that preserved tuna and bonito that comply with the legislation on food safety and certain quality parameters applicable before the entry into force of this Order, but do not comply with all or certain provisions of the Requirements for preserved tuna and bonito approved by this Order, may remain on the market until the expiry of their minimum durability date or use-by date.</t>
  </si>
  <si>
    <t>Preserved tuna and bonito</t>
  </si>
  <si>
    <t>160414 - Prepared or preserved tunas, skipjack and Atlantic bonito, whole or in pieces (excl. minced)</t>
  </si>
  <si>
    <t>Consumer information, labelling (TBT); Prevention of deceptive practices and consumer protection (TBT); Harmonization (TBT)</t>
  </si>
  <si>
    <r>
      <rPr>
        <sz val="11"/>
        <rFont val="Calibri"/>
      </rPr>
      <t>https://members.wto.org/crnattachments/2026/TBT/UKR/26_05000_00_x.pdf</t>
    </r>
  </si>
  <si>
    <t>Laws of Ukraine “On Basic Principles and Requirements for Safety and Quality of Food Products”, “On Information for Consumers on Food Products”;COUNCIL REGULATION (EEC) No 1536/92 of 9 June 1992 laying down common marketing standards for preserved tuna and bonito.</t>
  </si>
  <si>
    <t>Draft QCVN 03:2026/BCA – National technical regulation on Fire protection and Rescue equipment</t>
  </si>
  <si>
    <t>This draft national technical regulation specifies mandatory technical requirements, test methods and sample specifications for fire prevention, firefighting and rescue equipment.The draft applies to equipment manufactured, assembled, imported, traded and used in Viet Nam (Section 1.1) — unlike the previously notified draft (G/TBT/N/VNM/400), imported equipment is now within the mandatory scope of this regulation.The draft sets out a conformity assessment mechanism — certification of conformity, declaration of conformity, and post-market surveillance — for equipment classified as medium- or high-risk under the list issued by the Ministry of Public Security, replacing the circulation permit mechanism under the previously notified draft. It further sets out requirements on sampling, testing, labelling and traceability.This draft applies to: (1) organizations and individuals manufacturing, assembling, importing, trading in and using the equipment; (2) conformity assessment bodies; (3) competent state management authorities.The first draft of QCVN 03:2026/BCA was notified under G/TBT/N/VNM/400 (23 April 2026). This notification concerns the second draft, which has been substantially revised — reducing the equipment covered from 85 types/865 technical criteria to 57 types/483 technical criteria, and replacing the circulation-permit management mechanism with conformity assessment, information declaration and post-market surveillance.</t>
  </si>
  <si>
    <t>Fire prevention, firefighting and rescue equipment, including:Fire pumps (HS 8413.19.10; 8413.19.20)Common firefighting equipment: delivery hoses, portable/wheeled fire extinguishers, self-activating extinguishers (HS 5909.00.10; 8424.10.90)Fire extinguishing media: dry powder, CO₂, foam concentrate, clean/gaseous agents (HS 3813.00.00)Fire detection and alarm system equipment: control panels, detectors, manual call points, video detectors (HS 8537.10.99; 8531.10.20; 8531.10.30; 8531.90.90)Gas, aerosol and powder extinguishing system equipment: cylinders, valves, nozzles, aerosol extinguishers (HS 8424.10.90; 8424.90.99)Water-based, water-mist and foam extinguishing system equipment: sprinklers, alarm valves, deluge valves, fire hydrants (HS 8424.90.99; 8481.40.90)Emergency exit signs and emergency lighting (HS 9405.11.99; 9405.19.92; 9405.19.99; 9405.61.90; 9405.69.90)</t>
  </si>
  <si>
    <t>381300 - Preparations and charges for fire-extinguishers; charged fire-extinguishing grenades (excl. full or empty fire-extinguishing devices, whether or not portable, unmixed chemically undefined products with fire-extinguishing properties in other forms); 590900 - Textile hosepiping and similar textile tubing, whether or not impregnated or coated, with or without lining, armour or accessories of other materials; 841319 - Pumps for liquids, fitted or designed to be fitted with a measuring device (excl. pumps for dispensing fuel or lubricants, of the type used in filling stations or in garages); 842410 - Fire extinguishers, whether or not charged; 842490 - Parts of fire extinguishers, spray guns and similar appliances, steam or sand blasting machines and similar jet projecting machines and machinery and apparatus for projecting, dispersing or spraying liquids or powders, n.e.s.; 848140 - Safety or relief valves; 853110 - Burglar or fire alarms and similar apparatus; 853190 - Parts of electric sound or visual signalling apparatus, n.e.s.; 853710 - Boards, cabinets and similar combinations of apparatus for electric control or the distribution of electricity, for a voltage &lt;= 1.000 V; 940511 - Chandeliers and other electric ceiling or wall lighting fittings, solely for light-emitting diode "LED" light sources (excl. for lighting public open spaces or thoroughfares); 940519 - Chandeliers and other electric ceiling or wall lighting fittings (excl. for lighting public open spaces or thoroughfares and those solely for light-emitting diode "LED" light sources); 940561 - Illuminated signs, illuminated nameplates and the like, with a permanently fixed light-emitting diode "LED" light source; 940569 - Illuminated signs, illuminated nameplates and the like, with a permanently fixed light source other than LED</t>
  </si>
  <si>
    <t>13.220 - Protection against fire</t>
  </si>
  <si>
    <t>2027</t>
  </si>
  <si>
    <r>
      <rPr>
        <sz val="11"/>
        <rFont val="Calibri"/>
      </rPr>
      <t>https://members.wto.org/crnattachments/2026/TBT/VNM/26_04993_00_x.pdf</t>
    </r>
  </si>
  <si>
    <t>- Draft Circular promulgating QCVN 03:2026/BCA- Law on Fire Prevention, Firefighting and Rescue No. 55/2024/QH15- Law on Product and Goods Quality No. 78/2025/QH15- Law on Standards and Technical Regulations (amended 2025)- Circular No. 14/2026/TT-BKHCN dated 9 April 2026 (declaration/certification of conformity, methods of conformity assessment)- Decree No. 37/2026/NĐ-CP dated 23 January 2026 (labelling requirements);- Circular No. 125/2026/TT-BCA dated 30 June 2026 (On issuance of lists of medium-risk products and goods under the management of the Ministry of Public Security);- Decree No. 347/2026/ND-CP dated 9 September 2026 (Amending certain articles for implementation of the Law on Fire Prevention, Firefighting and Rescue, among others amendment)</t>
  </si>
  <si>
    <t>Brazil</t>
  </si>
  <si>
    <t>Public Consultation No. 16, 16 September 2026</t>
  </si>
  <si>
    <t>Proposal for Conformity Assessment Requirements for Product and Service Sustainability – Brazil Green Seal.</t>
  </si>
  <si>
    <t>Brazil Green Seal</t>
  </si>
  <si>
    <t>13.020.50 - Ecolabelling</t>
  </si>
  <si>
    <t>On the date of its publication</t>
  </si>
  <si>
    <r>
      <rPr>
        <sz val="11"/>
        <rFont val="Calibri"/>
      </rPr>
      <t>https://members.wto.org/crnattachments/2026/TBT/BRA/26_04956_00_x.pdf</t>
    </r>
  </si>
  <si>
    <t>Official Gazette of the Union Edition of 21 September 2026, Edition: 178 | Section: 1 | Page: 12</t>
  </si>
  <si>
    <t>Czech Republic</t>
  </si>
  <si>
    <t>General Measure No 0111-OOP-C106-26 – metrological and technical requirements for the type approval, verification and testing of specified measuring instruments:_x000D_
‘measuring systems for determining the energy value of energy gases and their mixtures’</t>
  </si>
  <si>
    <t xml:space="preserve">The regulation lays down the metrological and technical requirements for these specified measuring instruments, including the test methods for type approval and verification of specified measuring instruments.Measuring systems for determining the energy value of energy gases and their mixtures may be placed on the market and put into use in the Czech Republic as specified measuring instruments pursuant to Act No 505/1990 on metrology, as amended. Pursuant to this Act, specified measuring instruments are instruments that are included in the list of the types of specified measuring instruments (Decree No 345/2002) and, at the same time, intended (by the manufacturer/importer) for measurements relevant to the protection of public interests in consumer protection, contractual relations, imposition of sanctions, fees, tariffs and taxes, health protection, environmental protection, occupational safety, or the protection of other public interests protected by special legislation. This is therefore a purpose similar to the one defining specified products – non-automatic measuring instruments and scales pursuant to Directives 2014/31/EU and 2014/32/EU. The requirements of this legislation do not apply to measuring instruments not placed on the market in the Czech Republic for the above purposes, defined by Act No 505/1990 on metrology, as amended._x000D_
The purpose of this notified legislation is to lay down metrological and technical requirements for these specified measuring instruments. This legislation also stipulates tests for type approval and verification of specified measuring instruments of this type.This measure of a general nature has been drawn up with a view to achieving the specified objective, whilst taking the greatest possible account of international standards and other generally accepted principles and norms.Act No 505/1990 on metrology assumes that, for the types of specified measuring instruments listed in the Annex to Decree No 345/2002 laying down the measuring instruments subject to mandatory verification and those subject to type approval, the technical and metrological requirements, including tests for the purposes of type approval, verification and checking of specified measuring instruments, shall be specified in a measure of a general nature.Given the intended purpose, the stipulated requirements are designed to be as minimal as possible. Moreover, from the manufacturer's point of view, they replicate the usual requirements of normative regulations for products. For manufacturers or users, the type-approval or verification process simply involves demonstrating that the relevant requirements have been met. In addition, the manufacturer does not necessarily have to undergo all the tests at the time of type-approval, if they have already been carried out. The general principle of recognition applies where the requirements are met._x000D_
</t>
  </si>
  <si>
    <t>A measure of a general nature laying down metrological and technical requirements for specified measuring instruments, including test methods for type approval, verification and checking of specified measuring instrumentsMetrology and measurement. Physical phenomena (ICS code: 17); (ICS code 17.020 - Metrology and measurement in general)</t>
  </si>
  <si>
    <t>17 - Metrology and measurement. Physical phenomena</t>
  </si>
  <si>
    <t>Prevention of deceptive practices and consumer protection (TBT)</t>
  </si>
  <si>
    <r>
      <rPr>
        <sz val="11"/>
        <rFont val="Calibri"/>
      </rPr>
      <t>https://members.wto.org/crnattachments/2026/TBT/CZE/26_04963_00_e.pdf
https://members.wto.org/crnattachments/2026/TBT/CZE/26_04963_00_x.pdf
https://technical-regulation-information-system.ec.europa.eu/en/notification/28701
https://technical-regulation-information-system.ec.europa.eu/cs/notification/28701</t>
    </r>
  </si>
  <si>
    <t>References to the basic texts:_x000D_
Act No 505/1990 on metrology, as amended_x000D_
Decree No 345/2002 stipulating measuring instruments for mandatory verification and measuring instruments subject to type approval, as amended_x000D_
§ 171 et seq. of Act No 500/2004, the Administrative Code, as amended</t>
  </si>
  <si>
    <t>Proposal for a Commission Delegated Regulation supplementing Regulation (EU) 2024/1157 of the European Parliament and of the Council by establishing a list of countries to which the OECD Decision does not apply and to which exports of certain non-hazardous wastes and mixtures of non-hazardous wastes from the Union for recovery are authorised.</t>
  </si>
  <si>
    <t>Regulation (EU) 2024/1157 on shipments of waste (Article 41) introduced a prohibition on the export of non-hazardous waste from the EU to non-OECD countries, which will enter into force on 21 May 2027. The Regulation also provides for the possibility to derogate from this prohibition for countries that have applied to be included in a list (established by the European Commission) and that have demonstrated the exported waste will be managed in an environmentally sound manner in their territory, with human health, climate and environmental protection requirements equivalent to those of the EU. Article 42 and Annex VIII of the Regulation lay down the application procedure and the information the countries needed to provide in their application.The European Commission assessed the applications and proposes this draft Delegated Regulation to establish the list of countries to which the OECD Decision does not apply and to which exports of non-hazardous wastes and mixtures of non-hazardous wastes from the Union for recovery are authorised, in accordance with Article 41.</t>
  </si>
  <si>
    <t>Waste, as defined in Directive 2008/98/EC of the European Parliament and of the Council on waste. </t>
  </si>
  <si>
    <t>13.030 - Wastes</t>
  </si>
  <si>
    <t>Protection of human health or safety (TBT); Protection of the environment (TBT)</t>
  </si>
  <si>
    <t>The export of waste can create serious environmental, climate and public health damage if the waste is not managed in an environmentally sound manner in the countries of destination. In this regard, Regulation (EU) 2024/1157 introduced a prohibition on the export of hazardous and non-hazardous waste from the European Union to non-OECD countries. A derogation to the export ban on non-hazardous waste may only be possible if the country demonstrates sustainable waste management and if the waste is exported for recovery purposes, thereby excluding landfilling or improper disposal and excluding interim operations as per Article 40(2). Based on these environmental requirements, this draft Delegated Regulation establishes a list of non-OECD countries to which exports of certain non-hazardous waste are authorized. In order to avoid adverse impacts resulting from the shipment of such waste, this list is to be regularly updated by the European Commission, and at least every two years. The Commission may request additional information from those countries to demonstrate that they continue complying with the requirements set out in Article 42 of the Regulation.The establishment of this list of non-OECD countries should facilitate the environmentally sound management of waste, in accordance with the waste hierarchy laid down in Article 4 of Directive 2008/98/EC of the European Parliament and of the Council and contribute to the reduction of overall impacts of resource use, which is crucial for the transition to a circular economy</t>
  </si>
  <si>
    <t>The Commission Delegated Regulation should be adopted in Q4 2026.</t>
  </si>
  <si>
    <t>It shall apply from 21 May 2027.</t>
  </si>
  <si>
    <r>
      <rPr>
        <sz val="11"/>
        <rFont val="Calibri"/>
      </rPr>
      <t>https://members.wto.org/crnattachments/2026/TBT/EEC/26_04957_01_e.pdf
https://members.wto.org/crnattachments/2026/TBT/EEC/26_04957_02_e.pdf
https://members.wto.org/crnattachments/2026/TBT/EEC/26_04957_00_e.pdf</t>
    </r>
  </si>
  <si>
    <t>Regulation (EU) 2024/1157 of the European Parliament and of the Council of 11 April 2024 on shipments of waste, amending Regulations (EU) No 1257/2013 and (EU) 2020/1056 and repealing Regulation (EC) No 1013/2006, OJ L, 2024/1157, 30.4.2024, ELI: http://data.europa.eu/eli/reg/2024/1157/oj</t>
  </si>
  <si>
    <t>Amendments to Regulation 391 and deletion of Table I and Table II of the Twenty-Third Schedule of the Food Regulations 1985 [P.U. (A) 437/1985</t>
  </si>
  <si>
    <t>The proposed amendments to Regulation 391 of the Food Regulations 1985 [P.U.(A) 437/1985] are as follows:subregulations 391(3) to 391(6) are to amend the term "processed cereal based food" to "processed cereal-based food";subregulations 391(8)(a) and 391(8)(b) are to amend the amount of added carbohydrates from sucrose, fructose, glucose, glucose syrup or honey to products mentioned in subregulations 391(1)(c)(i), 391(1)(c)(ii) and 391(1)(c)(iv);subregulation 391(9) is to substitute the word "lipid" with "fat";subregulation 391(14) is to delete provisions relating to food additives and to insert provisions on flavourings in processed cereal-based foods for infants and young children;subregulation 391(15) is to delete provision on food conditioner in processed cereal-based foods for infants and young children;subregulation 391(17)(b)(i) is to amend nutrition labelling in processed cereal-based foods for infants and young children;subregulation 391(21) is to delete provision on contaminants in processed cereal-based foods for infants and young children;Table I of the Twenty-Third Schedule is to delete the list of permitted food additives and its maximum level in processed cereal-based foods for infants and young children; andTable II of the Twenty-Third Schedule is to delete the list of permitted food additives in processed cereal-based foods for infants and young children.</t>
  </si>
  <si>
    <t>All food (ICS:67), Food preparations for use by infants or young children (HS Code: 2106.90.73 00).</t>
  </si>
  <si>
    <t>210690 - Food preparations, n.e.s.</t>
  </si>
  <si>
    <t>Six months from the date of publication</t>
  </si>
  <si>
    <t>Food Act 1983 [Act 281Food Regulations 1985 [P.U.(A) 437/1985</t>
  </si>
  <si>
    <t>China</t>
  </si>
  <si>
    <t>National Standard of the P.R.C.,General technical requirements for B mode ultrasonic diagnostic equipment</t>
  </si>
  <si>
    <t>This document specifies the requirements for B mode ultrasonic diagnostic equipment and describes the corresponding test methods. _x000D_
This document applies to B mode ultrasonic diagnostic equipment, including the two-dimensional grayscale imaging part of color Doppler diagnostic ultrasonic equipment, with nominal frequencies typically in the range from 1.5 MHz to 15.0 MHz. _x000D_
This document does not apply to ophthalmic ultrasonic diagnostic equipment or to intravascular diagnostic ultrasonic equipment. </t>
  </si>
  <si>
    <t>B mode ultrasonic diagnostic equipment (HS code(s): 901811; 901812; 901890); (ICS code(s): 11.040.50)</t>
  </si>
  <si>
    <t>901811 - Electro-cardiographs; 901812 - Ultrasonic scanning apparatus; 901890 - Instruments and appliances used in medical, surgical or veterinary sciences, n.e.s.</t>
  </si>
  <si>
    <t>11.040.50 - Radiographic equipment</t>
  </si>
  <si>
    <t>12 months after approval</t>
  </si>
  <si>
    <r>
      <rPr>
        <sz val="11"/>
        <rFont val="Calibri"/>
      </rPr>
      <t>https://members.wto.org/crnattachments/2026/TBT/CHN/26_04947_00_x.pdf</t>
    </r>
  </si>
  <si>
    <t>National Standard of the P.R.C., Intelligent and connected vehicles—Road traffic rules compliance test content and methods</t>
  </si>
  <si>
    <t>This document specifies the general requirements, test items, and test methods for the compliance testing of road traffic rules applicable to intelligent and connected vehicles._x000D_
This document applies to intelligent connected vehicles equipped with automated driving systems; for other road transport vehicles equipped with automated driving function（including automated parking system）and combined driver assistance system that undergo compliance testing with road traffic rules, the same provisions shall apply._x000D_
This document also applies during the period when intelligent connected vehicles are permitted on public roads, the automated driving system undergoes a change in driving capabilities, experiences an expansion of its active area, or is assessed as posing traffic safety risks, necessitating supplementary compliance testing with road traffic rules.</t>
  </si>
  <si>
    <t>Automated driving system;automated driving module for vehicles; automated driving system controller; vehicle; intelligent and connected vehicles; unmanned vehicle; combined driver assistance system (HS code(s): 854370; 870321; 870323; 901480; 903289; 903290); (ICS code(s): 43.020)</t>
  </si>
  <si>
    <t>903290 - Parts and accessories for regulating or controlling instruments and apparatus, n.e.s.; 901480 - Navigational instruments and apparatus (excl. for aeronautical or space navigation, compasses and radio navigational equipment); 903289 - Regulating or controlling instruments and apparatus (excl. hydraulic or pneumatic, manostats, thermostats, and taps, cocks and valves of heading 8481); 870323 - Motor cars and other motor vehicles principally designed for the transport of &lt;10 persons, incl. station wagons and racing cars, with only spark-ignition internal combustion reciprocating piston engine of a cylinder capacity &gt; 1.500 cm³ but &lt;= 3.000 cm³ (excl. vehicles for travelling on snow and other specially designed vehicles of subheading 8703.10); 870321 - Motor cars and other motor vehicles principally designed for the transport of &lt;10 persons, incl. station wagons and racing cars, with only spark-ignition internal combustion reciprocating piston engine of a cylinder capacity &lt;= 1.000 cm³ (excl. vehicles for travelling on snow and other specially designed vehicles of subheading 8703.10); 854370 - Electrical machines and apparatus, having individual functions, n.e.s. in chapter 85</t>
  </si>
  <si>
    <t>43.020 - Road vehicles in general</t>
  </si>
  <si>
    <t>Protection of human health or safety (TBT); Quality requirements (TBT)</t>
  </si>
  <si>
    <t>6 months from adoption</t>
  </si>
  <si>
    <r>
      <rPr>
        <sz val="11"/>
        <rFont val="Calibri"/>
      </rPr>
      <t>https://members.wto.org/crnattachments/2026/TBT/CHN/26_04948_00_x.pdf</t>
    </r>
  </si>
  <si>
    <t>Costa Rica</t>
  </si>
  <si>
    <t>Requisitos y procedimiento para el reconocimiento del registro sanitario de medicamentos otorgado por las autoridades reguladoras reconocidas por la organización mundial de la salud y para el registro sanitario a productos multiorigen cuyo innovador no se encuentre registrado en el país.</t>
  </si>
  <si>
    <t>The notified document establishes the provisions and requirements for the recognition and approval of sanitary registrations for medicines granted by the health authorities of countries whose medicines regulatory agencies are recognized by the World Health Organization (WHO).</t>
  </si>
  <si>
    <t>Reconocimiento Registro Sanitario Medicamentos</t>
  </si>
  <si>
    <t>11.120 - Pharmaceutics; 01 - Generalities. Terminology. Standardization. Documentation</t>
  </si>
  <si>
    <r>
      <rPr>
        <sz val="11"/>
        <rFont val="Calibri"/>
      </rPr>
      <t>https://members.wto.org/crnattachments/2026/TBT/CRI/26_04952_00_s.pdf</t>
    </r>
  </si>
  <si>
    <t>Not applicable</t>
  </si>
  <si>
    <t>Jordan</t>
  </si>
  <si>
    <t>DJS 2439:2026 Spices and condiments – Mate</t>
  </si>
  <si>
    <t>This Jordanian Standard specifies the requirements that shall be met by dry maté intended for use in the preparation of maté beverage extract.</t>
  </si>
  <si>
    <t>Tea (ICS code(s): 67.140.10)</t>
  </si>
  <si>
    <t>090300 - Mate</t>
  </si>
  <si>
    <t>67.140.10 - Tea</t>
  </si>
  <si>
    <t>Prevention of deceptive practices and consumer protection (TBT); Protection of human health or safety (TBT); Harmonization (TBT); Reducing trade barriers and facilitating trade (TBT)</t>
  </si>
  <si>
    <r>
      <rPr>
        <sz val="11"/>
        <rFont val="Calibri"/>
      </rPr>
      <t>https://jsmo.gov.jo/EBV4.0/Root_Storage/AR/EB_UsefullLinks/DJS__2439_-_2026.pdf</t>
    </r>
  </si>
  <si>
    <t>Syrian standard 873/1990</t>
  </si>
  <si>
    <t>Australia</t>
  </si>
  <si>
    <t>Proposed scheduling decision - Long chain perfluorocarboxylic acids (LC PFCAs) (PDF 322 KB)Proposed scheduling decision - Hydrofluorocarbons (HFCs) (PDF 344 KB) (8 page(s), in English), (9 page(s), in English)</t>
  </si>
  <si>
    <t>The Industrial Chemicals Environmental Management Standard (IChEMS) has been developed by all Australian governments to efficiently and effectively manage the risks of industrial chemicals to the environment, while providing consistent requirements for businesses across Australia. The IChEMS Register records standards for the environmental management of chemicals, including risk management measures for specific industrial uses. In turn, the Australian federal government and each state and territory government will enact legislation to implement the standards in their jurisdictions.The proposed standards will assign the following chemicals, and mixtures and articles containing the chemicals, to Schedule 6 of the IChEMS Register. This will prohibit their import, manufacture, use and export in Australia, with exceptions for some essential uses, unintentional trace contamination, research, environmentally sound disposal, and articles in use prior to the standards' date of entry into force.•          Long chain perfluorocarboxylic acids (LC PFCAs)•          Hydrofluorocarbons (HFCs)The essential uses in the proposed standards broadly align with the exceptions in the Stockholm Convention (for LC PFCAs) and the Montreal Protocol (for HFCs). Australia has opted to not include the Montreal Protocol exception for car air conditioning in the essential uses for HFCs, based on the global trend toward not allowing this exception.</t>
  </si>
  <si>
    <t>Long chain perfluorocarboxylic acids (LC PFCAs), with the molecular formula of CnF2n+1COOH (where 8 ≤ n ≤ 20)Hydrofluorocarbons (HFCs), the molecular formula CnH(2n+2–x)Fx, where 1 ≤ n ≤ 5, and where a) for n = 1, x = 1-3, b) for n = 2, x = 2-5, c) for n = 3, x = 2-7, d) for n = 4, x = 3-9, e) for n = 5, x = 10-11</t>
  </si>
  <si>
    <t>71 - CHEMICAL TECHNOLOGY</t>
  </si>
  <si>
    <t xml:space="preserve">Achieve better protection of the environment through improved management of the environmental risks posed by industrial chemicals.Provide a nationally consistent, transparent, predictable and streamlined approach to environmental risk management of industrial chemicals for governments, industry and the community._x000D_
_x000D_
</t>
  </si>
  <si>
    <t xml:space="preserve">
Long chain perfluorocarboxylic acids (LC PFCAs): 1 January 2028
Hydrofluorocarbons (HFCs): 1 January 2028</t>
  </si>
  <si>
    <r>
      <rPr>
        <sz val="11"/>
        <rFont val="Calibri"/>
      </rPr>
      <t>https://members.wto.org/crnattachments/2026/TBT/AUS/26_04929_00_e.pdf
https://members.wto.org/crnattachments/2026/TBT/AUS/26_04929_01_e.pdf</t>
    </r>
  </si>
  <si>
    <t>Supporting documents are available at Consultation hub | Public comments on IChEMS proposed decisions - Climate Change (dcceew.gov.au), including:Chemical profile - Long chain perfluorocarboxylic acids (LC PFCAs)Chemical profile - Hydrofluorocarbons (HFCs)Further information on the IChEMS is available at: Industrial Chemicals Environmental Management Standard - IChEMS - DCCEEW</t>
  </si>
  <si>
    <t>Burundi</t>
  </si>
  <si>
    <t>DEAS 1373:2026 Leather –Hides, skins and leather – Specification</t>
  </si>
  <si>
    <t>This draft East Africa Standard prescribes the terms and definitions relating to hides, skins and leather.</t>
  </si>
  <si>
    <t>Leather products (ICS code(s): 59.140.35)</t>
  </si>
  <si>
    <t>41 - RAW HIDES AND SKINS (OTHER THAN FURSKINS) AND LEATHER</t>
  </si>
  <si>
    <t>59.140.35 - Leather products</t>
  </si>
  <si>
    <t>Consumer information, labelling (TBT); Prevention of deceptive practices and consumer protection (TBT); Quality requirements (TBT); Harmonization (TBT); Reducing trade barriers and facilitating trade (TBT); Cost saving and productivity enhancement (TBT)</t>
  </si>
  <si>
    <r>
      <rPr>
        <sz val="11"/>
        <rFont val="Calibri"/>
      </rPr>
      <t>https://members.wto.org/crnattachments/2026/TBT/KEN/26_04921_00_e.pdf</t>
    </r>
  </si>
  <si>
    <t>N/A</t>
  </si>
  <si>
    <t>Rwanda</t>
  </si>
  <si>
    <t>Uganda</t>
  </si>
  <si>
    <t>DEAS 1372:2026 Leather –Leather for garments – Specification </t>
  </si>
  <si>
    <t>This Draft East African Standard specifies requirements, methods of test and sampling of leather for garment.</t>
  </si>
  <si>
    <t>41 - RAW HIDES AND SKINS (OTHER THAN FURSKINS) AND LEATHER; 4203 - Articles of apparel and clothing accessories, of leather or composition leather (excl. footware and headgear and parts thereof, and goods of chapter 95, e.g. shin guards, fencing masks)</t>
  </si>
  <si>
    <r>
      <rPr>
        <sz val="11"/>
        <rFont val="Calibri"/>
      </rPr>
      <t>https://members.wto.org/crnattachments/2026/TBT/KEN/26_04922_00_e.pdf</t>
    </r>
  </si>
  <si>
    <t>ISO 2418 Leather — Chemical, physical, mechanical and fastness tests — Position and preparation of specimens for testingISO 5398 (All parts) Leather — Chemical determination of chromic oxide contentISO 17075 (All parts) Leather — Chemical determination of chromium (VI) content in leatherISO 15700 Leather — Tests for colour fastness — Colour fastness to water spottingISO 4045 Leather — Chemical tests — Determination of pH and difference figureISO 2589 Leather — Physical and mechanical tests — Determination of thicknessISO 3376 Leather — Physical and mechanical tests — Determination of tensile strength and percentage elongationISO 3377 (All parts) Leather — Physical and mechanical tests — Determination of tear loadISO 4048 Leather — Chemical tests — Determination of matter soluble in dichloromethane and free fatty acid contentISO 17130 Leather — Physical and mechanical tests — Determination of dimensional changeISO 105-B01:2014Textiles — Tests for colour fastness Part B01: Colour fastness to light: DaylightISO 105-B02:2014Textiles — Tests for colour fastness Part B02: Colour fastness to artificial light: Xenon arc fading lamp testISO 17226 (All parts) Leather — Chemical determination of formaldehyde contentISO 11640 Leather — Tests for colour fastness — Colour fastness to cycles of to-and-fro rubbingISO 11641Leather — Tests for colour fastness — Colour fastness to perspirationISO 5402 (All parts) Leather — Determination of flex resistanceISO 11644 Leather — Test for adhesion of finishISO 17234 (All parts) Leather — Chemical tests for the determination of certain azo colorants in dyed leathersISO 17070Leather — Chemical tests — Determination of tetrachlorophenol-, trichlorophenol-, dichlorophenol-, monochlorophenol-isomers and pentachlorophenol contentISO 2588 Leather — Sampling — Number of items for a gross sample</t>
  </si>
  <si>
    <t>DEAS 1371:2026 Chamois leather – Specification</t>
  </si>
  <si>
    <t>This Draft East African Standard specifies requirements, sampling, and test methods for Chamois leather.</t>
  </si>
  <si>
    <t>411410 - Chamois leather, incl. combination chamois leather (excl. glacé-tanned leather subsequently treated with formaldehyde and leather stuffed with oil only after tanning)</t>
  </si>
  <si>
    <r>
      <rPr>
        <sz val="11"/>
        <rFont val="Calibri"/>
      </rPr>
      <t>https://members.wto.org/crnattachments/2026/TBT/KEN/26_04923_00_e.pdf</t>
    </r>
  </si>
  <si>
    <t>ISO 2417 Leather — Physical and mechanical tests — Determination of the static absorption of waterISO 2588 Leather — Sampling — Number of items for a gross sampleISO 4045 Leather — Chemical tests — Determination of pH and difference figureISO 2589 Leather — Physical and mechanical tests — Determination of thicknessISO 4048 Leather — Chemical tests — Determination of matter soluble in dichloromethane and free fatty acid contentISO 3380 Leather — Physical and mechanical tests — Determination of shrinkage temperature up to 100 °CISO 4098:2018 | IULTCS/IUC 6 Leather — Chemical tests — Determination of water-soluble matter, water-soluble inorganic matter and water-soluble organic matterISO 4047 Leather — Determination of sulphated total ash and sulphated water-insoluble ashISO 17072-2 Leather — Chemical determination of metal content Part 2: Total metal contentISO 17226 (All parts) Leather — Chemical determination of formaldehyde content</t>
  </si>
  <si>
    <t>DEAS 1370:2026 Leather – leather suitcase – Specification</t>
  </si>
  <si>
    <t>This Draft East African Standard specifies requirements, sampling, and test methods for leather suitcase.</t>
  </si>
  <si>
    <t>42021 - - Trunks, suit-cases, vanity-cases, executive-cases, brief-cases, school satchels and similar containers:</t>
  </si>
  <si>
    <r>
      <rPr>
        <sz val="11"/>
        <rFont val="Calibri"/>
      </rPr>
      <t>https://members.wto.org/crnattachments/2026/TBT/KEN/26_04924_00_e.pdf</t>
    </r>
  </si>
  <si>
    <t>ISO 15115:2019 Leather — VocabularyISO 5398 (All parts) Leather — Chemical determination of chromic oxide contentISO 17075 (All parts) Leather — Chemical determination of chromium (VI) content in leatherISO 15700 Leather — Tests for colour fastness — Colour fastness to water spottingISO 4045 Leather — Chemical tests — Determination of pH and difference figureISO 2589 Leather — Physical and mechanical tests — Determination of thicknessISO 3377 (All parts) Leather — Physical and mechanical tests — Determination of tear load ISO 23910 Leather — Physical and mechanical tests — Measurement of stitch tear resistanceISO 17226 (All parts) Leather — Chemical determination of formaldehyde contentISO 11640 Leather — Tests for colour fastness — Colour fastness to cycles of to-and-fro rubbingISO 17234 (All parts) Leather — Chemical tests for the determination of certain azo colorants in dyed leathersISO 3378 Leather — Physical and mechanical tests — Determination of resistance to grain cracking and grain crack indexISO 17076(All parts) Leather — Determination of abrasion resistance Part 1: Taber® methodISO 3801Textiles — Woven fabrics — Determination of mass per unit length and mass per unit areaISO 9073-1Nonwovens — Test methods Part 1: Determination of mass per unit areaEAS 257ISO 13934-1Textiles — Tensile properties of fabrics Part 1: Determination of maximum force and elongation at maximum force using the strip methodISO 13934-2:2014Textiles — Tensile properties of fabrics Part 2: Determination of maximum force using the grab methodISO 105-C10:2006Textiles — Tests for colour fastness Part C10: Colour fastness to washing with soap or soap and sodaISO 105-X12:2016Textiles — Tests for colour fastness Part X12: Colour fastness to rubbingISO 105-B01:2014Textiles — Tests for colour fastness Part B01: Colour fastness to light: DaylightISO 105-B02:2014Textiles — Tests for colour fastness Part B02: Colour fastness to artificial light: Xenon arc fading lamp testISO 2859-1:2026Sampling procedures for inspection by attributes Part 1: Sampling schemes indexed by acceptance quality limit (AQL) for lot-by-lot inspection</t>
  </si>
  <si>
    <t>DKS 2754: 2026 Cereals and pulses — Code of practice</t>
  </si>
  <si>
    <t>This Kenya standard sets out the requirements for the sustainable production, harvesting, postharvest handling, transportation, storage and trading of cereals and pulses.</t>
  </si>
  <si>
    <t>Cereals, pulses and derived products (ICS code(s): 67.060)</t>
  </si>
  <si>
    <t>10 - CEREALS; 11 - PRODUCTS OF THE MILLING INDUSTRY; MALT; STARCHES; INULIN; WHEAT GLUTEN</t>
  </si>
  <si>
    <r>
      <rPr>
        <sz val="11"/>
        <rFont val="Calibri"/>
      </rPr>
      <t>https://members.wto.org/crnattachments/2026/TBT/KEN/26_04919_00_e.pdf</t>
    </r>
  </si>
  <si>
    <t>KS 3037 Prevention and reduction of mycotoxin contamination in cereals KS 2657 Warehouse and warehousing of Bagged grains KS 2985 Silos for storage of unbagged cereals and pulses KS EAS 985-1 Hermetic storage bags- Specification KS EAS 900 Cereals Pulses and derived products- sampling    5. KS EAS 901 Cereals , Pulses and derived products – Test methods</t>
  </si>
  <si>
    <t>DKS 3056: 2026 General principles of food safety, quality and nutrition for feeding programmes and food vendors in learning institutions — Code of practice</t>
  </si>
  <si>
    <t>This draft Kenya standard provides guidelines for providing safe, quality, nutritious, diverse and acceptable food for consumption in learning institution through production, sourcing, procurement, storage, transportation, food preparation, cooking and serving, monitoring and waste disposal of food in learning institutions._x000D_
This standard applies to all stakeholders involved in feeding programmes and food vending in learning institutions._x000D_
Specific food safety control measures throughout the food chain applies.</t>
  </si>
  <si>
    <r>
      <rPr>
        <sz val="11"/>
        <rFont val="Calibri"/>
      </rPr>
      <t>https://members.wto.org/crnattachments/2026/TBT/KEN/26_04920_00_e.pdf</t>
    </r>
  </si>
  <si>
    <t>KS EAS 12 Portable water – Specification_x000D_
KS EAS 38 Labelling</t>
  </si>
  <si>
    <t>Proyecto de Norma Oficial Mexicana PROY-NOM-007-ENER-2026, Eficiencia energética para sistemas de alumbrado en edificios no residenciales.</t>
  </si>
  <si>
    <t>The notified draft Standard seeks to establish the energy-efficiency levels, expressed in terms of the electrical power density for lighting, that non-residential building lighting systems must meet, including the method for calculating that density. This is intended to ensure that these systems are designed and constructed in an energy-efficient manner by optimizing their design and using state-of-the-art technologies, such as LED lighting, without compromising the required illuminance levels.G/TBT/N/MEX/582- 2 -</t>
  </si>
  <si>
    <t>Aplica a los sistemas de alumbrado interior y exterior de los edificios no residenciales nuevos, así como a las ampliaciones y modificaciones delos sistemas de alumbrado interior y exterior de los edificios existentes dentro del territorio de los Estados Unidos Mexicanos. Los inmuebles cubiertos por esta regulación son aquellos cuyos usos autorizados queden comprendidos dentro de los tipos siguientes: oficinas; escuelas y demás centros docentes; establecimientos comerciales; hospitales; hoteles; restaurantes; bodegas; recreación y cultura; talleres de servicio; y centrales de pasajeros.</t>
  </si>
  <si>
    <t>27.015 - Energy efficiency. Energy conservation in general</t>
  </si>
  <si>
    <t>Uso y aprovechamiento de los recursos naturales.</t>
  </si>
  <si>
    <r>
      <rPr>
        <sz val="11"/>
        <rFont val="Calibri"/>
      </rPr>
      <t xml:space="preserve">https://members.wto.org/crnattachments/2026/TBT/MEX/26_04927_00_s.pdf
https://dof.gob.mx/nota_detalle.php?codigo=5798761&amp;fecha=14/09/2026#gsc.tab=0
https://platiica.economia.gob.mx/proyectos-de-nom/ 
https://www.gob.mx/conuee/acciones-y-programas/normas-de-eficiencia-energetica-en-proyecto 
</t>
    </r>
  </si>
  <si>
    <t>The following current Mexican Official Standards, or, where applicable, those replacing them, and international regulations must be consulted for the correct application of the notified draft Standard:• NOM-008-SE-2021, Sistema general de unidades de medida (cancela a la NOM-008-SCFI-2002), published in the Official Journal on 29 December 2023.• NOM-001-SEDE-2012: Instalaciones eléctricas (utilización), published in the Official Journal on 29 November 2012.• NOM-013-ENER-2013, Eficiencia energética para sistemas de alumbrado en vialidades, published in the Official Journal on 14 June 2013.• NOM-028-ENER-2017, Eficiencia energética de lámparas para uso general. Límites y métodos de prueba, published in the Official Journal on 9 March 2018.• NOM-030-ENER-2016, Eficacia luminosa de lámparas de diodos emisores de luz (led) integradas para iluminación general. Límites y métodos de prueba, published in the Official Journal on 17 January 2017.</t>
  </si>
  <si>
    <t>Proyecto de Norma Oficial Mexicana PROY-NOM-013-ENER-2026, Eficiencia energética para sistemas de alumbrado en vialidades.</t>
  </si>
  <si>
    <t>The notified draft Mexican Official Standard seeks to establish energy-efficiency levels in terms of maximum values of the electric power density for lighting (DPEA), as well as average illuminance and luminance levels for lighting in the various applications specified in this draft Standard, with a view to optimizing the design and construction of such systems through the use of equipment and technologies that enable electrical energy to be used efficiently, without compromising the visual requirements.</t>
  </si>
  <si>
    <t>Aplica a todos los sistemas nuevos de iluminación para vialidades y estacionamientos públicos, abiertos, cerrados o techados, así como las ampliaciones o modificaciones de instalaciones ya existentes, que se construyan en el territorio nacional, independientemente de su tamaño y carga conectada.</t>
  </si>
  <si>
    <t>Uso y aprovechamiento de los recursos naturales</t>
  </si>
  <si>
    <r>
      <rPr>
        <sz val="11"/>
        <rFont val="Calibri"/>
      </rPr>
      <t xml:space="preserve">https://members.wto.org/crnattachments/2026/TBT/MEX/26_04928_00_s.pdf
https://dof.gob.mx/nota_detalle.php?codigo=5798762&amp;fecha=14/09/2026#gsc.tab=0
https://platiica.economia.gob.mx/proyectos-de-nom/
https://www.gob.mx/cms/uploads/attachment/file/1102906/PROY-NOM-013-ENER-2026_110926.pdf 
</t>
    </r>
  </si>
  <si>
    <t>The following current Mexican Official Standards, or, where applicable, those replacing them, and international regulations must be consulted for the correct application of the notified draft Standard:• NOM-008-SE-2021, Sistema general de unidades de medida (cancela a la NOM-008-SCFI-2002), published in the Official Journal on 29 December 2023; and• NMX-J-619-ANCE-2014, Iluminación – Definiciones y terminología, notice of entry into force published in the Official Journal on 16 June 2015.</t>
  </si>
  <si>
    <t>Eswatini</t>
  </si>
  <si>
    <t>PRD/SZNS ISO 22002-1:2025 Prerequisite programmes on food safety —Part 1: Food manufacturing</t>
  </si>
  <si>
    <t>This document specifies, in conjunction with ISO 22002-100, requirements for establishing, implementing and maintaining prerequisite programmes (PRPs) to control food safety hazards in food manufacturing.This document is applicable to all organizations, regardless of size or complexity.This document does not apply to other parts of the food supply chain.Exclusions to requirements can be supported by a sufficient justification that ensures that the exclusion does not adversely impact food safety.</t>
  </si>
  <si>
    <t>67.020 - Processes in the food industry</t>
  </si>
  <si>
    <t>Protection of human health or safety (TBT); Quality requirements (TBT); Reducing trade barriers and facilitating trade (TBT)</t>
  </si>
  <si>
    <r>
      <rPr>
        <sz val="11"/>
        <rFont val="Calibri"/>
      </rPr>
      <t>https://members.wto.org/crnattachments/2026/TBT/SWZ/26_04931_00_e.pdf</t>
    </r>
  </si>
  <si>
    <t>ISO 22002-100, Prerequisite programmes on food safety — Part 100: Requirements for the food, feed and packaging supply chain.</t>
  </si>
  <si>
    <t>Acuerdo mediante el cual el Pleno de la Comisión Reguladora de Telecomunicaciones establece acciones de Simplificación para diversos trámites en materia de Homologación, Numeración y Radiodifusión, que se realizan ante la Dirección General de Concesiones, Autorizaciones y Registros.</t>
  </si>
  <si>
    <t>The notified document proposes to simplify and/or digitalize 68 procedures in the areas of type approval and numbering, as well as certain procedures under the concessions regime.</t>
  </si>
  <si>
    <t>Equipos terminales móviles que puedan hacer uso del espectro radioeléctrico o ser conectados a redes de telecomunicaciones.</t>
  </si>
  <si>
    <t>33.050 - Telecommunication terminal equipment</t>
  </si>
  <si>
    <t>Se busca eliminar la discrecionalidad, unificar formatos, reducir requisitos y tiempos de resolución, a la vez de fortalecer la certeza jurídica y proveer herramientas digitales para facilitar el acceso a derechos a operadores, industria, y al público en general, con la finalidad de reducir costos administrativos, operativos y logísticos, así como aumentar la confianza de las personas interesadas y el acceso al mercado.</t>
  </si>
  <si>
    <t>To be determined; Following analysis of the comments received during the public consultation and approval by the plenary meeting of the Telecommunications Regulatory Commission.</t>
  </si>
  <si>
    <t>Al día siguiente después de la publicación en el Diario Oficial de la Federación de México.</t>
  </si>
  <si>
    <r>
      <rPr>
        <sz val="11"/>
        <rFont val="Calibri"/>
      </rPr>
      <t>https://members.wto.org/crnattachments/2026/TBT/MEX/26_04906_00_s.pdf</t>
    </r>
  </si>
  <si>
    <t>• WTO Agreement on Technical Barriers to Trade of 1 January 1995.• Ley en Materia de Telecomunicaciones y Radiodifusión of 16 July 2025.G/TBT/N/MEX/581- 2 - • Lineamientos para realizar consultas públicas de la Comisión Reguladora de Telecomunicaciones of 28 October 2025.• Ley Nacional para Eliminar Trámites Burocráticos of 16 July 2025.• Lineamientos para la implementación del modelo nacional para eliminar trámites burocráticos of 22 October 2025.</t>
  </si>
  <si>
    <t>El Salvador</t>
  </si>
  <si>
    <t>Reglamento Técnico Salvadoreño RTS 75.02.04:26 DISTRIBUCIÓN DE GAS NATURAL POR REDES. DISEÑO, CONSTRUCCIÓN, OPERACIÓN, MANTENIMIENTO Y ABANDONO O DESACTIVACIÓN.</t>
  </si>
  <si>
    <t>The notified Salvadoran Technical Regulation establishes the technical requirements for designing and building the infrastructure for natural gas network distribution systems, as well as the conditions for the operation, maintenance, inspection, and abandonment or decommissioning of those networks. It applies exclusively to natural gas network distribution systems and covers the following activities: - The design of piping installations in natural gas networks, up to the outer boundary of the residential service, at the point where they enter the metering and regulating box or cabinet. - The construction or repair of natural gas distribution networks or supply branches installed in the public right-of-way and operating at a maximum pressure of 4,200 kPa (42 bar). - The performance of work and the minimum safety conditions applicable to the construction, operation, and maintenance of natural gas distribution systems. It also establishes environmental protection requirements to be met during such work.</t>
  </si>
  <si>
    <t>Equipo de transporte de petróleo, de productos petrolíferos y de gas natural (Código(s) de la ICS: 75.200)</t>
  </si>
  <si>
    <t>75.200 - Petroleum products and natural gas handling equipment</t>
  </si>
  <si>
    <t>All the documents listed in Section 7 (Documentos a Consultar) of the notified Salvadoran Technical Regulation.</t>
  </si>
  <si>
    <t>Draft Order of the Ministry of Agrarian Policy and Food of Ukraine "On Amendments to the Order of the Ministry for Development of Economy, Trade and Agriculture of Ukraine No. 741 of 12 April 2021" (concerning Hygienic Requirements for the production and circulation of natural mineral water and spring water)</t>
  </si>
  <si>
    <t>The draft Order provides for amendments to the Hygienic Requirements for the Production and Circulation of Natural Mineral Waters and Spring Waters, approved by Order of the Ministry for Development of Economy, Trade and Agriculture of Ukraine No. 741 of 12 April 2021, notified in documents G/TBT/N/UKR/185 and G/TBT/N/UKR/185/Add.1._x000D_
The draft Order establishes technical requirements for the treatment of natural mineral waters and spring waters with ozone-enriched air and activated alumina, including requirements concerning the use of these treatment methods and the quality control of activated alumina._x000D_
It also establishes labelling requirements for treated natural mineral waters and spring waters, including the indication of the adsorption method used._x000D_
The draft Order has been developed based on the provisions of Commission Directive 2003/40/EC and Commission Regulation (EU) No 115/2010._x000D_
It is also notified under the SPS Agreement, as it contains measures aimed at ensuring the safety of the treatment of natural mineral waters and spring waters and preventing changes to their essential characteristics.</t>
  </si>
  <si>
    <t>Natural mineral water and spring water</t>
  </si>
  <si>
    <t>220110 - Mineral waters and aerated waters, not containing added sugar, other sweetening matter or flavoured</t>
  </si>
  <si>
    <t>67.160.20 - Non-alcoholic beverages</t>
  </si>
  <si>
    <t>Consumer information, labelling (TBT); Protection of human health or safety (TBT); Quality requirements (TBT); Harmonization (TBT)</t>
  </si>
  <si>
    <t>6 months from the date of publication</t>
  </si>
  <si>
    <r>
      <rPr>
        <sz val="11"/>
        <rFont val="Calibri"/>
      </rPr>
      <t>https://members.wto.org/crnattachments/2026/TBT/UKR/26_04893_00_x.pdf
https://members.wto.org/crnattachments/2026/TBT/UKR/26_04893_01_x.pdf
https://members.wto.org/crnattachments/2026/TBT/UKR/26_04893_02_x.pdf
https://members.wto.org/crnattachments/2026/TBT/UKR/26_04893_03_x.pdf</t>
    </r>
  </si>
  <si>
    <t>Law of Ukraine “On Information for Consumers regarding Food Products” (available in Ukrainian);Order of the Ministry for Development of Economy, Trade and Agriculture of Ukraine No. 741 of 12 April 2021 “On Approval of the Hygienic Requirements for the Production and Circulation of Natural Mineral Waters and Spring Waters”, notified in documents G/TBT/N/UKR/185 and G/TBT/N/UKR/185/Add.1;Commission Directive 2003/40/EC of 16 May 2003 establishing the list, concentration limits and labelling requirements for the constituents of natural mineral waters and the conditions for using ozone-enriched air for the treatment of natural mineral waters and spring waters (available in English);_x000D_
Commission Regulation (EU) No 115/2010 of 9 February 2010 laying down the conditions for use of activated alumina for the removal of fluoride from natural mineral waters and spring waters (available in English).</t>
  </si>
  <si>
    <t>Switzerland</t>
  </si>
  <si>
    <t>Draft revision of the ordinance on energy efficiency</t>
  </si>
  <si>
    <t>As part of the present revision of the Energy Efficiency Ordinance of November 1, 2017 (EnEV; SR 730.02), adaptations to EU law are being made.Energy efficiency requirements are adapted to EU law in Annexes 1.18 (Local Space Heaters) and 2.2 (external power supplies). The existing exception to EU law in Annex 2.14 is being partially revised and tightened. Commercial deep fryers are now required to automatically lower the temperature when not in use.</t>
  </si>
  <si>
    <t>Local Space Heaters,  External Power Supplies, Commercial Deep Fryers</t>
  </si>
  <si>
    <t>851629 - Electric space-heating and soil-heating apparatus (excl. storage heating radiators); 850440 - Static converters; 841981 - Machinery, plant and equipment for making hot drinks or for cooking or heating food (excl. domestic appliances)</t>
  </si>
  <si>
    <t>Consumer information, labelling (TBT); Protection of the environment (TBT); Harmonization (TBT); Reducing trade barriers and facilitating trade (TBT)</t>
  </si>
  <si>
    <r>
      <rPr>
        <sz val="11"/>
        <rFont val="Calibri"/>
      </rPr>
      <t>https://members.wto.org/crnattachments/2026/TBT/CHE/26_04866_00_f.pdf</t>
    </r>
  </si>
  <si>
    <t>Ordinance on Energy Efficiency (1 November 2017) SR 730.02Publication of the consultation documentDraft legislative textsExplanatory notes on the revision of the EnEV</t>
  </si>
  <si>
    <t>The Partial amendments of the “Public Notice that Prescribes Details of Safety Regulations for Road Transport Vehicles”, etc.</t>
  </si>
  <si>
    <t>Amendments to exhaust gas regulations for diesel-fueled special large motor vehicles and special small motor vehicles with a maximum engine output ranging from 19 kW to 560 kW are proposed as follows:i) Introduction of Particle Number (PN) emission standards; andii) Strengthening of Particulate Matter (PM) mass emission limits.</t>
  </si>
  <si>
    <t>Vehicle (HS: 87.01, 87.02, 87.04)</t>
  </si>
  <si>
    <t>8701 - Tractors (other than tractors of heading 8709); 8702 - Motor vehicles for the transport of &gt;= 10 persons, incl. driver; 8704 - Motor vehicles for the transport of goods, incl. chassis with engine and cab</t>
  </si>
  <si>
    <t>13.040.50 - Transport exhaust emissions</t>
  </si>
  <si>
    <t>To reduce emissions from special large motor vehicles and special small motor vehicles fueled Diesel</t>
  </si>
  <si>
    <t xml:space="preserve">Proposed date of adoption: around December 2026
</t>
  </si>
  <si>
    <t>Proposed date of entry into force: (proposed application dates) 
For new type engines: from December 2027
For all engines: December 2030</t>
  </si>
  <si>
    <r>
      <rPr>
        <sz val="11"/>
        <rFont val="Calibri"/>
      </rPr>
      <t>https://members.wto.org/crnattachments/2026/TBT/JPN/26_04857_00_e.pdf</t>
    </r>
  </si>
  <si>
    <t>“Public Notice that Prescribes Details of Safety Regulations for Road Transport Vehicles (No.619 by MLIT, 2002)” and, when adopted, establishment of the new ordinance will be published in the "KAMPO" (Official Government Gazette) (Available in Japanese).</t>
  </si>
  <si>
    <t>Peru</t>
  </si>
  <si>
    <t>Reglamento Técnico sobre Los Interruptores Automáticos Contra Sobrecorrientes para instalaciones domiciliarias, comerciales y similares.</t>
  </si>
  <si>
    <t>The notified draft Technical Regulation establishes the technical, safety, and labelling requirements for the production, importation, and marketing of low-G/TBT/N/PER/183- 2 - voltage automatic switches with overcurrent protection for household, commercial, and similar installations.</t>
  </si>
  <si>
    <t>85.36 Aparatos para corte, seccionamiento, protección, derivación, empalme o conexión de circuitos eléctricos (por ejemplo: interruptores, conmutadores, relés.8536.20 Disyuntores.8536.20.20.00 - - Para una tensión inferior o igual a 260 V e intensidad inferior o igual a 100 A.8536.20.90.00 - - Los demás.</t>
  </si>
  <si>
    <t>853620 - Automatic circuit breakers for a voltage &lt;= 1.000 V</t>
  </si>
  <si>
    <t>29.120.50 - Fuses and other overcurrent protection devices</t>
  </si>
  <si>
    <t>Tiene por finalidad garantizar que el uso de dichos dispositivos no represente un riesgo para la vida y la seguridad de las personas ni para su entorno, contribuyendo a mitigar los peligros derivados de fallas eléctricas, tales como incendios o electrocución. Asimismo, busca reducir la asimetría informativa, asegurando que los usuarios finales cuenten con información técnica clara, precisa y verificable sobre el producto a lo largo de la cadena de suministro</t>
  </si>
  <si>
    <t>Seis (06) meses después de su publicación en el Diario Oficial El Peruano</t>
  </si>
  <si>
    <r>
      <rPr>
        <sz val="11"/>
        <rFont val="Calibri"/>
      </rPr>
      <t>https://members.wto.org/crnattachments/2026/TBT/PER/26_04856_00_s.pdf</t>
    </r>
  </si>
  <si>
    <t>Peruvian Technical Standard NTP-IEC 60898-1:2021 Accesorios eléctricos. Interruptores automáticos para protección contra sobrecorrientes en instalaciones domésticas y similares. Parte 1: Interruptores automáticos para operación con c.a. (equivalent to IEC 60898-1:2019 + COR 1:2020 Electrical accessories – Circuit-breakers for overcurrent protection for household and similar installations – Part 1: Circuit-breakers for a.c. operation)Relevant notifications:• G/TBT/N/PER/87</t>
  </si>
  <si>
    <t>Proyecto de Norma Oficial Mexicana PROY-NOM-005-SICT2-2026, Información de Emergencia para el Transporte de Substancias Materiales y Residuos Peligrosos (mercancías peligrosas).</t>
  </si>
  <si>
    <t>The notified draft Standard seeks to establish the data and specifications that must be included in the emergency information for the transport of hazardous substances, materials, and waste (dangerous goods). The information must indicate the actions to be taken in the event of an incident or accident (leaks, spills, explosions, fires, exposures, etc.) and must be carried by every transport unit during the transport of hazardous substances, materials, and waste (dangerous goods) on federal G/TBT/N/MEX/578- 2 - roads, in a bag or folder kept in an accessible place in the unit and separately from the cargo.</t>
  </si>
  <si>
    <t>Es de observancia obligatoria para los expedidores, transportistas y destinatarios de substancias, materiales y residuos peligrosos (mercancías peligrosas) que transiten por las carreteras y puentes de jurisdicción federal, así como para las demás personas físicas morales que intervengan en su transporte.</t>
  </si>
  <si>
    <t>03.220.20 - Road transport; 13.300 - Protection against dangerous goods</t>
  </si>
  <si>
    <t>Seguridad vial.</t>
  </si>
  <si>
    <r>
      <rPr>
        <sz val="11"/>
        <rFont val="Calibri"/>
      </rPr>
      <t xml:space="preserve">https://members.wto.org/crnattachments/2026/TBT/MEX/26_04834_00_s.pdf
https://dof.gob.mx/nota_detalle.php?codigo=5797947&amp;fecha=04/09/2026#gsc.tab=0 
https://platiica.economia.gob.mx/wp-content/uploads/sites/2/historialdocumental/PROY-NOM-005-SICT2-2026.pdf?_t=1788537515 
https://dof.gob.mx/2026/SICT/PROY-NOM-005-SICT2.pdf 
</t>
    </r>
  </si>
  <si>
    <t>The following current Mexican Official Standards, or, where applicable, those replacing them, and international regulations must be consulted for the correct application of the notified draft Standard:• NOM-002-SCT-SEMAR-ARTF/2023, Listado de substancias y materiales peligrosos (mercancías peligrosas).• NOM-003-SCT/2008, Características de las etiquetas de envases y embalajes, destinadas al transporte de substancias, materiales y residuos peligrosos.• NOM-004-SCT/2008, Sistemas de identificación de unidades destinadas al transporte de substancias, materiales y residuos peligrosos.• NOM-043-SCT-SEMAR-ARTF-2023, Documento de transporte de mercancías peligrosas.• NOM-052-SEMARNAT/2005, Que establece las características, el procedimiento de identificación, clasificación y los listados de los residuos peligrosos.• NOM-087-SEMARNAT-SSA1/2002, Protección ambiental-salud ambiental-residuos biológico- infecciosos-clasificación y especificación de manejo.• NOM-087-SEMARNAT-SSA1/2002, Protección ambiental-salud ambiental-residuos biológico- infecciosos-clasificación y especificación de manejo.• NOM-008-SE-2021, Sistema general de unidades de medida (cancela a la NOM-008-SCFI-2002).</t>
  </si>
  <si>
    <t>Proyecto de Norma Oficial Mexicana PROY-NOM-008-SICT2-2026, Amortiguadores de impacto en carreteras y vías urbanas.</t>
  </si>
  <si>
    <t>The notified draft Standard seeks to establish general criteria for the selection and installation of impact attenuators on highways and urban roads, with the aim of protecting vehicle occupants who may veer off the roadway and collide with a rigid object, or protecting toll-plaza personnel and workers in roadwork zones, thereby preventing more serious harm.G/TBT/N/MEX/579- 2 -</t>
  </si>
  <si>
    <t>Es de aplicación obligatoria en las carreteras federales, estatales y municipales, así como en las vías urbanas, incluyendo las concesionadas, con velocidades de operación o proyecto superiores a cincuenta (50) kilómetros por hora, cuando exista algún elemento rígido o zona de obras viales cercano al arroyo vial o dentro del mismo que, ante el posible impacto de un vehículo, pueda ocasionar lesiones graves o el fallecimiento de personas, y no sea factible retirar o reubicar dicho elemento o instalar barreras de protección.</t>
  </si>
  <si>
    <t>03.220.20 - Road transport</t>
  </si>
  <si>
    <t>Seguridad vial</t>
  </si>
  <si>
    <r>
      <rPr>
        <sz val="11"/>
        <rFont val="Calibri"/>
      </rPr>
      <t>https://members.wto.org/crnattachments/2026/TBT/MEX/26_04840_00_s.pdf
https://dof.gob.mx/nota_detalle.php?codigo=5797946&amp;fecha=04/09/2026#gsc.tab=0</t>
    </r>
  </si>
  <si>
    <t>The following current Mexican Official Standards, or, where applicable, those replacing them, and international regulations must be consulted for the correct application of the notified draft Standard:• NOM-037-SICT2-2026, Barreras de protección en carreteras y vías urbanas.• NOM-086-SCT2-2023, Señalamiento y dispositivos para protección en zonas de obras viales.• NOM-034-SCT2/SEDATU-2022, Señalización y dispositivos viales para calles y carreteras.</t>
  </si>
  <si>
    <t>Proyecto de Norma Oficial Mexicana PROY-NOM-030-ASEA-2026, Distribución de Gas Licuado de Petróleo por medio de Auto-tanque y Vehículo de Reparto.</t>
  </si>
  <si>
    <t>The notified draft Standard seeks to establish the technical specifications and requirements relating to industrial safety, operational safety, and environmental protection that regulated entities engaged in the distribution of liquefied petroleum gas by tanker truck and delivery vehicle must meet.</t>
  </si>
  <si>
    <t>Es de observancia general y obligatoria para los Regulados que lleven a cabo las siguientes actividades:a. La Distribución de Gas Licuado de Petróleo por Auto-tanque, a partir del punto de transvase en la planta de distribución o en las instalaciones de almacenamiento para la carga del Recipiente no Desmontable con GLP, el traslado del Auto-tanque y hasta el punto de conexión para la descarga en la Instalación de la Usuaria o Instalación de aprovechamiento de la Usuaria Final, así como las actividades relacionadas con la guarda del Auto-tanque, yb. La Distribución de Gas Licuado de Petróleo por Vehículo de Reparto, a partir de la recepción de los Recipientes Transportables sujetos a presión y Recipientes Portátiles en la planta de Distribución o Bodega de guarda para Distribución de GLP, el traslado, hasta su entrega en la Instalación de la Usuaria o Instalación de aprovechamiento de la Usuaria Final, así como las actividades relacionadas con la guarda del Vehículo de Reparto.</t>
  </si>
  <si>
    <t>75.080 - Petroleum products in general</t>
  </si>
  <si>
    <r>
      <rPr>
        <sz val="11"/>
        <rFont val="Calibri"/>
      </rPr>
      <t xml:space="preserve">https://members.wto.org/crnattachments/2026/TBT/MEX/26_04841_00_s.pdf
http://dof.gob.mx/nota_detalle.php?codigo=5798063&amp;fecha=07/09/2026#gsc.tab=0
https://platiica.economia.gob.mx/wp-content/uploads/sites/2/historialdocumental/PROY-NOM-030-ASEA-2026.pdf?_t=1788793713 
</t>
    </r>
  </si>
  <si>
    <t>The following current Mexican Official Standards, or, where applicable, those replacing them, and international regulations must be consulted for the correct application of the notified draft Standard:• NOM-005-SESH-2010, Equipos de carburación de Gas L.P. en motores de combustión interna. Instalación y mantenimiento. Published in the Official Journal on 26 November 2010.• NOM-009-SESH-2011, Recipientes para contener Gas L.P., tipo no transportable. Especificaciones y métodos de prueba. Published in the Official Journal on 8 September 2011.• NOM-013-SEDG-2002, Evaluación de espesores mediante medición ultrasónica usando el método de pulso-eco, para la verificación de recipientes tipo no portátil para contener Gas L.P., en uso. Published in the Official Journal on 26 April 2002.• NOM-259-SE-2022, Sistemas para medición y despacho de Gas L.P., requisitos y especificaciones. Published in the Official Journal on 28 June 2024.• NMX-X-013-SCFI-2011, Gas L.P.- Válvulas de Exceso de Flujo y de No Retroceso, que se utilizan en tuberías y recipientes - Especificaciones y Métodos de Prueba (repeals NMX-X-013-SCFI-2005). Notice of entry into force published in the Official Journal on 16 August 2011.</t>
  </si>
  <si>
    <t>New Zealand</t>
  </si>
  <si>
    <t>Hazardous Substances and New Organisms Act 1996,  295 pages, English, https://www.legislation.govt.nz/act/public/1996/30/en/latest/#DLM381222Imports and Exports (Restrictions) Prohibition Order (No 2) 2004, 30 pages, English, https://www.legislation.govt.nz/secondary-legislation/pco-drafted/2004/202/en/latest/#DLM271701Notice Under the Legislation Act 2019, 2 pages, English,https://gazette.govt.nz/notice/id/2026-sl5200</t>
  </si>
  <si>
    <t>New Zealand has amended Schedules 1AA and 2A of the Hazardous Substances and New Organisms Act 1996 to implement decisions made by the 2023 Conference of the Parties under the Stockholm Convention on Persistent Organic Pollutants, to which New Zealand is a Party.</t>
  </si>
  <si>
    <t>UV-328CAS No: 25973-55-1.This notification covers products containing UV-328, a UV-inhibitor widely used in paints and coatings and as an additive in plastics particularly in the automotive industry.</t>
  </si>
  <si>
    <t>43 - ROAD VEHICLES ENGINEERING</t>
  </si>
  <si>
    <t>Protection of animal or plant life or health (TBT); Protection of the environment (TBT)</t>
  </si>
  <si>
    <t>POPs are substances which meet four criteria: they are persistent, toxic, bioaccumulative, and they have the potential for environmental transport far away from sources of emissions, including across international borders. POPs have been used in various products including pesticides and industrial chemicals and released during chemical and agriculture processes. New Zealand is a party to the Stockholm Convention, which aims to prohibit, eliminate or restrict the production and use of persistent organic pollutants (POPs).While New Zealand prohibits chemicals which have been found to be environmentally harmful and have been adopted by UN Stockholm Convention for global elimination to protect human health and the environment, to enable relevant industry time to transition to alternatives, and ongoing access to replacement parts.</t>
  </si>
  <si>
    <r>
      <rPr>
        <sz val="11"/>
        <rFont val="Calibri"/>
      </rPr>
      <t>https://members.wto.org/crnattachments/2026/TBT/NZL/26_04835_00_e.pdf</t>
    </r>
  </si>
  <si>
    <t>https://gazette.govt.nz/notice/id/2026-sl5200</t>
  </si>
  <si>
    <t>Hazardous Substances and New Organisms Act 1996, 295 pages, English, https://www.legislation.govt.nz/act/public/1996/30/en/latest/#DLM381222Imports and Exports (Restrictions) Prohibition Order (No 2) 2004, 30 pages, English, https://www.legislation.govt.nz/secondary-legislation/pco-drafted/2004/202/en/latest/#DLM271701Notice under the Legislation Act 2019, 2 pages, English, https://gazette.govt.nz/notice/id/2026-sl5200</t>
  </si>
  <si>
    <t>New Zealand has amended Schedules 1AA and 2A of the Hazardous Substances and New Organisms Act 1996 and Schedule 1 of the Imports and Exports (Restrictions) Prohibition Order (No 2) 2004 to implement decisions made by the 2025 Conference of the Parties under the Stockholm Convention on Persistent Organic Pollutants, to which New Zealand is a Party. New Zealand has prohibited from use and production two chemicals, MCCPs (plasticiser and flame retardant) and LC-PFCAs (PFAS with a number of applications, including surface treatments and consumer products). These prohibitions are subject to some specific exemptions allowing the continued use of the substances, aligning with the specific use exemptions available under the Stockholm Convention. All exemptions are time-limited and are set out in detail in the accompanying statutory instrument.</t>
  </si>
  <si>
    <t>Medium-chain chlorinated paraffins:“Medium-chain chlorinated paraffins (MCCPs)” means substances that contain either or both of the following:Linear chloroalkanes with carbon chain lengths in the range C14–17 and chlorination levels at or exceeding 45% chlorine by weight:linear C14–17 chloroalkanes of the molecular formula C14H(30−y)Cly (where y ≥ 5), C15H(32−y)Cly (where y ≥ 5), C16H(34−y)Cly (where y ≥ 6), or C17H(36−y)Cly (where y ≥ 6)Unintentional trace contaminants of medium-chain chlorinated paraffins (MCCPs) in products or articles are persistent organic pollutants if the total concentration of linear C14–17 chloroalkanes, of any of the molecular formulae in paragraph (b) of the above definition, in substances in those products or articles is greater than 3% by weightMCCPs are used in a wide range of applications, mainly as a secondary plasticiser and flame retardant in polyvinyl chloride (PVC), as extreme pressure additives in metalworking fluids, and as additives to paints, adhesives, sealants, rubbers and other polymeric materials.Long-chain perfluorocarboxylic acids, their salts, and related compounds:“Long-chain perfluorocarboxylic acids” or “their salts” means a homologous series of substances with the molecular formula of CnF2n+1COOH (where 8 ≤ n ≤ 20)“Related compounds” means any substance that is a precursor and may transform to long-chain perfluorocarboxylic acids, where the perfluorinated alkyl moiety—has the formula CnF2n+1 (where 8 ≤ n ≤ 20); andis directly bonded to any chemical moiety other than a fluorine, chlorine, or bromine atom“Long-chain perfluorocarboxylic acids, their salts, and related compounds” does not include perfluorooctanoic acid (PFOA), its salts, and PFOA-related compounds as listed in this ScheduleLC-PFCAs are used in a wide range of applications, including industrial uses, electronic articles, medical and laboratory devices, food contact materials, paints, fire-fighting foams, personal care products and the automotive industry.</t>
  </si>
  <si>
    <t>POPs are substances which meet four criteria: they are persistent, toxic, bioaccumulative, and they have the potential for environmental transport far away from sources of emissions, including across international borders. POPs have been used in various products including pesticides and industrial chemicals and released during chemical and agriculture processes. New Zealand is a party to the Stockholm Convention, which aims to prohibit, eliminate or restrict the production and use of persistent organic pollutants (POPs).New Zealand is prohibiting chemicals which have been found to be environmentally harmful and have been adopted by UN Stockholm Convention for global elimination to protect human health and the environment.Therefore, this intervention is necessary to protect human and animal life and health, and the environment. To meet our international obligations under the Stockholm Convention we must implement restrictions on MCCPs and LC-PFCAs by 16 December 2026.</t>
  </si>
  <si>
    <r>
      <rPr>
        <sz val="11"/>
        <rFont val="Calibri"/>
      </rPr>
      <t>https://members.wto.org/crnattachments/2026/TBT/NZL/26_04836_00_e.pdf</t>
    </r>
  </si>
  <si>
    <t>Bahrain, Kingdom of</t>
  </si>
  <si>
    <t>Dried turmeric</t>
  </si>
  <si>
    <t>This Gulf Technical Regulation specify the requirements that shall be met by dried turmeric in the forms listed in Item (4) intended for direct consumption, as a food processing ingredient, or for repackaging where necessary. It does not cover products intended for industrial processing.</t>
  </si>
  <si>
    <t>Spices and condiments (ICS code(s): 67.220.10)</t>
  </si>
  <si>
    <t>091030 - Turmeric "curcuma"</t>
  </si>
  <si>
    <t>67.220.10 - Spices and condiments</t>
  </si>
  <si>
    <r>
      <rPr>
        <sz val="11"/>
        <rFont val="Calibri"/>
      </rPr>
      <t>https://members.wto.org/crnattachments/2026/TBT/SAU/26_04803_00_e.pdf
https://members.wto.org/crnattachments/2026/TBT/SAU/26_04803_00_x.pdf</t>
    </r>
  </si>
  <si>
    <t>CXS (359:2024) specified with "standard for dried or dehydrated roots, rhizomes and bulbs –turmeric".</t>
  </si>
  <si>
    <t>Kuwait, the State of</t>
  </si>
  <si>
    <t>Oman</t>
  </si>
  <si>
    <t>Qatar</t>
  </si>
  <si>
    <t>Saudi Arabia, Kingdom of</t>
  </si>
  <si>
    <t>United Arab Emirates</t>
  </si>
  <si>
    <t>Yemen</t>
  </si>
  <si>
    <t>Prepackaged Tomatoes</t>
  </si>
  <si>
    <t>This Gulf Technical Regulation applies the products, as defined in Section 3 below, and offered for direct consumption, including for catering purposes or for repacking if required. This Standard also applies to the product when indicated as being intended for further processing. The Standard does not include dried tomatoes and preserved tomatoes containing other vegetables such as pepper and onions in quantities that materially alter the flavour, aroma and taste of the tomato component.</t>
  </si>
  <si>
    <t>Vegetables and derived products (ICS code(s): 67.080.20)</t>
  </si>
  <si>
    <t>67.080.20 - Vegetables and derived products</t>
  </si>
  <si>
    <r>
      <rPr>
        <sz val="11"/>
        <rFont val="Calibri"/>
      </rPr>
      <t>https://members.wto.org/crnattachments/2026/TBT/SAU/26_04804_00_x.pdf
https://members.wto.org/crnattachments/2026/TBT/SAU/26_04804_00_e.pdf</t>
    </r>
  </si>
  <si>
    <t>CXS 13-1981/Amended in 2023 “Standard for Preserved Tomatoes”.</t>
  </si>
  <si>
    <t>Botswana</t>
  </si>
  <si>
    <t>BOS 78:2013 Unplasticized polyvinyl chloride (PVC-U) soil, waste and vent pipes and pipe fittings — Specification</t>
  </si>
  <si>
    <t>This Botswana Standard specifies requirements for unplasticized poly vinyl chloride (PVC-U) pipes (including vent pipes) and pipe fittings of nominal sizes 40 mm to 160 mm intended for above-ground non-pressure applications for the conveyance of soil (human excrement or faeces) and waste water where continuous temperatures in excess of 60 °C are not encountered._x000D_
The standard specifies requirements for fittings manufactured predominantly by the injection-moulding process but does not cover fittings produced by fabrication._x000D_
The standard also gives guidance on jointing of pipes by means of solvent cement and by means of rubber joint rings.</t>
  </si>
  <si>
    <t>Plastics Pipes and Accessories</t>
  </si>
  <si>
    <t>23.040.20 - Plastics pipes</t>
  </si>
  <si>
    <t>National security requirements (TBT); Consumer information, labelling (TBT); Prevention of deceptive practices and consumer protection (TBT); Protection of human health or safety (TBT); Protection of animal or plant life or health (TBT); Protection of the environment (TBT); Quality requirements (TBT); Reducing trade barriers and facilitating trade (TBT)</t>
  </si>
  <si>
    <t>Six months</t>
  </si>
  <si>
    <t>BOS ISO 4633, Rubber seals – Joint rings for water supply, drainage and sewerage pipelines – Specification for materials.</t>
  </si>
  <si>
    <t>Measure of a general nature number: 0111-OOP-C105-26 - metrological and technical requirements, test methods for type approval, verification and checking:_x000D_
‘temperature measuring instruments used on stationary tanks for conversion to reference conditions – temperature sensors and temperature sensors with a transducer’</t>
  </si>
  <si>
    <t xml:space="preserve">The regulation lays down the metrological and technical requirements for these specified measuring instruments, including the test methods for type approval and verification of specified measuring instruments.Temperature measuring instruments used on stationary tanks for conversion to reference conditions – temperature sensors and temperature sensors with a transducer may be placed on the market and put into service in the Czech Republic as specified measuring instruments pursuant to Act No 505/1990 on metrology, as amended. Pursuant to this Act, specified measuring instruments are instruments that are included in the list of the types of specified measuring instruments (Decree No 345/2002) and, at the same time, intended (by the manufacturer/importer) for measurements of relevance to the protection of public interests in areas of consumer protection, contractual relations, imposition of sanctions, fees, tariffs and taxes, health protection, environmental protection, occupational safety, or the protection of other public interests protected by special legislation. This is therefore a purpose similar to the one defining specified products – non-automatic measuring instruments and scales pursuant to Directives 2014/31/EU and 2014/32/EU. The requirements of this legislation do not apply to measuring instruments not placed on the market in the Czech Republic for the above purposes, defined by Act No 505/1990 on metrology, as amended._x000D_
The purpose of this notified legislation is to lay down metrological and technical requirements for these specified measuring instruments. This legislation also stipulates tests for type approval and verification of specified measuring instruments of this type.This measure of a general nature has been drawn up with a view to achieving the specified objective, whilst taking the greatest possible account of international standards and other generally accepted principles and norms._x000D_
_x000D_
Act No 505/1990 on metrology assumes that, for the types of specified measuring instruments listed in the Annex to Decree No 345/2002 laying down the measuring instruments subject to mandatory verification and those subject to type approval, the technical and metrological requirements, including tests for the purposes of type approval, verification and checking of specified measuring instruments, shall be specified in a measure of a general nature._x000D_
Given the intended purpose, the stipulated requirements are designed to be as minimal as possible. Moreover, from the manufacturer's point of view, they replicate the usual requirements of normative regulations for products. For manufacturers or users, the type-approval or verification process simply involves demonstrating that the relevant requirements have been met. In addition, the manufacturer does not necessarily have to undergo all the tests at the time of type-approval, if they have already been carried out. The general principle of recognition applies where the requirements are met._x000D_
</t>
  </si>
  <si>
    <t>‘temperature measuring instruments used on stationary tanks for conversion to reference conditions – temperature sensors and temperature sensors with a transducer’_x000D_
 Metrology and measurement. Physical phenomena (ICS code: 17); (ICS code 17.200.20 - temperature measuring instruments)</t>
  </si>
  <si>
    <t>17.200.20 - Temperature-measuring instruments; 17 - Metrology and measurement. Physical phenomena</t>
  </si>
  <si>
    <t>Metrology</t>
  </si>
  <si>
    <r>
      <rPr>
        <sz val="11"/>
        <rFont val="Calibri"/>
      </rPr>
      <t xml:space="preserve">https://members.wto.org/crnattachments/2026/TBT/CZE/26_04749_00_e.pdf
https://members.wto.org/crnattachments/2026/TBT/CZE/26_04749_00_x.pdf
</t>
    </r>
  </si>
  <si>
    <t xml:space="preserve">References to the basic texts:_x000D_
Act No 505/1990 on metrology, as amended_x000D_
Decree No 345/2002 stipulating measuring instruments for mandatory verification and measuring instruments subject to type approval, as amended_x000D_
§ 171 et seq. of Act No 500/2004, the Administrative Code, as amended_x000D_
</t>
  </si>
  <si>
    <t>DRS 650: 2026, Cake gel — Specification</t>
  </si>
  <si>
    <t>This Draft Rwanda Standard specifies the requirements, sampling and test methods for cake gel used in cake production.</t>
  </si>
  <si>
    <t>Food additives (ICS code(s): 67.220.20)</t>
  </si>
  <si>
    <t>67.220.20 - Food additives</t>
  </si>
  <si>
    <t>Consumer information, labelling (TBT); Prevention of deceptive practices and consumer protection (TBT); Protection of human health or safety (TBT); Protection of the environment (TBT); Quality requirements (TBT); Reducing trade barriers and facilitating trade (TBT); Cost saving and productivity enhancement (TBT)</t>
  </si>
  <si>
    <r>
      <rPr>
        <sz val="11"/>
        <rFont val="Calibri"/>
      </rPr>
      <t>https://members.wto.org/crnattachments/2026/TBT/RWA/26_04746_00_e.pdf</t>
    </r>
  </si>
  <si>
    <t>RS CXC 1, General Principles of Food HygieneRS CXS 192, General standard for food additivesRS ISO 21527-2, Microbiology of food and animal feeding stuffs — Horizontal method for the enumeration of yeasts and moulds — Part 2: Colony count technique in products with water activity less than or equal to 0.95RS ISO 6579-1, Microbiology of food and animal feeding stuffs — Horizontal method for the detection of Salmonella spp.RS ISO 16649-2, Microbiology of food and animal feeding stuffs — Horizontal method for the enumeration of beta-glucuronidase-positive Escherichia coli — Part 2: Colony-count technique at 44 degrees C using 5- bromo-4-chloro-3-indolyl beta-D-glucuronideRS ISO 4833-1, Microbiology of the food chain — Horizontal method for the enumeration of microorganisms ─ Part 1: Colony count at 30 degrees C by the pour plate techniqueRS EAS 12, Potable water — SpecificationRS EAS 38, General standard for the labelling of pre-packaged foodsAOAC 2015.01, Heavy Metals in Food: Inductively Coupled Plasma–Mass Spectrometry (ICP-MS), First Action 2015RS CXG 50, General guidelines on samplingRS ISO 662, Animal and vegetable fats and oils — Determination of moisture and volatile matter contentRS ISO 1842, Fruit and vegetable products — Determination of pH</t>
  </si>
  <si>
    <t>Chinese Taipei</t>
  </si>
  <si>
    <t>Proposal for Amendments to the Legal Inspection Requirements for Fuel Containers Pre-filled with Liquefied Petroleum Gas for Portable Butane Gas Stoves, Torches or General Refillable Lighters</t>
  </si>
  <si>
    <t>Fuel containers pre-filled with liquefied petroleum gas for portable butane gas stoves, torches or general refillable lighters have been subject to mandatory inspection by the BSMI since 1 January 2003. The current conformity assessment procedure is Type-Approved Batch Inspection, and the applicable inspection standard is CNS 14530:2014. The labeling requirements for fuel containers for torches or general refillable lighters are prescribed in Section 9 of CNS 12951:2003.The revised CNS 14530:2023, in Section 9.6 and Annex B, introduces pressure-resistance test requirements for fuel containers for portable butane gas stoves equipped with pressure relief devices. In addition, the labeling requirements in Section 10(a) of the revised CNS 12951:2016 no longer include the requirement specified in Item (5) of Section 9 of CNS 12951:2003 concerning whether an odorant has been added, and newly require compliance with relevant regulations announced by the competent authority for the relevant industry. Accordingly, the relevant inspection requirements are amended in accordance with the revised inspection standards.</t>
  </si>
  <si>
    <t xml:space="preserve">Propane, liquefied (HS code(s): 271112); Butanes, liquefied (excl. of a purity of &gt;= 95% of N-butane or isobutane) (HS code(s): 271113); Gaseous hydrocarbons, liquefied, n.e.s. (excl. natural gas, propane, butane, ethylene, propylene, butylene and butadiene) (HS code(s): 271119); Saturated acyclic hydrocarbons (HS code(s): 290110); Liquid or liquefied-gas fuels in containers of a kind used for filling or refilling cigarette or similar lighters, with a capacity of </t>
  </si>
  <si>
    <t>271113 - Butanes, liquefied (excl. of a purity of &gt;= 95% of N-butane or isobutane); 271112 - Propane, liquefied; 271119 - Gaseous hydrocarbons, liquefied, n.e.s. (excl. natural gas, propane, butane, ethylene, propylene, butylene and butadiene); 290110 - Saturated acyclic hydrocarbons; 360610 - Liquid or liquefied-gas fuels in containers of a kind used for filling or refilling cigarette or similar lighters, with a capacity of &lt;= 300 cm³</t>
  </si>
  <si>
    <t>75.160.20 - Liquid fuels</t>
  </si>
  <si>
    <r>
      <rPr>
        <sz val="11"/>
        <rFont val="Calibri"/>
      </rPr>
      <t>https://members.wto.org/crnattachments/2026/TBT/TPKM/26_04799_00_x.pdf
https://members.wto.org/crnattachments/2026/TBT/TPKM/26_04799_00_e.pdf</t>
    </r>
  </si>
  <si>
    <t>Government Gazette, Vol. 032, No. 171, dated 14 September 2026 https://gazette.nat.gov.tw/EG_FileManager/eguploadpub/eg032171/ch04/type3/gov31/num10/Eg.pdf The Commodity Inspection Act</t>
  </si>
  <si>
    <t>PCD 759: 2026, Illuminating candles — Specification, First edition.</t>
  </si>
  <si>
    <t>This draft Zanzibar National Standard specifies the requirements, sampling and test methods for candles suitable for illuminating purpose.This standard does not apply to decorative (ornamental) candles.</t>
  </si>
  <si>
    <t>Candles, tapers and the like. (HS code(s): 3406)</t>
  </si>
  <si>
    <t>3406 - Candles, tapers and the like.</t>
  </si>
  <si>
    <t>97.180 - Miscellaneous domestic and commercial equipment</t>
  </si>
  <si>
    <r>
      <rPr>
        <sz val="11"/>
        <rFont val="Calibri"/>
      </rPr>
      <t>https://members.wto.org/crnattachments/2026/TBT/TZA/26_04748_00_e.pdf</t>
    </r>
  </si>
  <si>
    <t>ISO 7010, Graphical symbols — Safety colours and safety signs — Registered safety signs</t>
  </si>
  <si>
    <t>DEAS 1368:2026, Plastic laundry basket — Specification, First edition</t>
  </si>
  <si>
    <t>This standard specifies requirements, sampling, and test methods for plastic laundry baskets.</t>
  </si>
  <si>
    <t>Household articles and toilet articles, of plastics (excl. tableware, kitchenware, baths, shower-baths, washbasins, bidets, lavatory pans, seats and covers, flushing cisterns and similar sanitary ware) (HS code(s): 392490); Other rubber and plastics products (ICS code(s): 83.140.99); Plastic laundry basket</t>
  </si>
  <si>
    <t>392490 - Household articles and toilet articles, of plastics (excl. tableware, kitchenware, baths, shower-baths, washbasins, bidets, lavatory pans, seats and covers, flushing cisterns and similar sanitary ware)</t>
  </si>
  <si>
    <t>83.140.99 - Other rubber and plastics products</t>
  </si>
  <si>
    <t>Consumer information, labelling (TBT); Prevention of deceptive practices and consumer protection (TBT); Protection of human health or safety (TBT); Protection of the environment (TBT); Quality requirements (TBT); Harmonization (TBT); Reducing trade barriers and facilitating trade (TBT)</t>
  </si>
  <si>
    <r>
      <rPr>
        <sz val="11"/>
        <rFont val="Calibri"/>
      </rPr>
      <t>https://members.wto.org/crnattachments/2026/TBT/UGA/26_04717_00_e.pdf</t>
    </r>
  </si>
  <si>
    <t>ISO 527-1, Plastics — Determination of tensile properties Part 1: General principlesT.E.L. (2015), Standard for Stackable Laundry Storage Boxes.Ramle, N.A.B., Sarbutheen Jinnah, A.A.B., Abidin, S.B., &amp; Masri, H.B. (2023), Design and Development of Plastic-Based Laundry Bags to Support a Greener World. </t>
  </si>
  <si>
    <t>DEAS 1367:2026, Plastic Hanger — Specification; First edition</t>
  </si>
  <si>
    <t>This Draft East African Standard specifies requirements, sampling, and test methods for plastic hanger.</t>
  </si>
  <si>
    <t>Articles of plastics and articles of other materials of heading 3901 to 3914, n.e.s (excl. goods of 9619) (HS code(s): 392690); Other rubber and plastics products (ICS code(s): 83.140.99); Plastic hangers</t>
  </si>
  <si>
    <t>392690 - Articles of plastics and articles of other materials of heading 3901 to 3914, n.e.s (excl. goods of 9619)</t>
  </si>
  <si>
    <r>
      <rPr>
        <sz val="11"/>
        <rFont val="Calibri"/>
      </rPr>
      <t>https://members.wto.org/crnattachments/2026/TBT/UGA/26_04718_00_e.pdf</t>
    </r>
  </si>
  <si>
    <t>ASTM D5420, Standard Test Method for Impact Resistance of Flat, Rigid Plastic Specimen by Means of a Striker Impacted by a Falling Weight (Gardner Impact)ISO 527-1:2019, Plastics — Determination of tensile propertiesISO 75-1:2020(en),Plastics — Determination of temperature of deflection under load — Part 1: General test methodGS1 US. (2017), Guideline: Hanger Specifications for Floor-Ready Merchandise, Release 7.0. Retrieved from [GS1 US Apparel and General Merchandise Initiative].</t>
  </si>
  <si>
    <t>DEAS 1365:2026, Plastic carpet — Specification; First Edition</t>
  </si>
  <si>
    <t>This Draft East African Standard specifies the requirements, sampling and test methods for modular and broadloom plastic carpets.</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</si>
  <si>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 (HS code(s): 391890); Other rubber and plastics products (ICS code(s): 83.140.99); Plastic carpets</t>
  </si>
  <si>
    <t>391890 - 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</si>
  <si>
    <r>
      <rPr>
        <sz val="11"/>
        <rFont val="Calibri"/>
      </rPr>
      <t>https://members.wto.org/crnattachments/2026/TBT/UGA/26_04719_00_e.pdf</t>
    </r>
  </si>
  <si>
    <t>ISO 1421, Rubber- or plastics-coated fabrics — Determination of tensile strength and elongation at break ISO 24342, Resilient and textile floor coverings — Determination of side length, edge straightness and squareness of tiles and planks ISO 10581, Resilient floor coverings — Homogeneous poly (vinyl chloride) floor covering — SpecificationsISO 10582, Resilient floor coverings — Heterogeneous poly (vinyl chloride) floor covering — SpecificationsISO 10595, Resilient floor coverings — Semi-flexible/vinyl composition (VCT) poly (vinyl chloride) floor tiles — Specification ISO 26986, Resilient floor coverings — Expanded (cushioned) poly (vinyl chloride) floor covering — Specification. ISO 2859-1:2026, Sampling procedures for inspection by attributes Part 1: Sampling schemes indexed by acceptance quality limit (AQL) for lot-by-lot inspection. </t>
  </si>
  <si>
    <t>DEAS 1366:2026, Biodegradable plastics — Specification; First edition</t>
  </si>
  <si>
    <t>This standard specifies requirements, and test methods for biodegradable plastics. This standard shall not be applied in isolation but in conjunction with other applicable product Standards, as relevant and available.</t>
  </si>
  <si>
    <t>PLASTICS AND ARTICLES THEREOF (HS code(s): 39); Rubber and plastics products in general (ICS code(s): 83.140.01); Biodegradable plastics</t>
  </si>
  <si>
    <t>39 - PLASTICS AND ARTICLES THEREOF</t>
  </si>
  <si>
    <t>83.140.01 - Rubber and plastics products in general</t>
  </si>
  <si>
    <t>Prevention of deceptive practices and consumer protection (TBT); Protection of the environment (TBT); Quality requirements (TBT); Harmonization (TBT)</t>
  </si>
  <si>
    <r>
      <rPr>
        <sz val="11"/>
        <rFont val="Calibri"/>
      </rPr>
      <t>https://members.wto.org/crnattachments/2026/TBT/UGA/26_04721_00_e.pdf</t>
    </r>
  </si>
  <si>
    <t>ISO 20200, Plastics — Determination of the degree of disintegration of plastic materials under composting conditions in a laboratory-scale test Omer, S.S. &amp; Hassan, N.E. (2024), Application of biodegradable plastic and their environmental impacts: A review. World Journal of Advanced Research and Reviews, 21(01), 2139–2148. DOI: https://doi.org/10.30574/wjarr.2024.21.1.0155. Retrieved from [World Journal of Advanced Research and Reviews].Ghosh, K. &amp; Jones, B.H. (2021), Roadmap to biodegradable plastics – Current state and research needs. ACS Sustainable Chemistry &amp; Engineering, 9, 6170–6187. DOI: https://doi.org/10.1021/acssuschemeng.1c00801. Retrieved from [ACS Publications].Tokiwa, Y., Calabia, B.P., Ugwu, C.U. &amp; Aiba, S. (2009), Biodegradability of plastics. International Journal of Molecular Sciences, 10, 3722–3742. DOI: https://doi.org/10.3390/ijms10093722. Retrieved from [MDPI].Narayan, R. (1993), Biodegradable plastics. Draft chapter in monograph Opportunities for Innovation in Biotechnology. National Institute of Standards &amp; Technology (NIST). Retrieved from [NIST Publication].ISO 18606:2013(en), Packaging and the environment — Organic recycling ISO 14855-1:2012(en),Determination of the ultimate aerobic biodegradability of plastic materials under controlled composting conditions — Method by analysis of evolved carbon dioxide — Part 1: General method </t>
  </si>
  <si>
    <t>Ecuador</t>
  </si>
  <si>
    <t>Proyecto de “Normativa Técnica Sanitaria Sustitutiva para clasificar los medicamentos en general de uso humano, productos naturales procesados de uso medicinal y medicamentos homeopáticos como de venta libre”</t>
  </si>
  <si>
    <t>The notified draft Substitute Sanitary Technical Regulations on the classification of medicines in general for human use, processed natural products for medicinal use and homeopathic medicines as over-the-counter medicines are intended to establish the technical criteria and regulatory provisions for the classification, reclassification, review, updating and control of medicines in general, processed natural products for medicinal use and homeopathic medicines classified as over-the-counter medicines in the national territory.The provisions established in these Regulations are mandatory and apply to natural and legal persons, whether national or foreign, involved in the manufacture, importation, storage, distribution, marketing, dispensing, control and surveillance of medicines in general, processed natural products for medicinal use and homeopathic medicines classified as over-the-counter medicines in the national territory.</t>
  </si>
  <si>
    <t>Proyecto de “Normativa Técnica Sanitaria Sustitutiva para clasificar los medicamentos en general de uso humano, productos naturales procesados de uso medicinal y medicamentos homeopáticos como de venta libre”, la misma que tiene como finalidad establecer los criterios técnicos, disposiciones regulatorias para la clasificación, reclasificación, revisión, actualización y control de los medicamentos en general, productos naturales procesados de uso medicinal y medicamentos homeopáticos clasificados como de venta libre en el territorio nacional. </t>
  </si>
  <si>
    <t>Consumer information, labelling (TBT); Prevention of deceptive practices and consumer protection (TBT); Protection of human health or safety (TBT)</t>
  </si>
  <si>
    <t>To be determined; the notified Sanitary Technical Regulations will enter into force six months after their signature, without prejudice to their publication in the Official Journal.</t>
  </si>
  <si>
    <r>
      <rPr>
        <sz val="11"/>
        <rFont val="Calibri"/>
      </rPr>
      <t>https://members.wto.org/crnattachments/2026/TBT/ECU/26_04685_00_s.pdf</t>
    </r>
  </si>
  <si>
    <t>United Kingdom</t>
  </si>
  <si>
    <t>The Measuring Instruments (Display Requirements) (Amendment and Consequential) Regulations 2026</t>
  </si>
  <si>
    <t> This instrument amends the Measuring Instruments Regulations 2016 (MIR) as they apply in Great Britain (GB) to permit the use of a metrologically controlled remote display, such as a smartphone app. This will offer an alternative option to the existing requirement for an in-built physical display for active electrical energy _x000D_
meters (AEEMs) within certain Energy Smart Appliances (ESAs). ESAs include devices such as Electric Vehicle (EV) charge points and heat pumps.</t>
  </si>
  <si>
    <t xml:space="preserve">Static converters (HS code(s): 850440); Boards, cabinets and similar combinations of apparatus for electric control or the distribution of electricity, for a voltage </t>
  </si>
  <si>
    <t>902830 - Electricity supply or production meters, incl. calibrating meters therefor; 850440 - Static converters; 853710 - Boards, cabinets and similar combinations of apparatus for electric control or the distribution of electricity, for a voltage &lt;= 1.000 V; 902680 - Instruments or apparatus for measuring or checking variables of liquids or gases, n.e.s.</t>
  </si>
  <si>
    <t>The objective of the notified instrument is to improve the roll out of Energy Smart Appliances in Great Britain, by providing display options for energy measurement meters. This will reduce production costs and improve consumer access to energy flexibility services and so support delivery of Net Zero targets.This change is intended to remove a key barrier to the rollout of ESAs by reducing manufacturing costs and better reflecting modern consumer preferences for accessing information digitally, while maintaining existing safeguards to ensure measurement accuracy, integrity and legal validity. It will support consumers in accessing energy-use information, participating in flexibility services, and making lower-cost and lower-carbon energy choices, contributing to the UK Government’s Net Zero obligations and clean power objectives. This change will support the new requirements being introduced by the Energy Smart Appliance Regulations 2026 in Great Britain, which will require that from 1 January 2028, all Phase 1 ESAs must incorporate a MIR-compliant Class B AEEM and undergo conformity assessment, ensuring accurate energy measurement while enabling wider deployment of smart energy technologies. The display requirements for other regulated measuring instruments are unaffected. This change is closely aligned to provisions in Directive (EU) 2026/706 which introduce a remote display option for certain measuring instruments, allowing legally relevant information to be provided through a remote display rather than solely through a physical display. This targeted and proportionate approach responds directly to industry concerns that mandatory physical displays create unnecessary costs without providing significant consumer benefits.</t>
  </si>
  <si>
    <r>
      <rPr>
        <sz val="11"/>
        <rFont val="Calibri"/>
      </rPr>
      <t>https://members.wto.org/crnattachments/2026/TBT/GBR/26_04660_00_e.pdf</t>
    </r>
  </si>
  <si>
    <t>The Measuring Instruments Regulations 2026 - attached The Measuring Instruments Regulations 2016 Government response to the consultation on measuring instruments display requirements for ESAs</t>
  </si>
  <si>
    <t>Draft Decree of the Head of BPJPH on the Guidelines for the Implementation of the Halal Product Assurance System for Medical Devices and Household Health Supplies</t>
  </si>
  <si>
    <t>The guideline establishes requirements for the implementation of the Halal Product Assurance System (SJPH) and halal certification for medical devices and Household Health Supplies (PKRT). It covers medical devices derived from or containing animal-derived materials and/or alcohol that enter or directly contact the human body, limited to those used in religious rituals requiring purity. It also covers PKRT derived from or containing animal-derived materials that directly contact the human body during such rituals, food and beverages, or dining and kitchen utensils. The guideline aims to ensure compliance with applicable halal requirements and maintain halal status throughout the production process in accordance with SJPH criteria and relevant MUI Fatwas</t>
  </si>
  <si>
    <t>Medical devices and household health supplies derived from or containing animal-derived materials and/or alcohol</t>
  </si>
  <si>
    <r>
      <rPr>
        <sz val="11"/>
        <rFont val="Calibri"/>
      </rPr>
      <t>https://members.wto.org/crnattachments/2026/TBT/IDN/26_04772_00_x.pdf</t>
    </r>
  </si>
  <si>
    <t>Korea, Republic of</t>
  </si>
  <si>
    <t>Amendment to the Technical Requirements for Telecommunications Terminal Equipment</t>
  </si>
  <si>
    <t>ㅇ Revision of the definition provision for the term “visual data processing device”ㅇ Establishment of a new proviso to exclude Internet Protocol (IP)-based visual data processing devices (IP cameras) from the scope of regulatory applicationㅇ Concurrent revision of the 「Notification on Conformity Assessment of Broadcasting and Communications Equipment」 to alleviate the burden of duplicate testing with information security certifications</t>
  </si>
  <si>
    <t>IP-based visual data processing device</t>
  </si>
  <si>
    <t>33.050 - Telecommunication terminal equipment; 33.160 - Audio, video and audiovisual engineering</t>
  </si>
  <si>
    <t>The purpose is to improve the scope of regulatory application for Internet Protocol (IP) based visual data processing devices (IP cameras), alleviate the burden on industry by exempting tests that overlap with information security-related certifications, and address and supplement deficiencies in the operation of the current regulatory system.</t>
  </si>
  <si>
    <t>Scheduled to December, 2026</t>
  </si>
  <si>
    <r>
      <rPr>
        <sz val="11"/>
        <rFont val="Calibri"/>
      </rPr>
      <t>https://members.wto.org/crnattachments/2026/TBT/KOR/26_04742_00_x.pdf
https://members.wto.org/crnattachments/2026/TBT/KOR/26_04742_01_x.pdf</t>
    </r>
  </si>
  <si>
    <t>RRA Public Notice No. 2026-52</t>
  </si>
  <si>
    <t>CHDC 17 (4627) DTZS: 2026, Railroad engine oils — specification, First edition</t>
  </si>
  <si>
    <t>This draft Tanzania Standard specifies performance requirements, sampling, and test methods for railroad-type internal combustion engine oils intended for use in mainline locomotive diesel engines; this covers both multi-grade and single-grade oils intended for heavy-duty railroad service.</t>
  </si>
  <si>
    <t>Medium oils and preparations, of petroleum or bituminous minerals, not containing biodiesel, n.e.s. (HS code(s): 271019); Lubricants, industrial oils and related products (ICS code(s): 75.100)</t>
  </si>
  <si>
    <t>271019 - Medium oils and preparations, of petroleum or bituminous minerals, not containing biodiesel, n.e.s.</t>
  </si>
  <si>
    <t>75.100 - Lubricants, industrial oils and related products</t>
  </si>
  <si>
    <t>Consumer information, labelling (TBT); Prevention of deceptive practices and consumer protection (TBT); Protection of animal or plant life or health (TBT); Protection of the environment (TBT); Quality requirements (TBT); Harmonization (TBT); Reducing trade barriers and facilitating trade (TBT); Cost saving and productivity enhancement (TBT)</t>
  </si>
  <si>
    <r>
      <rPr>
        <sz val="11"/>
        <rFont val="Calibri"/>
      </rPr>
      <t>https://members.wto.org/crnattachments/2026/TBT/TZA/26_04723_00_e.pdf</t>
    </r>
  </si>
  <si>
    <t>ASTM D445, Standard test method for kinematic viscosity of transparent and opaque liquids (and calculation of dynamic viscosity) ASTM D92, Standard test method for flash and fire points by Cleveland open cup tester ASTM D97, Standard test method for pour point of petroleum products ASTM D874, Standard test method for sulfated ash from lubricating oils and additives ASTM D2270, Standard practice for calculating viscosity index from kinematic viscosity at 40 °C and 100 °C ASTM D2896, Standard test method for base number of petroleum products by potentiometric perchloric acid titration ASTM D4057, Standard practice for manual sampling of petroleum and petroleum products ASTM D4177, Standard practice for automatic sampling of petroleum and petroleum products ASTM D5185, Standard test method for multielement determination of used and unused lubricating oils and base oils by inductively coupled plasma atomic emission spectrometry (ICP-AES) ASTM D5293, Standard test method for apparent viscosity of engine oils and grateful base stocks between -5 °C and -35 °C using Cold-Cranking SimulatorTZS 668, Petroleum industry — Terminology</t>
  </si>
  <si>
    <t>CHDC 17 (4627) DTZS: 2026, Transmission and Drive Train Oil (TDTO) — Specification, First edition</t>
  </si>
  <si>
    <t>This draft Tanzania specifies requirements, sampling, and test methods for Transmission and Drive Train Oils (TDTO), it covers the off-road equipment. This document applies for heavy duty automatic transmissions having clutch plate, power shift, hydraulic systems suitable for stationary engines and final drives operating wet brakes or not, used in construction, agricultural, and mining.</t>
  </si>
  <si>
    <r>
      <rPr>
        <sz val="11"/>
        <rFont val="Calibri"/>
      </rPr>
      <t>https://members.wto.org/crnattachments/2026/TBT/TZA/26_04724_00_e.pdf</t>
    </r>
  </si>
  <si>
    <t>ASTM D92, Standard Test Method for Flash and Fire Points by Cleveland Open Cup Tester ASTM D97, Standard Test Method for Pour Point of Petroleum Products ASTM D130, Standard Test Method for Corrosiveness to Copper from Petroleum Products by Copper Strip Test ASTM D445, Standard Test Method for Kinematic Viscosity of Transparent and Opaque Liquids (and Calculation of Dynamic Viscosity) ASTM D892, Standard Test Method for Foaming Characteristics of Lubricating Oils ASTM D1298, Standard Test Method for Density, Relative Density, or API Gravity of Crude Petroleum and Liquid Petroleum Products by Hydrometer Method ASTM D2270, Standard Practice for Calculating Viscosity Index from Kinematic Viscosity at 40 °C and 100 °CASTM D2896, Standard Test Method for Base Number of Petroleum Products by Potentiometric Perchloric Acid Titration ASTM D4052, Standard Test Method for Density, Relative Density, and API Gravity of Liquids by Digital Density Meter ASTM D4057, Standard Practice for Manual Sampling of Petroleum and Petroleum Products ASTM D4177, Standard Practice for Automatic Sampling of Petroleum and Petroleum Products ISO 24153, Random sampling and randomization procedures TZS 4, Rounding off numerical values TZS 668, Petroleum industry — Terminology</t>
  </si>
  <si>
    <t>CHDC 17 (4626)DTZS: 2026,Universal Tractor Transmission Oil (UTTO) — Specification, First edition </t>
  </si>
  <si>
    <t>This Tanzania Standard specifies performance requirements, sampling, and test methods for Universal Tractor Transmission Oil (UTTO), engineered for shared fluid reservoirs used in transmissions, differentials, wet brakes, hydraulic systems and power steering of agricultural tractors and light-to-medium off-road equipment.</t>
  </si>
  <si>
    <r>
      <rPr>
        <sz val="11"/>
        <rFont val="Calibri"/>
      </rPr>
      <t>https://members.wto.org/crnattachments/2026/TBT/TZA/26_04725_00_e.pdf</t>
    </r>
  </si>
  <si>
    <t>ASTM D92, Standard Test Method for Flash and Fire Points by Cleveland Open Cup TesterASTM D97, Standard Test Method for Pour Point of Petroleum ProductsASTM D130, Standard Test Method for Corrosiveness to Copper from Petroleum Products by Copper Strip TestASTM D445, Standard Test Method for Kinematic Viscosity of Transparent and Opaque Liquids (and Calculation of Dynamic Viscosity)ASTM D892, Standard Test Method for Foaming Characteristics of Lubricating OilsASTM D2270, Standard Practice for Calculating Viscosity Index from Kinematic Viscosity at 40 °C and 100 °CASTM D2896, Standard Test Method for Base Number of Petroleum Products by Potentiometric Perchloric Acid TitrationASTM D4052, Standard Test Method for Density, Relative Density, and API Gravity of Liquids by Digital Density MeterASTM D4057, Standard Practice for Manual Sampling of Petroleum and Petroleum ProductsASTM D4177, Standard Practice for Automatic Sampling of Petroleum and Petroleum ProductsASTM D6749, Standard Test Method for Pour Point of Petroleum Products (Automatic Air Pressure Method)ASTM D7042, Standard Test Method for Dynamic Viscosity and Density of Liquids by Stabinger Viscometer ISO 11158, Lubricants, industrial oils and related products (class L) — Family H (Hydraulic systems) — Specifications for categories HH, HL, HM, HV, HG and HR TZS 4, Rounding off numerical values TZS 668, Petroleum industry — Terminology</t>
  </si>
  <si>
    <t>DUS 5544:2026, Safety of toys — Age determination guidelines — Specification; First Edition</t>
  </si>
  <si>
    <t>This Draft Uganda Standard provides an indication of the lowest age at which children start playing with toys in specific toy sub-categories. It is primarily directed to manufacturers and agencies that evaluate the compliance of toys with safety standards.This Draft Uganda Standard can be used as a reference to determine the appropriateness of toys by earliest age, for use by distributors, institutions and organizations involved with child play, as well as by paediatric institutions, teachers, other professionals that use toys in their routine activities, and consumers.The age at which children develop different abilities is unique for each individual child. This document illustrates the age ranges during which a typical child has developed certain abilities. Although age grading has safety implications, this document is not intended to address specific safety requirements. Specific safety requirements for toys (e.g. restriction of the presence of small parts and small balls in toys intended for certain age groups, due to the choking hazard) can be found in the ISO 8124 series and in other regional toy safety standards and regulations.</t>
  </si>
  <si>
    <t>TOYS, GAMES AND SPORTS REQUISITES; PARTS AND ACCESSORIES THEREOF (HS code(s): 95); Toys (ICS code(s): 97.200.50); Toys</t>
  </si>
  <si>
    <t>95 - TOYS, GAMES AND SPORTS REQUISITES; PARTS AND ACCESSORIES THEREOF</t>
  </si>
  <si>
    <t>97.200.50 - Toys</t>
  </si>
  <si>
    <t>Consumer information, labelling (TBT); Prevention of deceptive practices and consumer protection (TBT); Protection of human health or safety (TBT); Reducing trade barriers and facilitating trade (TBT)</t>
  </si>
  <si>
    <r>
      <rPr>
        <sz val="11"/>
        <rFont val="Calibri"/>
      </rPr>
      <t>https://members.wto.org/crnattachments/2026/TBT/UGA/26_04720_00_e.pdf</t>
    </r>
  </si>
  <si>
    <t>ABNT NBR NM-300-1, Safety of Toys — Part 1: Physical, mechanical and general propertiesALTMAN, Raquel – “A classificação dos Brinquedos” in Friedman, Adriana [et. al.]. O Direito de Brincar:A Brinquedoteca – Ed. Scritta, São Paulo, Brazil, 1992KIShIMoto, T.M., ALTMAN, R.Z., Monaco, R.A. Guia para a seleçâo de brinquedos - Faixa etária -Funções psicopedagógicas - Fabricantes. São Paulo, Brazil, LABRIMP/FEUSP/FUND.ORSA, 1997Manufacturers’ abbreviated guide for age-labeling toys: Matching toy characteristics to children’s ages.US Consumer Product Safety Commission, Washington, D.C., 1993 [online]. Available from: https://dp.la/item/cba2165998b47794445525dc5c879c84RIChaRDS et al. CPSC, 2020 Age Determination Guidelines: Relating Consumer Product Characteristics to the Skills, Play Behaviors, and Interests of Children, Consumer Product Safety Commission, 2020[online]. Available from: http://www.cpsc.govISO/TR 8124-8: 2024, Safety of toys — Part 8: Age determination — First age grade for the appropriate play of toys</t>
  </si>
  <si>
    <t>Draft Resolution of the Cabinet of Ministers of Ukraine “On Amendments to Certain Technical Regulations Concerning Emergencies in the European Union Internal Market”</t>
  </si>
  <si>
    <t>The draft Resolution proposes to amend 12 technical regulations developed on the basis of EU harmonisation legislation by introducing a new section setting out procedures applicable in emergency situations following the activation by the European Commission of an emergency situation regime in the EU internal market.These procedures would allow products covered by the respective technical regulations to be placed on the market and/or put into service where such products have been manufactured in accordance with the requirements of European, international or national standards or common technical specifications additionally identified by the European Commission.In order to address potential disruptions to the functioning of the EU internal market in the event of an emergency and to ensure the rapid placing on the market of products identified by the European Commission as crisis-relevant goods, the draft Resolution also provides for priority processing by notified bodies of applications for conformity assessment of such products, as well as priority market surveillance of such products.Furthermore, the draft Resolution provides that, under certain conditions, the placing on the market or putting into service, where applicable, of products covered by the relevant technical regulations may not be restricted where an authorisation for their placing on the market and/or putting into service has been issued by the competent authority of an EU Member State and the European Commission has extended the effect of such authorisation to the territory of all EU Member States.The amendments to the technical regulations will enter into force on the date of Ukraine’s accession to the European Union, but not earlier than six months after the date of official publication of the Resolution introducing these amendments.</t>
  </si>
  <si>
    <t>Low-voltage electrical equipment; apparatus; equipment and protective systems intended for use in potentially explosive atmospheres; simple pressure vessels; lifts and safety components for lifts; transportable pressure equipment; appliances burning gaseous fuels; pressure equipment; safety components and subsystems for cableway installations; personal protective equipment; and machinery </t>
  </si>
  <si>
    <t>13.110 - Safety of machinery; 13.340 - Protective equipment; 23.020.30 - Gas pressure vessels, gas cylinders; 29 - ELECTRICAL ENGINEERING; 29.060 - Electrical wires and cables; 91.140.90 - Lifts. Escalators</t>
  </si>
  <si>
    <t>Q4 2026</t>
  </si>
  <si>
    <t>The Resolution shall enter into force on the date of Ukraine’s accession to the European Union, but not earlier than six months after the date of its official publication.</t>
  </si>
  <si>
    <r>
      <rPr>
        <sz val="11"/>
        <rFont val="Calibri"/>
      </rPr>
      <t>https://members.wto.org/crnattachments/2026/TBT/UKR/26_04722_00_x.pdf
https://members.wto.org/crnattachments/2026/TBT/UKR/26_04722_01_x.pdf
https://www.me.gov.ua/Documents/Detail/300f85d1-2a47-41d9-b06a-7197c2aa36b0?lang=uk-UA&amp;title=ProktPostanoviKabinetuMinistrivUkrainiproVnesenniaDoDeiakikhTekhnichnikhReglamentivZminSchodoNadzvichainikhSituatsiiNaVnutrishnomuRinkuvropeiskogoSoiuzu</t>
    </r>
  </si>
  <si>
    <t>Laws of Ukraine " On Technical Regulation and Confirmity Assessment", "On State Market Surveillance and Control of Non - Food Products", "On Standardization";1. Technical Regulations of Low - Voltage Electrical Equipment, approved by Resolution of the Cabinet of Ministers of Ukraine No. 1067 of 16 December 2015 (G/TBT/N/UKR/103);2. Technical Regulation of Electromagnetic Compatibility of Equipment, approved by Resolution of the Cabinet of Ministers of Ukraine No. 1077 of 16 December 2015 (G/TBT/N/UKR/102);3. Technical Regulation on Equipment and Protective Systems Intended for Use in Potentially Explosive Atmospheres, approved by Resolution of the Cabinet of Ministers of Ukraine No. 1055 of 28 December 2016 (G/TBT/N/UKR/107);4. Technical Regulation of Simple Pressure Vessels, approved by Resolution of the Cabinet of Ministers of Ukraine No. 1006 of 22 September 2021 (G/TBT/N/UKR/111, G/TBT/N/UKR/111/Add.1, G/TBT/N/UKR/111/Add.2);5.  Technical Regulations for Elevators and Safety Components for Elevators, approved by the Resolution of the Cabinet of Ministers of Ukraine No. 438 of 21 June 2017 (G/TBT/N/UKR/38)6. Technical Regulation for Transportable Pressure Equipment, approved by the Resolution of the Cabinet of Ministers of Ukraine No. 536 of 4 July 2018 (G/TBT/N/UKR/130, G/TBT/N/UKR/130/Add.1, G/TBT/N/UKR/130/Add.2);7. Technical Regulation on Appliances Burning Gaseous Fuels, approved by Resolution of the Cabinet of Ministers of Ukraine No. 814of 04 July 2018(G/TBT/N/UKR/119, G/TBT/N/UKR/119/Add.1, G/TBT/N/UKR/119/Add.2);8. Technical Regulation for Pressure Equipment, approved by Resolution of the Cabinet of Ministers of Ukraine No. 27 of 16 January 2019(G/TBT/N/UKR/149, G/TBT/N/UKR/149/Add.1, G/TBT/N/UKR/149/Add.2, G/TBT/N/UKR/297);9. Technical Regulation on Cableway Installations, approved by Resolution of the Cabinet of Ministers of Ukraine No. 342 of 6 February 2019;10. Technical Regulations for Personal Protective Equipment, approved by Resolution of the Cabinet of Ministers of Ukraine No. 771 of 21August 2019(G/TBT/N/UKR/383);11. Technical Regulation for Noise Emissions into the Environment from Equipment Used Outside the Premises, approved by Resolution of the Cabinet of Ministers of Ukraine No. 1186 of 04 December 2019 (G/TBT/N/UKR/151, G/TBT/N/UKR/151/Add.1, G/TBT/N/UKR/151/Add.2, G/TBT/N/UKR/184);12. Technical Regulation on Machinery, approved by Resolution of the Cabinet of Ministers of Ukraine No. 1630 of 10 December 2025 (G/TBT/N/UKR/341, G/TBT/N/UKR/341/Add.1).</t>
  </si>
  <si>
    <t>Draft Order of the Ministry of Health of Ukraine “On Approval of the Procedure for Quality Control of Medicines During Wholesale and Retail Trade”</t>
  </si>
  <si>
    <t>The draft Order proposes to approve a new Procedure for quality control of medicines during wholesale and retail trade, which establishes the mechanism for conducting incoming quality control of medicines by business entities licensed to conduct wholesale and retail trade in medicinal products, as well as for state supervision (control) in the field of medicines during their wholesale and retail trade.The draft has been developed with the aim of bringing the procedures for quality control of medicines into compliance with Law of Ukraine No. 2469-IX of 28 July 2022 “On Medicines”, updating the relevant terminology, and establishing requirements for ensuring the quality of medicines during their wholesale and retail trade.The draft Order, in particular:establishes a 5-year retention period for documents confirming the procurement, storage, transportation, trade, destruction or disposal of medicines;proposes to include medicinal products not accompanied by a package leaflet in the list of medicines prohibited from sale;establishes incoming quality control of medicines at receiving areas through visual inspection by authorized persons before a decision is made to release the respective batches for sale;establishes the procedure for sampling medicines  where doubts arise as to their quality or where falsification is suspected, and for submitting such samples to the territorial bodies of Ukrpharmagency for state laboratory quality control in accordance with Article 108 of Law of Ukraine No. 2469-IX “On Medicines”;introduces, for business entities engaged in wholesale trade in medicines, a requirement to keep records of medicinal product sales in electronic and/or paper form, including the information necessary to ensure the traceability of each batch and its prompt recall, where necessary;provides for the possibility of preparing incoming quality control conclusions and maintaining records of the movement and sale of medicines in electronic form using electronic record-keeping systems with user authentication.The adoption of the draft Order will contribute to ensuring appropriate control over the quality, safety and efficacy of medicines during their wholesale and retail trade, as well as ensuring the traceability of medicinal products at the relevant stages of their circulation.</t>
  </si>
  <si>
    <t>Quality requirements (TBT); Harmonization (TBT)</t>
  </si>
  <si>
    <r>
      <rPr>
        <sz val="11"/>
        <rFont val="Calibri"/>
      </rPr>
      <t>https://members.wto.org/crnattachments/2026/TBT/UKR/26_04761_00_x.pdf
https://members.wto.org/crnattachments/2026/TBT/UKR/26_04761_01_x.pdf
https://moz.gov.ua/uk/povidomlennya-pro-oprilyudnennya-proyektu-nakazu-ministerstva-ohoroni-zdorov-ya-ukrayini-pro-zatverdzhennya-poryadku-kontrolyu-yakosti-likarskih-zasobiv-pid-chas-optovoyi-ta-rozdribnoyi-torgivli</t>
    </r>
  </si>
  <si>
    <t>Laws of Ukraine No. 2469-IX of 28 July 2022 "On Medicines", “On the Main Principles of State Supervision (Control) in the Sphere of Economic Activity”.</t>
  </si>
  <si>
    <t>Draft Law of Ukraine “On Waste Electrical and Electronic Equipment Management”</t>
  </si>
  <si>
    <t>The draft Law proposes to establish organisational, technical and environmental requirements for producers and economic operators involved in the management of waste electrical and electronic equipment (WEEE), including its collection, storage, transportation, recycling, recovery and disposal.The draft Law also provides for the introduction of an extended producer responsibility (EPR) system for electrical and electronic equipment (EEE), under which producers are responsible for the entire life cycle of their products, from the manufacture of products through to the collection and treatment of waste generated as a result of their use.The draft Law proposes to establish a WEEE management system by:defining the legal, economic and organisational framework for placing electrical and electronic equipment on the market;defining the methods and procedures for producers to fulfil their obligations;improving the general characteristics of electrical and electronic equipment to facilitate the dismantling and recovery of WEEE;applying the waste management hierarchy, including waste prevention, preparation for reuse, recycling and recovery, to WEEE;establishing requirements for the collection, storage, transportation and treatment, including recycling, of WEEE;establishing minimum collection and recycling efficiency targets for WEEE;establishing requirements for producers to take measures to raise public awareness of environmental protection, promote responsible consumption and ensure proper management of WEEE;introducing an administrative procedure for the registration of producers and extended producer responsibility organisations through the waste management information system;establishing reporting requirements through the waste management information system, which will also serve as a tool for monitoring and controlling producers’ compliance with their obligations; andestablishing liability for violations of legislation in the field of WEEE management. </t>
  </si>
  <si>
    <t>Electrical and electronic equipment</t>
  </si>
  <si>
    <t>13.030.30 - Special wastes; 29 - ELECTRICAL ENGINEERING; 31 - ELECTRONICS</t>
  </si>
  <si>
    <t xml:space="preserve">This Law will enter into force six months after the day following the date of its publication and will become effective on 1 January of the year following its entry into force:
Article 20; Part One of Article 27; Parts One to Three of Article 28; Part Three of Article 29; subparagraphs (a), (b), (c) and (d) of paragraph 1; subparagraphs (a), (b) and (c) of paragraph 2; and subparagraph (a) of paragraph 3 of Part Two of Article 44 will become effective one year after the date on which this Law becomes effective;
Article 19 will become effective two years after the date on which this Law becomes effective.
The provisions of this Law concerning electronic registration, electronic submission of applications, notifications and reports, maintenance of the relevant registers as subsystems of the Waste Management Information System, as well as publication of the relevant information in the form of open data, shall apply once the relevant functional subsystems of the Waste Management Information System have been made technically ready and put into operation in accordance with the established procedure.
</t>
  </si>
  <si>
    <r>
      <rPr>
        <sz val="11"/>
        <rFont val="Calibri"/>
      </rPr>
      <t>https://members.wto.org/crnattachments/2026/TBT/UKR/26_04728_00_x.pdf</t>
    </r>
  </si>
  <si>
    <t>Laws of Ukraine “On Environmental Protection”, "On Waste Management" No. 2320-IX "of 20 June 2022 (notified in the document G/TBT/N/UKR/251), “On Technical Regulations and Conformity Assessment”. </t>
  </si>
  <si>
    <t>The draft Resolution of the Cabinet of Ministers of Ukraine “On Amendments to the Procedure for State Quality Control of Medicines Imported into Ukraine”</t>
  </si>
  <si>
    <t>The draft Resolution proposes to amend the Procedure for State Quality Control of Medicines Imported into Ukraine, approved by Resolution of the Cabinet of Ministers of Ukraine No. 902 of 14 September 2005.The draft Resolution provides for a temporary measure, applicable until 1 January 2027, granting an authorised person of an economic operator the right to inspect a consignment at the place where it is located to verify its compliance with the customs declaration with regard to the quantity of medicines in each batch, to carry out a visual inspection of each batch of medicines, and to submit the relevant photographic materials to the state control authority together with the application for the issuance of a conclusion on the quality of imported medicines. After that date, these provisions will automatically cease to have effect. </t>
  </si>
  <si>
    <t>Quality requirements (TBT); Harmonization (TBT); Reducing trade barriers and facilitating trade (TBT)</t>
  </si>
  <si>
    <t>From the date of official publication</t>
  </si>
  <si>
    <r>
      <rPr>
        <sz val="11"/>
        <rFont val="Calibri"/>
      </rPr>
      <t>https://members.wto.org/crnattachments/2026/TBT/UKR/26_04730_00_x.pdf
https://members.wto.org/crnattachments/2026/TBT/UKR/26_04730_01_x.pdf
https://moz.gov.ua/uk/povidomlennya-pro-oprilyudnennya-proyektu-postanovi-kabinetu-ministriv-ukrayini-pro-vnesennya-zmin-do-poryadku-zdijsnennya-derzhavnogo-kontrolyu-yakosti-likarskih-zasobiv-sho-vvozyatsya-v-ukrayinu</t>
    </r>
  </si>
  <si>
    <t>Law of Ukraine No. 2469-IX of 28 July 2022 "On Medicines", Resolution of the Cabinet of Ministers of Ukraine No. 902 "On approval of the Procedure for state quality control of medicines imported into Ukraine" of 14 September 2005 (as amended by the Resolution of the Cabinet of Ministers of Ukraine of 08 August 2012 No. 793).</t>
  </si>
  <si>
    <t>Draft Order of the Ministry of Economy and Environment of Ukraine “On Approval of the List of Types of Primary Packaging of Veterinary Medicinal Products Classified as Small-Size Primary Packaging Units”</t>
  </si>
  <si>
    <t>The draft Order proposes to approve the List of Types of Primary Packaging of Veterinary Medicinal Products Classified as Small-Size Primary Packaging Units.The draft Order also provides that veterinary medicinal products whose primary packaging labelling does not comply with the requirements of the Order may be placed on the market until 11 April 2031, provided that:the State registration (re-registration) of the veterinary medicinal products was granted before the date of entry into force of the Order and such registration (re-registration) is valid and indefinite; _x000D_
as of the date of entry into force of the Order, an application for State registration (re-registration) is under consideration. In this case, the veterinary medicinal products may be placed on the market after their State registration (re-registration), provided that such registration (re-registration) is indefinite.The use of veterinary medicinal products placed on the market in accordance with the Order shall be permitted until the end of their shelf life.</t>
  </si>
  <si>
    <t>Veterinary medicines</t>
  </si>
  <si>
    <t>Consumer information, labelling (TBT); Protection of animal or plant life or health (TBT); Quality requirements (TBT); Harmonization (TBT)</t>
  </si>
  <si>
    <t>The Order will enter into force on the date of its publication.</t>
  </si>
  <si>
    <r>
      <rPr>
        <sz val="11"/>
        <rFont val="Calibri"/>
      </rPr>
      <t>https://members.wto.org/crnattachments/2026/TBT/UKR/26_04731_00_x.pdf
https://members.wto.org/crnattachments/2026/TBT/UKR/26_04731_01_x.pdf</t>
    </r>
  </si>
  <si>
    <t>Law of Ukraine "On Veterinary Medicine and Animal Welfare"</t>
  </si>
  <si>
    <t>Order of the Ministry of Health of Ukraine No. 740 "On Approval of the Procedure for Pharmacovigilance" of 3 June 2026 </t>
  </si>
  <si>
    <t>The Order of the Ministry of Health of Ukraine No. 740 of 3 June 2026 approves a new Procedure for Pharmacovigilance, developed pursuant to the Law of Ukraine No. 2469-IX of 28 July 2022 “On Medicinal Products” and taking into account recommendations for international harmonisation in the field of pharmacovigilance.The Procedure establishes:unified approaches to the establishment and maintenance of pharmacovigilance systems at the state level and by marketing authorisation holders;_x000D_
requirements for the Pharmacovigilance System Master File (PSMF), which is maintained by the marketing authorisation holder;_x000D_
minimum requirements for the pharmacovigilance quality system for the state control authority and applicants;_x000D_
the use of harmonised international terminology, formats and standards in accordance with European practice;_x000D_
updated requirements for the collection, analysis and monitoring of data on adverse reactions, including through the national pharmacovigilance database;_x000D_
procedures for the electronic submission of reports on adverse reactions, Periodic Safety Update Reports (PSURs) and Risk Management Plans (RMPs); _x000D_
requirements for post-authorisation safety studies, including the form and content of study protocols and final reports.The Order also declares invalid the Order of the Ministry of Health of Ukraine No. 898 of 27 December 2006 “On Approval of the Procedure for Pharmacovigilance”. </t>
  </si>
  <si>
    <t>Protection of human health or safety (TBT); Harmonization (TBT)</t>
  </si>
  <si>
    <r>
      <rPr>
        <sz val="11"/>
        <rFont val="Calibri"/>
      </rPr>
      <t>https://members.wto.org/crnattachments/2026/TBT/UKR/26_04732_00_x.pdf
https://members.wto.org/crnattachments/2026/TBT/UKR/26_04732_01_x.pdf
https://members.wto.org/crnattachments/2026/TBT/UKR/26_04732_02_x.pdf
https://members.wto.org/crnattachments/2026/TBT/UKR/26_04732_03_x.pdf
https://members.wto.org/crnattachments/2026/TBT/UKR/26_04732_04_x.pdf
https://members.wto.org/crnattachments/2026/TBT/UKR/26_04732_05_x.pdf
https://members.wto.org/crnattachments/2026/TBT/UKR/26_04732_06_x.pdf
https://members.wto.org/crnattachments/2026/TBT/UKR/26_04732_07_x.pdf
https://members.wto.org/crnattachments/2026/TBT/UKR/26_04732_08_x.pdf
https://members.wto.org/crnattachments/2026/TBT/UKR/26_04732_09_x.pdf
https://members.wto.org/crnattachments/2026/TBT/UKR/26_04732_10_x.pdf
https://members.wto.org/crnattachments/2026/TBT/UKR/26_04732_11_x.pdf
https://members.wto.org/crnattachments/2026/TBT/UKR/26_04732_12_x.pdf</t>
    </r>
  </si>
  <si>
    <t>Laws of Ukraine No. 2469-IX of 28 July 2022 "On Medicines", “On Protection of the Population from Infectious Diseases”, “On the Public Health System”Order of the Ministry of Health of Ukraine No. 299 of 21 May 2015 “On Approval of the Standard ‘Guideline. Medicinal Products. Good Pharmacovigilance Practices’”.</t>
  </si>
  <si>
    <t>Authorized Probiotics in animal feed.</t>
  </si>
  <si>
    <t>This Technical Regulation specifies the requirements for the types of bacteria, yeasts, or Molds authorized for use as probiotics in the manufacture of animal feed.</t>
  </si>
  <si>
    <t>Animal feeding stuffs (ICS code(s): 65.120)</t>
  </si>
  <si>
    <t>Consumer information, labelling (TBT); Protection of animal or plant life or health (TBT)</t>
  </si>
  <si>
    <r>
      <rPr>
        <sz val="11"/>
        <rFont val="Calibri"/>
      </rPr>
      <t>https://members.wto.org/crnattachments/2026/TBT/SAU/26_04652_00_x.pdf</t>
    </r>
  </si>
  <si>
    <t>Denmark</t>
  </si>
  <si>
    <t>Bekendtgørelse om detailforskrifter for køretøjers indretning, udstyr og anvendelse, 247 pages, PDF-document_x000D_
_x000D_
Executive Order on Detailed Regulations for the Design, Equipment and Use of Vehicles contains the technical requirements for vehicles for road transport and equipment for these.</t>
  </si>
  <si>
    <t>The executive order consist of technical requirement for vehicles and vehicle equipment. </t>
  </si>
  <si>
    <t>Vehicles for road transport and equipment for these vehicles HS code 2022/87, ICS code 21</t>
  </si>
  <si>
    <t>87 - VEHICLES OTHER THAN RAILWAY OR TRAMWAY ROLLING STOCK, AND PARTS AND ACCESSORIES THEREOF</t>
  </si>
  <si>
    <t>21 - Mechanical systems and components for general use</t>
  </si>
  <si>
    <t>National security requirements (TBT); Protection of human health or safety (TBT); Protection of the environment (TBT); Other (TBT)</t>
  </si>
  <si>
    <t>Road Traffic Safety </t>
  </si>
  <si>
    <r>
      <rPr>
        <sz val="11"/>
        <rFont val="Calibri"/>
      </rPr>
      <t>https://members.wto.org/crnattachments/2026/TBT/DNK/26_04668_00_x.pdf</t>
    </r>
  </si>
  <si>
    <t>Bekendtgørelse om detailforskrifter for køretøjers indretning, udstyr og anvendelse The Danish Road Traffic law was sent in a previous notification. </t>
  </si>
  <si>
    <t>Partial amendment to the Minimum Requirements for Biological Products</t>
  </si>
  <si>
    <t>The Minimum Requirements for Biological Products will be amended as follows: ・Regarding the standard for “Recombinant Adsorbed Hepatitis B Vaccine (Prepared from Yeast)”, “Tests on vector and inserted gene” will be amended to “Tests on inserted gene”.・Regarding the standard for “Freeze-dried Live Attenuated Rubella Vaccine”, a test by Reverse Transcription Polymerase Chain Reaction (RT-PCR) may be used for the Identification Test.・Regarding the standard for “Freeze-dried Live Attenuated Measles Vaccine”, a test by RT-PCR may be used for the Test for freedom from extraneous viruses and the Identification Test.・In addition, regarding the standard for “Freeze-dried Live Attenuated Measles-Rubella Combined Vaccine”, a test by RT-PCR may be used for the Confirmation of the labeling.</t>
  </si>
  <si>
    <t>Pharmaceutical products (HS: 30)</t>
  </si>
  <si>
    <t>30 - PHARMACEUTICAL PRODUCTS</t>
  </si>
  <si>
    <t>Protection of human health or safety (TBT); Quality requirements (TBT); Other (TBT)</t>
  </si>
  <si>
    <t>To establish the standard for manufacturing process, properties, quality, storage, and others of pharmaceuticals to which special attention must be paid for the attainment of public health and sanitation (Biological products).</t>
  </si>
  <si>
    <r>
      <rPr>
        <sz val="11"/>
        <rFont val="Calibri"/>
      </rPr>
      <t>https://members.wto.org/crnattachments/2026/TBT/JPN/26_04674_00_e.pdf</t>
    </r>
  </si>
  <si>
    <t>Act on Securing Quality, Efficacy and Safety of Products Including Pharmaceuticals and Medical Devices. https://www.japaneselawtranslation.go.jp/en/laws/view/3213This amendment will be published in “KAMPO” (Official Gazette) when adopted.</t>
  </si>
  <si>
    <t>The draft Order of the Ministry of Health of Ukraine "On Approval of the Requirements for the Composition of Food for Special Medical Purposes"</t>
  </si>
  <si>
    <t>The draft Order establishes mandatory requirements for the composition and characteristics of food for special medical purposes in line with relevant European Union legislation, including Regulation (EU) No 609/2013 and Commission Delegated Regulation (EU) 2016/128.The draft Requirements classify food for special medical purposes into three categories: nutritionally complete food with a standard nutrient formulation; nutritionally complete food with a nutrient-adapted formulation specific to a disease, disorder or medical condition; and nutritionally incomplete food with a standard or nutrient-adapted formulation, which is not suitable for use as the sole source of nourishment.The draft Requirements specify the substances that may be used in the manufacture of food for special medical purposes and establish minimum and maximum levels of vitamins and minerals for products intended for infants and for products intended for population groups other than infants.They also establish requirements concerning food information, labelling, presentation and advertising.The draft Order is also being notified under the SPS Agreement.</t>
  </si>
  <si>
    <t>Food for special medical purposes</t>
  </si>
  <si>
    <t>11.020 - Medical sciences and health care facilities in general; 67.040 - Food products in general</t>
  </si>
  <si>
    <t>Consumer information, labelling (TBT); Protection of human health or safety (TBT); Harmonization (TBT)</t>
  </si>
  <si>
    <t>Three months from the date of official publication.</t>
  </si>
  <si>
    <r>
      <rPr>
        <sz val="11"/>
        <rFont val="Calibri"/>
      </rPr>
      <t>https://members.wto.org/crnattachments/2026/TBT/UKR/26_04673_00_x.pdf
https://members.wto.org/crnattachments/2026/TBT/UKR/26_04673_01_x.pdf
https://members.wto.org/crnattachments/2026/TBT/UKR/26_04673_02_x.pdf
https://members.wto.org/crnattachments/2026/TBT/UKR/26_04673_03_x.pdf
https://members.wto.org/crnattachments/2026/TBT/UKR/26_04673_04_x.pdf
https://members.wto.org/crnattachments/2026/TBT/UKR/26_04673_05_x.pdf</t>
    </r>
  </si>
  <si>
    <t>Laws of Ukraine "On Basic Principles and Requirements for Safety and Quality of Food Products", “On Information for Consumers on Food Products”.</t>
  </si>
  <si>
    <t>Draft Order of the Ministry of Health of Ukraine “On approval of the Requirements for the composition of food for total diet replacement for weight control”</t>
  </si>
  <si>
    <t>The draft Order provides for the approval of mandatory requirements for the composition of food for total diet replacement for weight control.The draft Requirements stipulate that food for total diet replacement for weight control is intended to replace the entire daily diet.The draft Requirements specify the substances that may be used in food for total diet replacement for weight control and establish their minimum levels. They also set out requirements concerning the energy value and nutritional content of such products, as well as requirements for food information, labelling, presentation and advertising.The draft Order is also being notified under the SPS Agreement.</t>
  </si>
  <si>
    <t>Food for total diet replacement for weight control</t>
  </si>
  <si>
    <t>Three months from the date of its official publication.</t>
  </si>
  <si>
    <r>
      <rPr>
        <sz val="11"/>
        <rFont val="Calibri"/>
      </rPr>
      <t>https://members.wto.org/crnattachments/2026/TBT/UKR/26_04677_00_x.pdf
https://members.wto.org/crnattachments/2026/TBT/UKR/26_04677_01_x.pdf
https://members.wto.org/crnattachments/2026/TBT/UKR/26_04677_02_x.pdf
https://members.wto.org/crnattachments/2026/TBT/UKR/26_04677_03_x.pdf</t>
    </r>
  </si>
  <si>
    <t>Laws  “On Basic Principles and Requirements for Safety and Quality of Food Products”, “On Information for Consumers on Food Products”</t>
  </si>
  <si>
    <t>United States of America</t>
  </si>
  <si>
    <t>Unleashing Unlicensed Spectrum for Direct-to-Device</t>
  </si>
  <si>
    <t>Proposed rule - The Federal Communications Commission (Commission or FCC) issues a Notice of Proposed Rulemaking (NPRM) proposes to expand opportunities for direct-to-device (D2D) communications by permitting certain unlicensed devices to communicate with satellites on a non-interference basis. Building on recent market growth and new industry investment in D2D technologies, the NPRM explores adding satellite allocations in specific unlicensed bands, clarifying that equipment may operate within spacecraft, and establishing a flexible regulatory framework that preserves incumbent operations while enabling continued innovation. The Commission seeks comment on technical, licensing, and policy considerations to support expanded D2D connectivity and ensure coexistence with existing services.</t>
  </si>
  <si>
    <t>Unlicensed spectrum equipment, direct-to-device (D2D) wireless communication devices, satellite-enabled consumer terminal equipment, spacecraft/satellite payloads and communications systems operating in unlicensed radio frequencies, mobile handsets/smartphones capable of satellite link connection, and related radio frequency (RF) devices; Smartphones for wireless networks (HS code(s): 8517.13); Telephones for cellular networks or for other wireless networks (excl. line telephone sets with cordless handsets, and smartphones) (HS code(s): 8517.14); Machines for the reception, conversion and transmission or regeneration of voice, images or other data, incl. switching and routing apparatus (excl. telephone sets, telephones for cellular networks or for other wireless networks) (HS code(s): 8517.62); 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and transmission or reception apparatus of heading 8443, 8525, 8527 or 8528) (HS code(s): 8517.69); - Parts : (HS code(s): 8517.7); Transmission apparatus for radio-broadcasting or television, not incorporating reception apparatus (HS code(s): 8525.50); Transmission apparatus for radio-broadcasting or television, incorporating reception apparatus (HS code(s): 8525.60); Product and company certification. Conformity assessment (ICS code(s): 03.120.20); Radio relay and fixed satellite communications systems (ICS code(s): 33.060.30); Satellite (ICS code(s): 33.070.40); Electromagnetic compatibility (EMC) (ICS code(s): 33.100)</t>
  </si>
  <si>
    <t>851713 - Smartphones for wireless networks; 851714 - Telephones for cellular networks or for other wireless networks (excl. line telephone sets with cordless handsets, and smartphones); 851762 - Machines for the reception, conversion and transmission or regeneration of voice, images or other data, incl. switching and routing apparatus (excl. telephone sets, telephones for cellular networks or for other wireless networks); 851769 - 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and transmission or reception apparatus of heading 8443, 8525, 8527 or 8528); 85177 - - Parts :; 852550 - Transmission apparatus for radio-broadcasting or television, not incorporating reception apparatus; 852560 - Transmission apparatus for radio-broadcasting or television, incorporating reception apparatus</t>
  </si>
  <si>
    <t>03.120.20 - Product and company certification. Conformity assessment; 33.060.30 - Radio relay and fixed satellite communications systems; 33.070.40 - Satellite; 33.100 - Electromagnetic compatibility (EMC)</t>
  </si>
  <si>
    <t>Protection of human health or safety (TBT); Quality requirements (TBT); Harmonization (TBT); Reducing trade barriers and facilitating trade (TBT); Cost saving and productivity enhancement (TBT)</t>
  </si>
  <si>
    <r>
      <rPr>
        <sz val="11"/>
        <rFont val="Calibri"/>
      </rPr>
      <t>https://members.wto.org/crnattachments/2026/TBT/USA/26_04663_00_e.pdf
https://members.wto.org/crnattachments/2026/TBT/USA/26_04663_01_e.pdf</t>
    </r>
  </si>
  <si>
    <t>91 Federal Register (FR) 57110, 8 September 2026; Title 47 Code of Federal Regulations (CFR) Part 2_x000D_
https://www.govinfo.gov/content/pkg/FR-2026-09-08/html/2026-18282.htm_x000D_
https://www.govinfo.gov/content/pkg/FR-2026-09-08/pdf/2026-18282.pdfhttps://docs.fcc.gov/public/attachments/FCC-26-51A1.pdfThis proposed rule is identified by ET Docket No. 26-169FCC 26-51 and provide access to associated documents. The full text of the proposed rule is available from the Commission's website at https://docs.fcc.gov/public/attachments/FCC-26-51A1.pdf. Documents are also accessible from the FCC's Electronic Document Management System (EDOCS) by searching the Docket Number. Filings (comments) are accessible at https://www.fcc.gov/ecfs/search/search-filings/results?q=(proceedings.name:(%2226-169%22))</t>
  </si>
  <si>
    <t>General principles for Pet Food.</t>
  </si>
  <si>
    <t>This Technical Regulation specifies the general requirements to be met by prepackaged pet foods and feeds, and also includes the requirements for their labeling.</t>
  </si>
  <si>
    <r>
      <rPr>
        <sz val="11"/>
        <rFont val="Calibri"/>
      </rPr>
      <t>https://members.wto.org/crnattachments/2026/TBT/SAU/26_04651_00_x.pdf</t>
    </r>
  </si>
  <si>
    <t>National Standard of the P.R.C., Limit of harmful substances in adhesives</t>
  </si>
  <si>
    <t>This document specifies the product classification, limit requirements for  hazardous substances, inspection rules, and packaging and marking for adhesives, and describes the corresponding test methods._x000D_
This document applies to solvent-based, water-based and solvent-free adhesives. This document does not apply to adhesives for national defence and military use, aerospace adhesives, medical adhesives, adhesives for food packaging, or adhesives based on urea-formaldehyde resin, phenolic resin and melamine-formaldehyde resin adhesives for the wood industry.</t>
  </si>
  <si>
    <t>Vinyl acetate copolymers, in aqueous dispersion; encapsulation material of semiconductor devices; glues based on starches or dextrins; structural silicone sealant; other products suitable for use as glues or adhe-sives, put up for retail sale; adhesives based on polyamide; adhesives based on epoxy resin; other adhesives based on rubber or plastic; other prepared glues and adhesives, not elsewhere specified (HS code(s): 321410; 350520; 3506; 390521); (ICS code(s): 83.180)</t>
  </si>
  <si>
    <t>390521 - Vinyl acetate copolymers, in aqueous dispersion; 321410 - Glaziers' putty, grafting putty, resin cements, caulking compounds and other mastics; painters' fillings; 350520 - Glues based on starches, dextrins or other modified starches (excl. those put up for retail sale and weighing net &lt;= 1 kg); 3506 - Prepared glues and other prepared adhesives, n.e.s.; products suitable for use as glues or adhesives, put up for retail sale as glues or adhesives, and weighing net &lt;= 1 kg</t>
  </si>
  <si>
    <t>83.180 - Adhesives</t>
  </si>
  <si>
    <t>Protection of human health or safety (TBT); Protection of animal or plant life or health (TBT); Protection of the environment (TBT)</t>
  </si>
  <si>
    <r>
      <rPr>
        <sz val="11"/>
        <rFont val="Calibri"/>
      </rPr>
      <t>https://members.wto.org/crnattachments/2026/TBT/CHN/26_04638_00_x.pdf</t>
    </r>
  </si>
  <si>
    <t>National Standard of the P.R.C., Safety rules of static electricity in the rubber industry</t>
  </si>
  <si>
    <t>This document specifies the core methods for electrostatic control during the production of rubber products, protective measures against electrostatic hazards, management requirements, and specifications for electrostatic testing._x000D_
This document applies to the engineering design and electrostatic safety management of various rubber product manufacturing units, as well as to the design, manufacturing, and acceptance inspection of rubber machinery products.</t>
  </si>
  <si>
    <t>Rubber machinery (HS code(s): 847780); (ICS code(s): 83.200)</t>
  </si>
  <si>
    <t>847780 - Machinery for working rubber or plastics or for the manufacture of products from these materials, not specified or included elsewhere in this chapter</t>
  </si>
  <si>
    <t>83.200 - Equipment for the rubber and plastics industries</t>
  </si>
  <si>
    <r>
      <rPr>
        <sz val="11"/>
        <rFont val="Calibri"/>
      </rPr>
      <t>https://members.wto.org/crnattachments/2026/TBT/CHN/26_04639_00_x.pdf</t>
    </r>
  </si>
  <si>
    <t>National Standard of the P.R.C.,The specification for limit on harmful element content of the heavy nonferrous metal concentrates products</t>
  </si>
  <si>
    <t>This document specifies the limit values for the content of harmful elements in heavy nonferrous metal concentrates products, their test methods and the inspection rules._x000D_
This document applies to the import trade in heavy nonferrous metal concentrates products.</t>
  </si>
  <si>
    <t>Copper concentrate, lead concentrate, zinc concentrate, nickel  concentrate, cobalt  concentrate, tin  concentrate, antimony  concentrate (HS code(s): 2603; 2604; 2605; 2607; 2608; 2609; 261710); (ICS code(s): 77.150.01)</t>
  </si>
  <si>
    <t>2603 - Copper ores and concentrates.; 2607 - Lead ores and concentrates.; 2608 - Zinc ores and concentrates.; 2604 - Nickel ores and concentrates.; 2605 - Cobalt ores and concentrates.; 2609 - Tin ores and concentrates.; 261710 - Antimony ores and concentrates</t>
  </si>
  <si>
    <t>77.150.01 - Products of non-ferrous metals in general</t>
  </si>
  <si>
    <r>
      <rPr>
        <sz val="11"/>
        <rFont val="Calibri"/>
      </rPr>
      <t>https://members.wto.org/crnattachments/2026/TBT/CHN/26_04640_00_x.pdf</t>
    </r>
  </si>
  <si>
    <t>National Standard of the P.R.C., Technical specification for operating safety of agricultural machinery</t>
  </si>
  <si>
    <t>This document specifies the operational safety requirements for complete agricultural machinery and their test methods._x000D_
This document applies to tractors, tractor towing trailer for transportation, agricultural trailers (semi-trailers and full trailers), and combine harvesters for grain, corn and cotton  used within the territory of China.</t>
  </si>
  <si>
    <t>Agricultural machinery (HS code(s): 843680); (ICS code(s): 65.060.01)</t>
  </si>
  <si>
    <t>843680 - Agricultural, horticultural, forestry or bee-keeping machinery, n.e.s.</t>
  </si>
  <si>
    <t>65.060.01 - Agricultural machines and equipment in general</t>
  </si>
  <si>
    <r>
      <rPr>
        <sz val="11"/>
        <rFont val="Calibri"/>
      </rPr>
      <t>https://members.wto.org/crnattachments/2026/TBT/CHN/26_04641_00_x.pdf</t>
    </r>
  </si>
  <si>
    <t>National Standard of the P.R.C, Chinese name for fertilizers—General requirements</t>
  </si>
  <si>
    <t>This document specifies the basic principles, general requirements, rules for naming common names, and content for labeling of Chinese names for fertilizer._x000D_
This document applies to the naming, use, and labeling management of Chinese names for all types of fertilizer products produced (including repackaging of imported products) and sold (including sales of imported products) within the territory of the People's Republic of China._x000D_
This document does not apply to the naming, use, and labeling management of Chinese names for specialized fertilizer products that are customized by producers according to contracts for end-users, are not circulated in the market in any form, and are not publicly sold to society.</t>
  </si>
  <si>
    <t>Fertilizers (HS code(s): 282710; 283421; 3101; 310520; 31055; 310560; 310590); (ICS code(s): 65.080)</t>
  </si>
  <si>
    <t>282710 - Ammonium chloride; 283421 - Nitrate of potassium; 3101 - Animal or vegetable fertilisers, whether or not mixed together or chemically treated; fertilisers produced by the mixing or chemical treatment of animal or vegetable products.; 310520 - Mineral or chemical fertilisers containing the three fertilising elements nitrogen, phosphorus and potassium (excl. those in tablets or similar forms, or in packages with a gross weight of &lt;= 10 kg); 31055 - - Other mineral or chemical fertilisers containing the two fertilising elements nitrogen and phosphorus:; 310560 - Mineral or chemical fertilisers containing the two fertilising elements phosphorus and potassium (excl. those in tablets or similar forms, or in packages with a gross weight of &lt;= 10 kg); 310590 - 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t>
  </si>
  <si>
    <t>65.080 - Fertilizers</t>
  </si>
  <si>
    <t>Prevention of deceptive practices and consumer protection (TBT); Protection of human health or safety (TBT); Quality requirements (TBT)</t>
  </si>
  <si>
    <r>
      <rPr>
        <sz val="11"/>
        <rFont val="Calibri"/>
      </rPr>
      <t>https://members.wto.org/crnattachments/2026/TBT/CHN/26_04642_00_x.pdf</t>
    </r>
  </si>
  <si>
    <t>National Standard of the P.R.C., Rules for classification and labelling of chemicals—Part 7: Flammable liquids</t>
  </si>
  <si>
    <t>This document specifies the classification criteria, the decision logic and guidance, and the labelling of flammable liquids._x000D_
This document applies to the classification and labelling of flammable liquids in accordance with the United Nations Globally Harmonized System of Classification and Labelling of Chemicals (GHS, 11th Revised Edition).</t>
  </si>
  <si>
    <t>Chemicals (HS code(s): 2709; 271012; 290211; 290230; 290250; 320810; 321410; 321511; 330112; 330113; 330210; 370710; 380510; 380891; 380892; 380893); (ICS code(s): 13.300)</t>
  </si>
  <si>
    <t>2709 - Petroleum oils and oils obtained from bituminous minerals, crude.; 271012 - Light oils and preparations, of petroleum or bituminous minerals which &gt;= 90% by volume "incl. losses" distil at 210°C "ASTM D 86 method" (excl. containing biodiesel); 290211 - Cyclohexane; 290230 - Toluene; 290250 - Styrene; 320810 - Paints and varnishes, incl. enamels and lacquers, based on polyesters, dispersed or dissolved in a non-aqueous medium; solutions based on polyesters in volatile organic solvents, containing &gt; 50% solvent by weight; 321511 - Black printing ink, whether or not concentrated or solid; 321410 - Glaziers' putty, grafting putty, resin cements, caulking compounds and other mastics; painters' fillings; 330112 - Oils of sweet and bitter orange, whether or not terpeneless, incl. concretes and absolutes (excl. orange-flower oil); 330113 - Oils of lemon, whether or not terpeneless, incl. concretes and absolutes; 330210 - Mixtures of odoriferous substances and mixtures, incl. alcoholic solutions, with a basis of one or more of these substances, of a kind used in the food and drink industries; other preparations based on odoriferous substances, of a kind used for the manufacture of beverages; 370710 - Sensitising emulsions "for photographic uses"; 380510 - Gum, wood or sulphate turpentine oils; 380891 - Insecticides, put up in forms or packings for retail sale or as preparations or articles (excl. goods of subheadings 3808.52 to 3808.69); 380892 - Fungicides, put up in forms or packings for retail sale or as preparations or articles (excl. goods of subheading 3808.59); 380893 - Herbicides, anti-sprouting products and plant-growth regulators, put up in forms or packings for retail sale or as preparations or articles (excl. goods of subheading 3808.59)</t>
  </si>
  <si>
    <t>13.300 - Protection against dangerous goods</t>
  </si>
  <si>
    <r>
      <rPr>
        <sz val="11"/>
        <rFont val="Calibri"/>
      </rPr>
      <t>https://members.wto.org/crnattachments/2026/TBT/CHN/26_04643_00_x.pdf</t>
    </r>
  </si>
  <si>
    <t>National Standard of the P.R.C., Specification for classification and labelling of chemicals—Part 15: Oxidizing solids</t>
  </si>
  <si>
    <t>This document specifies the classification criteria, the decision logic and guidance, and the labelling for oxidizing solids._x000D_
This document applies to the classification and labelling of oxidizing solids in accordance with the United Nations Globally Harmonized System of Classification and Labelling of Chemicals (GHS, 11th Revised Edition).</t>
  </si>
  <si>
    <t>Chemicals (HS code(s): 2842; 293148; 293149; 293159; 293190; 2942); (ICS code(s): 13.300)</t>
  </si>
  <si>
    <t>2842 - Salts of inorganic acids or peroxoacids, incl. aluminosilicates whether or not chemically defined (excl. of oxometallic or peroxometallic acids and azides, and inorganic or organic compounds of mercury); 293148 - 3,9-Dimethyl-2,4,8,10-tetraoxa-3,9-diphosphaspiro[5.5] undecane 3,9-dioxide; 293149 - Separate chemically defined non-halogenated organo-phosphorous derivatives, n.e.s.; 293159 - Separate chemically defined halogenated organo-phosphorous derivatives, n.e.s.; 293190 - Separate chemically defined organo-inorganic compounds (excl. organo-sulphur, mercury, tetramethyl lead, tetraethyl lead and tributyltin compounds, and organo-phosphorous derivatives); 2942 - Other organic compounds.</t>
  </si>
  <si>
    <r>
      <rPr>
        <sz val="11"/>
        <rFont val="Calibri"/>
      </rPr>
      <t>https://members.wto.org/crnattachments/2026/TBT/CHN/26_04644_00_x.pdf</t>
    </r>
  </si>
  <si>
    <t>National Standard of the P.R.C., Four-stroke cycle motorcycle gasoline engine oils</t>
  </si>
  <si>
    <t>This document specifies the terminology and definitions, classification and marking, technical requirements and test methods, inspection rules, marking, packaging, transportation, and storage of lubricating oils for four-stroke spark-ignition gasoline engines equipped with a common oil sump._x000D_
This document applies to four-stroke motorcycle gasoline engine oils used in the engines and related powertrain systems (transmissions, clutches, and starters) of motorcycles, mopeds, and all-terrain vehicles (ATVs), as well as in related equipment.</t>
  </si>
  <si>
    <t>Gasoline engine oils (HS code(s): 271019); (ICS code(s): 75.100)</t>
  </si>
  <si>
    <t>Prevention of deceptive practices and consumer protection (TBT); Quality requirements (TBT)</t>
  </si>
  <si>
    <r>
      <rPr>
        <sz val="11"/>
        <rFont val="Calibri"/>
      </rPr>
      <t>https://members.wto.org/crnattachments/2026/TBT/CHN/26_04645_00_x.pdf</t>
    </r>
  </si>
  <si>
    <t>National Standard of the P.R.C., Technical requirements for vehicle cryptography application</t>
  </si>
  <si>
    <t>This document specifies the technical requirements for cryptographic applications in  vehicles and the determination of identical type, and describes the corresponding test methods._x000D_
This document applies to M-category and N-category vehicles. The relevant vehicle-side components that realize cryptographic functions may be implemented by reference to this document.</t>
  </si>
  <si>
    <t>M category vehicles, N category vehicles, components that realize cryptographic functions (HS code(s): 8702; 8703; 8704; 8708); (ICS code(s): 43.020)</t>
  </si>
  <si>
    <t>8702 - Motor vehicles for the transport of &gt;= 10 persons, incl. driver; 8703 - Motor cars and other motor vehicles principally designed for the transport of &lt;10 persons, incl. station wagons and racing cars (excl. motor vehicles of heading 8702); 8704 - Motor vehicles for the transport of goods, incl. chassis with engine and cab; 8708 - Parts and accessories for tractors, motor vehicles for the transport of ten or more persons, motor cars and other motor vehicles principally designed for the transport of persons, motor vehicles for the transport of goods and special purpose motor vehicles of heading 8701 to 8705, n.e.s.</t>
  </si>
  <si>
    <r>
      <rPr>
        <sz val="11"/>
        <rFont val="Calibri"/>
      </rPr>
      <t>https://members.wto.org/crnattachments/2026/TBT/CHN/26_04646_00_x.pdf</t>
    </r>
  </si>
  <si>
    <t>National Standard of the P.R.C., Sunglasses and sunglare filters Part 1: General requirements</t>
  </si>
  <si>
    <t>‌This document specifies the classification, requirements, selection of test samples, marking, and additional information for plano sunglasses and sunglass lenses._x000D_
This document applies to the manufacture, sale, and inspection of sunglasses (including clip-on and fit-over sunglasses) and sunglass lenses (including one-piece bifocal lenses) for general purposes (including walking and driving).</t>
  </si>
  <si>
    <t>Sunglasses and sunglare filters (HS code(s): 900150; 900410); (ICS code(s): 11.040.70)</t>
  </si>
  <si>
    <t>900410 - Sunglasses; 900150 - Spectacle lenses of materials other than glass</t>
  </si>
  <si>
    <t>11.040.70 - Ophthalmic equipment</t>
  </si>
  <si>
    <r>
      <rPr>
        <sz val="11"/>
        <rFont val="Calibri"/>
      </rPr>
      <t>https://members.wto.org/crnattachments/2026/TBT/CHN/26_04647_00_x.pdf</t>
    </r>
  </si>
  <si>
    <t>Draft Order of the Ministry of Economy and Environment of  Ukraine  “On Approval of Functional Safety Requirements for the Type-Approval of Agricultural and Forestry Vehicles”</t>
  </si>
  <si>
    <t>The draft Order proposes to approve requirements for functional safety for the type-approval of agricultural and forestry vehicles, as well as systems, components and separate technical units intended for such vehicles, which will establish detailed technical requirements and test procedures.The Requirements establish specific technical requirements and test procedures concerning functional safety, other than braking systems, for the type-approval of agricultural and forestry vehicles, as well as systems, components and separate technical units intended for such vehicles, in accordance with the Technical Regulation on the Type-Approval of Agricultural and Forestry Vehicles, approved by Resolution of the Cabinet of Ministers of Ukraine No. 28 of 12 January 2024 (notified in document G/TBT/N/UKR/237/Add.1).The Requirements have been developed for the implementation of Commission Delegated Regulation (EU) 2015/208 of 8 December 2014 supplementing Regulation (EU) No. 167/2013 of the European Parliament and of the Council with regard to vehicle functional safety requirements for the type-approval of agricultural and forestry vehicles. </t>
  </si>
  <si>
    <t>Agricultural and forestry vehicles, their systems, components and separate technical units</t>
  </si>
  <si>
    <t>65.060.10 - Agricultural tractors and trailed vehicles; 65.060.80 - Forestry equipment</t>
  </si>
  <si>
    <t>Consumer information, labelling (TBT); Quality requirements (TBT); Harmonization (TBT)</t>
  </si>
  <si>
    <t>The Order will enter into force six months after the date of its official publication.</t>
  </si>
  <si>
    <r>
      <rPr>
        <sz val="11"/>
        <rFont val="Calibri"/>
      </rPr>
      <t>https://members.wto.org/crnattachments/2026/TBT/UKR/26_04621_00_x.pdf
https://members.wto.org/crnattachments/2026/TBT/UKR/26_04621_01_x.pdf
https://members.wto.org/crnattachments/2026/TBT/UKR/26_04621_02_x.pdf
https://members.wto.org/crnattachments/2026/TBT/UKR/26_04621_03_x.pdf
https://members.wto.org/crnattachments/2026/TBT/UKR/26_04621_04_x.pdf
https://members.wto.org/crnattachments/2026/TBT/UKR/26_04621_05_x.pdf
https://members.wto.org/crnattachments/2026/TBT/UKR/26_04621_06_x.pdf
https://members.wto.org/crnattachments/2026/TBT/UKR/26_04621_07_x.pdf
https://members.wto.org/crnattachments/2026/TBT/UKR/26_04621_08_x.pdf
https://members.wto.org/crnattachments/2026/TBT/UKR/26_04621_09_x.pdf
https://members.wto.org/crnattachments/2026/TBT/UKR/26_04621_10_x.pdf
https://members.wto.org/crnattachments/2026/TBT/UKR/26_04621_11_x.pdf
https://members.wto.org/crnattachments/2026/TBT/UKR/26_04621_12_x.pdf
https://members.wto.org/crnattachments/2026/TBT/UKR/26_04621_13_x.pdf
https://members.wto.org/crnattachments/2026/TBT/UKR/26_04621_14_x.pdf
https://members.wto.org/crnattachments/2026/TBT/UKR/26_04621_15_x.pdf
https://members.wto.org/crnattachments/2026/TBT/UKR/26_04621_16_x.pdf
https://members.wto.org/crnattachments/2026/TBT/UKR/26_04621_17_x.pdf
https://members.wto.org/crnattachments/2026/TBT/UKR/26_04621_18_x.pdf
https://members.wto.org/crnattachments/2026/TBT/UKR/26_04621_19_x.pdf
https://members.wto.org/crnattachments/2026/TBT/UKR/26_04621_20_x.pdf
https://members.wto.org/crnattachments/2026/TBT/UKR/26_04621_21_x.pdf
https://members.wto.org/crnattachments/2026/TBT/UKR/26_04621_22_x.pdf
https://members.wto.org/crnattachments/2026/TBT/UKR/26_04621_23_x.pdf
https://members.wto.org/crnattachments/2026/TBT/UKR/26_04621_24_x.pdf
https://members.wto.org/crnattachments/2026/TBT/UKR/26_04621_25_x.pdf
https://members.wto.org/crnattachments/2026/TBT/UKR/26_04621_26_x.pdf
https://members.wto.org/crnattachments/2026/TBT/UKR/26_04621_27_x.pdf
https://members.wto.org/crnattachments/2026/TBT/UKR/26_04621_28_x.pdf
https://members.wto.org/crnattachments/2026/TBT/UKR/26_04621_29_x.pdf
https://members.wto.org/crnattachments/2026/TBT/UKR/26_04621_30_x.pdf
https://members.wto.org/crnattachments/2026/TBT/UKR/26_04621_31_x.pdf
https://members.wto.org/crnattachments/2026/TBT/UKR/26_04621_32_x.pdf
https://members.wto.org/crnattachments/2026/TBT/UKR/26_04621_33_x.pdf
https://members.wto.org/crnattachments/2026/TBT/UKR/26_04621_34_x.pdf
https://members.wto.org/crnattachments/2026/TBT/UKR/26_04621_35_x.pdf
https://www.me.gov.ua/Documents/Detail/b8ceb02d-70b2-4a62-891f-de153aa6dd58?lang=uk-UA&amp;title=ProktNakazuMinekonomikiproZatverdzhenniaVimogDoFunktsionalnoiBezpechnostiDliaZatverdzhenniaTipuSilskogospodarskikhILisogospodarskikhTransportnikhZasobiv</t>
    </r>
  </si>
  <si>
    <t>Laws of Ukraine "On Technical Regulation and Conformity Assessment", "On the System of Engineering and Technical Support for the Agro-Industrial Complex of Ukraine";Resolution of the Cabinet of Ministers of Ukraine No. 28 "On Approval of the Technical Regulation of Types of Agricultural and Forestry Vehicles" of 12 January 2024 (notified in the document G/TBT/N/UKR/237/Add.1). </t>
  </si>
  <si>
    <t>National Standard of the P.R.C., Steel sheet and strip for welded gas cylinders</t>
  </si>
  <si>
    <t>This document specifies the designation method for steel sheet and strip used in welded gas cylinders, as well as the ordering content, manufacturing process, technical requirements, test methods, inspection rules, packaging, marking, and quality certificate. This document applies to hot-rolled steel sheet and strip with thicknesses ranging from 2.0 mm to 14.0 mm, and cold-rolled steel sheet and strip with thicknesses ranging from 1.5 mm to 4.0 mm, intended for use in welded gas cylinders.</t>
  </si>
  <si>
    <t>Steel sheet and strip for welded gas cylinders (HS code(s): 720826; 720827; 720836; 720837; 720839; 720915; 720916); (ICS code(s): 77.140.50)</t>
  </si>
  <si>
    <t>720827 - Flat-rolled products of iron or non-alloy steel, of a width of &gt;= 600 mm, in coils, simply hot-rolled, not clad, plated or coated, of a thickness of &lt; 3 mm, pickled, without patterns in relief; 720826 - Flat-rolled products of iron or non-alloy steel, of a width of &gt;= 600 mm, in coils, simply hot-rolled, not clad, plated or coated, of a thickness of &gt;= 3 mm but &lt; 4,75 mm, pickled, without patterns in relief; 720837 - Flat-rolled products of iron or non-alloy steel, of a width of &gt;= 600 mm, in coils, simply hot-rolled, not clad, plated or coated, of a thickness of &gt;= 4,75 mm but &lt; 10 mm, not pickled, without patterns in relief; 720839 - Flat-rolled products of iron or non-alloy steel, of a width of &gt;= 600 mm, in coils, simply hot-rolled, not clad, plated or coated, of a thickness of &lt; 3 mm, not pickled, without patterns in relief; 720836 - Flat-rolled products of iron or non-alloy steel, of a width of &gt;= 600 mm, in coils, simply hot-rolled, not clad, plated or coated, of a thickness of &gt;= 10 mm, not pickled, without patterns in relief; 720915 - Flat-rolled products of iron or non-alloy steel, of a width of &gt;= 600 mm, in coils, simply cold-rolled "cold-reduced", not clad, plated or coated, of a thickness of &gt;= 3 mm; 720916 - Flat-rolled products of iron or non-alloy steel, of a width of &gt;= 600 mm, in coils, simply cold-rolled "cold-reduced", not clad, plated or coated, of a thickness of &gt; 1 mm but &lt; 3 mm</t>
  </si>
  <si>
    <t>77.140.50 - Flat steel products and semi-products</t>
  </si>
  <si>
    <t>Quality requirements (TBT); Cost saving and productivity enhancement (TBT)</t>
  </si>
  <si>
    <r>
      <rPr>
        <sz val="11"/>
        <rFont val="Calibri"/>
      </rPr>
      <t>https://members.wto.org/crnattachments/2026/TBT/CHN/26_04613_00_x.pdf</t>
    </r>
  </si>
  <si>
    <t>Consumer goods, particularly goods derived from or containing animal-derived materials.</t>
  </si>
  <si>
    <t>The guideline establishes requirements for the implementation of the Halal Product Assurance System (SJPH) and halal certification for consumer goods, particularly goods derived from or containing animal-derived materials. It covers general goods primarily made from animal-derived materials, including leather, fur, hair, horns, and bones, as well as goods made from non-animal or synthetic materials that use animal-derived substances as additives or processing aids during production. The guideline aims to ensure that such goods meet applicable halal requirements and maintain their halal status throughout the production process in accordance with the SJPH criteria and relevant MUI Fatwas.</t>
  </si>
  <si>
    <t>Consumer goods, particularly goods derived from or containing animal-derived materials</t>
  </si>
  <si>
    <t>67.120 - Meat, meat products and other animal produce</t>
  </si>
  <si>
    <r>
      <rPr>
        <sz val="11"/>
        <rFont val="Calibri"/>
      </rPr>
      <t>https://members.wto.org/crnattachments/2026/TBT/IDN/26_04609_00_x.pdf</t>
    </r>
  </si>
  <si>
    <t>A draft revision of safety verification criteria of children’s furniture (Drawer Units)</t>
  </si>
  <si>
    <t>- Enhanced Height Requirements for Children’s furniture (Drawer Units) and Development of Test Methods for Products Equipped with interlocks (Harmonization with ASTM F 2057-23)</t>
  </si>
  <si>
    <t>Children’s furniture (Drawer Units)</t>
  </si>
  <si>
    <t>97.140 - Furniture; 97.190 - Equipment for children</t>
  </si>
  <si>
    <t>Prevention of deceptive practices and consumer protection (TBT); Protection of human health or safety (TBT); Other (TBT)</t>
  </si>
  <si>
    <t>Protection of consumer safety (Article 2 and Article 25 of Special act on safety of children’s products)</t>
  </si>
  <si>
    <t>January 2027 or later</t>
  </si>
  <si>
    <t>July 2027 or later</t>
  </si>
  <si>
    <r>
      <rPr>
        <sz val="11"/>
        <rFont val="Calibri"/>
      </rPr>
      <t>https://members.wto.org/crnattachments/2026/TBT/KOR/26_04606_00_x.pdf
https://members.wto.org/crnattachments/2026/TBT/KOR/26_04606_01_x.pdf
https://members.wto.org/crnattachments/2026/TBT/KOR/26_04606_02_x.pdf</t>
    </r>
  </si>
  <si>
    <t>MOTIR Public Notice No. 2026-211</t>
  </si>
  <si>
    <t>1,2-Dichloropropane Draft Risk Evaluation Under the Toxic 
Substances Control Act (TSCA); Notice of Availability and Request for 
Comment</t>
  </si>
  <si>
    <t>Notice of availability and request for comment - The Environmental Protection Agency (EPA or Agency) is announcing the availability of and seeking public comment on a draft risk evaluation under the Toxic Substances Control Act (TSCA) for 1,2- dichloropropane. The purpose of risk evaluations under TSCA is to determine whether a chemical substance presents an unreasonable risk of injury to health or the environment under the conditions of use (COUs), including unreasonable risk to potentially exposed or susceptible subpopulations identified as relevant to the risk evaluation by EPA, and without consideration of costs or non-risk factors. EPA is seeking comment on the draft risk evaluation for 1,2-dichloropropane.</t>
  </si>
  <si>
    <t>1,2-Dichloropropane (CAS Number: 78-87-5); Saturated chlorinated derivatives of acyclic hydrocarbons (excl. chloromethane [methyl chloride], chloroethane [ethyl chloride], dichloromethane [methylene chloride], chloroform [trichloromethane], carbon tetrachloride and ethylene dichloride [ISO] [1,2 dichloroethane]) (HS code(s): 2903.19); Pollution, pollution control and conservation (ICS code(s): 13.020.40); Occupational safety. Industrial hygiene (ICS code(s): 13.100); Production in the chemical industry (ICS code(s): 71.020); Products of the chemical industry (ICS code(s): 71.100)</t>
  </si>
  <si>
    <t>290319 - Saturated chlorinated derivatives of acyclic hydrocarbons (excl. chloromethane [methyl chloride], chloroethane [ethyl chloride], dichloromethane [methylene chloride], chloroform [trichloromethane], carbon tetrachloride and ethylene dichloride [ISO] [1,2 dichloroethane])</t>
  </si>
  <si>
    <t>13.020.40 - Pollution, pollution control and conservation; 13.100 - Occupational safety. Industrial hygiene; 71.020 - Production in the chemical industry; 71.100 - Products of the chemical industry</t>
  </si>
  <si>
    <r>
      <rPr>
        <sz val="11"/>
        <rFont val="Calibri"/>
      </rPr>
      <t>https://members.wto.org/crnattachments/2026/TBT/USA/26_04604_00_e.pdf</t>
    </r>
  </si>
  <si>
    <t>91 Federal Register (FR) 56882, 4 September 2026:_x000D_
https://www.govinfo.gov/content/pkg/FR-2026-09-04/html/2026-18117.htm_x000D_
https://www.govinfo.gov/content/pkg/FR-2026-09-04/pdf/2026-18117.pdfThis notice is identified by Docket Number EPA-HQ-OPPT-2018-0428. The Docket Folder is available from Regulations.gov at https://www.regulations.gov/docket/EPA-HQ-OPPT-2018-0428/document and provides access to primary and supporting documents as well as comments received. Documents are also accessible from Regulations.gov by searching the Docket Number.</t>
  </si>
  <si>
    <t>DEAS 187:2026, Toothpaste — Specification, Third Edition</t>
  </si>
  <si>
    <t>This Draft East African Standard specifies the requirements, sampling and test methods for fluoridated and non-fluoridated toothpaste.  This standard is not applicable to toothpaste for which therapeutic claims are made, tooth powder, toothpaste tablets, oral rinse, mouth wash and mouth rinse.</t>
  </si>
  <si>
    <t>Dentifrices, incl. those used by dental practitioners (HS code(s): 330610); Cosmetics. Toiletries (ICS code(s): 71.100.70); Toothpaste</t>
  </si>
  <si>
    <t>330610 - Dentifrices, incl. those used by dental practitioners</t>
  </si>
  <si>
    <r>
      <rPr>
        <sz val="11"/>
        <rFont val="Calibri"/>
      </rPr>
      <t>https://members.wto.org/crnattachments/2026/TBT/UGA/26_04583_00_e.pdf</t>
    </r>
  </si>
  <si>
    <t>EAS 377 (all parts), Cosmetics and cosmetic products EAS 847-16, Cosmetics Analytical methods Part 16: Determination of lead, mercury and arsenic content ISO 3696, Water for analytical laboratory use — Specification and test methods ISO 18416, Cosmetics — Microbiology — Detection of Candida albicanISO 21150, Cosmetics — Microbiology — Detection of Escherichia coli ISO 21149, Cosmetics — Microbiology — Enumeration and detection of aerobic mesophilic bacteria ISO 21392, Cosmetics — Analytical methods — Measurement of traces of heavy metals in cosmetic finished products using ICP/MS technique ISO 22716, Cosmetics — Good Manufacturing Practices (GMP) — Guidelines on Good Manufacturing Practices ISO 22717, Cosmetics — Microbiology — Detection of Pseudomonas aeruginosaISO 22718, Cosmetics — Microbiology — Detection of Staphylococcus aureusEAS 187: 2020, Toothpaste — Specification, Second editionISO 11609: 2026, Dentistry — Dentifrices — Requirements, test methods and marking</t>
  </si>
  <si>
    <t>DEAS1369:2026, First aid kit — Specification, First Edition</t>
  </si>
  <si>
    <t>This Draft East African Standard specifies the contents, packaging and marking of first aid kits intended for providing immediate and effective first aid treatment of injuries and sudden illnesses.</t>
  </si>
  <si>
    <t>First-aid boxes and kits (HS code(s): 300650); First aid (ICS code(s): 11.160); First aid kit</t>
  </si>
  <si>
    <t>300650 - First-aid boxes and kits</t>
  </si>
  <si>
    <t>11.160 - First aid</t>
  </si>
  <si>
    <t>Consumer information, labelling (TBT); Prevention of deceptive practices and consumer protection (TBT); Protection of human health or safety (TBT); Quality requirements (TBT); Harmonization (TBT); Reducing trade barriers and facilitating trade (TBT)</t>
  </si>
  <si>
    <r>
      <rPr>
        <sz val="11"/>
        <rFont val="Calibri"/>
      </rPr>
      <t>https://members.wto.org/crnattachments/2026/TBT/UGA/26_04584_00_e.pdf</t>
    </r>
  </si>
  <si>
    <t>ISO 7010, Graphical symbols — Safety colours and safety signs — Registered safety signs ISO 3864 (all parts), Graphical symbols — Safety colours and safety signsANSI/ISEA Z308.1-2015, American national standard minimum requirements for workplace first aid kits and supplies KS 2092:2017, First aid kits — Specification</t>
  </si>
  <si>
    <t>Draft Unsafe Goods (Consumer Sand Products) Notice 2026 (6 pages, in English), https://www.mbie.govt.nz/have-your-say/consultation-on-draft-unsafe-goods-consumer-sand-products-notice-2026The draft notice would be made under the Fair Trading Act 1986 and would declare certain toys containing sand and decorative, craft or artistic goodscontaining accessible sand to be unsafe goods unless prescribed asbestos testing requirements have been met. The notice incorporates by reference:ISO 22262-2:2026, Air quality — Bulk materials — Part 2: Quantitative determination of asbestos by gravimetric and microscopical methods (50 pages, in English).</t>
  </si>
  <si>
    <t>The proposed Unsafe Goods (Consumer Sand Products Containing Asbestos) Notice 2026 would prohibit the supply of specified consumer sand products unless suppliers hold evidence demonstrating that the products do not contain asbestos.The notice would apply to:goods that are a toy that is, include, or contain sand; andgoods that are a decorative, craft or artistic good that are sand or that include or contain accessible sand.The notice would not apply to sand produced by natural geological processes that is intended to fill sand pits, playgrounds, or other recreational areas.To demonstrate compliance, suppliers would be required to:obtain negative asbestos test results for at least three samples of a product, which includes:obtaining testing using Scanning Electron Microscopy with Energy Dispersive X-ray Spectroscopy (SEM-EDX) or Transmission Electron Microscopy (TEM) using the applicable procedures specified in ISO 22262-2:2026;ensuring testing is conducted by a laboratory accredited to ISO/IEC 17025:2017 by an accreditation body that is a signatory to the International Laboratory Accreditation Cooperation Mutual Recognition Arrangement (ILAC MRA);ensure those samples were tested within the 12 months preceding importation (for imported goods) or manufacture (for domestically manufactured goods); andhave a test certificate, test report, test result, or other document recording the results of the testing and meets specified requirements (such as indicating that no asbestos was detected in the samples tested).The measure is intended as an interim requirement pending development of longer-term product safety regulation addressing asbestos contamination in consumer sand products.</t>
  </si>
  <si>
    <t>Consumer products containing sand, including:Toys containing sand (whether sand is accessible or sealed within the toy), excluding natural sand intended for sand pits.Decorative, craft and artistic goods containing accessible sand.Indicative ICS codes:97.200.50 Toys97.195 Works of art and handicrafts97.190 Equipment for childrenEquipment for children (ICS code(s): 97.190); Items of art and handicrafts. Cultural property and heritage (ICS code(s): 97.195); Toys (ICS code(s): 97.200.50)</t>
  </si>
  <si>
    <t>97.190 - Equipment for children; 97.195 - Items of art and handicrafts. Cultural property and heritage; 97.200.50 - Toys</t>
  </si>
  <si>
    <t>Since November 2025, New Zealand suppliers have undertaken 23 recalls of consumer sand products following the detection of asbestos contamination, affecting approximately 46,000 units. Research has demonstrated that asbestos fibres may become airborne during normal use of some sand products, creating a risk of inhalation and associated adverse health effects. The proposed measure seeks to prevent the supply of asbestos-contaminated consumer sand products in New Zealand. The use of an internationally recognised testing method and laboratory accreditation requirements intend to provide a consistent and reliable basis for demonstrating compliance.</t>
  </si>
  <si>
    <r>
      <rPr>
        <sz val="11"/>
        <rFont val="Calibri"/>
      </rPr>
      <t xml:space="preserve">The draft Unsafe Goods (Consumer Sand Products) Notice 2026 and consultation documents can be found on this Ministry of Business
 Innovation and Employment webpage: https://www.mbie.govt.nz/have-your-say/consultation-on-draft-unsafe-goods-consumer-sand-products-notice-2026.
Further information and notification of further publications
 such as the final unsafe goods notice
 can be requested from the Ministry of Business
 Innovation and Employment. Email: wto@standards.govt.nz and productsafetypolicy@mbie.govt.nz.
</t>
    </r>
  </si>
  <si>
    <t>draft Unsafe Goods (Consumer Sand Products Containing Asbestos) Notice 2026 (6 pages, in English).ISO 22262-2:2026, Air quality — Bulk materials — Part 2: Quantitative determination of asbestos by gravimetric and microscopical methods (50 pages, in English).</t>
  </si>
  <si>
    <t>Spain</t>
  </si>
  <si>
    <t>Proyecto de Real Decreto por el que se aprueba el Reglamento técnico de seguridad de infraestructuras e instalaciones de combustibles gaseosos.</t>
  </si>
  <si>
    <t>The notified draft Royal Decree consists of a preamble, a single article approving the Regulation, six additional provisions, seven transitional provisions, one repealing provision and seven final provisions. The regulatory structure of the Regulation comprises 30 articles containing general provisions and 13 supplementary technical instructions that establish specific technical requirements.The purpose of this Royal Decree is to update the technical regulations in order to better adapt them to current needs, possibilities and technical solutions relating to gas fuel installations, taking into account technological developments and the experience gained through the application of the current Regulation.The draft Royal Decree consists of:• Single article. Approval of the Regulation.G/TBT/N/ESP/62- 2 - • First additional provision. Technical guide.• Second additional provision. Insurance cover or other equivalent guarantee taken out in another State.• Third additional provision. Acceptance of documents from other member States for the purposes of demonstrating compliance with requirements.• Fourth additional provision. Equivalence of requirements.• Fifth additional provision. Model declaration of responsibility.• Sixth additional provision. Obligations concerning information and complaints.• First transitional provision. Inspection bodies authorized prior to the entry into force of this Royal Decree.• Second transitional provision. Administrative regularization of installations.• Third transitional provision. Periodic reviews and inspections of existing installations.• Fourth transitional provision. Installations under construction on the date of entry into force of the Regulation.• Fifth transitional provision. Previously authorized gas installation companies.• Sixth transitional provision. Gas appliances.• Seventh transitional provision. Installations affected by the fourth final provision that are under construction upon the entry into force of this Royal Decree.• Single repealing provision. Repeal of legislation.• First final provision. Amendment to Royal Decree No. 552/2019 of 27 September approving the Regulation on safety for refrigerating installations and its supplementary technical instructions.• Second final provision. Amendment to the Regulation on pressure equipment and its supplementary technical instruction ITC EP-6 "Transportable pressure vessels", approved by Royal Decree No. 809/2021 of 21 September.• Third final provision. Amendment to Royal Decree No. 337/2014 of 9 May approving the Regulation on technical conditions and safety guarantees for high-voltage electrical installations and its supplementary technical instructions ITC-RAT 01 to 23.• Fourth final provision. Amendment to Royal Decree No. 656/2017 of 23 June approving the Regulation on the storage of chemical products and its supplementary technical instructions MIE APQ 0 to 10.• Fifth final provision. Competence.• Sixth final provision. Technical update.• Seventh final provision. Entry into force.</t>
  </si>
  <si>
    <t>Productos de baja tensión y transformadores de media y alta tensiónTransformadores eléctricos, rectificadores y demás convertidores eléctricos estáticos, bobinas "rollos" de reactancia y de autoinducción; sus partes (Código(s) del SA: 8504)</t>
  </si>
  <si>
    <t>8504 - Electrical transformers, static converters, e.g. rectifiers, and inductors; parts thereof</t>
  </si>
  <si>
    <t>National security requirements (TBT); Protection of human health or safety (TBT)</t>
  </si>
  <si>
    <t>First quarter of 2027</t>
  </si>
  <si>
    <t>Primer trimestre de 2027</t>
  </si>
  <si>
    <r>
      <rPr>
        <sz val="11"/>
        <rFont val="Calibri"/>
      </rPr>
      <t>https://members.wto.org/crnattachments/2026/TBT/ESP/26_04576_00_e.pdf</t>
    </r>
  </si>
  <si>
    <t>A draft revision for supplier’s declaration of conformity criteria of scooter</t>
  </si>
  <si>
    <t>- Driving durability testing, drop impact testing and other related safety criteria for Scooter (With reference to EN 14619)</t>
  </si>
  <si>
    <t>Scooter</t>
  </si>
  <si>
    <t>December 2026 or later</t>
  </si>
  <si>
    <t>June 2027 or later</t>
  </si>
  <si>
    <r>
      <rPr>
        <sz val="11"/>
        <rFont val="Calibri"/>
      </rPr>
      <t>https://members.wto.org/crnattachments/2026/TBT/KOR/26_04574_00_x.pdf
https://members.wto.org/crnattachments/2026/TBT/KOR/26_04574_01_x.pdf
https://members.wto.org/crnattachments/2026/TBT/KOR/26_04574_02_x.pdf</t>
    </r>
  </si>
  <si>
    <t>MOTIR Public Notice No. 2026-474</t>
  </si>
  <si>
    <t>Requirements of Registration for Conventional and Low-Risk Public Health Pesticides.</t>
  </si>
  <si>
    <t>This draft document sets out the requirements for the registration of conventional and low-risk public health pesticides in the Kingdom of Saudi Arabia, in accordance with the Pesticides Law of the Gulf Cooperation Council (GCC) Member States.</t>
  </si>
  <si>
    <t>Pesticides and other agrochemicals (ICS code(s): 65.100)</t>
  </si>
  <si>
    <t>65.100 - Pesticides and other agrochemicals</t>
  </si>
  <si>
    <t>Protection of human health or safety (TBT); Protection of animal or plant life or health (TBT)</t>
  </si>
  <si>
    <r>
      <rPr>
        <sz val="11"/>
        <rFont val="Calibri"/>
      </rPr>
      <t>https://members.wto.org/crnattachments/2026/TBT/SAU/26_04575_00_x.pdf</t>
    </r>
  </si>
  <si>
    <t>FROZEN CHICKENS.</t>
  </si>
  <si>
    <t>This draft Technical Regulation applies to whole broiler chickens (excluding laying hens), their cuts, and edible offal intended for human consumption and preserved by freezing.</t>
  </si>
  <si>
    <t>Poultry and eggs (ICS code(s): 67.120.20)</t>
  </si>
  <si>
    <t>67.120.20 - Poultry and eggs</t>
  </si>
  <si>
    <r>
      <rPr>
        <sz val="11"/>
        <rFont val="Calibri"/>
      </rPr>
      <t>https://members.wto.org/crnattachments/2026/TBT/SAU/26_04577_00_x.pdf</t>
    </r>
  </si>
  <si>
    <t>THAI AGRICULTURAL STANDARD TAS 6700-2005Poultry – Grading Manual USDA/ 1998.Thai Agricultural Standard on Pesticide Residues: Maximum Residue Limits (TAS 9002)Thai Agricultural Standard on Pesticide Residues: Extraneous Maximum Residue Limits (TAS 9003)</t>
  </si>
  <si>
    <t>Cigarettes.</t>
  </si>
  <si>
    <t>This Gulf draft of technical regulation applies to the requirements for cigarettes.</t>
  </si>
  <si>
    <t>Tobacco, tobacco products and related equipment (ICS code(s): 65.160)</t>
  </si>
  <si>
    <t>65.160 - Tobacco, tobacco products and related equipment</t>
  </si>
  <si>
    <r>
      <rPr>
        <sz val="11"/>
        <rFont val="Calibri"/>
      </rPr>
      <t>https://members.wto.org/crnattachments/2026/TBT/SAU/26_04528_00_x.pdf</t>
    </r>
  </si>
  <si>
    <t>Tobacco Products Directive 2014/14/EU [TPD]The Tobacco and Related Products Regulations 2016, UK.</t>
  </si>
  <si>
    <t>Tuscan cigars and cigarettes.</t>
  </si>
  <si>
    <t>This Gulf draft of technical regulation applies to the requirements for Tuscan cigars and cigarettes.</t>
  </si>
  <si>
    <r>
      <rPr>
        <sz val="11"/>
        <rFont val="Calibri"/>
      </rPr>
      <t>https://members.wto.org/crnattachments/2026/TBT/SAU/26_04554_00_x.pdf</t>
    </r>
  </si>
  <si>
    <t>A draft revision for supplier’s declaration of conformity criteria of children’s scooter</t>
  </si>
  <si>
    <t>- Driving durability testing, drop impact testing and other related safety criterias for Children’s scooter (With reference to EN 14619)</t>
  </si>
  <si>
    <t>Children’s scooter</t>
  </si>
  <si>
    <t>Protection of human health or safety (TBT); Other (TBT)</t>
  </si>
  <si>
    <r>
      <rPr>
        <sz val="11"/>
        <rFont val="Calibri"/>
      </rPr>
      <t>https://members.wto.org/crnattachments/2026/TBT/KOR/26_04551_00_x.pdf
https://members.wto.org/crnattachments/2026/TBT/KOR/26_04551_01_x.pdf
https://members.wto.org/crnattachments/2026/TBT/KOR/26_04551_02_x.pdf</t>
    </r>
  </si>
  <si>
    <t>Thailand</t>
  </si>
  <si>
    <t>Draft Notification of the Ministry of Public Health Re: Refurbished Medical Device B.E. .… </t>
  </si>
  <si>
    <t>The Minister of Public Health hereby issues the draft notification on refurbished medical devices as follows:• Definitions of ‘Refurbished medical device’, ‘Product owner’ and ‘Authorized representative’• Refurbished medical devices shall be refurbished by the product owner or its authorized representative.• Refurbished medical devices specified in the annex to the notification shall comply with IEC 63077, applicable quality management system requirements, including ISO 13485 (within the scope of refurbishment), and labeling requirements. </t>
  </si>
  <si>
    <t>Medical Devices</t>
  </si>
  <si>
    <t>Prevention of deceptive practices and consumer protection (TBT); Quality requirements (TBT); Other (TBT)</t>
  </si>
  <si>
    <t>To regulate refurbished medical devices appropriately and effectively to ensure quality and consumer protection.</t>
  </si>
  <si>
    <t>From the date of its publication in the Government Gazette</t>
  </si>
  <si>
    <r>
      <rPr>
        <sz val="11"/>
        <rFont val="Calibri"/>
      </rPr>
      <t>https://members.wto.org/crnattachments/2026/TBT/THA/26_04553_00_x.pdf</t>
    </r>
  </si>
  <si>
    <t>THE TECHNICAL REGULATION CONCERNING THE MANDATORY PRODUCT CERTIFICATION OF PLASTIC PIPE PRODUCTS</t>
  </si>
  <si>
    <t>This DAO aims to strictly ensure that plastic pipe products to be manufactured, imported, distributed, sold, or used in the Philippines meet the specified quality requirements prescribed by this Technical Regulation.</t>
  </si>
  <si>
    <t>Plastics pipes (ICS code(s): 23.040.20)</t>
  </si>
  <si>
    <r>
      <rPr>
        <sz val="11"/>
        <rFont val="Calibri"/>
      </rPr>
      <t>https://members.wto.org/crnattachments/2026/TBT/PHL/26_04508_00_e.pdf</t>
    </r>
  </si>
  <si>
    <t>Resetting NHTSA's Fuel Economy Program: Commercial Medium- and 
Heavy-Duty On-Highway Vehicles and Work Trucks</t>
  </si>
  <si>
    <t>Interpretive rule - The National Highway Traffic Safety Administration (NHTSA) is issuing 
this interpretive rule regarding the scope of its authority to set fuel 
economy standards for commercial medium- and heavy-duty on-highway 
vehicles and work trucks. This rule describes NHTSA's authority to set 
vehicle standards, which does not include the authority to set separate 
standards for engines. NHTSA will review its existing standards 
applicable to commercial medium- and heavy-duty on-highway vehicles and 
work trucks for consistency with this interpretation in a separate 
rulemaking. Pending the rulemaking process, NHTSA will exercise its 
enforcement authority with regard to affected standards in accordance 
with the interpretation set forth in this rule.</t>
  </si>
  <si>
    <t>Commercial medium- and heavy-duty (MDHD) on-highway vehicles, work trucks, heavy-duty pickup trucks and vans, vocational vehicles, semi-trailers/tractors, and heavy-duty engines; Spark-ignition reciprocating piston engine, of a kind used for vehicles of chapter 87, of a cylinder capacity &gt; 1.000 cm³ (HS code(s): 840734); Compression-ignition internal combustion piston engine "diesel or semi-diesel engine", for the propulsion of vehicles of chapter 87 (HS code(s): 840820); - Road tractors for semi-trailers : (HS code(s): 87012); Motor vehicles for the transport of &gt;= 10 persons, incl. driver (HS code(s): 8702); Motor vehicles for the transport of goods, incl. chassis with engine and cab (HS code(s): 8704); Special purpose motor vehicles (other than those principally designed for the transport of persons or goods), e.g. breakdown lorries, crane lorries, fire fighting vehicles, concrete-mixer lorries, road sweeper lorries, spraying lorries, mobile workshops and mobile radiological units (HS code(s): 8705); Internal combustion engines for road vehicles in general (ICS code(s): 43.060.01); Commercial vehicles in general (ICS code(s): 43.080.01); Trucks and trailers (ICS code(s): 43.080.10); Electric road vehicles (ICS code(s): 43.120)</t>
  </si>
  <si>
    <t>87012 - - Road tractors for semi-trailers :; 8702 - Motor vehicles for the transport of &gt;= 10 persons, incl. driver; 8704 - Motor vehicles for the transport of goods, incl. chassis with engine and cab; 8705 - Special purpose motor vehicles (other than those principally designed for the transport of persons or goods), e.g. breakdown lorries, crane lorries, fire fighting vehicles, concrete-mixer lorries, road sweeper lorries, spraying lorries, mobile workshops and mobile radiological units; 840734 - Spark-ignition reciprocating piston engine, of a kind used for vehicles of chapter 87, of a cylinder capacity &gt; 1.000 cm³; 840820 - Compression-ignition internal combustion piston engine "diesel or semi-diesel engine", for the propulsion of vehicles of chapter 87</t>
  </si>
  <si>
    <t>43.060.01 - Internal combustion engines for road vehicles in general; 43.080.01 - Commercial vehicles in general; 43.080.10 - Trucks and trailers; 43.120 - Electric road vehicles</t>
  </si>
  <si>
    <r>
      <rPr>
        <sz val="11"/>
        <rFont val="Calibri"/>
      </rPr>
      <t>https://members.wto.org/crnattachments/2026/TBT/USA/26_04496_00_e.pdf</t>
    </r>
  </si>
  <si>
    <t xml:space="preserve">91 Federal Register (FR) 55788, 31 August 2026; Title 49 Code of Federal Regulations (CFR) Parts 523534, and 535_x000D_
https://www.govinfo.gov/content/pkg/FR-2026-08-31/html/2026-17756.htm_x000D_
https://www.govinfo.gov/content/pkg/FR-2026-08-31/pdf/2026-17756.pdfThis interpretive rule is identified by Docket Number NHTSA-2026-1948. The Docket Folder is available on Regulations.gov at https://www.regulations.gov/docket/NHTSA-2026-1948/document and provides access to primary documents as well as comments received. Documents are also accessible from Regulations.gov by searching the Docket Number. _x000D_
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</si>
</sst>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name val="Calibri"/>
    </font>
    <font>
      <u/>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0" fillId="0" borderId="0" xfId="0" applyAlignment="1">
      <alignment wrapText="1"/>
    </xf>
    <xf numFmtId="0" fontId="1" fillId="0" borderId="0" xfId="0" applyFont="1" applyAlignment="1">
      <alignment horizontal="center" vertical="center" wrapText="1"/>
    </xf>
    <xf numFmtId="14" fontId="0" fillId="0" borderId="0" xfId="0" applyNumberFormat="1"/>
    <xf numFmtId="14" fontId="1" fillId="0" borderId="0" xfId="0" applyNumberFormat="1" applyFont="1" applyAlignment="1">
      <alignment horizontal="center" vertical="center"/>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01"/>
  <sheetViews>
    <sheetView tabSelected="1" workbookViewId="0">
      <selection activeCell="B6" sqref="B6"/>
    </sheetView>
  </sheetViews>
  <sheetFormatPr defaultRowHeight="15" x14ac:dyDescent="0.25"/>
  <cols>
    <col min="1" max="1" width="100" style="2" customWidth="1"/>
    <col min="2" max="2" width="30" customWidth="1"/>
    <col min="3" max="3" width="20" style="4" customWidth="1"/>
    <col min="4" max="4" width="50" customWidth="1"/>
    <col min="5" max="6" width="100" style="2" customWidth="1"/>
    <col min="8" max="12" width="100" style="2" customWidth="1"/>
    <col min="13" max="13" width="100" customWidth="1"/>
    <col min="14" max="16" width="30" style="4" customWidth="1"/>
    <col min="17" max="28" width="100" customWidth="1"/>
    <col min="29" max="29" width="100" style="2" customWidth="1"/>
    <col min="30" max="34" width="100" customWidth="1"/>
    <col min="35" max="35" width="100" style="2" customWidth="1"/>
  </cols>
  <sheetData>
    <row r="1" spans="1:35" ht="30" customHeight="1" x14ac:dyDescent="0.25">
      <c r="A1" s="3" t="s">
        <v>5</v>
      </c>
      <c r="B1" s="1" t="s">
        <v>0</v>
      </c>
      <c r="C1" s="5" t="s">
        <v>1</v>
      </c>
      <c r="D1" s="1" t="s">
        <v>2</v>
      </c>
      <c r="E1" s="3" t="s">
        <v>3</v>
      </c>
      <c r="F1" s="3" t="s">
        <v>4</v>
      </c>
      <c r="H1" s="3" t="s">
        <v>6</v>
      </c>
      <c r="I1" s="3" t="s">
        <v>7</v>
      </c>
      <c r="J1" s="3" t="s">
        <v>8</v>
      </c>
      <c r="K1" s="3" t="s">
        <v>9</v>
      </c>
      <c r="L1" s="3" t="s">
        <v>10</v>
      </c>
      <c r="M1" s="1" t="s">
        <v>11</v>
      </c>
      <c r="N1" s="5" t="s">
        <v>12</v>
      </c>
      <c r="O1" s="5" t="s">
        <v>13</v>
      </c>
      <c r="P1" s="5" t="s">
        <v>14</v>
      </c>
      <c r="Q1" s="1" t="s">
        <v>15</v>
      </c>
      <c r="R1" s="1" t="s">
        <v>16</v>
      </c>
      <c r="S1" s="1" t="s">
        <v>17</v>
      </c>
      <c r="T1" s="1" t="s">
        <v>18</v>
      </c>
      <c r="U1" s="1" t="s">
        <v>19</v>
      </c>
      <c r="V1" s="1" t="s">
        <v>20</v>
      </c>
      <c r="W1" s="1" t="s">
        <v>21</v>
      </c>
      <c r="X1" s="1" t="s">
        <v>22</v>
      </c>
      <c r="Y1" s="1" t="s">
        <v>23</v>
      </c>
      <c r="Z1" s="1" t="s">
        <v>24</v>
      </c>
      <c r="AA1" s="1" t="s">
        <v>25</v>
      </c>
      <c r="AB1" s="1" t="s">
        <v>26</v>
      </c>
      <c r="AC1" s="3" t="s">
        <v>27</v>
      </c>
      <c r="AD1" s="1" t="s">
        <v>28</v>
      </c>
      <c r="AE1" s="1" t="s">
        <v>29</v>
      </c>
      <c r="AF1" s="1" t="s">
        <v>30</v>
      </c>
      <c r="AG1" s="1" t="s">
        <v>31</v>
      </c>
      <c r="AH1" s="1" t="s">
        <v>32</v>
      </c>
      <c r="AI1" s="3" t="s">
        <v>33</v>
      </c>
    </row>
    <row r="2" spans="1:35" ht="45" x14ac:dyDescent="0.25">
      <c r="A2" s="8" t="s">
        <v>37</v>
      </c>
      <c r="B2" s="6" t="s">
        <v>34</v>
      </c>
      <c r="C2" s="7">
        <v>46295</v>
      </c>
      <c r="D2" s="9" t="str">
        <f>HYPERLINK("https://www.epingalert.org/en/Search?viewData= G/TBT/N/BLZ/22"," G/TBT/N/BLZ/22")</f>
        <v xml:space="preserve"> G/TBT/N/BLZ/22</v>
      </c>
      <c r="E2" s="8" t="s">
        <v>35</v>
      </c>
      <c r="F2" s="8" t="s">
        <v>36</v>
      </c>
      <c r="H2" s="8" t="s">
        <v>38</v>
      </c>
      <c r="I2" s="8" t="s">
        <v>39</v>
      </c>
      <c r="J2" s="8" t="s">
        <v>40</v>
      </c>
      <c r="K2" s="8" t="s">
        <v>41</v>
      </c>
      <c r="L2" s="8" t="s">
        <v>42</v>
      </c>
      <c r="M2" s="6"/>
      <c r="N2" s="7">
        <v>46355</v>
      </c>
      <c r="O2" s="7">
        <v>46374</v>
      </c>
      <c r="P2" s="7">
        <v>46507</v>
      </c>
      <c r="Q2" s="6" t="s">
        <v>43</v>
      </c>
      <c r="R2" s="8" t="s">
        <v>44</v>
      </c>
      <c r="S2" t="str">
        <f>HYPERLINK("https://docs.wto.org/imrd/directdoc.asp?DDFDocuments/t/G/TBTN26/BLZ22.docx", "https://docs.wto.org/imrd/directdoc.asp?DDFDocuments/t/G/TBTN26/BLZ22.docx")</f>
        <v>https://docs.wto.org/imrd/directdoc.asp?DDFDocuments/t/G/TBTN26/BLZ22.docx</v>
      </c>
      <c r="V2" t="s">
        <v>45</v>
      </c>
      <c r="W2" t="s">
        <v>46</v>
      </c>
      <c r="X2" t="s">
        <v>46</v>
      </c>
      <c r="Y2" t="s">
        <v>46</v>
      </c>
      <c r="Z2" t="s">
        <v>46</v>
      </c>
      <c r="AA2" t="s">
        <v>46</v>
      </c>
      <c r="AB2" t="s">
        <v>46</v>
      </c>
      <c r="AC2" s="2" t="s">
        <v>41</v>
      </c>
      <c r="AD2" t="s">
        <v>41</v>
      </c>
      <c r="AE2" t="s">
        <v>41</v>
      </c>
      <c r="AF2" t="s">
        <v>41</v>
      </c>
      <c r="AG2" t="s">
        <v>41</v>
      </c>
      <c r="AH2" t="s">
        <v>41</v>
      </c>
      <c r="AI2" s="2" t="s">
        <v>41</v>
      </c>
    </row>
    <row r="3" spans="1:35" ht="45" x14ac:dyDescent="0.25">
      <c r="A3" s="8" t="s">
        <v>50</v>
      </c>
      <c r="B3" s="6" t="s">
        <v>47</v>
      </c>
      <c r="C3" s="7">
        <v>46295</v>
      </c>
      <c r="D3" s="9" t="str">
        <f>HYPERLINK("https://www.epingalert.org/en/Search?viewData= G/TBT/N/EU/1238"," G/TBT/N/EU/1238")</f>
        <v xml:space="preserve"> G/TBT/N/EU/1238</v>
      </c>
      <c r="E3" s="8" t="s">
        <v>48</v>
      </c>
      <c r="F3" s="8" t="s">
        <v>49</v>
      </c>
      <c r="H3" s="8" t="s">
        <v>41</v>
      </c>
      <c r="I3" s="8" t="s">
        <v>51</v>
      </c>
      <c r="J3" s="8" t="s">
        <v>52</v>
      </c>
      <c r="K3" s="8" t="s">
        <v>53</v>
      </c>
      <c r="L3" s="8" t="s">
        <v>41</v>
      </c>
      <c r="M3" s="6"/>
      <c r="N3" s="7">
        <v>46355</v>
      </c>
      <c r="O3" s="7" t="s">
        <v>54</v>
      </c>
      <c r="P3" s="7" t="s">
        <v>55</v>
      </c>
      <c r="Q3" s="6" t="s">
        <v>43</v>
      </c>
      <c r="R3" s="8" t="s">
        <v>56</v>
      </c>
      <c r="S3" t="str">
        <f>HYPERLINK("https://docs.wto.org/imrd/directdoc.asp?DDFDocuments/t/G/TBTN26/EU1238.docx", "https://docs.wto.org/imrd/directdoc.asp?DDFDocuments/t/G/TBTN26/EU1238.docx")</f>
        <v>https://docs.wto.org/imrd/directdoc.asp?DDFDocuments/t/G/TBTN26/EU1238.docx</v>
      </c>
      <c r="V3" t="s">
        <v>45</v>
      </c>
      <c r="W3" t="s">
        <v>46</v>
      </c>
      <c r="X3" t="s">
        <v>46</v>
      </c>
      <c r="Y3" t="s">
        <v>46</v>
      </c>
      <c r="Z3" t="s">
        <v>46</v>
      </c>
      <c r="AA3" t="s">
        <v>46</v>
      </c>
      <c r="AB3" t="s">
        <v>46</v>
      </c>
      <c r="AC3" s="2" t="s">
        <v>57</v>
      </c>
      <c r="AD3" t="s">
        <v>41</v>
      </c>
      <c r="AE3" t="s">
        <v>41</v>
      </c>
      <c r="AF3" t="s">
        <v>41</v>
      </c>
      <c r="AG3" t="s">
        <v>41</v>
      </c>
      <c r="AH3" t="s">
        <v>41</v>
      </c>
      <c r="AI3" s="2" t="s">
        <v>41</v>
      </c>
    </row>
    <row r="4" spans="1:35" ht="45" x14ac:dyDescent="0.25">
      <c r="A4" s="8" t="s">
        <v>50</v>
      </c>
      <c r="B4" s="6" t="s">
        <v>47</v>
      </c>
      <c r="C4" s="7">
        <v>46295</v>
      </c>
      <c r="D4" s="9" t="str">
        <f>HYPERLINK("https://www.epingalert.org/en/Search?viewData= G/TBT/N/EU/1239"," G/TBT/N/EU/1239")</f>
        <v xml:space="preserve"> G/TBT/N/EU/1239</v>
      </c>
      <c r="E4" s="8" t="s">
        <v>58</v>
      </c>
      <c r="F4" s="8" t="s">
        <v>59</v>
      </c>
      <c r="H4" s="8" t="s">
        <v>41</v>
      </c>
      <c r="I4" s="8" t="s">
        <v>51</v>
      </c>
      <c r="J4" s="8" t="s">
        <v>52</v>
      </c>
      <c r="K4" s="8" t="s">
        <v>60</v>
      </c>
      <c r="L4" s="8" t="s">
        <v>41</v>
      </c>
      <c r="M4" s="6"/>
      <c r="N4" s="7">
        <v>46355</v>
      </c>
      <c r="O4" s="7" t="s">
        <v>54</v>
      </c>
      <c r="P4" s="7" t="s">
        <v>55</v>
      </c>
      <c r="Q4" s="6" t="s">
        <v>43</v>
      </c>
      <c r="R4" s="8" t="s">
        <v>61</v>
      </c>
      <c r="S4" t="str">
        <f>HYPERLINK("https://docs.wto.org/imrd/directdoc.asp?DDFDocuments/t/G/TBTN26/EU1239.docx", "https://docs.wto.org/imrd/directdoc.asp?DDFDocuments/t/G/TBTN26/EU1239.docx")</f>
        <v>https://docs.wto.org/imrd/directdoc.asp?DDFDocuments/t/G/TBTN26/EU1239.docx</v>
      </c>
      <c r="U4" t="str">
        <f>HYPERLINK("https://docs.wto.org/imrd/directdoc.asp?DDFDocuments/v/G/TBTN26/EU1239.docx", "https://docs.wto.org/imrd/directdoc.asp?DDFDocuments/v/G/TBTN26/EU1239.docx")</f>
        <v>https://docs.wto.org/imrd/directdoc.asp?DDFDocuments/v/G/TBTN26/EU1239.docx</v>
      </c>
      <c r="V4" t="s">
        <v>45</v>
      </c>
      <c r="W4" t="s">
        <v>46</v>
      </c>
      <c r="X4" t="s">
        <v>46</v>
      </c>
      <c r="Y4" t="s">
        <v>46</v>
      </c>
      <c r="Z4" t="s">
        <v>46</v>
      </c>
      <c r="AA4" t="s">
        <v>46</v>
      </c>
      <c r="AB4" t="s">
        <v>46</v>
      </c>
      <c r="AC4" s="2" t="s">
        <v>57</v>
      </c>
      <c r="AD4" t="s">
        <v>41</v>
      </c>
      <c r="AE4" t="s">
        <v>41</v>
      </c>
      <c r="AF4" t="s">
        <v>41</v>
      </c>
      <c r="AG4" t="s">
        <v>41</v>
      </c>
      <c r="AH4" t="s">
        <v>41</v>
      </c>
      <c r="AI4" s="2" t="s">
        <v>41</v>
      </c>
    </row>
    <row r="5" spans="1:35" ht="60" x14ac:dyDescent="0.25">
      <c r="A5" s="8" t="s">
        <v>50</v>
      </c>
      <c r="B5" s="6" t="s">
        <v>47</v>
      </c>
      <c r="C5" s="7">
        <v>46295</v>
      </c>
      <c r="D5" s="9" t="str">
        <f>HYPERLINK("https://www.epingalert.org/en/Search?viewData= G/TBT/N/EU/1240"," G/TBT/N/EU/1240")</f>
        <v xml:space="preserve"> G/TBT/N/EU/1240</v>
      </c>
      <c r="E5" s="8" t="s">
        <v>62</v>
      </c>
      <c r="F5" s="8" t="s">
        <v>63</v>
      </c>
      <c r="H5" s="8" t="s">
        <v>41</v>
      </c>
      <c r="I5" s="8" t="s">
        <v>51</v>
      </c>
      <c r="J5" s="8" t="s">
        <v>52</v>
      </c>
      <c r="K5" s="8" t="s">
        <v>64</v>
      </c>
      <c r="L5" s="8" t="s">
        <v>41</v>
      </c>
      <c r="M5" s="6"/>
      <c r="N5" s="7">
        <v>46355</v>
      </c>
      <c r="O5" s="7" t="s">
        <v>54</v>
      </c>
      <c r="P5" s="7" t="s">
        <v>55</v>
      </c>
      <c r="Q5" s="6" t="s">
        <v>43</v>
      </c>
      <c r="R5" s="8" t="s">
        <v>65</v>
      </c>
      <c r="S5" t="str">
        <f>HYPERLINK("https://docs.wto.org/imrd/directdoc.asp?DDFDocuments/t/G/TBTN26/EU1240.docx", "https://docs.wto.org/imrd/directdoc.asp?DDFDocuments/t/G/TBTN26/EU1240.docx")</f>
        <v>https://docs.wto.org/imrd/directdoc.asp?DDFDocuments/t/G/TBTN26/EU1240.docx</v>
      </c>
      <c r="U5" t="str">
        <f>HYPERLINK("https://docs.wto.org/imrd/directdoc.asp?DDFDocuments/v/G/TBTN26/EU1240.docx", "https://docs.wto.org/imrd/directdoc.asp?DDFDocuments/v/G/TBTN26/EU1240.docx")</f>
        <v>https://docs.wto.org/imrd/directdoc.asp?DDFDocuments/v/G/TBTN26/EU1240.docx</v>
      </c>
      <c r="V5" t="s">
        <v>45</v>
      </c>
      <c r="W5" t="s">
        <v>46</v>
      </c>
      <c r="X5" t="s">
        <v>46</v>
      </c>
      <c r="Y5" t="s">
        <v>46</v>
      </c>
      <c r="Z5" t="s">
        <v>46</v>
      </c>
      <c r="AA5" t="s">
        <v>46</v>
      </c>
      <c r="AB5" t="s">
        <v>46</v>
      </c>
      <c r="AC5" s="2" t="s">
        <v>57</v>
      </c>
      <c r="AD5" t="s">
        <v>41</v>
      </c>
      <c r="AE5" t="s">
        <v>41</v>
      </c>
      <c r="AF5" t="s">
        <v>41</v>
      </c>
      <c r="AG5" t="s">
        <v>41</v>
      </c>
      <c r="AH5" t="s">
        <v>41</v>
      </c>
      <c r="AI5" s="2" t="s">
        <v>41</v>
      </c>
    </row>
    <row r="6" spans="1:35" ht="255" x14ac:dyDescent="0.25">
      <c r="A6" s="8" t="s">
        <v>50</v>
      </c>
      <c r="B6" s="6" t="s">
        <v>47</v>
      </c>
      <c r="C6" s="7">
        <v>46295</v>
      </c>
      <c r="D6" s="9" t="str">
        <f>HYPERLINK("https://www.epingalert.org/en/Search?viewData= G/TBT/N/EU/1241"," G/TBT/N/EU/1241")</f>
        <v xml:space="preserve"> G/TBT/N/EU/1241</v>
      </c>
      <c r="E6" s="8" t="s">
        <v>66</v>
      </c>
      <c r="F6" s="8" t="s">
        <v>67</v>
      </c>
      <c r="H6" s="8" t="s">
        <v>41</v>
      </c>
      <c r="I6" s="8" t="s">
        <v>51</v>
      </c>
      <c r="J6" s="8" t="s">
        <v>52</v>
      </c>
      <c r="K6" s="8" t="s">
        <v>64</v>
      </c>
      <c r="L6" s="8" t="s">
        <v>41</v>
      </c>
      <c r="M6" s="6"/>
      <c r="N6" s="7">
        <v>46355</v>
      </c>
      <c r="O6" s="7" t="s">
        <v>54</v>
      </c>
      <c r="P6" s="7" t="s">
        <v>55</v>
      </c>
      <c r="Q6" s="6" t="s">
        <v>43</v>
      </c>
      <c r="R6" s="8" t="s">
        <v>68</v>
      </c>
      <c r="S6" t="str">
        <f>HYPERLINK("https://docs.wto.org/imrd/directdoc.asp?DDFDocuments/t/G/TBTN26/EU1241.docx", "https://docs.wto.org/imrd/directdoc.asp?DDFDocuments/t/G/TBTN26/EU1241.docx")</f>
        <v>https://docs.wto.org/imrd/directdoc.asp?DDFDocuments/t/G/TBTN26/EU1241.docx</v>
      </c>
      <c r="U6" t="str">
        <f>HYPERLINK("https://docs.wto.org/imrd/directdoc.asp?DDFDocuments/v/G/TBTN26/EU1241.docx", "https://docs.wto.org/imrd/directdoc.asp?DDFDocuments/v/G/TBTN26/EU1241.docx")</f>
        <v>https://docs.wto.org/imrd/directdoc.asp?DDFDocuments/v/G/TBTN26/EU1241.docx</v>
      </c>
      <c r="V6" t="s">
        <v>45</v>
      </c>
      <c r="W6" t="s">
        <v>46</v>
      </c>
      <c r="X6" t="s">
        <v>46</v>
      </c>
      <c r="Y6" t="s">
        <v>46</v>
      </c>
      <c r="Z6" t="s">
        <v>46</v>
      </c>
      <c r="AA6" t="s">
        <v>46</v>
      </c>
      <c r="AB6" t="s">
        <v>46</v>
      </c>
      <c r="AC6" s="2" t="s">
        <v>57</v>
      </c>
      <c r="AD6" t="s">
        <v>41</v>
      </c>
      <c r="AE6" t="s">
        <v>41</v>
      </c>
      <c r="AF6" t="s">
        <v>41</v>
      </c>
      <c r="AG6" t="s">
        <v>41</v>
      </c>
      <c r="AH6" t="s">
        <v>41</v>
      </c>
      <c r="AI6" s="2" t="s">
        <v>41</v>
      </c>
    </row>
    <row r="7" spans="1:35" ht="150" x14ac:dyDescent="0.25">
      <c r="A7" s="8" t="s">
        <v>72</v>
      </c>
      <c r="B7" s="6" t="s">
        <v>69</v>
      </c>
      <c r="C7" s="7">
        <v>46295</v>
      </c>
      <c r="D7" s="9" t="str">
        <f>HYPERLINK("https://www.epingalert.org/en/Search?viewData= G/TBT/N/ISR/1413"," G/TBT/N/ISR/1413")</f>
        <v xml:space="preserve"> G/TBT/N/ISR/1413</v>
      </c>
      <c r="E7" s="8" t="s">
        <v>70</v>
      </c>
      <c r="F7" s="8" t="s">
        <v>71</v>
      </c>
      <c r="H7" s="8" t="s">
        <v>73</v>
      </c>
      <c r="I7" s="8" t="s">
        <v>74</v>
      </c>
      <c r="J7" s="8" t="s">
        <v>75</v>
      </c>
      <c r="K7" s="8" t="s">
        <v>41</v>
      </c>
      <c r="L7" s="8" t="s">
        <v>42</v>
      </c>
      <c r="M7" s="6"/>
      <c r="N7" s="7">
        <v>46355</v>
      </c>
      <c r="O7" s="7" t="s">
        <v>76</v>
      </c>
      <c r="P7" s="7" t="s">
        <v>77</v>
      </c>
      <c r="Q7" s="6" t="s">
        <v>43</v>
      </c>
      <c r="R7" s="8" t="s">
        <v>78</v>
      </c>
      <c r="S7" t="str">
        <f>HYPERLINK("https://docs.wto.org/imrd/directdoc.asp?DDFDocuments/t/G/TBTN26/ISR1413.docx", "https://docs.wto.org/imrd/directdoc.asp?DDFDocuments/t/G/TBTN26/ISR1413.docx")</f>
        <v>https://docs.wto.org/imrd/directdoc.asp?DDFDocuments/t/G/TBTN26/ISR1413.docx</v>
      </c>
      <c r="V7" t="s">
        <v>45</v>
      </c>
      <c r="W7" t="s">
        <v>46</v>
      </c>
      <c r="X7" t="s">
        <v>45</v>
      </c>
      <c r="Y7" t="s">
        <v>46</v>
      </c>
      <c r="Z7" t="s">
        <v>46</v>
      </c>
      <c r="AA7" t="s">
        <v>46</v>
      </c>
      <c r="AB7" t="s">
        <v>46</v>
      </c>
      <c r="AC7" s="2" t="s">
        <v>79</v>
      </c>
      <c r="AD7" t="s">
        <v>41</v>
      </c>
      <c r="AE7" t="s">
        <v>41</v>
      </c>
      <c r="AF7" t="s">
        <v>41</v>
      </c>
      <c r="AG7" t="s">
        <v>41</v>
      </c>
      <c r="AH7" t="s">
        <v>41</v>
      </c>
      <c r="AI7" s="2" t="s">
        <v>41</v>
      </c>
    </row>
    <row r="8" spans="1:35" ht="90" x14ac:dyDescent="0.25">
      <c r="A8" s="8" t="s">
        <v>83</v>
      </c>
      <c r="B8" s="6" t="s">
        <v>80</v>
      </c>
      <c r="C8" s="7">
        <v>46295</v>
      </c>
      <c r="D8" s="9" t="str">
        <f>HYPERLINK("https://www.epingalert.org/en/Search?viewData= G/TBT/N/JPN/917"," G/TBT/N/JPN/917")</f>
        <v xml:space="preserve"> G/TBT/N/JPN/917</v>
      </c>
      <c r="E8" s="8" t="s">
        <v>81</v>
      </c>
      <c r="F8" s="8" t="s">
        <v>82</v>
      </c>
      <c r="H8" s="8" t="s">
        <v>41</v>
      </c>
      <c r="I8" s="8" t="s">
        <v>84</v>
      </c>
      <c r="J8" s="8" t="s">
        <v>85</v>
      </c>
      <c r="K8" s="8" t="s">
        <v>41</v>
      </c>
      <c r="L8" s="8" t="s">
        <v>42</v>
      </c>
      <c r="M8" s="6"/>
      <c r="N8" s="7" t="s">
        <v>41</v>
      </c>
      <c r="O8" s="7" t="s">
        <v>86</v>
      </c>
      <c r="P8" s="7" t="s">
        <v>86</v>
      </c>
      <c r="Q8" s="6" t="s">
        <v>43</v>
      </c>
      <c r="R8" s="8" t="s">
        <v>87</v>
      </c>
      <c r="S8" t="str">
        <f>HYPERLINK("https://docs.wto.org/imrd/directdoc.asp?DDFDocuments/t/G/TBTN26/JPN917.docx", "https://docs.wto.org/imrd/directdoc.asp?DDFDocuments/t/G/TBTN26/JPN917.docx")</f>
        <v>https://docs.wto.org/imrd/directdoc.asp?DDFDocuments/t/G/TBTN26/JPN917.docx</v>
      </c>
      <c r="U8" t="str">
        <f>HYPERLINK("https://docs.wto.org/imrd/directdoc.asp?DDFDocuments/v/G/TBTN26/JPN917.docx", "https://docs.wto.org/imrd/directdoc.asp?DDFDocuments/v/G/TBTN26/JPN917.docx")</f>
        <v>https://docs.wto.org/imrd/directdoc.asp?DDFDocuments/v/G/TBTN26/JPN917.docx</v>
      </c>
      <c r="V8" t="s">
        <v>45</v>
      </c>
      <c r="W8" t="s">
        <v>46</v>
      </c>
      <c r="X8" t="s">
        <v>46</v>
      </c>
      <c r="Y8" t="s">
        <v>46</v>
      </c>
      <c r="Z8" t="s">
        <v>46</v>
      </c>
      <c r="AA8" t="s">
        <v>46</v>
      </c>
      <c r="AB8" t="s">
        <v>46</v>
      </c>
      <c r="AC8" s="2" t="s">
        <v>88</v>
      </c>
      <c r="AD8" t="s">
        <v>41</v>
      </c>
      <c r="AE8" t="s">
        <v>41</v>
      </c>
      <c r="AF8" t="s">
        <v>41</v>
      </c>
      <c r="AG8" t="s">
        <v>41</v>
      </c>
      <c r="AH8" t="s">
        <v>41</v>
      </c>
      <c r="AI8" s="2" t="s">
        <v>41</v>
      </c>
    </row>
    <row r="9" spans="1:35" ht="120" x14ac:dyDescent="0.25">
      <c r="A9" s="8" t="s">
        <v>92</v>
      </c>
      <c r="B9" s="6" t="s">
        <v>89</v>
      </c>
      <c r="C9" s="7">
        <v>46295</v>
      </c>
      <c r="D9" s="9" t="str">
        <f>HYPERLINK("https://www.epingalert.org/en/Search?viewData= G/TBT/N/MYS/138"," G/TBT/N/MYS/138")</f>
        <v xml:space="preserve"> G/TBT/N/MYS/138</v>
      </c>
      <c r="E9" s="8" t="s">
        <v>90</v>
      </c>
      <c r="F9" s="8" t="s">
        <v>91</v>
      </c>
      <c r="H9" s="8" t="s">
        <v>93</v>
      </c>
      <c r="I9" s="8" t="s">
        <v>94</v>
      </c>
      <c r="J9" s="8" t="s">
        <v>95</v>
      </c>
      <c r="K9" s="8" t="s">
        <v>96</v>
      </c>
      <c r="L9" s="8" t="s">
        <v>41</v>
      </c>
      <c r="M9" s="6"/>
      <c r="N9" s="7">
        <v>46355</v>
      </c>
      <c r="O9" s="7" t="s">
        <v>76</v>
      </c>
      <c r="P9" s="7" t="s">
        <v>76</v>
      </c>
      <c r="Q9" s="6" t="s">
        <v>43</v>
      </c>
      <c r="R9" s="6"/>
      <c r="S9" t="str">
        <f>HYPERLINK("https://docs.wto.org/imrd/directdoc.asp?DDFDocuments/t/G/TBTN26/MYS138.docx", "https://docs.wto.org/imrd/directdoc.asp?DDFDocuments/t/G/TBTN26/MYS138.docx")</f>
        <v>https://docs.wto.org/imrd/directdoc.asp?DDFDocuments/t/G/TBTN26/MYS138.docx</v>
      </c>
      <c r="V9" t="s">
        <v>45</v>
      </c>
      <c r="W9" t="s">
        <v>46</v>
      </c>
      <c r="X9" t="s">
        <v>46</v>
      </c>
      <c r="Y9" t="s">
        <v>46</v>
      </c>
      <c r="Z9" t="s">
        <v>46</v>
      </c>
      <c r="AA9" t="s">
        <v>46</v>
      </c>
      <c r="AB9" t="s">
        <v>46</v>
      </c>
      <c r="AC9" s="2" t="s">
        <v>97</v>
      </c>
      <c r="AD9" t="s">
        <v>41</v>
      </c>
      <c r="AE9" t="s">
        <v>41</v>
      </c>
      <c r="AF9" t="s">
        <v>41</v>
      </c>
      <c r="AG9" t="s">
        <v>41</v>
      </c>
      <c r="AH9" t="s">
        <v>41</v>
      </c>
      <c r="AI9" s="2" t="s">
        <v>41</v>
      </c>
    </row>
    <row r="10" spans="1:35" ht="75" x14ac:dyDescent="0.25">
      <c r="A10" s="8" t="s">
        <v>101</v>
      </c>
      <c r="B10" s="6" t="s">
        <v>98</v>
      </c>
      <c r="C10" s="7">
        <v>46295</v>
      </c>
      <c r="D10" s="9" t="str">
        <f>HYPERLINK("https://www.epingalert.org/en/Search?viewData= G/TBT/N/SWE/161"," G/TBT/N/SWE/161")</f>
        <v xml:space="preserve"> G/TBT/N/SWE/161</v>
      </c>
      <c r="E10" s="8" t="s">
        <v>99</v>
      </c>
      <c r="F10" s="8" t="s">
        <v>100</v>
      </c>
      <c r="H10" s="8" t="s">
        <v>102</v>
      </c>
      <c r="I10" s="8" t="s">
        <v>103</v>
      </c>
      <c r="J10" s="8" t="s">
        <v>75</v>
      </c>
      <c r="K10" s="8" t="s">
        <v>41</v>
      </c>
      <c r="L10" s="8" t="s">
        <v>41</v>
      </c>
      <c r="M10" s="6"/>
      <c r="N10" s="7">
        <v>46385</v>
      </c>
      <c r="O10" s="7" t="s">
        <v>76</v>
      </c>
      <c r="P10" s="7">
        <v>46478</v>
      </c>
      <c r="Q10" s="6" t="s">
        <v>43</v>
      </c>
      <c r="R10" s="8" t="s">
        <v>104</v>
      </c>
      <c r="S10" t="str">
        <f>HYPERLINK("https://docs.wto.org/imrd/directdoc.asp?DDFDocuments/t/G/TBTN26/SWE161.docx", "https://docs.wto.org/imrd/directdoc.asp?DDFDocuments/t/G/TBTN26/SWE161.docx")</f>
        <v>https://docs.wto.org/imrd/directdoc.asp?DDFDocuments/t/G/TBTN26/SWE161.docx</v>
      </c>
      <c r="V10" t="s">
        <v>45</v>
      </c>
      <c r="W10" t="s">
        <v>46</v>
      </c>
      <c r="X10" t="s">
        <v>45</v>
      </c>
      <c r="Y10" t="s">
        <v>46</v>
      </c>
      <c r="Z10" t="s">
        <v>46</v>
      </c>
      <c r="AA10" t="s">
        <v>46</v>
      </c>
      <c r="AB10" t="s">
        <v>46</v>
      </c>
      <c r="AC10" s="2" t="s">
        <v>105</v>
      </c>
      <c r="AD10" t="s">
        <v>41</v>
      </c>
      <c r="AE10" t="s">
        <v>41</v>
      </c>
      <c r="AF10" t="s">
        <v>41</v>
      </c>
      <c r="AG10" t="s">
        <v>41</v>
      </c>
      <c r="AH10" t="s">
        <v>41</v>
      </c>
      <c r="AI10" s="2" t="s">
        <v>41</v>
      </c>
    </row>
    <row r="11" spans="1:35" ht="90" x14ac:dyDescent="0.25">
      <c r="A11" s="8" t="s">
        <v>109</v>
      </c>
      <c r="B11" s="6" t="s">
        <v>106</v>
      </c>
      <c r="C11" s="7">
        <v>46294</v>
      </c>
      <c r="D11" s="9" t="str">
        <f>HYPERLINK("https://www.epingalert.org/en/Search?viewData= G/TBT/N/GUY/67"," G/TBT/N/GUY/67")</f>
        <v xml:space="preserve"> G/TBT/N/GUY/67</v>
      </c>
      <c r="E11" s="8" t="s">
        <v>107</v>
      </c>
      <c r="F11" s="8" t="s">
        <v>108</v>
      </c>
      <c r="H11" s="8" t="s">
        <v>110</v>
      </c>
      <c r="I11" s="8" t="s">
        <v>111</v>
      </c>
      <c r="J11" s="8" t="s">
        <v>112</v>
      </c>
      <c r="K11" s="8" t="s">
        <v>113</v>
      </c>
      <c r="L11" s="8" t="s">
        <v>114</v>
      </c>
      <c r="M11" s="6"/>
      <c r="N11" s="7">
        <v>46354</v>
      </c>
      <c r="O11" s="7" t="s">
        <v>76</v>
      </c>
      <c r="P11" s="7" t="s">
        <v>76</v>
      </c>
      <c r="Q11" s="6" t="s">
        <v>43</v>
      </c>
      <c r="R11" s="8" t="s">
        <v>115</v>
      </c>
      <c r="S11" t="str">
        <f>HYPERLINK("https://docs.wto.org/imrd/directdoc.asp?DDFDocuments/t/G/TBTN26/GUY67.docx", "https://docs.wto.org/imrd/directdoc.asp?DDFDocuments/t/G/TBTN26/GUY67.docx")</f>
        <v>https://docs.wto.org/imrd/directdoc.asp?DDFDocuments/t/G/TBTN26/GUY67.docx</v>
      </c>
      <c r="V11" t="s">
        <v>45</v>
      </c>
      <c r="W11" t="s">
        <v>46</v>
      </c>
      <c r="X11" t="s">
        <v>46</v>
      </c>
      <c r="Y11" t="s">
        <v>46</v>
      </c>
      <c r="Z11" t="s">
        <v>46</v>
      </c>
      <c r="AA11" t="s">
        <v>46</v>
      </c>
      <c r="AB11" t="s">
        <v>46</v>
      </c>
      <c r="AC11" s="2" t="s">
        <v>116</v>
      </c>
      <c r="AD11" t="s">
        <v>41</v>
      </c>
      <c r="AE11" t="s">
        <v>41</v>
      </c>
      <c r="AF11" t="s">
        <v>41</v>
      </c>
      <c r="AG11" t="s">
        <v>41</v>
      </c>
      <c r="AH11" t="s">
        <v>41</v>
      </c>
      <c r="AI11" s="2" t="s">
        <v>41</v>
      </c>
    </row>
    <row r="12" spans="1:35" ht="135" x14ac:dyDescent="0.25">
      <c r="A12" s="8" t="s">
        <v>120</v>
      </c>
      <c r="B12" s="6" t="s">
        <v>117</v>
      </c>
      <c r="C12" s="7">
        <v>46294</v>
      </c>
      <c r="D12" s="9" t="str">
        <f>HYPERLINK("https://www.epingalert.org/en/Search?viewData= G/TBT/N/TUR/240"," G/TBT/N/TUR/240")</f>
        <v xml:space="preserve"> G/TBT/N/TUR/240</v>
      </c>
      <c r="E12" s="8" t="s">
        <v>118</v>
      </c>
      <c r="F12" s="8" t="s">
        <v>119</v>
      </c>
      <c r="H12" s="8" t="s">
        <v>121</v>
      </c>
      <c r="I12" s="8" t="s">
        <v>122</v>
      </c>
      <c r="J12" s="8" t="s">
        <v>95</v>
      </c>
      <c r="K12" s="8" t="s">
        <v>123</v>
      </c>
      <c r="L12" s="8" t="s">
        <v>42</v>
      </c>
      <c r="M12" s="6"/>
      <c r="N12" s="7">
        <v>46354</v>
      </c>
      <c r="O12" s="7">
        <v>46327</v>
      </c>
      <c r="P12" s="7">
        <v>46631</v>
      </c>
      <c r="Q12" s="6" t="s">
        <v>43</v>
      </c>
      <c r="R12" s="8" t="s">
        <v>124</v>
      </c>
      <c r="S12" t="str">
        <f>HYPERLINK("https://docs.wto.org/imrd/directdoc.asp?DDFDocuments/t/G/TBTN26/TUR240.docx", "https://docs.wto.org/imrd/directdoc.asp?DDFDocuments/t/G/TBTN26/TUR240.docx")</f>
        <v>https://docs.wto.org/imrd/directdoc.asp?DDFDocuments/t/G/TBTN26/TUR240.docx</v>
      </c>
      <c r="V12" t="s">
        <v>45</v>
      </c>
      <c r="W12" t="s">
        <v>46</v>
      </c>
      <c r="X12" t="s">
        <v>46</v>
      </c>
      <c r="Y12" t="s">
        <v>46</v>
      </c>
      <c r="Z12" t="s">
        <v>46</v>
      </c>
      <c r="AA12" t="s">
        <v>46</v>
      </c>
      <c r="AB12" t="s">
        <v>46</v>
      </c>
      <c r="AC12" s="2" t="s">
        <v>125</v>
      </c>
      <c r="AD12" t="s">
        <v>41</v>
      </c>
      <c r="AE12" t="s">
        <v>41</v>
      </c>
      <c r="AF12" t="s">
        <v>41</v>
      </c>
      <c r="AG12" t="s">
        <v>41</v>
      </c>
      <c r="AH12" t="s">
        <v>41</v>
      </c>
      <c r="AI12" s="2" t="s">
        <v>41</v>
      </c>
    </row>
    <row r="13" spans="1:35" ht="165" x14ac:dyDescent="0.25">
      <c r="A13" s="8" t="s">
        <v>129</v>
      </c>
      <c r="B13" s="6" t="s">
        <v>126</v>
      </c>
      <c r="C13" s="7">
        <v>46294</v>
      </c>
      <c r="D13" s="9" t="str">
        <f>HYPERLINK("https://www.epingalert.org/en/Search?viewData= G/TBT/N/UKR/413"," G/TBT/N/UKR/413")</f>
        <v xml:space="preserve"> G/TBT/N/UKR/413</v>
      </c>
      <c r="E13" s="8" t="s">
        <v>127</v>
      </c>
      <c r="F13" s="8" t="s">
        <v>128</v>
      </c>
      <c r="H13" s="8" t="s">
        <v>130</v>
      </c>
      <c r="I13" s="8" t="s">
        <v>131</v>
      </c>
      <c r="J13" s="8" t="s">
        <v>132</v>
      </c>
      <c r="K13" s="8" t="s">
        <v>41</v>
      </c>
      <c r="L13" s="8" t="s">
        <v>42</v>
      </c>
      <c r="M13" s="6"/>
      <c r="N13" s="7">
        <v>46339</v>
      </c>
      <c r="O13" s="7" t="s">
        <v>76</v>
      </c>
      <c r="P13" s="7" t="s">
        <v>133</v>
      </c>
      <c r="Q13" s="6" t="s">
        <v>43</v>
      </c>
      <c r="R13" s="8" t="s">
        <v>134</v>
      </c>
      <c r="S13" t="str">
        <f>HYPERLINK("https://docs.wto.org/imrd/directdoc.asp?DDFDocuments/t/G/TBTN26/UKR413.docx", "https://docs.wto.org/imrd/directdoc.asp?DDFDocuments/t/G/TBTN26/UKR413.docx")</f>
        <v>https://docs.wto.org/imrd/directdoc.asp?DDFDocuments/t/G/TBTN26/UKR413.docx</v>
      </c>
      <c r="U13" t="str">
        <f>HYPERLINK("https://docs.wto.org/imrd/directdoc.asp?DDFDocuments/v/G/TBTN26/UKR413.docx", "https://docs.wto.org/imrd/directdoc.asp?DDFDocuments/v/G/TBTN26/UKR413.docx")</f>
        <v>https://docs.wto.org/imrd/directdoc.asp?DDFDocuments/v/G/TBTN26/UKR413.docx</v>
      </c>
      <c r="V13" t="s">
        <v>45</v>
      </c>
      <c r="W13" t="s">
        <v>46</v>
      </c>
      <c r="X13" t="s">
        <v>45</v>
      </c>
      <c r="Y13" t="s">
        <v>46</v>
      </c>
      <c r="Z13" t="s">
        <v>46</v>
      </c>
      <c r="AA13" t="s">
        <v>46</v>
      </c>
      <c r="AB13" t="s">
        <v>46</v>
      </c>
      <c r="AC13" s="2" t="s">
        <v>135</v>
      </c>
      <c r="AD13" t="s">
        <v>41</v>
      </c>
      <c r="AE13" t="s">
        <v>41</v>
      </c>
      <c r="AF13" t="s">
        <v>41</v>
      </c>
      <c r="AG13" t="s">
        <v>41</v>
      </c>
      <c r="AH13" t="s">
        <v>41</v>
      </c>
      <c r="AI13" s="2" t="s">
        <v>41</v>
      </c>
    </row>
    <row r="14" spans="1:35" ht="195" x14ac:dyDescent="0.25">
      <c r="A14" s="8" t="s">
        <v>139</v>
      </c>
      <c r="B14" s="6" t="s">
        <v>136</v>
      </c>
      <c r="C14" s="7">
        <v>46294</v>
      </c>
      <c r="D14" s="9" t="str">
        <f>HYPERLINK("https://www.epingalert.org/en/Search?viewData= G/TBT/N/VNM/450"," G/TBT/N/VNM/450")</f>
        <v xml:space="preserve"> G/TBT/N/VNM/450</v>
      </c>
      <c r="E14" s="8" t="s">
        <v>137</v>
      </c>
      <c r="F14" s="8" t="s">
        <v>138</v>
      </c>
      <c r="H14" s="8" t="s">
        <v>41</v>
      </c>
      <c r="I14" s="8" t="s">
        <v>140</v>
      </c>
      <c r="J14" s="8" t="s">
        <v>141</v>
      </c>
      <c r="K14" s="8" t="s">
        <v>142</v>
      </c>
      <c r="L14" s="8" t="s">
        <v>41</v>
      </c>
      <c r="M14" s="6"/>
      <c r="N14" s="7">
        <v>46354</v>
      </c>
      <c r="O14" s="7" t="s">
        <v>143</v>
      </c>
      <c r="P14" s="7" t="s">
        <v>144</v>
      </c>
      <c r="Q14" s="6" t="s">
        <v>43</v>
      </c>
      <c r="R14" s="8" t="s">
        <v>145</v>
      </c>
      <c r="S14" t="str">
        <f>HYPERLINK("https://docs.wto.org/imrd/directdoc.asp?DDFDocuments/t/G/TBTN26/VNM450.docx", "https://docs.wto.org/imrd/directdoc.asp?DDFDocuments/t/G/TBTN26/VNM450.docx")</f>
        <v>https://docs.wto.org/imrd/directdoc.asp?DDFDocuments/t/G/TBTN26/VNM450.docx</v>
      </c>
      <c r="V14" t="s">
        <v>45</v>
      </c>
      <c r="W14" t="s">
        <v>46</v>
      </c>
      <c r="X14" t="s">
        <v>45</v>
      </c>
      <c r="Y14" t="s">
        <v>46</v>
      </c>
      <c r="Z14" t="s">
        <v>46</v>
      </c>
      <c r="AA14" t="s">
        <v>46</v>
      </c>
      <c r="AB14" t="s">
        <v>46</v>
      </c>
      <c r="AC14" s="2" t="s">
        <v>41</v>
      </c>
      <c r="AD14" t="s">
        <v>41</v>
      </c>
      <c r="AE14" t="s">
        <v>41</v>
      </c>
      <c r="AF14" t="s">
        <v>41</v>
      </c>
      <c r="AG14" t="s">
        <v>41</v>
      </c>
      <c r="AH14" t="s">
        <v>41</v>
      </c>
      <c r="AI14" s="2" t="s">
        <v>41</v>
      </c>
    </row>
    <row r="15" spans="1:35" ht="90" x14ac:dyDescent="0.25">
      <c r="A15" s="8" t="s">
        <v>149</v>
      </c>
      <c r="B15" s="6" t="s">
        <v>146</v>
      </c>
      <c r="C15" s="7">
        <v>46293</v>
      </c>
      <c r="D15" s="9" t="str">
        <f>HYPERLINK("https://www.epingalert.org/en/Search?viewData= G/TBT/N/TZA/1661"," G/TBT/N/TZA/1661")</f>
        <v xml:space="preserve"> G/TBT/N/TZA/1661</v>
      </c>
      <c r="E15" s="8" t="s">
        <v>147</v>
      </c>
      <c r="F15" s="8" t="s">
        <v>148</v>
      </c>
      <c r="H15" s="8" t="s">
        <v>150</v>
      </c>
      <c r="I15" s="8" t="s">
        <v>151</v>
      </c>
      <c r="J15" s="8" t="s">
        <v>152</v>
      </c>
      <c r="K15" s="8" t="s">
        <v>41</v>
      </c>
      <c r="L15" s="8" t="s">
        <v>41</v>
      </c>
      <c r="M15" s="6"/>
      <c r="N15" s="7">
        <v>46353</v>
      </c>
      <c r="O15" s="7" t="s">
        <v>76</v>
      </c>
      <c r="P15" s="7" t="s">
        <v>76</v>
      </c>
      <c r="Q15" s="6" t="s">
        <v>43</v>
      </c>
      <c r="R15" s="8" t="s">
        <v>153</v>
      </c>
      <c r="S15" t="str">
        <f>HYPERLINK("https://docs.wto.org/imrd/directdoc.asp?DDFDocuments/t/G/TBTN26/TZA1661.docx", "https://docs.wto.org/imrd/directdoc.asp?DDFDocuments/t/G/TBTN26/TZA1661.docx")</f>
        <v>https://docs.wto.org/imrd/directdoc.asp?DDFDocuments/t/G/TBTN26/TZA1661.docx</v>
      </c>
      <c r="T15" t="str">
        <f>HYPERLINK("https://docs.wto.org/imrd/directdoc.asp?DDFDocuments/u/G/TBTN26/TZA1661.docx", "https://docs.wto.org/imrd/directdoc.asp?DDFDocuments/u/G/TBTN26/TZA1661.docx")</f>
        <v>https://docs.wto.org/imrd/directdoc.asp?DDFDocuments/u/G/TBTN26/TZA1661.docx</v>
      </c>
      <c r="U15" t="str">
        <f>HYPERLINK("https://docs.wto.org/imrd/directdoc.asp?DDFDocuments/v/G/TBTN26/TZA1661.docx", "https://docs.wto.org/imrd/directdoc.asp?DDFDocuments/v/G/TBTN26/TZA1661.docx")</f>
        <v>https://docs.wto.org/imrd/directdoc.asp?DDFDocuments/v/G/TBTN26/TZA1661.docx</v>
      </c>
      <c r="V15" t="s">
        <v>45</v>
      </c>
      <c r="W15" t="s">
        <v>46</v>
      </c>
      <c r="X15" t="s">
        <v>46</v>
      </c>
      <c r="Y15" t="s">
        <v>46</v>
      </c>
      <c r="Z15" t="s">
        <v>46</v>
      </c>
      <c r="AA15" t="s">
        <v>46</v>
      </c>
      <c r="AB15" t="s">
        <v>46</v>
      </c>
      <c r="AC15" s="2" t="s">
        <v>154</v>
      </c>
      <c r="AD15" t="s">
        <v>41</v>
      </c>
      <c r="AE15" t="s">
        <v>41</v>
      </c>
      <c r="AF15" t="s">
        <v>41</v>
      </c>
      <c r="AG15" t="s">
        <v>41</v>
      </c>
      <c r="AH15" t="s">
        <v>41</v>
      </c>
      <c r="AI15" s="2" t="s">
        <v>41</v>
      </c>
    </row>
    <row r="16" spans="1:35" ht="405" x14ac:dyDescent="0.25">
      <c r="A16" s="8" t="s">
        <v>157</v>
      </c>
      <c r="B16" s="6" t="s">
        <v>146</v>
      </c>
      <c r="C16" s="7">
        <v>46293</v>
      </c>
      <c r="D16" s="9" t="str">
        <f>HYPERLINK("https://www.epingalert.org/en/Search?viewData= G/TBT/N/TZA/1662"," G/TBT/N/TZA/1662")</f>
        <v xml:space="preserve"> G/TBT/N/TZA/1662</v>
      </c>
      <c r="E16" s="8" t="s">
        <v>155</v>
      </c>
      <c r="F16" s="8" t="s">
        <v>156</v>
      </c>
      <c r="H16" s="8" t="s">
        <v>158</v>
      </c>
      <c r="I16" s="8" t="s">
        <v>159</v>
      </c>
      <c r="J16" s="8" t="s">
        <v>160</v>
      </c>
      <c r="K16" s="8" t="s">
        <v>41</v>
      </c>
      <c r="L16" s="8" t="s">
        <v>42</v>
      </c>
      <c r="M16" s="6"/>
      <c r="N16" s="7">
        <v>46353</v>
      </c>
      <c r="O16" s="7" t="s">
        <v>76</v>
      </c>
      <c r="P16" s="7" t="s">
        <v>76</v>
      </c>
      <c r="Q16" s="6" t="s">
        <v>43</v>
      </c>
      <c r="R16" s="8" t="s">
        <v>161</v>
      </c>
      <c r="S16" t="str">
        <f>HYPERLINK("https://docs.wto.org/imrd/directdoc.asp?DDFDocuments/t/G/TBTN26/TZA1662.docx", "https://docs.wto.org/imrd/directdoc.asp?DDFDocuments/t/G/TBTN26/TZA1662.docx")</f>
        <v>https://docs.wto.org/imrd/directdoc.asp?DDFDocuments/t/G/TBTN26/TZA1662.docx</v>
      </c>
      <c r="T16" t="str">
        <f>HYPERLINK("https://docs.wto.org/imrd/directdoc.asp?DDFDocuments/u/G/TBTN26/TZA1662.docx", "https://docs.wto.org/imrd/directdoc.asp?DDFDocuments/u/G/TBTN26/TZA1662.docx")</f>
        <v>https://docs.wto.org/imrd/directdoc.asp?DDFDocuments/u/G/TBTN26/TZA1662.docx</v>
      </c>
      <c r="U16" t="str">
        <f>HYPERLINK("https://docs.wto.org/imrd/directdoc.asp?DDFDocuments/v/G/TBTN26/TZA1662.docx", "https://docs.wto.org/imrd/directdoc.asp?DDFDocuments/v/G/TBTN26/TZA1662.docx")</f>
        <v>https://docs.wto.org/imrd/directdoc.asp?DDFDocuments/v/G/TBTN26/TZA1662.docx</v>
      </c>
      <c r="V16" t="s">
        <v>45</v>
      </c>
      <c r="W16" t="s">
        <v>46</v>
      </c>
      <c r="X16" t="s">
        <v>45</v>
      </c>
      <c r="Y16" t="s">
        <v>46</v>
      </c>
      <c r="Z16" t="s">
        <v>46</v>
      </c>
      <c r="AA16" t="s">
        <v>46</v>
      </c>
      <c r="AB16" t="s">
        <v>46</v>
      </c>
      <c r="AC16" s="2" t="s">
        <v>162</v>
      </c>
      <c r="AD16" t="s">
        <v>41</v>
      </c>
      <c r="AE16" t="s">
        <v>41</v>
      </c>
      <c r="AF16" t="s">
        <v>41</v>
      </c>
      <c r="AG16" t="s">
        <v>41</v>
      </c>
      <c r="AH16" t="s">
        <v>41</v>
      </c>
      <c r="AI16" s="2" t="s">
        <v>41</v>
      </c>
    </row>
    <row r="17" spans="1:35" ht="120" x14ac:dyDescent="0.25">
      <c r="A17" s="8" t="s">
        <v>166</v>
      </c>
      <c r="B17" s="6" t="s">
        <v>163</v>
      </c>
      <c r="C17" s="7">
        <v>46290</v>
      </c>
      <c r="D17" s="9" t="str">
        <f>HYPERLINK("https://www.epingalert.org/en/Search?viewData= G/TBT/N/CHL/806"," G/TBT/N/CHL/806")</f>
        <v xml:space="preserve"> G/TBT/N/CHL/806</v>
      </c>
      <c r="E17" s="8" t="s">
        <v>164</v>
      </c>
      <c r="F17" s="8" t="s">
        <v>165</v>
      </c>
      <c r="H17" s="8" t="s">
        <v>167</v>
      </c>
      <c r="I17" s="8" t="s">
        <v>168</v>
      </c>
      <c r="J17" s="8" t="s">
        <v>75</v>
      </c>
      <c r="K17" s="8" t="s">
        <v>41</v>
      </c>
      <c r="L17" s="8" t="s">
        <v>41</v>
      </c>
      <c r="M17" s="6"/>
      <c r="N17" s="7">
        <v>46350</v>
      </c>
      <c r="O17" s="7" t="s">
        <v>169</v>
      </c>
      <c r="P17" s="7" t="s">
        <v>169</v>
      </c>
      <c r="Q17" s="6" t="s">
        <v>43</v>
      </c>
      <c r="R17" s="8" t="s">
        <v>170</v>
      </c>
      <c r="S17" t="str">
        <f>HYPERLINK("https://docs.wto.org/imrd/directdoc.asp?DDFDocuments/t/G/TBTN26/CHL806.docx", "https://docs.wto.org/imrd/directdoc.asp?DDFDocuments/t/G/TBTN26/CHL806.docx")</f>
        <v>https://docs.wto.org/imrd/directdoc.asp?DDFDocuments/t/G/TBTN26/CHL806.docx</v>
      </c>
      <c r="T17" t="str">
        <f>HYPERLINK("https://docs.wto.org/imrd/directdoc.asp?DDFDocuments/u/G/TBTN26/CHL806.docx", "https://docs.wto.org/imrd/directdoc.asp?DDFDocuments/u/G/TBTN26/CHL806.docx")</f>
        <v>https://docs.wto.org/imrd/directdoc.asp?DDFDocuments/u/G/TBTN26/CHL806.docx</v>
      </c>
      <c r="U17" t="str">
        <f>HYPERLINK("https://docs.wto.org/imrd/directdoc.asp?DDFDocuments/v/G/TBTN26/CHL806.docx", "https://docs.wto.org/imrd/directdoc.asp?DDFDocuments/v/G/TBTN26/CHL806.docx")</f>
        <v>https://docs.wto.org/imrd/directdoc.asp?DDFDocuments/v/G/TBTN26/CHL806.docx</v>
      </c>
      <c r="V17" t="s">
        <v>46</v>
      </c>
      <c r="W17" t="s">
        <v>46</v>
      </c>
      <c r="X17" t="s">
        <v>45</v>
      </c>
      <c r="Y17" t="s">
        <v>46</v>
      </c>
      <c r="Z17" t="s">
        <v>46</v>
      </c>
      <c r="AA17" t="s">
        <v>46</v>
      </c>
      <c r="AB17" t="s">
        <v>46</v>
      </c>
      <c r="AC17" s="2" t="s">
        <v>171</v>
      </c>
      <c r="AD17" t="s">
        <v>41</v>
      </c>
      <c r="AE17" t="s">
        <v>41</v>
      </c>
      <c r="AF17" t="s">
        <v>41</v>
      </c>
      <c r="AG17" t="s">
        <v>41</v>
      </c>
      <c r="AH17" t="s">
        <v>41</v>
      </c>
      <c r="AI17" s="2" t="s">
        <v>41</v>
      </c>
    </row>
    <row r="18" spans="1:35" ht="270" x14ac:dyDescent="0.25">
      <c r="A18" s="8" t="s">
        <v>175</v>
      </c>
      <c r="B18" s="6" t="s">
        <v>172</v>
      </c>
      <c r="C18" s="7">
        <v>46290</v>
      </c>
      <c r="D18" s="9" t="str">
        <f>HYPERLINK("https://www.epingalert.org/en/Search?viewData= G/TBT/N/MEX/584"," G/TBT/N/MEX/584")</f>
        <v xml:space="preserve"> G/TBT/N/MEX/584</v>
      </c>
      <c r="E18" s="8" t="s">
        <v>173</v>
      </c>
      <c r="F18" s="8" t="s">
        <v>174</v>
      </c>
      <c r="H18" s="8" t="s">
        <v>41</v>
      </c>
      <c r="I18" s="8" t="s">
        <v>176</v>
      </c>
      <c r="J18" s="8" t="s">
        <v>95</v>
      </c>
      <c r="K18" s="8" t="s">
        <v>177</v>
      </c>
      <c r="L18" s="8" t="s">
        <v>41</v>
      </c>
      <c r="M18" s="6"/>
      <c r="N18" s="7">
        <v>46350</v>
      </c>
      <c r="O18" s="7" t="s">
        <v>76</v>
      </c>
      <c r="P18" s="7" t="s">
        <v>76</v>
      </c>
      <c r="Q18" s="6" t="s">
        <v>43</v>
      </c>
      <c r="R18" s="8" t="s">
        <v>178</v>
      </c>
      <c r="S18" t="str">
        <f>HYPERLINK("https://docs.wto.org/imrd/directdoc.asp?DDFDocuments/t/G/TBTN26/MEX584.docx", "https://docs.wto.org/imrd/directdoc.asp?DDFDocuments/t/G/TBTN26/MEX584.docx")</f>
        <v>https://docs.wto.org/imrd/directdoc.asp?DDFDocuments/t/G/TBTN26/MEX584.docx</v>
      </c>
      <c r="T18" t="str">
        <f>HYPERLINK("https://docs.wto.org/imrd/directdoc.asp?DDFDocuments/u/G/TBTN26/MEX584.docx", "https://docs.wto.org/imrd/directdoc.asp?DDFDocuments/u/G/TBTN26/MEX584.docx")</f>
        <v>https://docs.wto.org/imrd/directdoc.asp?DDFDocuments/u/G/TBTN26/MEX584.docx</v>
      </c>
      <c r="U18" t="str">
        <f>HYPERLINK("https://docs.wto.org/imrd/directdoc.asp?DDFDocuments/v/G/TBTN26/MEX584.docx", "https://docs.wto.org/imrd/directdoc.asp?DDFDocuments/v/G/TBTN26/MEX584.docx")</f>
        <v>https://docs.wto.org/imrd/directdoc.asp?DDFDocuments/v/G/TBTN26/MEX584.docx</v>
      </c>
      <c r="V18" t="s">
        <v>45</v>
      </c>
      <c r="W18" t="s">
        <v>46</v>
      </c>
      <c r="X18" t="s">
        <v>45</v>
      </c>
      <c r="Y18" t="s">
        <v>46</v>
      </c>
      <c r="Z18" t="s">
        <v>46</v>
      </c>
      <c r="AA18" t="s">
        <v>46</v>
      </c>
      <c r="AB18" t="s">
        <v>46</v>
      </c>
      <c r="AC18" s="2" t="s">
        <v>179</v>
      </c>
      <c r="AD18" t="s">
        <v>41</v>
      </c>
      <c r="AE18" t="s">
        <v>41</v>
      </c>
      <c r="AF18" t="s">
        <v>41</v>
      </c>
      <c r="AG18" t="s">
        <v>41</v>
      </c>
      <c r="AH18" t="s">
        <v>41</v>
      </c>
      <c r="AI18" s="2" t="s">
        <v>41</v>
      </c>
    </row>
    <row r="19" spans="1:35" ht="165" x14ac:dyDescent="0.25">
      <c r="A19" s="8" t="s">
        <v>182</v>
      </c>
      <c r="B19" s="6" t="s">
        <v>126</v>
      </c>
      <c r="C19" s="7">
        <v>46290</v>
      </c>
      <c r="D19" s="9" t="str">
        <f>HYPERLINK("https://www.epingalert.org/en/Search?viewData= G/TBT/N/UKR/412"," G/TBT/N/UKR/412")</f>
        <v xml:space="preserve"> G/TBT/N/UKR/412</v>
      </c>
      <c r="E19" s="8" t="s">
        <v>180</v>
      </c>
      <c r="F19" s="8" t="s">
        <v>181</v>
      </c>
      <c r="H19" s="8" t="s">
        <v>41</v>
      </c>
      <c r="I19" s="8" t="s">
        <v>183</v>
      </c>
      <c r="J19" s="8" t="s">
        <v>184</v>
      </c>
      <c r="K19" s="8" t="s">
        <v>41</v>
      </c>
      <c r="L19" s="8" t="s">
        <v>185</v>
      </c>
      <c r="M19" s="6"/>
      <c r="N19" s="7">
        <v>46320</v>
      </c>
      <c r="O19" s="7" t="s">
        <v>76</v>
      </c>
      <c r="P19" s="7" t="s">
        <v>186</v>
      </c>
      <c r="Q19" s="6" t="s">
        <v>43</v>
      </c>
      <c r="R19" s="8" t="s">
        <v>187</v>
      </c>
      <c r="S19" t="str">
        <f>HYPERLINK("https://docs.wto.org/imrd/directdoc.asp?DDFDocuments/t/G/TBTN26/UKR412.docx", "https://docs.wto.org/imrd/directdoc.asp?DDFDocuments/t/G/TBTN26/UKR412.docx")</f>
        <v>https://docs.wto.org/imrd/directdoc.asp?DDFDocuments/t/G/TBTN26/UKR412.docx</v>
      </c>
      <c r="T19" t="str">
        <f>HYPERLINK("https://docs.wto.org/imrd/directdoc.asp?DDFDocuments/u/G/TBTN26/UKR412.docx", "https://docs.wto.org/imrd/directdoc.asp?DDFDocuments/u/G/TBTN26/UKR412.docx")</f>
        <v>https://docs.wto.org/imrd/directdoc.asp?DDFDocuments/u/G/TBTN26/UKR412.docx</v>
      </c>
      <c r="U19" t="str">
        <f>HYPERLINK("https://docs.wto.org/imrd/directdoc.asp?DDFDocuments/v/G/TBTN26/UKR412.docx", "https://docs.wto.org/imrd/directdoc.asp?DDFDocuments/v/G/TBTN26/UKR412.docx")</f>
        <v>https://docs.wto.org/imrd/directdoc.asp?DDFDocuments/v/G/TBTN26/UKR412.docx</v>
      </c>
      <c r="V19" t="s">
        <v>45</v>
      </c>
      <c r="W19" t="s">
        <v>46</v>
      </c>
      <c r="X19" t="s">
        <v>45</v>
      </c>
      <c r="Y19" t="s">
        <v>46</v>
      </c>
      <c r="Z19" t="s">
        <v>46</v>
      </c>
      <c r="AA19" t="s">
        <v>46</v>
      </c>
      <c r="AB19" t="s">
        <v>46</v>
      </c>
      <c r="AC19" s="2" t="s">
        <v>188</v>
      </c>
      <c r="AD19" t="s">
        <v>41</v>
      </c>
      <c r="AE19" t="s">
        <v>41</v>
      </c>
      <c r="AF19" t="s">
        <v>41</v>
      </c>
      <c r="AG19" t="s">
        <v>41</v>
      </c>
      <c r="AH19" t="s">
        <v>41</v>
      </c>
      <c r="AI19" s="2" t="s">
        <v>41</v>
      </c>
    </row>
    <row r="20" spans="1:35" ht="255" x14ac:dyDescent="0.25">
      <c r="A20" s="8" t="s">
        <v>191</v>
      </c>
      <c r="B20" s="6" t="s">
        <v>136</v>
      </c>
      <c r="C20" s="7">
        <v>46290</v>
      </c>
      <c r="D20" s="9" t="str">
        <f>HYPERLINK("https://www.epingalert.org/en/Search?viewData= G/TBT/N/VNM/449"," G/TBT/N/VNM/449")</f>
        <v xml:space="preserve"> G/TBT/N/VNM/449</v>
      </c>
      <c r="E20" s="8" t="s">
        <v>189</v>
      </c>
      <c r="F20" s="8" t="s">
        <v>190</v>
      </c>
      <c r="H20" s="8" t="s">
        <v>192</v>
      </c>
      <c r="I20" s="8" t="s">
        <v>193</v>
      </c>
      <c r="J20" s="8" t="s">
        <v>194</v>
      </c>
      <c r="K20" s="8" t="s">
        <v>41</v>
      </c>
      <c r="L20" s="8" t="s">
        <v>41</v>
      </c>
      <c r="M20" s="6"/>
      <c r="N20" s="7">
        <v>46320</v>
      </c>
      <c r="O20" s="7" t="s">
        <v>195</v>
      </c>
      <c r="P20" s="7">
        <v>46388</v>
      </c>
      <c r="Q20" s="6" t="s">
        <v>43</v>
      </c>
      <c r="R20" s="8" t="s">
        <v>196</v>
      </c>
      <c r="S20" t="str">
        <f>HYPERLINK("https://docs.wto.org/imrd/directdoc.asp?DDFDocuments/t/G/TBTN26/VNM449.docx", "https://docs.wto.org/imrd/directdoc.asp?DDFDocuments/t/G/TBTN26/VNM449.docx")</f>
        <v>https://docs.wto.org/imrd/directdoc.asp?DDFDocuments/t/G/TBTN26/VNM449.docx</v>
      </c>
      <c r="T20" t="str">
        <f>HYPERLINK("https://docs.wto.org/imrd/directdoc.asp?DDFDocuments/u/G/TBTN26/VNM449.docx", "https://docs.wto.org/imrd/directdoc.asp?DDFDocuments/u/G/TBTN26/VNM449.docx")</f>
        <v>https://docs.wto.org/imrd/directdoc.asp?DDFDocuments/u/G/TBTN26/VNM449.docx</v>
      </c>
      <c r="U20" t="str">
        <f>HYPERLINK("https://docs.wto.org/imrd/directdoc.asp?DDFDocuments/v/G/TBTN26/VNM449.docx", "https://docs.wto.org/imrd/directdoc.asp?DDFDocuments/v/G/TBTN26/VNM449.docx")</f>
        <v>https://docs.wto.org/imrd/directdoc.asp?DDFDocuments/v/G/TBTN26/VNM449.docx</v>
      </c>
      <c r="V20" t="s">
        <v>45</v>
      </c>
      <c r="W20" t="s">
        <v>46</v>
      </c>
      <c r="X20" t="s">
        <v>45</v>
      </c>
      <c r="Y20" t="s">
        <v>46</v>
      </c>
      <c r="Z20" t="s">
        <v>46</v>
      </c>
      <c r="AA20" t="s">
        <v>46</v>
      </c>
      <c r="AB20" t="s">
        <v>46</v>
      </c>
      <c r="AC20" s="2" t="s">
        <v>197</v>
      </c>
      <c r="AD20" t="s">
        <v>41</v>
      </c>
      <c r="AE20" t="s">
        <v>41</v>
      </c>
      <c r="AF20" t="s">
        <v>41</v>
      </c>
      <c r="AG20" t="s">
        <v>41</v>
      </c>
      <c r="AH20" t="s">
        <v>41</v>
      </c>
      <c r="AI20" s="2" t="s">
        <v>41</v>
      </c>
    </row>
    <row r="21" spans="1:35" ht="45" x14ac:dyDescent="0.25">
      <c r="A21" s="8" t="s">
        <v>50</v>
      </c>
      <c r="B21" s="6" t="s">
        <v>47</v>
      </c>
      <c r="C21" s="7">
        <v>46289</v>
      </c>
      <c r="D21" s="9" t="str">
        <f>HYPERLINK("https://www.epingalert.org/en/Search?viewData= G/TBT/N/EU/1237"," G/TBT/N/EU/1237")</f>
        <v xml:space="preserve"> G/TBT/N/EU/1237</v>
      </c>
      <c r="E21" s="8" t="s">
        <v>198</v>
      </c>
      <c r="F21" s="8" t="s">
        <v>199</v>
      </c>
      <c r="H21" s="8" t="s">
        <v>41</v>
      </c>
      <c r="I21" s="8" t="s">
        <v>51</v>
      </c>
      <c r="J21" s="8" t="s">
        <v>52</v>
      </c>
      <c r="K21" s="8" t="s">
        <v>53</v>
      </c>
      <c r="L21" s="8" t="s">
        <v>41</v>
      </c>
      <c r="M21" s="6"/>
      <c r="N21" s="7">
        <v>46349</v>
      </c>
      <c r="O21" s="7" t="s">
        <v>54</v>
      </c>
      <c r="P21" s="7" t="s">
        <v>55</v>
      </c>
      <c r="Q21" s="6" t="s">
        <v>43</v>
      </c>
      <c r="R21" s="8" t="s">
        <v>200</v>
      </c>
      <c r="S21" t="str">
        <f>HYPERLINK("https://docs.wto.org/imrd/directdoc.asp?DDFDocuments/t/G/TBTN26/EU1237.docx", "https://docs.wto.org/imrd/directdoc.asp?DDFDocuments/t/G/TBTN26/EU1237.docx")</f>
        <v>https://docs.wto.org/imrd/directdoc.asp?DDFDocuments/t/G/TBTN26/EU1237.docx</v>
      </c>
      <c r="T21" t="str">
        <f>HYPERLINK("https://docs.wto.org/imrd/directdoc.asp?DDFDocuments/u/G/TBTN26/EU1237.docx", "https://docs.wto.org/imrd/directdoc.asp?DDFDocuments/u/G/TBTN26/EU1237.docx")</f>
        <v>https://docs.wto.org/imrd/directdoc.asp?DDFDocuments/u/G/TBTN26/EU1237.docx</v>
      </c>
      <c r="U21" t="str">
        <f>HYPERLINK("https://docs.wto.org/imrd/directdoc.asp?DDFDocuments/v/G/TBTN26/EU1237.docx", "https://docs.wto.org/imrd/directdoc.asp?DDFDocuments/v/G/TBTN26/EU1237.docx")</f>
        <v>https://docs.wto.org/imrd/directdoc.asp?DDFDocuments/v/G/TBTN26/EU1237.docx</v>
      </c>
      <c r="V21" t="s">
        <v>45</v>
      </c>
      <c r="W21" t="s">
        <v>46</v>
      </c>
      <c r="X21" t="s">
        <v>46</v>
      </c>
      <c r="Y21" t="s">
        <v>46</v>
      </c>
      <c r="Z21" t="s">
        <v>46</v>
      </c>
      <c r="AA21" t="s">
        <v>46</v>
      </c>
      <c r="AB21" t="s">
        <v>46</v>
      </c>
      <c r="AC21" s="2" t="s">
        <v>57</v>
      </c>
      <c r="AD21" t="s">
        <v>41</v>
      </c>
      <c r="AE21" t="s">
        <v>41</v>
      </c>
      <c r="AF21" t="s">
        <v>41</v>
      </c>
      <c r="AG21" t="s">
        <v>41</v>
      </c>
      <c r="AH21" t="s">
        <v>41</v>
      </c>
      <c r="AI21" s="2" t="s">
        <v>41</v>
      </c>
    </row>
    <row r="22" spans="1:35" ht="60" x14ac:dyDescent="0.25">
      <c r="A22" s="8" t="s">
        <v>204</v>
      </c>
      <c r="B22" s="6" t="s">
        <v>201</v>
      </c>
      <c r="C22" s="7">
        <v>46289</v>
      </c>
      <c r="D22" s="9" t="str">
        <f>HYPERLINK("https://www.epingalert.org/en/Search?viewData= G/TBT/N/FIN/92"," G/TBT/N/FIN/92")</f>
        <v xml:space="preserve"> G/TBT/N/FIN/92</v>
      </c>
      <c r="E22" s="8" t="s">
        <v>202</v>
      </c>
      <c r="F22" s="8" t="s">
        <v>203</v>
      </c>
      <c r="H22" s="8" t="s">
        <v>41</v>
      </c>
      <c r="I22" s="8" t="s">
        <v>205</v>
      </c>
      <c r="J22" s="8" t="s">
        <v>206</v>
      </c>
      <c r="K22" s="8" t="s">
        <v>207</v>
      </c>
      <c r="L22" s="8" t="s">
        <v>41</v>
      </c>
      <c r="M22" s="6"/>
      <c r="N22" s="7">
        <v>46349</v>
      </c>
      <c r="O22" s="7" t="s">
        <v>208</v>
      </c>
      <c r="P22" s="7" t="s">
        <v>209</v>
      </c>
      <c r="Q22" s="6" t="s">
        <v>43</v>
      </c>
      <c r="R22" s="8" t="s">
        <v>210</v>
      </c>
      <c r="S22" t="str">
        <f>HYPERLINK("https://docs.wto.org/imrd/directdoc.asp?DDFDocuments/t/G/TBTN26/FIN92.docx", "https://docs.wto.org/imrd/directdoc.asp?DDFDocuments/t/G/TBTN26/FIN92.docx")</f>
        <v>https://docs.wto.org/imrd/directdoc.asp?DDFDocuments/t/G/TBTN26/FIN92.docx</v>
      </c>
      <c r="V22" t="s">
        <v>45</v>
      </c>
      <c r="W22" t="s">
        <v>46</v>
      </c>
      <c r="X22" t="s">
        <v>46</v>
      </c>
      <c r="Y22" t="s">
        <v>46</v>
      </c>
      <c r="Z22" t="s">
        <v>46</v>
      </c>
      <c r="AA22" t="s">
        <v>46</v>
      </c>
      <c r="AB22" t="s">
        <v>46</v>
      </c>
      <c r="AC22" s="2" t="s">
        <v>211</v>
      </c>
      <c r="AD22" t="s">
        <v>41</v>
      </c>
      <c r="AE22" t="s">
        <v>41</v>
      </c>
      <c r="AF22" t="s">
        <v>41</v>
      </c>
      <c r="AG22" t="s">
        <v>41</v>
      </c>
      <c r="AH22" t="s">
        <v>41</v>
      </c>
      <c r="AI22" s="2" t="s">
        <v>41</v>
      </c>
    </row>
    <row r="23" spans="1:35" ht="120" x14ac:dyDescent="0.25">
      <c r="A23" s="8" t="s">
        <v>215</v>
      </c>
      <c r="B23" s="6" t="s">
        <v>212</v>
      </c>
      <c r="C23" s="7">
        <v>46289</v>
      </c>
      <c r="D23" s="9" t="str">
        <f>HYPERLINK("https://www.epingalert.org/en/Search?viewData= G/TBT/N/IDN/197"," G/TBT/N/IDN/197")</f>
        <v xml:space="preserve"> G/TBT/N/IDN/197</v>
      </c>
      <c r="E23" s="8" t="s">
        <v>213</v>
      </c>
      <c r="F23" s="8" t="s">
        <v>214</v>
      </c>
      <c r="H23" s="8" t="s">
        <v>41</v>
      </c>
      <c r="I23" s="8" t="s">
        <v>216</v>
      </c>
      <c r="J23" s="8" t="s">
        <v>112</v>
      </c>
      <c r="K23" s="8" t="s">
        <v>41</v>
      </c>
      <c r="L23" s="8" t="s">
        <v>42</v>
      </c>
      <c r="M23" s="6"/>
      <c r="N23" s="7">
        <v>46349</v>
      </c>
      <c r="O23" s="7" t="s">
        <v>76</v>
      </c>
      <c r="P23" s="7" t="s">
        <v>76</v>
      </c>
      <c r="Q23" s="6" t="s">
        <v>43</v>
      </c>
      <c r="R23" s="8" t="s">
        <v>217</v>
      </c>
      <c r="S23" t="str">
        <f>HYPERLINK("https://docs.wto.org/imrd/directdoc.asp?DDFDocuments/t/G/TBTN26/IDN197.docx", "https://docs.wto.org/imrd/directdoc.asp?DDFDocuments/t/G/TBTN26/IDN197.docx")</f>
        <v>https://docs.wto.org/imrd/directdoc.asp?DDFDocuments/t/G/TBTN26/IDN197.docx</v>
      </c>
      <c r="T23" t="str">
        <f>HYPERLINK("https://docs.wto.org/imrd/directdoc.asp?DDFDocuments/u/G/TBTN26/IDN197.docx", "https://docs.wto.org/imrd/directdoc.asp?DDFDocuments/u/G/TBTN26/IDN197.docx")</f>
        <v>https://docs.wto.org/imrd/directdoc.asp?DDFDocuments/u/G/TBTN26/IDN197.docx</v>
      </c>
      <c r="U23" t="str">
        <f>HYPERLINK("https://docs.wto.org/imrd/directdoc.asp?DDFDocuments/v/G/TBTN26/IDN197.docx", "https://docs.wto.org/imrd/directdoc.asp?DDFDocuments/v/G/TBTN26/IDN197.docx")</f>
        <v>https://docs.wto.org/imrd/directdoc.asp?DDFDocuments/v/G/TBTN26/IDN197.docx</v>
      </c>
      <c r="V23" t="s">
        <v>45</v>
      </c>
      <c r="W23" t="s">
        <v>46</v>
      </c>
      <c r="X23" t="s">
        <v>46</v>
      </c>
      <c r="Y23" t="s">
        <v>46</v>
      </c>
      <c r="Z23" t="s">
        <v>46</v>
      </c>
      <c r="AA23" t="s">
        <v>46</v>
      </c>
      <c r="AB23" t="s">
        <v>46</v>
      </c>
      <c r="AC23" s="2" t="s">
        <v>218</v>
      </c>
      <c r="AD23" t="s">
        <v>41</v>
      </c>
      <c r="AE23" t="s">
        <v>41</v>
      </c>
      <c r="AF23" t="s">
        <v>41</v>
      </c>
      <c r="AG23" t="s">
        <v>41</v>
      </c>
      <c r="AH23" t="s">
        <v>41</v>
      </c>
      <c r="AI23" s="2" t="s">
        <v>41</v>
      </c>
    </row>
    <row r="24" spans="1:35" ht="315" x14ac:dyDescent="0.25">
      <c r="A24" s="8" t="s">
        <v>222</v>
      </c>
      <c r="B24" s="6" t="s">
        <v>219</v>
      </c>
      <c r="C24" s="7">
        <v>46289</v>
      </c>
      <c r="D24" s="9" t="str">
        <f>HYPERLINK("https://www.epingalert.org/en/Search?viewData= G/TBT/N/KEN/2117"," G/TBT/N/KEN/2117")</f>
        <v xml:space="preserve"> G/TBT/N/KEN/2117</v>
      </c>
      <c r="E24" s="8" t="s">
        <v>220</v>
      </c>
      <c r="F24" s="8" t="s">
        <v>221</v>
      </c>
      <c r="H24" s="8" t="s">
        <v>223</v>
      </c>
      <c r="I24" s="8" t="s">
        <v>224</v>
      </c>
      <c r="J24" s="8" t="s">
        <v>225</v>
      </c>
      <c r="K24" s="8" t="s">
        <v>41</v>
      </c>
      <c r="L24" s="8" t="s">
        <v>41</v>
      </c>
      <c r="M24" s="6"/>
      <c r="N24" s="7">
        <v>46349</v>
      </c>
      <c r="O24" s="7" t="s">
        <v>226</v>
      </c>
      <c r="P24" s="7" t="s">
        <v>76</v>
      </c>
      <c r="Q24" s="6" t="s">
        <v>43</v>
      </c>
      <c r="R24" s="8" t="s">
        <v>227</v>
      </c>
      <c r="S24" t="str">
        <f>HYPERLINK("https://docs.wto.org/imrd/directdoc.asp?DDFDocuments/t/G/TBTN26/KEN2117.docx", "https://docs.wto.org/imrd/directdoc.asp?DDFDocuments/t/G/TBTN26/KEN2117.docx")</f>
        <v>https://docs.wto.org/imrd/directdoc.asp?DDFDocuments/t/G/TBTN26/KEN2117.docx</v>
      </c>
      <c r="T24" t="str">
        <f>HYPERLINK("https://docs.wto.org/imrd/directdoc.asp?DDFDocuments/u/G/TBTN26/KEN2117.docx", "https://docs.wto.org/imrd/directdoc.asp?DDFDocuments/u/G/TBTN26/KEN2117.docx")</f>
        <v>https://docs.wto.org/imrd/directdoc.asp?DDFDocuments/u/G/TBTN26/KEN2117.docx</v>
      </c>
      <c r="U24" t="str">
        <f>HYPERLINK("https://docs.wto.org/imrd/directdoc.asp?DDFDocuments/v/G/TBTN26/KEN2117.docx", "https://docs.wto.org/imrd/directdoc.asp?DDFDocuments/v/G/TBTN26/KEN2117.docx")</f>
        <v>https://docs.wto.org/imrd/directdoc.asp?DDFDocuments/v/G/TBTN26/KEN2117.docx</v>
      </c>
      <c r="V24" t="s">
        <v>45</v>
      </c>
      <c r="W24" t="s">
        <v>46</v>
      </c>
      <c r="X24" t="s">
        <v>46</v>
      </c>
      <c r="Y24" t="s">
        <v>46</v>
      </c>
      <c r="Z24" t="s">
        <v>46</v>
      </c>
      <c r="AA24" t="s">
        <v>46</v>
      </c>
      <c r="AB24" t="s">
        <v>46</v>
      </c>
      <c r="AC24" s="2" t="s">
        <v>228</v>
      </c>
      <c r="AD24" t="s">
        <v>41</v>
      </c>
      <c r="AE24" t="s">
        <v>41</v>
      </c>
      <c r="AF24" t="s">
        <v>41</v>
      </c>
      <c r="AG24" t="s">
        <v>41</v>
      </c>
      <c r="AH24" t="s">
        <v>41</v>
      </c>
      <c r="AI24" s="2" t="s">
        <v>41</v>
      </c>
    </row>
    <row r="25" spans="1:35" ht="409.5" x14ac:dyDescent="0.25">
      <c r="A25" s="8" t="s">
        <v>231</v>
      </c>
      <c r="B25" s="6" t="s">
        <v>219</v>
      </c>
      <c r="C25" s="7">
        <v>46289</v>
      </c>
      <c r="D25" s="9" t="str">
        <f>HYPERLINK("https://www.epingalert.org/en/Search?viewData= G/TBT/N/KEN/2118"," G/TBT/N/KEN/2118")</f>
        <v xml:space="preserve"> G/TBT/N/KEN/2118</v>
      </c>
      <c r="E25" s="8" t="s">
        <v>229</v>
      </c>
      <c r="F25" s="8" t="s">
        <v>230</v>
      </c>
      <c r="H25" s="8" t="s">
        <v>232</v>
      </c>
      <c r="I25" s="8" t="s">
        <v>233</v>
      </c>
      <c r="J25" s="8" t="s">
        <v>225</v>
      </c>
      <c r="K25" s="8" t="s">
        <v>41</v>
      </c>
      <c r="L25" s="8" t="s">
        <v>41</v>
      </c>
      <c r="M25" s="6"/>
      <c r="N25" s="7">
        <v>46349</v>
      </c>
      <c r="O25" s="7" t="s">
        <v>226</v>
      </c>
      <c r="P25" s="7" t="s">
        <v>76</v>
      </c>
      <c r="Q25" s="6" t="s">
        <v>43</v>
      </c>
      <c r="R25" s="8" t="s">
        <v>234</v>
      </c>
      <c r="S25" t="str">
        <f>HYPERLINK("https://docs.wto.org/imrd/directdoc.asp?DDFDocuments/t/G/TBTN26/KEN2118.docx", "https://docs.wto.org/imrd/directdoc.asp?DDFDocuments/t/G/TBTN26/KEN2118.docx")</f>
        <v>https://docs.wto.org/imrd/directdoc.asp?DDFDocuments/t/G/TBTN26/KEN2118.docx</v>
      </c>
      <c r="T25" t="str">
        <f>HYPERLINK("https://docs.wto.org/imrd/directdoc.asp?DDFDocuments/u/G/TBTN26/KEN2118.docx", "https://docs.wto.org/imrd/directdoc.asp?DDFDocuments/u/G/TBTN26/KEN2118.docx")</f>
        <v>https://docs.wto.org/imrd/directdoc.asp?DDFDocuments/u/G/TBTN26/KEN2118.docx</v>
      </c>
      <c r="U25" t="str">
        <f>HYPERLINK("https://docs.wto.org/imrd/directdoc.asp?DDFDocuments/v/G/TBTN26/KEN2118.docx", "https://docs.wto.org/imrd/directdoc.asp?DDFDocuments/v/G/TBTN26/KEN2118.docx")</f>
        <v>https://docs.wto.org/imrd/directdoc.asp?DDFDocuments/v/G/TBTN26/KEN2118.docx</v>
      </c>
      <c r="V25" t="s">
        <v>45</v>
      </c>
      <c r="W25" t="s">
        <v>46</v>
      </c>
      <c r="X25" t="s">
        <v>46</v>
      </c>
      <c r="Y25" t="s">
        <v>46</v>
      </c>
      <c r="Z25" t="s">
        <v>46</v>
      </c>
      <c r="AA25" t="s">
        <v>46</v>
      </c>
      <c r="AB25" t="s">
        <v>46</v>
      </c>
      <c r="AC25" s="2" t="s">
        <v>235</v>
      </c>
      <c r="AD25" t="s">
        <v>41</v>
      </c>
      <c r="AE25" t="s">
        <v>41</v>
      </c>
      <c r="AF25" t="s">
        <v>41</v>
      </c>
      <c r="AG25" t="s">
        <v>41</v>
      </c>
      <c r="AH25" t="s">
        <v>41</v>
      </c>
      <c r="AI25" s="2" t="s">
        <v>41</v>
      </c>
    </row>
    <row r="26" spans="1:35" ht="225" x14ac:dyDescent="0.25">
      <c r="A26" s="8" t="s">
        <v>222</v>
      </c>
      <c r="B26" s="6" t="s">
        <v>219</v>
      </c>
      <c r="C26" s="7">
        <v>46289</v>
      </c>
      <c r="D26" s="9" t="str">
        <f>HYPERLINK("https://www.epingalert.org/en/Search?viewData= G/TBT/N/KEN/2119"," G/TBT/N/KEN/2119")</f>
        <v xml:space="preserve"> G/TBT/N/KEN/2119</v>
      </c>
      <c r="E26" s="8" t="s">
        <v>236</v>
      </c>
      <c r="F26" s="8" t="s">
        <v>237</v>
      </c>
      <c r="H26" s="8" t="s">
        <v>238</v>
      </c>
      <c r="I26" s="8" t="s">
        <v>224</v>
      </c>
      <c r="J26" s="8" t="s">
        <v>225</v>
      </c>
      <c r="K26" s="8" t="s">
        <v>41</v>
      </c>
      <c r="L26" s="8" t="s">
        <v>41</v>
      </c>
      <c r="M26" s="6"/>
      <c r="N26" s="7">
        <v>46349</v>
      </c>
      <c r="O26" s="7" t="s">
        <v>226</v>
      </c>
      <c r="P26" s="7" t="s">
        <v>76</v>
      </c>
      <c r="Q26" s="6" t="s">
        <v>43</v>
      </c>
      <c r="R26" s="8" t="s">
        <v>239</v>
      </c>
      <c r="S26" t="str">
        <f>HYPERLINK("https://docs.wto.org/imrd/directdoc.asp?DDFDocuments/t/G/TBTN26/KEN2119.docx", "https://docs.wto.org/imrd/directdoc.asp?DDFDocuments/t/G/TBTN26/KEN2119.docx")</f>
        <v>https://docs.wto.org/imrd/directdoc.asp?DDFDocuments/t/G/TBTN26/KEN2119.docx</v>
      </c>
      <c r="T26" t="str">
        <f>HYPERLINK("https://docs.wto.org/imrd/directdoc.asp?DDFDocuments/u/G/TBTN26/KEN2119.docx", "https://docs.wto.org/imrd/directdoc.asp?DDFDocuments/u/G/TBTN26/KEN2119.docx")</f>
        <v>https://docs.wto.org/imrd/directdoc.asp?DDFDocuments/u/G/TBTN26/KEN2119.docx</v>
      </c>
      <c r="U26" t="str">
        <f>HYPERLINK("https://docs.wto.org/imrd/directdoc.asp?DDFDocuments/v/G/TBTN26/KEN2119.docx", "https://docs.wto.org/imrd/directdoc.asp?DDFDocuments/v/G/TBTN26/KEN2119.docx")</f>
        <v>https://docs.wto.org/imrd/directdoc.asp?DDFDocuments/v/G/TBTN26/KEN2119.docx</v>
      </c>
      <c r="V26" t="s">
        <v>45</v>
      </c>
      <c r="W26" t="s">
        <v>46</v>
      </c>
      <c r="X26" t="s">
        <v>46</v>
      </c>
      <c r="Y26" t="s">
        <v>46</v>
      </c>
      <c r="Z26" t="s">
        <v>46</v>
      </c>
      <c r="AA26" t="s">
        <v>46</v>
      </c>
      <c r="AB26" t="s">
        <v>46</v>
      </c>
      <c r="AC26" s="2" t="s">
        <v>240</v>
      </c>
      <c r="AD26" t="s">
        <v>41</v>
      </c>
      <c r="AE26" t="s">
        <v>41</v>
      </c>
      <c r="AF26" t="s">
        <v>41</v>
      </c>
      <c r="AG26" t="s">
        <v>41</v>
      </c>
      <c r="AH26" t="s">
        <v>41</v>
      </c>
      <c r="AI26" s="2" t="s">
        <v>41</v>
      </c>
    </row>
    <row r="27" spans="1:35" ht="45" x14ac:dyDescent="0.25">
      <c r="A27" s="8" t="s">
        <v>244</v>
      </c>
      <c r="B27" s="6" t="s">
        <v>241</v>
      </c>
      <c r="C27" s="7">
        <v>46289</v>
      </c>
      <c r="D27" s="9" t="str">
        <f>HYPERLINK("https://www.epingalert.org/en/Search?viewData= G/TBT/N/PHL/376"," G/TBT/N/PHL/376")</f>
        <v xml:space="preserve"> G/TBT/N/PHL/376</v>
      </c>
      <c r="E27" s="8" t="s">
        <v>242</v>
      </c>
      <c r="F27" s="8" t="s">
        <v>243</v>
      </c>
      <c r="H27" s="8" t="s">
        <v>245</v>
      </c>
      <c r="I27" s="8" t="s">
        <v>246</v>
      </c>
      <c r="J27" s="8" t="s">
        <v>194</v>
      </c>
      <c r="K27" s="8" t="s">
        <v>41</v>
      </c>
      <c r="L27" s="8" t="s">
        <v>41</v>
      </c>
      <c r="M27" s="6"/>
      <c r="N27" s="7">
        <v>46347</v>
      </c>
      <c r="O27" s="7" t="s">
        <v>247</v>
      </c>
      <c r="P27" s="7" t="s">
        <v>76</v>
      </c>
      <c r="Q27" s="6" t="s">
        <v>43</v>
      </c>
      <c r="R27" s="8" t="s">
        <v>248</v>
      </c>
      <c r="S27" t="str">
        <f>HYPERLINK("https://docs.wto.org/imrd/directdoc.asp?DDFDocuments/t/G/TBTN26/PHL376.docx", "https://docs.wto.org/imrd/directdoc.asp?DDFDocuments/t/G/TBTN26/PHL376.docx")</f>
        <v>https://docs.wto.org/imrd/directdoc.asp?DDFDocuments/t/G/TBTN26/PHL376.docx</v>
      </c>
      <c r="T27" t="str">
        <f>HYPERLINK("https://docs.wto.org/imrd/directdoc.asp?DDFDocuments/u/G/TBTN26/PHL376.docx", "https://docs.wto.org/imrd/directdoc.asp?DDFDocuments/u/G/TBTN26/PHL376.docx")</f>
        <v>https://docs.wto.org/imrd/directdoc.asp?DDFDocuments/u/G/TBTN26/PHL376.docx</v>
      </c>
      <c r="U27" t="str">
        <f>HYPERLINK("https://docs.wto.org/imrd/directdoc.asp?DDFDocuments/v/G/TBTN26/PHL376.docx", "https://docs.wto.org/imrd/directdoc.asp?DDFDocuments/v/G/TBTN26/PHL376.docx")</f>
        <v>https://docs.wto.org/imrd/directdoc.asp?DDFDocuments/v/G/TBTN26/PHL376.docx</v>
      </c>
      <c r="V27" t="s">
        <v>45</v>
      </c>
      <c r="W27" t="s">
        <v>46</v>
      </c>
      <c r="X27" t="s">
        <v>46</v>
      </c>
      <c r="Y27" t="s">
        <v>46</v>
      </c>
      <c r="Z27" t="s">
        <v>46</v>
      </c>
      <c r="AA27" t="s">
        <v>46</v>
      </c>
      <c r="AB27" t="s">
        <v>46</v>
      </c>
      <c r="AC27" s="2" t="s">
        <v>249</v>
      </c>
      <c r="AD27" t="s">
        <v>41</v>
      </c>
      <c r="AE27" t="s">
        <v>41</v>
      </c>
      <c r="AF27" t="s">
        <v>41</v>
      </c>
      <c r="AG27" t="s">
        <v>41</v>
      </c>
      <c r="AH27" t="s">
        <v>41</v>
      </c>
      <c r="AI27" s="2" t="s">
        <v>41</v>
      </c>
    </row>
    <row r="28" spans="1:35" ht="285" x14ac:dyDescent="0.25">
      <c r="A28" s="8" t="s">
        <v>252</v>
      </c>
      <c r="B28" s="6" t="s">
        <v>241</v>
      </c>
      <c r="C28" s="7">
        <v>46289</v>
      </c>
      <c r="D28" s="9" t="str">
        <f>HYPERLINK("https://www.epingalert.org/en/Search?viewData= G/TBT/N/PHL/377"," G/TBT/N/PHL/377")</f>
        <v xml:space="preserve"> G/TBT/N/PHL/377</v>
      </c>
      <c r="E28" s="8" t="s">
        <v>250</v>
      </c>
      <c r="F28" s="8" t="s">
        <v>251</v>
      </c>
      <c r="H28" s="8" t="s">
        <v>253</v>
      </c>
      <c r="I28" s="8" t="s">
        <v>254</v>
      </c>
      <c r="J28" s="8" t="s">
        <v>75</v>
      </c>
      <c r="K28" s="8" t="s">
        <v>41</v>
      </c>
      <c r="L28" s="8" t="s">
        <v>255</v>
      </c>
      <c r="M28" s="6"/>
      <c r="N28" s="7">
        <v>46349</v>
      </c>
      <c r="O28" s="7" t="s">
        <v>76</v>
      </c>
      <c r="P28" s="7" t="s">
        <v>76</v>
      </c>
      <c r="Q28" s="6" t="s">
        <v>43</v>
      </c>
      <c r="R28" s="8" t="s">
        <v>256</v>
      </c>
      <c r="S28" t="str">
        <f>HYPERLINK("https://docs.wto.org/imrd/directdoc.asp?DDFDocuments/t/G/TBTN26/PHL377.docx", "https://docs.wto.org/imrd/directdoc.asp?DDFDocuments/t/G/TBTN26/PHL377.docx")</f>
        <v>https://docs.wto.org/imrd/directdoc.asp?DDFDocuments/t/G/TBTN26/PHL377.docx</v>
      </c>
      <c r="T28" t="str">
        <f>HYPERLINK("https://docs.wto.org/imrd/directdoc.asp?DDFDocuments/u/G/TBTN26/PHL377.docx", "https://docs.wto.org/imrd/directdoc.asp?DDFDocuments/u/G/TBTN26/PHL377.docx")</f>
        <v>https://docs.wto.org/imrd/directdoc.asp?DDFDocuments/u/G/TBTN26/PHL377.docx</v>
      </c>
      <c r="U28" t="str">
        <f>HYPERLINK("https://docs.wto.org/imrd/directdoc.asp?DDFDocuments/v/G/TBTN26/PHL377.docx", "https://docs.wto.org/imrd/directdoc.asp?DDFDocuments/v/G/TBTN26/PHL377.docx")</f>
        <v>https://docs.wto.org/imrd/directdoc.asp?DDFDocuments/v/G/TBTN26/PHL377.docx</v>
      </c>
      <c r="V28" t="s">
        <v>45</v>
      </c>
      <c r="W28" t="s">
        <v>46</v>
      </c>
      <c r="X28" t="s">
        <v>46</v>
      </c>
      <c r="Y28" t="s">
        <v>46</v>
      </c>
      <c r="Z28" t="s">
        <v>46</v>
      </c>
      <c r="AA28" t="s">
        <v>46</v>
      </c>
      <c r="AB28" t="s">
        <v>46</v>
      </c>
      <c r="AC28" s="2" t="s">
        <v>257</v>
      </c>
      <c r="AD28" t="s">
        <v>41</v>
      </c>
      <c r="AE28" t="s">
        <v>41</v>
      </c>
      <c r="AF28" t="s">
        <v>41</v>
      </c>
      <c r="AG28" t="s">
        <v>41</v>
      </c>
      <c r="AH28" t="s">
        <v>41</v>
      </c>
      <c r="AI28" s="2" t="s">
        <v>41</v>
      </c>
    </row>
    <row r="29" spans="1:35" ht="180" x14ac:dyDescent="0.25">
      <c r="A29" s="8" t="s">
        <v>260</v>
      </c>
      <c r="B29" s="6" t="s">
        <v>146</v>
      </c>
      <c r="C29" s="7">
        <v>46289</v>
      </c>
      <c r="D29" s="9" t="str">
        <f>HYPERLINK("https://www.epingalert.org/en/Search?viewData= G/TBT/N/TZA/1656"," G/TBT/N/TZA/1656")</f>
        <v xml:space="preserve"> G/TBT/N/TZA/1656</v>
      </c>
      <c r="E29" s="8" t="s">
        <v>258</v>
      </c>
      <c r="F29" s="8" t="s">
        <v>259</v>
      </c>
      <c r="H29" s="8" t="s">
        <v>261</v>
      </c>
      <c r="I29" s="8" t="s">
        <v>262</v>
      </c>
      <c r="J29" s="8" t="s">
        <v>152</v>
      </c>
      <c r="K29" s="8" t="s">
        <v>41</v>
      </c>
      <c r="L29" s="8" t="s">
        <v>41</v>
      </c>
      <c r="M29" s="6"/>
      <c r="N29" s="7">
        <v>46349</v>
      </c>
      <c r="O29" s="7" t="s">
        <v>76</v>
      </c>
      <c r="P29" s="7" t="s">
        <v>76</v>
      </c>
      <c r="Q29" s="6" t="s">
        <v>43</v>
      </c>
      <c r="R29" s="8" t="s">
        <v>263</v>
      </c>
      <c r="S29" t="str">
        <f>HYPERLINK("https://docs.wto.org/imrd/directdoc.asp?DDFDocuments/t/G/TBTN26/TZA1656.docx", "https://docs.wto.org/imrd/directdoc.asp?DDFDocuments/t/G/TBTN26/TZA1656.docx")</f>
        <v>https://docs.wto.org/imrd/directdoc.asp?DDFDocuments/t/G/TBTN26/TZA1656.docx</v>
      </c>
      <c r="T29" t="str">
        <f>HYPERLINK("https://docs.wto.org/imrd/directdoc.asp?DDFDocuments/u/G/TBTN26/TZA1656.docx", "https://docs.wto.org/imrd/directdoc.asp?DDFDocuments/u/G/TBTN26/TZA1656.docx")</f>
        <v>https://docs.wto.org/imrd/directdoc.asp?DDFDocuments/u/G/TBTN26/TZA1656.docx</v>
      </c>
      <c r="U29" t="str">
        <f>HYPERLINK("https://docs.wto.org/imrd/directdoc.asp?DDFDocuments/v/G/TBTN26/TZA1656.docx", "https://docs.wto.org/imrd/directdoc.asp?DDFDocuments/v/G/TBTN26/TZA1656.docx")</f>
        <v>https://docs.wto.org/imrd/directdoc.asp?DDFDocuments/v/G/TBTN26/TZA1656.docx</v>
      </c>
      <c r="V29" t="s">
        <v>45</v>
      </c>
      <c r="W29" t="s">
        <v>46</v>
      </c>
      <c r="X29" t="s">
        <v>45</v>
      </c>
      <c r="Y29" t="s">
        <v>46</v>
      </c>
      <c r="Z29" t="s">
        <v>46</v>
      </c>
      <c r="AA29" t="s">
        <v>46</v>
      </c>
      <c r="AB29" t="s">
        <v>46</v>
      </c>
      <c r="AC29" s="2" t="s">
        <v>264</v>
      </c>
      <c r="AD29" t="s">
        <v>41</v>
      </c>
      <c r="AE29" t="s">
        <v>41</v>
      </c>
      <c r="AF29" t="s">
        <v>41</v>
      </c>
      <c r="AG29" t="s">
        <v>41</v>
      </c>
      <c r="AH29" t="s">
        <v>41</v>
      </c>
      <c r="AI29" s="2" t="s">
        <v>41</v>
      </c>
    </row>
    <row r="30" spans="1:35" ht="150" x14ac:dyDescent="0.25">
      <c r="A30" s="8" t="s">
        <v>267</v>
      </c>
      <c r="B30" s="6" t="s">
        <v>146</v>
      </c>
      <c r="C30" s="7">
        <v>46289</v>
      </c>
      <c r="D30" s="9" t="str">
        <f>HYPERLINK("https://www.epingalert.org/en/Search?viewData= G/TBT/N/TZA/1657"," G/TBT/N/TZA/1657")</f>
        <v xml:space="preserve"> G/TBT/N/TZA/1657</v>
      </c>
      <c r="E30" s="8" t="s">
        <v>265</v>
      </c>
      <c r="F30" s="8" t="s">
        <v>266</v>
      </c>
      <c r="H30" s="8" t="s">
        <v>268</v>
      </c>
      <c r="I30" s="8" t="s">
        <v>262</v>
      </c>
      <c r="J30" s="8" t="s">
        <v>160</v>
      </c>
      <c r="K30" s="8" t="s">
        <v>41</v>
      </c>
      <c r="L30" s="8" t="s">
        <v>41</v>
      </c>
      <c r="M30" s="6"/>
      <c r="N30" s="7">
        <v>46349</v>
      </c>
      <c r="O30" s="7" t="s">
        <v>76</v>
      </c>
      <c r="P30" s="7" t="s">
        <v>76</v>
      </c>
      <c r="Q30" s="6" t="s">
        <v>43</v>
      </c>
      <c r="R30" s="8" t="s">
        <v>269</v>
      </c>
      <c r="S30" t="str">
        <f>HYPERLINK("https://docs.wto.org/imrd/directdoc.asp?DDFDocuments/t/G/TBTN26/TZA1657.docx", "https://docs.wto.org/imrd/directdoc.asp?DDFDocuments/t/G/TBTN26/TZA1657.docx")</f>
        <v>https://docs.wto.org/imrd/directdoc.asp?DDFDocuments/t/G/TBTN26/TZA1657.docx</v>
      </c>
      <c r="T30" t="str">
        <f>HYPERLINK("https://docs.wto.org/imrd/directdoc.asp?DDFDocuments/u/G/TBTN26/TZA1657.docx", "https://docs.wto.org/imrd/directdoc.asp?DDFDocuments/u/G/TBTN26/TZA1657.docx")</f>
        <v>https://docs.wto.org/imrd/directdoc.asp?DDFDocuments/u/G/TBTN26/TZA1657.docx</v>
      </c>
      <c r="U30" t="str">
        <f>HYPERLINK("https://docs.wto.org/imrd/directdoc.asp?DDFDocuments/v/G/TBTN26/TZA1657.docx", "https://docs.wto.org/imrd/directdoc.asp?DDFDocuments/v/G/TBTN26/TZA1657.docx")</f>
        <v>https://docs.wto.org/imrd/directdoc.asp?DDFDocuments/v/G/TBTN26/TZA1657.docx</v>
      </c>
      <c r="V30" t="s">
        <v>45</v>
      </c>
      <c r="W30" t="s">
        <v>46</v>
      </c>
      <c r="X30" t="s">
        <v>45</v>
      </c>
      <c r="Y30" t="s">
        <v>46</v>
      </c>
      <c r="Z30" t="s">
        <v>46</v>
      </c>
      <c r="AA30" t="s">
        <v>46</v>
      </c>
      <c r="AB30" t="s">
        <v>46</v>
      </c>
      <c r="AC30" s="2" t="s">
        <v>270</v>
      </c>
      <c r="AD30" t="s">
        <v>41</v>
      </c>
      <c r="AE30" t="s">
        <v>41</v>
      </c>
      <c r="AF30" t="s">
        <v>41</v>
      </c>
      <c r="AG30" t="s">
        <v>41</v>
      </c>
      <c r="AH30" t="s">
        <v>41</v>
      </c>
      <c r="AI30" s="2" t="s">
        <v>41</v>
      </c>
    </row>
    <row r="31" spans="1:35" ht="180" x14ac:dyDescent="0.25">
      <c r="A31" s="8" t="s">
        <v>273</v>
      </c>
      <c r="B31" s="6" t="s">
        <v>146</v>
      </c>
      <c r="C31" s="7">
        <v>46289</v>
      </c>
      <c r="D31" s="9" t="str">
        <f>HYPERLINK("https://www.epingalert.org/en/Search?viewData= G/TBT/N/TZA/1658"," G/TBT/N/TZA/1658")</f>
        <v xml:space="preserve"> G/TBT/N/TZA/1658</v>
      </c>
      <c r="E31" s="8" t="s">
        <v>271</v>
      </c>
      <c r="F31" s="8" t="s">
        <v>272</v>
      </c>
      <c r="H31" s="8" t="s">
        <v>274</v>
      </c>
      <c r="I31" s="8" t="s">
        <v>275</v>
      </c>
      <c r="J31" s="8" t="s">
        <v>152</v>
      </c>
      <c r="K31" s="8" t="s">
        <v>41</v>
      </c>
      <c r="L31" s="8" t="s">
        <v>41</v>
      </c>
      <c r="M31" s="6"/>
      <c r="N31" s="7">
        <v>46349</v>
      </c>
      <c r="O31" s="7" t="s">
        <v>76</v>
      </c>
      <c r="P31" s="7" t="s">
        <v>76</v>
      </c>
      <c r="Q31" s="6" t="s">
        <v>43</v>
      </c>
      <c r="R31" s="8" t="s">
        <v>276</v>
      </c>
      <c r="S31" t="str">
        <f>HYPERLINK("https://docs.wto.org/imrd/directdoc.asp?DDFDocuments/t/G/TBTN26/TZA1658.docx", "https://docs.wto.org/imrd/directdoc.asp?DDFDocuments/t/G/TBTN26/TZA1658.docx")</f>
        <v>https://docs.wto.org/imrd/directdoc.asp?DDFDocuments/t/G/TBTN26/TZA1658.docx</v>
      </c>
      <c r="T31" t="str">
        <f>HYPERLINK("https://docs.wto.org/imrd/directdoc.asp?DDFDocuments/u/G/TBTN26/TZA1658.docx", "https://docs.wto.org/imrd/directdoc.asp?DDFDocuments/u/G/TBTN26/TZA1658.docx")</f>
        <v>https://docs.wto.org/imrd/directdoc.asp?DDFDocuments/u/G/TBTN26/TZA1658.docx</v>
      </c>
      <c r="U31" t="str">
        <f>HYPERLINK("https://docs.wto.org/imrd/directdoc.asp?DDFDocuments/v/G/TBTN26/TZA1658.docx", "https://docs.wto.org/imrd/directdoc.asp?DDFDocuments/v/G/TBTN26/TZA1658.docx")</f>
        <v>https://docs.wto.org/imrd/directdoc.asp?DDFDocuments/v/G/TBTN26/TZA1658.docx</v>
      </c>
      <c r="V31" t="s">
        <v>45</v>
      </c>
      <c r="W31" t="s">
        <v>46</v>
      </c>
      <c r="X31" t="s">
        <v>45</v>
      </c>
      <c r="Y31" t="s">
        <v>46</v>
      </c>
      <c r="Z31" t="s">
        <v>46</v>
      </c>
      <c r="AA31" t="s">
        <v>46</v>
      </c>
      <c r="AB31" t="s">
        <v>46</v>
      </c>
      <c r="AC31" s="2" t="s">
        <v>277</v>
      </c>
      <c r="AD31" t="s">
        <v>41</v>
      </c>
      <c r="AE31" t="s">
        <v>41</v>
      </c>
      <c r="AF31" t="s">
        <v>41</v>
      </c>
      <c r="AG31" t="s">
        <v>41</v>
      </c>
      <c r="AH31" t="s">
        <v>41</v>
      </c>
      <c r="AI31" s="2" t="s">
        <v>41</v>
      </c>
    </row>
    <row r="32" spans="1:35" ht="75" x14ac:dyDescent="0.25">
      <c r="A32" s="8" t="s">
        <v>280</v>
      </c>
      <c r="B32" s="6" t="s">
        <v>146</v>
      </c>
      <c r="C32" s="7">
        <v>46289</v>
      </c>
      <c r="D32" s="9" t="str">
        <f>HYPERLINK("https://www.epingalert.org/en/Search?viewData= G/TBT/N/TZA/1659"," G/TBT/N/TZA/1659")</f>
        <v xml:space="preserve"> G/TBT/N/TZA/1659</v>
      </c>
      <c r="E32" s="8" t="s">
        <v>278</v>
      </c>
      <c r="F32" s="8" t="s">
        <v>279</v>
      </c>
      <c r="H32" s="8" t="s">
        <v>281</v>
      </c>
      <c r="I32" s="8" t="s">
        <v>275</v>
      </c>
      <c r="J32" s="8" t="s">
        <v>152</v>
      </c>
      <c r="K32" s="8" t="s">
        <v>41</v>
      </c>
      <c r="L32" s="8" t="s">
        <v>41</v>
      </c>
      <c r="M32" s="6"/>
      <c r="N32" s="7">
        <v>46349</v>
      </c>
      <c r="O32" s="7" t="s">
        <v>76</v>
      </c>
      <c r="P32" s="7" t="s">
        <v>76</v>
      </c>
      <c r="Q32" s="6" t="s">
        <v>43</v>
      </c>
      <c r="R32" s="8" t="s">
        <v>282</v>
      </c>
      <c r="S32" t="str">
        <f>HYPERLINK("https://docs.wto.org/imrd/directdoc.asp?DDFDocuments/t/G/TBTN26/TZA1659.docx", "https://docs.wto.org/imrd/directdoc.asp?DDFDocuments/t/G/TBTN26/TZA1659.docx")</f>
        <v>https://docs.wto.org/imrd/directdoc.asp?DDFDocuments/t/G/TBTN26/TZA1659.docx</v>
      </c>
      <c r="T32" t="str">
        <f>HYPERLINK("https://docs.wto.org/imrd/directdoc.asp?DDFDocuments/u/G/TBTN26/TZA1659.docx", "https://docs.wto.org/imrd/directdoc.asp?DDFDocuments/u/G/TBTN26/TZA1659.docx")</f>
        <v>https://docs.wto.org/imrd/directdoc.asp?DDFDocuments/u/G/TBTN26/TZA1659.docx</v>
      </c>
      <c r="U32" t="str">
        <f>HYPERLINK("https://docs.wto.org/imrd/directdoc.asp?DDFDocuments/v/G/TBTN26/TZA1659.docx", "https://docs.wto.org/imrd/directdoc.asp?DDFDocuments/v/G/TBTN26/TZA1659.docx")</f>
        <v>https://docs.wto.org/imrd/directdoc.asp?DDFDocuments/v/G/TBTN26/TZA1659.docx</v>
      </c>
      <c r="V32" t="s">
        <v>45</v>
      </c>
      <c r="W32" t="s">
        <v>46</v>
      </c>
      <c r="X32" t="s">
        <v>45</v>
      </c>
      <c r="Y32" t="s">
        <v>46</v>
      </c>
      <c r="Z32" t="s">
        <v>46</v>
      </c>
      <c r="AA32" t="s">
        <v>46</v>
      </c>
      <c r="AB32" t="s">
        <v>46</v>
      </c>
      <c r="AC32" s="2" t="s">
        <v>283</v>
      </c>
      <c r="AD32" t="s">
        <v>41</v>
      </c>
      <c r="AE32" t="s">
        <v>41</v>
      </c>
      <c r="AF32" t="s">
        <v>41</v>
      </c>
      <c r="AG32" t="s">
        <v>41</v>
      </c>
      <c r="AH32" t="s">
        <v>41</v>
      </c>
      <c r="AI32" s="2" t="s">
        <v>41</v>
      </c>
    </row>
    <row r="33" spans="1:35" ht="225" x14ac:dyDescent="0.25">
      <c r="A33" s="8" t="s">
        <v>273</v>
      </c>
      <c r="B33" s="6" t="s">
        <v>146</v>
      </c>
      <c r="C33" s="7">
        <v>46289</v>
      </c>
      <c r="D33" s="9" t="str">
        <f>HYPERLINK("https://www.epingalert.org/en/Search?viewData= G/TBT/N/TZA/1660"," G/TBT/N/TZA/1660")</f>
        <v xml:space="preserve"> G/TBT/N/TZA/1660</v>
      </c>
      <c r="E33" s="8" t="s">
        <v>284</v>
      </c>
      <c r="F33" s="8" t="s">
        <v>285</v>
      </c>
      <c r="H33" s="8" t="s">
        <v>274</v>
      </c>
      <c r="I33" s="8" t="s">
        <v>275</v>
      </c>
      <c r="J33" s="8" t="s">
        <v>152</v>
      </c>
      <c r="K33" s="8" t="s">
        <v>41</v>
      </c>
      <c r="L33" s="8" t="s">
        <v>41</v>
      </c>
      <c r="M33" s="6"/>
      <c r="N33" s="7">
        <v>46349</v>
      </c>
      <c r="O33" s="7" t="s">
        <v>76</v>
      </c>
      <c r="P33" s="7" t="s">
        <v>76</v>
      </c>
      <c r="Q33" s="6" t="s">
        <v>43</v>
      </c>
      <c r="R33" s="8" t="s">
        <v>286</v>
      </c>
      <c r="S33" t="str">
        <f>HYPERLINK("https://docs.wto.org/imrd/directdoc.asp?DDFDocuments/t/G/TBTN26/TZA1660.docx", "https://docs.wto.org/imrd/directdoc.asp?DDFDocuments/t/G/TBTN26/TZA1660.docx")</f>
        <v>https://docs.wto.org/imrd/directdoc.asp?DDFDocuments/t/G/TBTN26/TZA1660.docx</v>
      </c>
      <c r="T33" t="str">
        <f>HYPERLINK("https://docs.wto.org/imrd/directdoc.asp?DDFDocuments/u/G/TBTN26/TZA1660.docx", "https://docs.wto.org/imrd/directdoc.asp?DDFDocuments/u/G/TBTN26/TZA1660.docx")</f>
        <v>https://docs.wto.org/imrd/directdoc.asp?DDFDocuments/u/G/TBTN26/TZA1660.docx</v>
      </c>
      <c r="U33" t="str">
        <f>HYPERLINK("https://docs.wto.org/imrd/directdoc.asp?DDFDocuments/v/G/TBTN26/TZA1660.docx", "https://docs.wto.org/imrd/directdoc.asp?DDFDocuments/v/G/TBTN26/TZA1660.docx")</f>
        <v>https://docs.wto.org/imrd/directdoc.asp?DDFDocuments/v/G/TBTN26/TZA1660.docx</v>
      </c>
      <c r="V33" t="s">
        <v>45</v>
      </c>
      <c r="W33" t="s">
        <v>46</v>
      </c>
      <c r="X33" t="s">
        <v>45</v>
      </c>
      <c r="Y33" t="s">
        <v>46</v>
      </c>
      <c r="Z33" t="s">
        <v>46</v>
      </c>
      <c r="AA33" t="s">
        <v>46</v>
      </c>
      <c r="AB33" t="s">
        <v>46</v>
      </c>
      <c r="AC33" s="2" t="s">
        <v>287</v>
      </c>
      <c r="AD33" t="s">
        <v>41</v>
      </c>
      <c r="AE33" t="s">
        <v>41</v>
      </c>
      <c r="AF33" t="s">
        <v>41</v>
      </c>
      <c r="AG33" t="s">
        <v>41</v>
      </c>
      <c r="AH33" t="s">
        <v>41</v>
      </c>
      <c r="AI33" s="2" t="s">
        <v>41</v>
      </c>
    </row>
    <row r="34" spans="1:35" ht="409.5" x14ac:dyDescent="0.25">
      <c r="A34" s="8" t="s">
        <v>290</v>
      </c>
      <c r="B34" s="6" t="s">
        <v>126</v>
      </c>
      <c r="C34" s="7">
        <v>46289</v>
      </c>
      <c r="D34" s="9" t="str">
        <f>HYPERLINK("https://www.epingalert.org/en/Search?viewData= G/TBT/N/UKR/410"," G/TBT/N/UKR/410")</f>
        <v xml:space="preserve"> G/TBT/N/UKR/410</v>
      </c>
      <c r="E34" s="8" t="s">
        <v>288</v>
      </c>
      <c r="F34" s="8" t="s">
        <v>289</v>
      </c>
      <c r="H34" s="8" t="s">
        <v>41</v>
      </c>
      <c r="I34" s="8" t="s">
        <v>291</v>
      </c>
      <c r="J34" s="8" t="s">
        <v>292</v>
      </c>
      <c r="K34" s="8" t="s">
        <v>41</v>
      </c>
      <c r="L34" s="8" t="s">
        <v>41</v>
      </c>
      <c r="M34" s="6"/>
      <c r="N34" s="7">
        <v>46349</v>
      </c>
      <c r="O34" s="7" t="s">
        <v>76</v>
      </c>
      <c r="P34" s="7" t="s">
        <v>293</v>
      </c>
      <c r="Q34" s="6" t="s">
        <v>43</v>
      </c>
      <c r="R34" s="8" t="s">
        <v>294</v>
      </c>
      <c r="S34" t="str">
        <f>HYPERLINK("https://docs.wto.org/imrd/directdoc.asp?DDFDocuments/t/G/TBTN26/UKR410.docx", "https://docs.wto.org/imrd/directdoc.asp?DDFDocuments/t/G/TBTN26/UKR410.docx")</f>
        <v>https://docs.wto.org/imrd/directdoc.asp?DDFDocuments/t/G/TBTN26/UKR410.docx</v>
      </c>
      <c r="T34" t="str">
        <f>HYPERLINK("https://docs.wto.org/imrd/directdoc.asp?DDFDocuments/u/G/TBTN26/UKR410.docx", "https://docs.wto.org/imrd/directdoc.asp?DDFDocuments/u/G/TBTN26/UKR410.docx")</f>
        <v>https://docs.wto.org/imrd/directdoc.asp?DDFDocuments/u/G/TBTN26/UKR410.docx</v>
      </c>
      <c r="U34" t="str">
        <f>HYPERLINK("https://docs.wto.org/imrd/directdoc.asp?DDFDocuments/v/G/TBTN26/UKR410.docx", "https://docs.wto.org/imrd/directdoc.asp?DDFDocuments/v/G/TBTN26/UKR410.docx")</f>
        <v>https://docs.wto.org/imrd/directdoc.asp?DDFDocuments/v/G/TBTN26/UKR410.docx</v>
      </c>
      <c r="V34" t="s">
        <v>45</v>
      </c>
      <c r="W34" t="s">
        <v>46</v>
      </c>
      <c r="X34" t="s">
        <v>45</v>
      </c>
      <c r="Y34" t="s">
        <v>46</v>
      </c>
      <c r="Z34" t="s">
        <v>46</v>
      </c>
      <c r="AA34" t="s">
        <v>46</v>
      </c>
      <c r="AB34" t="s">
        <v>46</v>
      </c>
      <c r="AC34" s="2" t="s">
        <v>295</v>
      </c>
      <c r="AD34" t="s">
        <v>41</v>
      </c>
      <c r="AE34" t="s">
        <v>41</v>
      </c>
      <c r="AF34" t="s">
        <v>41</v>
      </c>
      <c r="AG34" t="s">
        <v>41</v>
      </c>
      <c r="AH34" t="s">
        <v>41</v>
      </c>
      <c r="AI34" s="2" t="s">
        <v>41</v>
      </c>
    </row>
    <row r="35" spans="1:35" ht="240" x14ac:dyDescent="0.25">
      <c r="A35" s="8" t="s">
        <v>298</v>
      </c>
      <c r="B35" s="6" t="s">
        <v>126</v>
      </c>
      <c r="C35" s="7">
        <v>46289</v>
      </c>
      <c r="D35" s="9" t="str">
        <f>HYPERLINK("https://www.epingalert.org/en/Search?viewData= G/TBT/N/UKR/411"," G/TBT/N/UKR/411")</f>
        <v xml:space="preserve"> G/TBT/N/UKR/411</v>
      </c>
      <c r="E35" s="8" t="s">
        <v>296</v>
      </c>
      <c r="F35" s="8" t="s">
        <v>297</v>
      </c>
      <c r="H35" s="8" t="s">
        <v>299</v>
      </c>
      <c r="I35" s="8" t="s">
        <v>159</v>
      </c>
      <c r="J35" s="8" t="s">
        <v>300</v>
      </c>
      <c r="K35" s="8" t="s">
        <v>41</v>
      </c>
      <c r="L35" s="8" t="s">
        <v>42</v>
      </c>
      <c r="M35" s="6"/>
      <c r="N35" s="7">
        <v>46319</v>
      </c>
      <c r="O35" s="7">
        <v>46212</v>
      </c>
      <c r="P35" s="7">
        <v>46461</v>
      </c>
      <c r="Q35" s="6" t="s">
        <v>43</v>
      </c>
      <c r="R35" s="8" t="s">
        <v>301</v>
      </c>
      <c r="S35" t="str">
        <f>HYPERLINK("https://docs.wto.org/imrd/directdoc.asp?DDFDocuments/t/G/TBTN26/UKR411.docx", "https://docs.wto.org/imrd/directdoc.asp?DDFDocuments/t/G/TBTN26/UKR411.docx")</f>
        <v>https://docs.wto.org/imrd/directdoc.asp?DDFDocuments/t/G/TBTN26/UKR411.docx</v>
      </c>
      <c r="T35" t="str">
        <f>HYPERLINK("https://docs.wto.org/imrd/directdoc.asp?DDFDocuments/u/G/TBTN26/UKR411.docx", "https://docs.wto.org/imrd/directdoc.asp?DDFDocuments/u/G/TBTN26/UKR411.docx")</f>
        <v>https://docs.wto.org/imrd/directdoc.asp?DDFDocuments/u/G/TBTN26/UKR411.docx</v>
      </c>
      <c r="U35" t="str">
        <f>HYPERLINK("https://docs.wto.org/imrd/directdoc.asp?DDFDocuments/v/G/TBTN26/UKR411.docx", "https://docs.wto.org/imrd/directdoc.asp?DDFDocuments/v/G/TBTN26/UKR411.docx")</f>
        <v>https://docs.wto.org/imrd/directdoc.asp?DDFDocuments/v/G/TBTN26/UKR411.docx</v>
      </c>
      <c r="V35" t="s">
        <v>45</v>
      </c>
      <c r="W35" t="s">
        <v>46</v>
      </c>
      <c r="X35" t="s">
        <v>45</v>
      </c>
      <c r="Y35" t="s">
        <v>46</v>
      </c>
      <c r="Z35" t="s">
        <v>46</v>
      </c>
      <c r="AA35" t="s">
        <v>46</v>
      </c>
      <c r="AB35" t="s">
        <v>46</v>
      </c>
      <c r="AC35" s="2" t="s">
        <v>302</v>
      </c>
      <c r="AD35" t="s">
        <v>41</v>
      </c>
      <c r="AE35" t="s">
        <v>41</v>
      </c>
      <c r="AF35" t="s">
        <v>41</v>
      </c>
      <c r="AG35" t="s">
        <v>41</v>
      </c>
      <c r="AH35" t="s">
        <v>41</v>
      </c>
      <c r="AI35" s="2" t="s">
        <v>41</v>
      </c>
    </row>
    <row r="36" spans="1:35" ht="255" x14ac:dyDescent="0.25">
      <c r="A36" s="8" t="s">
        <v>305</v>
      </c>
      <c r="B36" s="6" t="s">
        <v>136</v>
      </c>
      <c r="C36" s="7">
        <v>46289</v>
      </c>
      <c r="D36" s="9" t="str">
        <f>HYPERLINK("https://www.epingalert.org/en/Search?viewData= G/TBT/N/VNM/448"," G/TBT/N/VNM/448")</f>
        <v xml:space="preserve"> G/TBT/N/VNM/448</v>
      </c>
      <c r="E36" s="8" t="s">
        <v>303</v>
      </c>
      <c r="F36" s="8" t="s">
        <v>304</v>
      </c>
      <c r="H36" s="8" t="s">
        <v>306</v>
      </c>
      <c r="I36" s="8" t="s">
        <v>307</v>
      </c>
      <c r="J36" s="8" t="s">
        <v>75</v>
      </c>
      <c r="K36" s="8" t="s">
        <v>41</v>
      </c>
      <c r="L36" s="8" t="s">
        <v>41</v>
      </c>
      <c r="M36" s="6"/>
      <c r="N36" s="7">
        <v>46349</v>
      </c>
      <c r="O36" s="7" t="s">
        <v>308</v>
      </c>
      <c r="P36" s="7" t="s">
        <v>308</v>
      </c>
      <c r="Q36" s="6" t="s">
        <v>43</v>
      </c>
      <c r="R36" s="8" t="s">
        <v>309</v>
      </c>
      <c r="S36" t="str">
        <f>HYPERLINK("https://docs.wto.org/imrd/directdoc.asp?DDFDocuments/t/G/TBTN26/VNM448.docx", "https://docs.wto.org/imrd/directdoc.asp?DDFDocuments/t/G/TBTN26/VNM448.docx")</f>
        <v>https://docs.wto.org/imrd/directdoc.asp?DDFDocuments/t/G/TBTN26/VNM448.docx</v>
      </c>
      <c r="T36" t="str">
        <f>HYPERLINK("https://docs.wto.org/imrd/directdoc.asp?DDFDocuments/u/G/TBTN26/VNM448.docx", "https://docs.wto.org/imrd/directdoc.asp?DDFDocuments/u/G/TBTN26/VNM448.docx")</f>
        <v>https://docs.wto.org/imrd/directdoc.asp?DDFDocuments/u/G/TBTN26/VNM448.docx</v>
      </c>
      <c r="U36" t="str">
        <f>HYPERLINK("https://docs.wto.org/imrd/directdoc.asp?DDFDocuments/v/G/TBTN26/VNM448.docx", "https://docs.wto.org/imrd/directdoc.asp?DDFDocuments/v/G/TBTN26/VNM448.docx")</f>
        <v>https://docs.wto.org/imrd/directdoc.asp?DDFDocuments/v/G/TBTN26/VNM448.docx</v>
      </c>
      <c r="V36" t="s">
        <v>45</v>
      </c>
      <c r="W36" t="s">
        <v>46</v>
      </c>
      <c r="X36" t="s">
        <v>45</v>
      </c>
      <c r="Y36" t="s">
        <v>46</v>
      </c>
      <c r="Z36" t="s">
        <v>46</v>
      </c>
      <c r="AA36" t="s">
        <v>46</v>
      </c>
      <c r="AB36" t="s">
        <v>46</v>
      </c>
      <c r="AC36" s="2" t="s">
        <v>310</v>
      </c>
      <c r="AD36" t="s">
        <v>41</v>
      </c>
      <c r="AE36" t="s">
        <v>41</v>
      </c>
      <c r="AF36" t="s">
        <v>41</v>
      </c>
      <c r="AG36" t="s">
        <v>41</v>
      </c>
      <c r="AH36" t="s">
        <v>41</v>
      </c>
      <c r="AI36" s="2" t="s">
        <v>41</v>
      </c>
    </row>
    <row r="37" spans="1:35" x14ac:dyDescent="0.25">
      <c r="A37" s="8" t="s">
        <v>314</v>
      </c>
      <c r="B37" s="6" t="s">
        <v>311</v>
      </c>
      <c r="C37" s="7">
        <v>46288</v>
      </c>
      <c r="D37" s="9" t="str">
        <f>HYPERLINK("https://www.epingalert.org/en/Search?viewData= G/TBT/N/BRA/1641"," G/TBT/N/BRA/1641")</f>
        <v xml:space="preserve"> G/TBT/N/BRA/1641</v>
      </c>
      <c r="E37" s="8" t="s">
        <v>312</v>
      </c>
      <c r="F37" s="8" t="s">
        <v>313</v>
      </c>
      <c r="H37" s="8" t="s">
        <v>41</v>
      </c>
      <c r="I37" s="8" t="s">
        <v>315</v>
      </c>
      <c r="J37" s="8" t="s">
        <v>52</v>
      </c>
      <c r="K37" s="8" t="s">
        <v>41</v>
      </c>
      <c r="L37" s="8" t="s">
        <v>41</v>
      </c>
      <c r="M37" s="6"/>
      <c r="N37" s="7">
        <v>46318</v>
      </c>
      <c r="O37" s="7" t="s">
        <v>316</v>
      </c>
      <c r="P37" s="7" t="s">
        <v>316</v>
      </c>
      <c r="Q37" s="6" t="s">
        <v>43</v>
      </c>
      <c r="R37" s="8" t="s">
        <v>317</v>
      </c>
      <c r="S37" t="str">
        <f>HYPERLINK("https://docs.wto.org/imrd/directdoc.asp?DDFDocuments/t/G/TBTN26/BRA1641.docx", "https://docs.wto.org/imrd/directdoc.asp?DDFDocuments/t/G/TBTN26/BRA1641.docx")</f>
        <v>https://docs.wto.org/imrd/directdoc.asp?DDFDocuments/t/G/TBTN26/BRA1641.docx</v>
      </c>
      <c r="T37" t="str">
        <f>HYPERLINK("https://docs.wto.org/imrd/directdoc.asp?DDFDocuments/u/G/TBTN26/BRA1641.docx", "https://docs.wto.org/imrd/directdoc.asp?DDFDocuments/u/G/TBTN26/BRA1641.docx")</f>
        <v>https://docs.wto.org/imrd/directdoc.asp?DDFDocuments/u/G/TBTN26/BRA1641.docx</v>
      </c>
      <c r="U37" t="str">
        <f>HYPERLINK("https://docs.wto.org/imrd/directdoc.asp?DDFDocuments/v/G/TBTN26/BRA1641.docx", "https://docs.wto.org/imrd/directdoc.asp?DDFDocuments/v/G/TBTN26/BRA1641.docx")</f>
        <v>https://docs.wto.org/imrd/directdoc.asp?DDFDocuments/v/G/TBTN26/BRA1641.docx</v>
      </c>
      <c r="V37" t="s">
        <v>45</v>
      </c>
      <c r="W37" t="s">
        <v>46</v>
      </c>
      <c r="X37" t="s">
        <v>46</v>
      </c>
      <c r="Y37" t="s">
        <v>46</v>
      </c>
      <c r="Z37" t="s">
        <v>46</v>
      </c>
      <c r="AA37" t="s">
        <v>46</v>
      </c>
      <c r="AB37" t="s">
        <v>46</v>
      </c>
      <c r="AC37" s="2" t="s">
        <v>318</v>
      </c>
      <c r="AD37" t="s">
        <v>41</v>
      </c>
      <c r="AE37" t="s">
        <v>41</v>
      </c>
      <c r="AF37" t="s">
        <v>41</v>
      </c>
      <c r="AG37" t="s">
        <v>41</v>
      </c>
      <c r="AH37" t="s">
        <v>41</v>
      </c>
      <c r="AI37" s="2" t="s">
        <v>41</v>
      </c>
    </row>
    <row r="38" spans="1:35" ht="409.5" x14ac:dyDescent="0.25">
      <c r="A38" s="8" t="s">
        <v>322</v>
      </c>
      <c r="B38" s="6" t="s">
        <v>319</v>
      </c>
      <c r="C38" s="7">
        <v>46288</v>
      </c>
      <c r="D38" s="9" t="str">
        <f>HYPERLINK("https://www.epingalert.org/en/Search?viewData= G/TBT/N/CZE/269"," G/TBT/N/CZE/269")</f>
        <v xml:space="preserve"> G/TBT/N/CZE/269</v>
      </c>
      <c r="E38" s="8" t="s">
        <v>320</v>
      </c>
      <c r="F38" s="8" t="s">
        <v>321</v>
      </c>
      <c r="H38" s="8" t="s">
        <v>93</v>
      </c>
      <c r="I38" s="8" t="s">
        <v>323</v>
      </c>
      <c r="J38" s="8" t="s">
        <v>324</v>
      </c>
      <c r="K38" s="8" t="s">
        <v>41</v>
      </c>
      <c r="L38" s="8" t="s">
        <v>41</v>
      </c>
      <c r="M38" s="6"/>
      <c r="N38" s="7">
        <v>46337</v>
      </c>
      <c r="O38" s="7">
        <v>46367</v>
      </c>
      <c r="P38" s="7">
        <v>46377</v>
      </c>
      <c r="Q38" s="6" t="s">
        <v>43</v>
      </c>
      <c r="R38" s="8" t="s">
        <v>325</v>
      </c>
      <c r="S38" t="str">
        <f>HYPERLINK("https://docs.wto.org/imrd/directdoc.asp?DDFDocuments/t/G/TBTN26/CZE269.docx", "https://docs.wto.org/imrd/directdoc.asp?DDFDocuments/t/G/TBTN26/CZE269.docx")</f>
        <v>https://docs.wto.org/imrd/directdoc.asp?DDFDocuments/t/G/TBTN26/CZE269.docx</v>
      </c>
      <c r="T38" t="str">
        <f>HYPERLINK("https://docs.wto.org/imrd/directdoc.asp?DDFDocuments/u/G/TBTN26/CZE269.docx", "https://docs.wto.org/imrd/directdoc.asp?DDFDocuments/u/G/TBTN26/CZE269.docx")</f>
        <v>https://docs.wto.org/imrd/directdoc.asp?DDFDocuments/u/G/TBTN26/CZE269.docx</v>
      </c>
      <c r="U38" t="str">
        <f>HYPERLINK("https://docs.wto.org/imrd/directdoc.asp?DDFDocuments/v/G/TBTN26/CZE269.docx", "https://docs.wto.org/imrd/directdoc.asp?DDFDocuments/v/G/TBTN26/CZE269.docx")</f>
        <v>https://docs.wto.org/imrd/directdoc.asp?DDFDocuments/v/G/TBTN26/CZE269.docx</v>
      </c>
      <c r="V38" t="s">
        <v>45</v>
      </c>
      <c r="W38" t="s">
        <v>46</v>
      </c>
      <c r="X38" t="s">
        <v>46</v>
      </c>
      <c r="Y38" t="s">
        <v>46</v>
      </c>
      <c r="Z38" t="s">
        <v>46</v>
      </c>
      <c r="AA38" t="s">
        <v>46</v>
      </c>
      <c r="AB38" t="s">
        <v>46</v>
      </c>
      <c r="AC38" s="2" t="s">
        <v>326</v>
      </c>
      <c r="AD38" t="s">
        <v>41</v>
      </c>
      <c r="AE38" t="s">
        <v>41</v>
      </c>
      <c r="AF38" t="s">
        <v>41</v>
      </c>
      <c r="AG38" t="s">
        <v>41</v>
      </c>
      <c r="AH38" t="s">
        <v>41</v>
      </c>
      <c r="AI38" s="2" t="s">
        <v>41</v>
      </c>
    </row>
    <row r="39" spans="1:35" ht="225" x14ac:dyDescent="0.25">
      <c r="A39" s="8" t="s">
        <v>329</v>
      </c>
      <c r="B39" s="6" t="s">
        <v>47</v>
      </c>
      <c r="C39" s="7">
        <v>46288</v>
      </c>
      <c r="D39" s="9" t="str">
        <f>HYPERLINK("https://www.epingalert.org/en/Search?viewData= G/TBT/N/EU/1236"," G/TBT/N/EU/1236")</f>
        <v xml:space="preserve"> G/TBT/N/EU/1236</v>
      </c>
      <c r="E39" s="8" t="s">
        <v>327</v>
      </c>
      <c r="F39" s="8" t="s">
        <v>328</v>
      </c>
      <c r="H39" s="8" t="s">
        <v>41</v>
      </c>
      <c r="I39" s="8" t="s">
        <v>330</v>
      </c>
      <c r="J39" s="8" t="s">
        <v>331</v>
      </c>
      <c r="K39" s="8" t="s">
        <v>332</v>
      </c>
      <c r="L39" s="8" t="s">
        <v>41</v>
      </c>
      <c r="M39" s="6"/>
      <c r="N39" s="7">
        <v>46348</v>
      </c>
      <c r="O39" s="7" t="s">
        <v>333</v>
      </c>
      <c r="P39" s="7" t="s">
        <v>334</v>
      </c>
      <c r="Q39" s="6" t="s">
        <v>43</v>
      </c>
      <c r="R39" s="8" t="s">
        <v>335</v>
      </c>
      <c r="S39" t="str">
        <f>HYPERLINK("https://docs.wto.org/imrd/directdoc.asp?DDFDocuments/t/G/TBTN26/EU1236.docx", "https://docs.wto.org/imrd/directdoc.asp?DDFDocuments/t/G/TBTN26/EU1236.docx")</f>
        <v>https://docs.wto.org/imrd/directdoc.asp?DDFDocuments/t/G/TBTN26/EU1236.docx</v>
      </c>
      <c r="T39" t="str">
        <f>HYPERLINK("https://docs.wto.org/imrd/directdoc.asp?DDFDocuments/u/G/TBTN26/EU1236.docx", "https://docs.wto.org/imrd/directdoc.asp?DDFDocuments/u/G/TBTN26/EU1236.docx")</f>
        <v>https://docs.wto.org/imrd/directdoc.asp?DDFDocuments/u/G/TBTN26/EU1236.docx</v>
      </c>
      <c r="U39" t="str">
        <f>HYPERLINK("https://docs.wto.org/imrd/directdoc.asp?DDFDocuments/v/G/TBTN26/EU1236.docx", "https://docs.wto.org/imrd/directdoc.asp?DDFDocuments/v/G/TBTN26/EU1236.docx")</f>
        <v>https://docs.wto.org/imrd/directdoc.asp?DDFDocuments/v/G/TBTN26/EU1236.docx</v>
      </c>
      <c r="V39" t="s">
        <v>45</v>
      </c>
      <c r="W39" t="s">
        <v>46</v>
      </c>
      <c r="X39" t="s">
        <v>46</v>
      </c>
      <c r="Y39" t="s">
        <v>46</v>
      </c>
      <c r="Z39" t="s">
        <v>46</v>
      </c>
      <c r="AA39" t="s">
        <v>46</v>
      </c>
      <c r="AB39" t="s">
        <v>46</v>
      </c>
      <c r="AC39" s="2" t="s">
        <v>336</v>
      </c>
      <c r="AD39" t="s">
        <v>41</v>
      </c>
      <c r="AE39" t="s">
        <v>41</v>
      </c>
      <c r="AF39" t="s">
        <v>41</v>
      </c>
      <c r="AG39" t="s">
        <v>41</v>
      </c>
      <c r="AH39" t="s">
        <v>41</v>
      </c>
      <c r="AI39" s="2" t="s">
        <v>41</v>
      </c>
    </row>
    <row r="40" spans="1:35" ht="210" x14ac:dyDescent="0.25">
      <c r="A40" s="8" t="s">
        <v>339</v>
      </c>
      <c r="B40" s="6" t="s">
        <v>89</v>
      </c>
      <c r="C40" s="7">
        <v>46288</v>
      </c>
      <c r="D40" s="9" t="str">
        <f>HYPERLINK("https://www.epingalert.org/en/Search?viewData= G/TBT/N/MYS/137"," G/TBT/N/MYS/137")</f>
        <v xml:space="preserve"> G/TBT/N/MYS/137</v>
      </c>
      <c r="E40" s="8" t="s">
        <v>337</v>
      </c>
      <c r="F40" s="8" t="s">
        <v>338</v>
      </c>
      <c r="H40" s="8" t="s">
        <v>340</v>
      </c>
      <c r="I40" s="8" t="s">
        <v>216</v>
      </c>
      <c r="J40" s="8" t="s">
        <v>132</v>
      </c>
      <c r="K40" s="8" t="s">
        <v>41</v>
      </c>
      <c r="L40" s="8" t="s">
        <v>42</v>
      </c>
      <c r="M40" s="6"/>
      <c r="N40" s="7">
        <v>46348</v>
      </c>
      <c r="O40" s="7" t="s">
        <v>76</v>
      </c>
      <c r="P40" s="7" t="s">
        <v>341</v>
      </c>
      <c r="Q40" s="6" t="s">
        <v>43</v>
      </c>
      <c r="R40" s="6"/>
      <c r="S40" t="str">
        <f>HYPERLINK("https://docs.wto.org/imrd/directdoc.asp?DDFDocuments/t/G/TBTN26/MYS137.docx", "https://docs.wto.org/imrd/directdoc.asp?DDFDocuments/t/G/TBTN26/MYS137.docx")</f>
        <v>https://docs.wto.org/imrd/directdoc.asp?DDFDocuments/t/G/TBTN26/MYS137.docx</v>
      </c>
      <c r="T40" t="str">
        <f>HYPERLINK("https://docs.wto.org/imrd/directdoc.asp?DDFDocuments/u/G/TBTN26/MYS137.docx", "https://docs.wto.org/imrd/directdoc.asp?DDFDocuments/u/G/TBTN26/MYS137.docx")</f>
        <v>https://docs.wto.org/imrd/directdoc.asp?DDFDocuments/u/G/TBTN26/MYS137.docx</v>
      </c>
      <c r="U40" t="str">
        <f>HYPERLINK("https://docs.wto.org/imrd/directdoc.asp?DDFDocuments/v/G/TBTN26/MYS137.docx", "https://docs.wto.org/imrd/directdoc.asp?DDFDocuments/v/G/TBTN26/MYS137.docx")</f>
        <v>https://docs.wto.org/imrd/directdoc.asp?DDFDocuments/v/G/TBTN26/MYS137.docx</v>
      </c>
      <c r="V40" t="s">
        <v>45</v>
      </c>
      <c r="W40" t="s">
        <v>46</v>
      </c>
      <c r="X40" t="s">
        <v>46</v>
      </c>
      <c r="Y40" t="s">
        <v>46</v>
      </c>
      <c r="Z40" t="s">
        <v>46</v>
      </c>
      <c r="AA40" t="s">
        <v>46</v>
      </c>
      <c r="AB40" t="s">
        <v>46</v>
      </c>
      <c r="AC40" s="2" t="s">
        <v>342</v>
      </c>
      <c r="AD40" t="s">
        <v>41</v>
      </c>
      <c r="AE40" t="s">
        <v>41</v>
      </c>
      <c r="AF40" t="s">
        <v>41</v>
      </c>
      <c r="AG40" t="s">
        <v>41</v>
      </c>
      <c r="AH40" t="s">
        <v>41</v>
      </c>
      <c r="AI40" s="2" t="s">
        <v>41</v>
      </c>
    </row>
    <row r="41" spans="1:35" ht="105" x14ac:dyDescent="0.25">
      <c r="A41" s="8" t="s">
        <v>346</v>
      </c>
      <c r="B41" s="6" t="s">
        <v>343</v>
      </c>
      <c r="C41" s="7">
        <v>46287</v>
      </c>
      <c r="D41" s="9" t="str">
        <f>HYPERLINK("https://www.epingalert.org/en/Search?viewData= G/TBT/N/CHN/2361"," G/TBT/N/CHN/2361")</f>
        <v xml:space="preserve"> G/TBT/N/CHN/2361</v>
      </c>
      <c r="E41" s="8" t="s">
        <v>344</v>
      </c>
      <c r="F41" s="8" t="s">
        <v>345</v>
      </c>
      <c r="H41" s="8" t="s">
        <v>347</v>
      </c>
      <c r="I41" s="8" t="s">
        <v>348</v>
      </c>
      <c r="J41" s="8" t="s">
        <v>75</v>
      </c>
      <c r="K41" s="8" t="s">
        <v>41</v>
      </c>
      <c r="L41" s="8" t="s">
        <v>255</v>
      </c>
      <c r="M41" s="6"/>
      <c r="N41" s="7">
        <v>46347</v>
      </c>
      <c r="O41" s="7" t="s">
        <v>76</v>
      </c>
      <c r="P41" s="7" t="s">
        <v>349</v>
      </c>
      <c r="Q41" s="6" t="s">
        <v>43</v>
      </c>
      <c r="R41" s="8" t="s">
        <v>350</v>
      </c>
      <c r="S41" t="str">
        <f>HYPERLINK("https://docs.wto.org/imrd/directdoc.asp?DDFDocuments/t/G/TBTN26/CHN2361.docx", "https://docs.wto.org/imrd/directdoc.asp?DDFDocuments/t/G/TBTN26/CHN2361.docx")</f>
        <v>https://docs.wto.org/imrd/directdoc.asp?DDFDocuments/t/G/TBTN26/CHN2361.docx</v>
      </c>
      <c r="T41" t="str">
        <f>HYPERLINK("https://docs.wto.org/imrd/directdoc.asp?DDFDocuments/u/G/TBTN26/CHN2361.docx", "https://docs.wto.org/imrd/directdoc.asp?DDFDocuments/u/G/TBTN26/CHN2361.docx")</f>
        <v>https://docs.wto.org/imrd/directdoc.asp?DDFDocuments/u/G/TBTN26/CHN2361.docx</v>
      </c>
      <c r="U41" t="str">
        <f>HYPERLINK("https://docs.wto.org/imrd/directdoc.asp?DDFDocuments/v/G/TBTN26/CHN2361.docx", "https://docs.wto.org/imrd/directdoc.asp?DDFDocuments/v/G/TBTN26/CHN2361.docx")</f>
        <v>https://docs.wto.org/imrd/directdoc.asp?DDFDocuments/v/G/TBTN26/CHN2361.docx</v>
      </c>
      <c r="V41" t="s">
        <v>45</v>
      </c>
      <c r="W41" t="s">
        <v>46</v>
      </c>
      <c r="X41" t="s">
        <v>46</v>
      </c>
      <c r="Y41" t="s">
        <v>46</v>
      </c>
      <c r="Z41" t="s">
        <v>46</v>
      </c>
      <c r="AA41" t="s">
        <v>46</v>
      </c>
      <c r="AB41" t="s">
        <v>46</v>
      </c>
      <c r="AC41" s="2" t="s">
        <v>41</v>
      </c>
      <c r="AD41" t="s">
        <v>41</v>
      </c>
      <c r="AE41" t="s">
        <v>41</v>
      </c>
      <c r="AF41" t="s">
        <v>41</v>
      </c>
      <c r="AG41" t="s">
        <v>41</v>
      </c>
      <c r="AH41" t="s">
        <v>41</v>
      </c>
      <c r="AI41" s="2" t="s">
        <v>41</v>
      </c>
    </row>
    <row r="42" spans="1:35" ht="180" x14ac:dyDescent="0.25">
      <c r="A42" s="8" t="s">
        <v>353</v>
      </c>
      <c r="B42" s="6" t="s">
        <v>343</v>
      </c>
      <c r="C42" s="7">
        <v>46287</v>
      </c>
      <c r="D42" s="9" t="str">
        <f>HYPERLINK("https://www.epingalert.org/en/Search?viewData= G/TBT/N/CHN/2362"," G/TBT/N/CHN/2362")</f>
        <v xml:space="preserve"> G/TBT/N/CHN/2362</v>
      </c>
      <c r="E42" s="8" t="s">
        <v>351</v>
      </c>
      <c r="F42" s="8" t="s">
        <v>352</v>
      </c>
      <c r="H42" s="8" t="s">
        <v>354</v>
      </c>
      <c r="I42" s="8" t="s">
        <v>355</v>
      </c>
      <c r="J42" s="8" t="s">
        <v>356</v>
      </c>
      <c r="K42" s="8" t="s">
        <v>41</v>
      </c>
      <c r="L42" s="8" t="s">
        <v>41</v>
      </c>
      <c r="M42" s="6"/>
      <c r="N42" s="7">
        <v>46347</v>
      </c>
      <c r="O42" s="7" t="s">
        <v>76</v>
      </c>
      <c r="P42" s="7" t="s">
        <v>357</v>
      </c>
      <c r="Q42" s="6" t="s">
        <v>43</v>
      </c>
      <c r="R42" s="8" t="s">
        <v>358</v>
      </c>
      <c r="S42" t="str">
        <f>HYPERLINK("https://docs.wto.org/imrd/directdoc.asp?DDFDocuments/t/G/TBTN26/CHN2362.docx", "https://docs.wto.org/imrd/directdoc.asp?DDFDocuments/t/G/TBTN26/CHN2362.docx")</f>
        <v>https://docs.wto.org/imrd/directdoc.asp?DDFDocuments/t/G/TBTN26/CHN2362.docx</v>
      </c>
      <c r="T42" t="str">
        <f>HYPERLINK("https://docs.wto.org/imrd/directdoc.asp?DDFDocuments/u/G/TBTN26/CHN2362.docx", "https://docs.wto.org/imrd/directdoc.asp?DDFDocuments/u/G/TBTN26/CHN2362.docx")</f>
        <v>https://docs.wto.org/imrd/directdoc.asp?DDFDocuments/u/G/TBTN26/CHN2362.docx</v>
      </c>
      <c r="U42" t="str">
        <f>HYPERLINK("https://docs.wto.org/imrd/directdoc.asp?DDFDocuments/v/G/TBTN26/CHN2362.docx", "https://docs.wto.org/imrd/directdoc.asp?DDFDocuments/v/G/TBTN26/CHN2362.docx")</f>
        <v>https://docs.wto.org/imrd/directdoc.asp?DDFDocuments/v/G/TBTN26/CHN2362.docx</v>
      </c>
      <c r="V42" t="s">
        <v>45</v>
      </c>
      <c r="W42" t="s">
        <v>46</v>
      </c>
      <c r="X42" t="s">
        <v>46</v>
      </c>
      <c r="Y42" t="s">
        <v>46</v>
      </c>
      <c r="Z42" t="s">
        <v>46</v>
      </c>
      <c r="AA42" t="s">
        <v>46</v>
      </c>
      <c r="AB42" t="s">
        <v>46</v>
      </c>
      <c r="AC42" s="2" t="s">
        <v>41</v>
      </c>
      <c r="AD42" t="s">
        <v>41</v>
      </c>
      <c r="AE42" t="s">
        <v>41</v>
      </c>
      <c r="AF42" t="s">
        <v>41</v>
      </c>
      <c r="AG42" t="s">
        <v>41</v>
      </c>
      <c r="AH42" t="s">
        <v>41</v>
      </c>
      <c r="AI42" s="2" t="s">
        <v>41</v>
      </c>
    </row>
    <row r="43" spans="1:35" ht="45" x14ac:dyDescent="0.25">
      <c r="A43" s="8" t="s">
        <v>362</v>
      </c>
      <c r="B43" s="6" t="s">
        <v>359</v>
      </c>
      <c r="C43" s="7">
        <v>46287</v>
      </c>
      <c r="D43" s="9" t="str">
        <f>HYPERLINK("https://www.epingalert.org/en/Search?viewData= G/TBT/N/CRI/212"," G/TBT/N/CRI/212")</f>
        <v xml:space="preserve"> G/TBT/N/CRI/212</v>
      </c>
      <c r="E43" s="8" t="s">
        <v>360</v>
      </c>
      <c r="F43" s="8" t="s">
        <v>361</v>
      </c>
      <c r="H43" s="8" t="s">
        <v>41</v>
      </c>
      <c r="I43" s="8" t="s">
        <v>363</v>
      </c>
      <c r="J43" s="8" t="s">
        <v>75</v>
      </c>
      <c r="K43" s="8" t="s">
        <v>41</v>
      </c>
      <c r="L43" s="8" t="s">
        <v>255</v>
      </c>
      <c r="M43" s="6"/>
      <c r="N43" s="7">
        <v>46347</v>
      </c>
      <c r="O43" s="7" t="s">
        <v>76</v>
      </c>
      <c r="P43" s="7" t="s">
        <v>76</v>
      </c>
      <c r="Q43" s="6" t="s">
        <v>43</v>
      </c>
      <c r="R43" s="8" t="s">
        <v>364</v>
      </c>
      <c r="S43" t="str">
        <f>HYPERLINK("https://docs.wto.org/imrd/directdoc.asp?DDFDocuments/t/G/TBTN26/CRI212.docx", "https://docs.wto.org/imrd/directdoc.asp?DDFDocuments/t/G/TBTN26/CRI212.docx")</f>
        <v>https://docs.wto.org/imrd/directdoc.asp?DDFDocuments/t/G/TBTN26/CRI212.docx</v>
      </c>
      <c r="T43" t="str">
        <f>HYPERLINK("https://docs.wto.org/imrd/directdoc.asp?DDFDocuments/u/G/TBTN26/CRI212.docx", "https://docs.wto.org/imrd/directdoc.asp?DDFDocuments/u/G/TBTN26/CRI212.docx")</f>
        <v>https://docs.wto.org/imrd/directdoc.asp?DDFDocuments/u/G/TBTN26/CRI212.docx</v>
      </c>
      <c r="U43" t="str">
        <f>HYPERLINK("https://docs.wto.org/imrd/directdoc.asp?DDFDocuments/v/G/TBTN26/CRI212.docx", "https://docs.wto.org/imrd/directdoc.asp?DDFDocuments/v/G/TBTN26/CRI212.docx")</f>
        <v>https://docs.wto.org/imrd/directdoc.asp?DDFDocuments/v/G/TBTN26/CRI212.docx</v>
      </c>
      <c r="V43" t="s">
        <v>46</v>
      </c>
      <c r="W43" t="s">
        <v>46</v>
      </c>
      <c r="X43" t="s">
        <v>45</v>
      </c>
      <c r="Y43" t="s">
        <v>46</v>
      </c>
      <c r="Z43" t="s">
        <v>46</v>
      </c>
      <c r="AA43" t="s">
        <v>46</v>
      </c>
      <c r="AB43" t="s">
        <v>46</v>
      </c>
      <c r="AC43" s="2" t="s">
        <v>365</v>
      </c>
      <c r="AD43" t="s">
        <v>41</v>
      </c>
      <c r="AE43" t="s">
        <v>41</v>
      </c>
      <c r="AF43" t="s">
        <v>41</v>
      </c>
      <c r="AG43" t="s">
        <v>41</v>
      </c>
      <c r="AH43" t="s">
        <v>41</v>
      </c>
      <c r="AI43" s="2" t="s">
        <v>41</v>
      </c>
    </row>
    <row r="44" spans="1:35" ht="30" x14ac:dyDescent="0.25">
      <c r="A44" s="8" t="s">
        <v>369</v>
      </c>
      <c r="B44" s="6" t="s">
        <v>366</v>
      </c>
      <c r="C44" s="7">
        <v>46287</v>
      </c>
      <c r="D44" s="9" t="str">
        <f>HYPERLINK("https://www.epingalert.org/en/Search?viewData= G/TBT/N/JOR/106"," G/TBT/N/JOR/106")</f>
        <v xml:space="preserve"> G/TBT/N/JOR/106</v>
      </c>
      <c r="E44" s="8" t="s">
        <v>367</v>
      </c>
      <c r="F44" s="8" t="s">
        <v>368</v>
      </c>
      <c r="H44" s="8" t="s">
        <v>370</v>
      </c>
      <c r="I44" s="8" t="s">
        <v>371</v>
      </c>
      <c r="J44" s="8" t="s">
        <v>372</v>
      </c>
      <c r="K44" s="8" t="s">
        <v>41</v>
      </c>
      <c r="L44" s="8" t="s">
        <v>42</v>
      </c>
      <c r="M44" s="6"/>
      <c r="N44" s="7">
        <v>46347</v>
      </c>
      <c r="O44" s="7">
        <v>46357</v>
      </c>
      <c r="P44" s="7">
        <v>46447</v>
      </c>
      <c r="Q44" s="6" t="s">
        <v>43</v>
      </c>
      <c r="R44" s="8" t="s">
        <v>373</v>
      </c>
      <c r="S44" t="str">
        <f>HYPERLINK("https://docs.wto.org/imrd/directdoc.asp?DDFDocuments/t/G/TBTN26/JOR106.docx", "https://docs.wto.org/imrd/directdoc.asp?DDFDocuments/t/G/TBTN26/JOR106.docx")</f>
        <v>https://docs.wto.org/imrd/directdoc.asp?DDFDocuments/t/G/TBTN26/JOR106.docx</v>
      </c>
      <c r="T44" t="str">
        <f>HYPERLINK("https://docs.wto.org/imrd/directdoc.asp?DDFDocuments/u/G/TBTN26/JOR106.docx", "https://docs.wto.org/imrd/directdoc.asp?DDFDocuments/u/G/TBTN26/JOR106.docx")</f>
        <v>https://docs.wto.org/imrd/directdoc.asp?DDFDocuments/u/G/TBTN26/JOR106.docx</v>
      </c>
      <c r="U44" t="str">
        <f>HYPERLINK("https://docs.wto.org/imrd/directdoc.asp?DDFDocuments/v/G/TBTN26/JOR106.docx", "https://docs.wto.org/imrd/directdoc.asp?DDFDocuments/v/G/TBTN26/JOR106.docx")</f>
        <v>https://docs.wto.org/imrd/directdoc.asp?DDFDocuments/v/G/TBTN26/JOR106.docx</v>
      </c>
      <c r="V44" t="s">
        <v>45</v>
      </c>
      <c r="W44" t="s">
        <v>46</v>
      </c>
      <c r="X44" t="s">
        <v>46</v>
      </c>
      <c r="Y44" t="s">
        <v>46</v>
      </c>
      <c r="Z44" t="s">
        <v>46</v>
      </c>
      <c r="AA44" t="s">
        <v>46</v>
      </c>
      <c r="AB44" t="s">
        <v>46</v>
      </c>
      <c r="AC44" s="2" t="s">
        <v>374</v>
      </c>
      <c r="AD44" t="s">
        <v>41</v>
      </c>
      <c r="AE44" t="s">
        <v>41</v>
      </c>
      <c r="AF44" t="s">
        <v>41</v>
      </c>
      <c r="AG44" t="s">
        <v>41</v>
      </c>
      <c r="AH44" t="s">
        <v>41</v>
      </c>
      <c r="AI44" s="2" t="s">
        <v>41</v>
      </c>
    </row>
    <row r="45" spans="1:35" ht="210" x14ac:dyDescent="0.25">
      <c r="A45" s="8" t="s">
        <v>378</v>
      </c>
      <c r="B45" s="6" t="s">
        <v>375</v>
      </c>
      <c r="C45" s="7">
        <v>46286</v>
      </c>
      <c r="D45" s="9" t="str">
        <f>HYPERLINK("https://www.epingalert.org/en/Search?viewData= G/TBT/N/AUS/202"," G/TBT/N/AUS/202")</f>
        <v xml:space="preserve"> G/TBT/N/AUS/202</v>
      </c>
      <c r="E45" s="8" t="s">
        <v>376</v>
      </c>
      <c r="F45" s="8" t="s">
        <v>377</v>
      </c>
      <c r="H45" s="8" t="s">
        <v>41</v>
      </c>
      <c r="I45" s="8" t="s">
        <v>379</v>
      </c>
      <c r="J45" s="8" t="s">
        <v>52</v>
      </c>
      <c r="K45" s="8" t="s">
        <v>380</v>
      </c>
      <c r="L45" s="8" t="s">
        <v>41</v>
      </c>
      <c r="M45" s="6"/>
      <c r="N45" s="7">
        <v>46318</v>
      </c>
      <c r="O45" s="7">
        <v>46388</v>
      </c>
      <c r="P45" s="7" t="s">
        <v>381</v>
      </c>
      <c r="Q45" s="6" t="s">
        <v>43</v>
      </c>
      <c r="R45" s="8" t="s">
        <v>382</v>
      </c>
      <c r="S45" t="str">
        <f>HYPERLINK("https://docs.wto.org/imrd/directdoc.asp?DDFDocuments/t/G/TBTN26/AUS202.docx", "https://docs.wto.org/imrd/directdoc.asp?DDFDocuments/t/G/TBTN26/AUS202.docx")</f>
        <v>https://docs.wto.org/imrd/directdoc.asp?DDFDocuments/t/G/TBTN26/AUS202.docx</v>
      </c>
      <c r="T45" t="str">
        <f>HYPERLINK("https://docs.wto.org/imrd/directdoc.asp?DDFDocuments/u/G/TBTN26/AUS202.docx", "https://docs.wto.org/imrd/directdoc.asp?DDFDocuments/u/G/TBTN26/AUS202.docx")</f>
        <v>https://docs.wto.org/imrd/directdoc.asp?DDFDocuments/u/G/TBTN26/AUS202.docx</v>
      </c>
      <c r="U45" t="str">
        <f>HYPERLINK("https://docs.wto.org/imrd/directdoc.asp?DDFDocuments/v/G/TBTN26/AUS202.docx", "https://docs.wto.org/imrd/directdoc.asp?DDFDocuments/v/G/TBTN26/AUS202.docx")</f>
        <v>https://docs.wto.org/imrd/directdoc.asp?DDFDocuments/v/G/TBTN26/AUS202.docx</v>
      </c>
      <c r="V45" t="s">
        <v>45</v>
      </c>
      <c r="W45" t="s">
        <v>46</v>
      </c>
      <c r="X45" t="s">
        <v>46</v>
      </c>
      <c r="Y45" t="s">
        <v>46</v>
      </c>
      <c r="Z45" t="s">
        <v>46</v>
      </c>
      <c r="AA45" t="s">
        <v>46</v>
      </c>
      <c r="AB45" t="s">
        <v>46</v>
      </c>
      <c r="AC45" s="2" t="s">
        <v>383</v>
      </c>
      <c r="AD45" t="s">
        <v>41</v>
      </c>
      <c r="AE45" t="s">
        <v>41</v>
      </c>
      <c r="AF45" t="s">
        <v>41</v>
      </c>
      <c r="AG45" t="s">
        <v>41</v>
      </c>
      <c r="AH45" t="s">
        <v>41</v>
      </c>
      <c r="AI45" s="2" t="s">
        <v>41</v>
      </c>
    </row>
    <row r="46" spans="1:35" ht="45" x14ac:dyDescent="0.25">
      <c r="A46" s="8" t="s">
        <v>387</v>
      </c>
      <c r="B46" s="6" t="s">
        <v>384</v>
      </c>
      <c r="C46" s="7">
        <v>46286</v>
      </c>
      <c r="D46" s="9" t="str">
        <f>HYPERLINK("https://www.epingalert.org/en/Search?viewData= G/TBT/N/BDI/813, G/TBT/N/KEN/2111, G/TBT/N/RWA/1486, G/TBT/N/TZA/1652, G/TBT/N/UGA/2430"," G/TBT/N/BDI/813, G/TBT/N/KEN/2111, G/TBT/N/RWA/1486, G/TBT/N/TZA/1652, G/TBT/N/UGA/2430")</f>
        <v xml:space="preserve"> G/TBT/N/BDI/813, G/TBT/N/KEN/2111, G/TBT/N/RWA/1486, G/TBT/N/TZA/1652, G/TBT/N/UGA/2430</v>
      </c>
      <c r="E46" s="8" t="s">
        <v>385</v>
      </c>
      <c r="F46" s="8" t="s">
        <v>386</v>
      </c>
      <c r="H46" s="8" t="s">
        <v>388</v>
      </c>
      <c r="I46" s="8" t="s">
        <v>389</v>
      </c>
      <c r="J46" s="8" t="s">
        <v>390</v>
      </c>
      <c r="K46" s="8" t="s">
        <v>41</v>
      </c>
      <c r="L46" s="8" t="s">
        <v>41</v>
      </c>
      <c r="M46" s="6"/>
      <c r="N46" s="7">
        <v>46346</v>
      </c>
      <c r="O46" s="7" t="s">
        <v>226</v>
      </c>
      <c r="P46" s="7" t="s">
        <v>76</v>
      </c>
      <c r="Q46" s="6" t="s">
        <v>43</v>
      </c>
      <c r="R46" s="8" t="s">
        <v>391</v>
      </c>
      <c r="S46" t="str">
        <f>HYPERLINK("https://docs.wto.org/imrd/directdoc.asp?DDFDocuments/t/G/TBTN26/BDI813.docx", "https://docs.wto.org/imrd/directdoc.asp?DDFDocuments/t/G/TBTN26/BDI813.docx")</f>
        <v>https://docs.wto.org/imrd/directdoc.asp?DDFDocuments/t/G/TBTN26/BDI813.docx</v>
      </c>
      <c r="T46" t="str">
        <f>HYPERLINK("https://docs.wto.org/imrd/directdoc.asp?DDFDocuments/u/G/TBTN26/BDI813.docx", "https://docs.wto.org/imrd/directdoc.asp?DDFDocuments/u/G/TBTN26/BDI813.docx")</f>
        <v>https://docs.wto.org/imrd/directdoc.asp?DDFDocuments/u/G/TBTN26/BDI813.docx</v>
      </c>
      <c r="U46" t="str">
        <f>HYPERLINK("https://docs.wto.org/imrd/directdoc.asp?DDFDocuments/v/G/TBTN26/BDI813.docx", "https://docs.wto.org/imrd/directdoc.asp?DDFDocuments/v/G/TBTN26/BDI813.docx")</f>
        <v>https://docs.wto.org/imrd/directdoc.asp?DDFDocuments/v/G/TBTN26/BDI813.docx</v>
      </c>
      <c r="V46" t="s">
        <v>45</v>
      </c>
      <c r="W46" t="s">
        <v>46</v>
      </c>
      <c r="X46" t="s">
        <v>46</v>
      </c>
      <c r="Y46" t="s">
        <v>46</v>
      </c>
      <c r="Z46" t="s">
        <v>46</v>
      </c>
      <c r="AA46" t="s">
        <v>46</v>
      </c>
      <c r="AB46" t="s">
        <v>46</v>
      </c>
      <c r="AC46" s="2" t="s">
        <v>392</v>
      </c>
      <c r="AD46" t="s">
        <v>41</v>
      </c>
      <c r="AE46" t="s">
        <v>41</v>
      </c>
      <c r="AF46" t="s">
        <v>41</v>
      </c>
      <c r="AG46" t="s">
        <v>41</v>
      </c>
      <c r="AH46" t="s">
        <v>41</v>
      </c>
      <c r="AI46" s="2" t="s">
        <v>41</v>
      </c>
    </row>
    <row r="47" spans="1:35" ht="45" x14ac:dyDescent="0.25">
      <c r="A47" s="8" t="s">
        <v>387</v>
      </c>
      <c r="B47" s="6" t="s">
        <v>219</v>
      </c>
      <c r="C47" s="7">
        <v>46286</v>
      </c>
      <c r="D47" s="9" t="str">
        <f>HYPERLINK("https://www.epingalert.org/en/Search?viewData= G/TBT/N/BDI/813, G/TBT/N/KEN/2111, G/TBT/N/RWA/1486, G/TBT/N/TZA/1652, G/TBT/N/UGA/2430"," G/TBT/N/BDI/813, G/TBT/N/KEN/2111, G/TBT/N/RWA/1486, G/TBT/N/TZA/1652, G/TBT/N/UGA/2430")</f>
        <v xml:space="preserve"> G/TBT/N/BDI/813, G/TBT/N/KEN/2111, G/TBT/N/RWA/1486, G/TBT/N/TZA/1652, G/TBT/N/UGA/2430</v>
      </c>
      <c r="E47" s="8" t="s">
        <v>385</v>
      </c>
      <c r="F47" s="8" t="s">
        <v>386</v>
      </c>
      <c r="H47" s="8" t="s">
        <v>388</v>
      </c>
      <c r="I47" s="8" t="s">
        <v>389</v>
      </c>
      <c r="J47" s="8" t="s">
        <v>390</v>
      </c>
      <c r="K47" s="8" t="s">
        <v>41</v>
      </c>
      <c r="L47" s="8" t="s">
        <v>41</v>
      </c>
      <c r="M47" s="6"/>
      <c r="N47" s="7">
        <v>46346</v>
      </c>
      <c r="O47" s="7" t="s">
        <v>226</v>
      </c>
      <c r="P47" s="7" t="s">
        <v>76</v>
      </c>
      <c r="Q47" s="6" t="s">
        <v>43</v>
      </c>
      <c r="R47" s="8" t="s">
        <v>391</v>
      </c>
      <c r="S47" t="str">
        <f>HYPERLINK("https://docs.wto.org/imrd/directdoc.asp?DDFDocuments/t/G/TBTN26/BDI813.docx", "https://docs.wto.org/imrd/directdoc.asp?DDFDocuments/t/G/TBTN26/BDI813.docx")</f>
        <v>https://docs.wto.org/imrd/directdoc.asp?DDFDocuments/t/G/TBTN26/BDI813.docx</v>
      </c>
      <c r="T47" t="str">
        <f>HYPERLINK("https://docs.wto.org/imrd/directdoc.asp?DDFDocuments/u/G/TBTN26/BDI813.docx", "https://docs.wto.org/imrd/directdoc.asp?DDFDocuments/u/G/TBTN26/BDI813.docx")</f>
        <v>https://docs.wto.org/imrd/directdoc.asp?DDFDocuments/u/G/TBTN26/BDI813.docx</v>
      </c>
      <c r="U47" t="str">
        <f>HYPERLINK("https://docs.wto.org/imrd/directdoc.asp?DDFDocuments/v/G/TBTN26/BDI813.docx", "https://docs.wto.org/imrd/directdoc.asp?DDFDocuments/v/G/TBTN26/BDI813.docx")</f>
        <v>https://docs.wto.org/imrd/directdoc.asp?DDFDocuments/v/G/TBTN26/BDI813.docx</v>
      </c>
      <c r="V47" t="s">
        <v>45</v>
      </c>
      <c r="W47" t="s">
        <v>46</v>
      </c>
      <c r="X47" t="s">
        <v>46</v>
      </c>
      <c r="Y47" t="s">
        <v>46</v>
      </c>
      <c r="Z47" t="s">
        <v>46</v>
      </c>
      <c r="AA47" t="s">
        <v>46</v>
      </c>
      <c r="AB47" t="s">
        <v>46</v>
      </c>
      <c r="AC47" s="2" t="s">
        <v>392</v>
      </c>
      <c r="AD47" t="s">
        <v>41</v>
      </c>
      <c r="AE47" t="s">
        <v>41</v>
      </c>
      <c r="AF47" t="s">
        <v>41</v>
      </c>
      <c r="AG47" t="s">
        <v>41</v>
      </c>
      <c r="AH47" t="s">
        <v>41</v>
      </c>
      <c r="AI47" s="2" t="s">
        <v>41</v>
      </c>
    </row>
    <row r="48" spans="1:35" ht="45" x14ac:dyDescent="0.25">
      <c r="A48" s="8" t="s">
        <v>387</v>
      </c>
      <c r="B48" s="6" t="s">
        <v>393</v>
      </c>
      <c r="C48" s="7">
        <v>46286</v>
      </c>
      <c r="D48" s="9" t="str">
        <f>HYPERLINK("https://www.epingalert.org/en/Search?viewData= G/TBT/N/BDI/813, G/TBT/N/KEN/2111, G/TBT/N/RWA/1486, G/TBT/N/TZA/1652, G/TBT/N/UGA/2430"," G/TBT/N/BDI/813, G/TBT/N/KEN/2111, G/TBT/N/RWA/1486, G/TBT/N/TZA/1652, G/TBT/N/UGA/2430")</f>
        <v xml:space="preserve"> G/TBT/N/BDI/813, G/TBT/N/KEN/2111, G/TBT/N/RWA/1486, G/TBT/N/TZA/1652, G/TBT/N/UGA/2430</v>
      </c>
      <c r="E48" s="8" t="s">
        <v>385</v>
      </c>
      <c r="F48" s="8" t="s">
        <v>386</v>
      </c>
      <c r="H48" s="8" t="s">
        <v>388</v>
      </c>
      <c r="I48" s="8" t="s">
        <v>389</v>
      </c>
      <c r="J48" s="8" t="s">
        <v>390</v>
      </c>
      <c r="K48" s="8" t="s">
        <v>41</v>
      </c>
      <c r="L48" s="8" t="s">
        <v>41</v>
      </c>
      <c r="M48" s="6"/>
      <c r="N48" s="7">
        <v>46346</v>
      </c>
      <c r="O48" s="7" t="s">
        <v>226</v>
      </c>
      <c r="P48" s="7" t="s">
        <v>76</v>
      </c>
      <c r="Q48" s="6" t="s">
        <v>43</v>
      </c>
      <c r="R48" s="8" t="s">
        <v>391</v>
      </c>
      <c r="S48" t="str">
        <f>HYPERLINK("https://docs.wto.org/imrd/directdoc.asp?DDFDocuments/t/G/TBTN26/BDI813.docx", "https://docs.wto.org/imrd/directdoc.asp?DDFDocuments/t/G/TBTN26/BDI813.docx")</f>
        <v>https://docs.wto.org/imrd/directdoc.asp?DDFDocuments/t/G/TBTN26/BDI813.docx</v>
      </c>
      <c r="T48" t="str">
        <f>HYPERLINK("https://docs.wto.org/imrd/directdoc.asp?DDFDocuments/u/G/TBTN26/BDI813.docx", "https://docs.wto.org/imrd/directdoc.asp?DDFDocuments/u/G/TBTN26/BDI813.docx")</f>
        <v>https://docs.wto.org/imrd/directdoc.asp?DDFDocuments/u/G/TBTN26/BDI813.docx</v>
      </c>
      <c r="U48" t="str">
        <f>HYPERLINK("https://docs.wto.org/imrd/directdoc.asp?DDFDocuments/v/G/TBTN26/BDI813.docx", "https://docs.wto.org/imrd/directdoc.asp?DDFDocuments/v/G/TBTN26/BDI813.docx")</f>
        <v>https://docs.wto.org/imrd/directdoc.asp?DDFDocuments/v/G/TBTN26/BDI813.docx</v>
      </c>
      <c r="V48" t="s">
        <v>45</v>
      </c>
      <c r="W48" t="s">
        <v>46</v>
      </c>
      <c r="X48" t="s">
        <v>46</v>
      </c>
      <c r="Y48" t="s">
        <v>46</v>
      </c>
      <c r="Z48" t="s">
        <v>46</v>
      </c>
      <c r="AA48" t="s">
        <v>46</v>
      </c>
      <c r="AB48" t="s">
        <v>46</v>
      </c>
      <c r="AC48" s="2" t="s">
        <v>392</v>
      </c>
      <c r="AD48" t="s">
        <v>41</v>
      </c>
      <c r="AE48" t="s">
        <v>41</v>
      </c>
      <c r="AF48" t="s">
        <v>41</v>
      </c>
      <c r="AG48" t="s">
        <v>41</v>
      </c>
      <c r="AH48" t="s">
        <v>41</v>
      </c>
      <c r="AI48" s="2" t="s">
        <v>41</v>
      </c>
    </row>
    <row r="49" spans="1:35" ht="45" x14ac:dyDescent="0.25">
      <c r="A49" s="8" t="s">
        <v>387</v>
      </c>
      <c r="B49" s="6" t="s">
        <v>146</v>
      </c>
      <c r="C49" s="7">
        <v>46286</v>
      </c>
      <c r="D49" s="9" t="str">
        <f>HYPERLINK("https://www.epingalert.org/en/Search?viewData= G/TBT/N/BDI/813, G/TBT/N/KEN/2111, G/TBT/N/RWA/1486, G/TBT/N/TZA/1652, G/TBT/N/UGA/2430"," G/TBT/N/BDI/813, G/TBT/N/KEN/2111, G/TBT/N/RWA/1486, G/TBT/N/TZA/1652, G/TBT/N/UGA/2430")</f>
        <v xml:space="preserve"> G/TBT/N/BDI/813, G/TBT/N/KEN/2111, G/TBT/N/RWA/1486, G/TBT/N/TZA/1652, G/TBT/N/UGA/2430</v>
      </c>
      <c r="E49" s="8" t="s">
        <v>385</v>
      </c>
      <c r="F49" s="8" t="s">
        <v>386</v>
      </c>
      <c r="H49" s="8" t="s">
        <v>388</v>
      </c>
      <c r="I49" s="8" t="s">
        <v>389</v>
      </c>
      <c r="J49" s="8" t="s">
        <v>390</v>
      </c>
      <c r="K49" s="8" t="s">
        <v>41</v>
      </c>
      <c r="L49" s="8" t="s">
        <v>41</v>
      </c>
      <c r="M49" s="6"/>
      <c r="N49" s="7">
        <v>46346</v>
      </c>
      <c r="O49" s="7" t="s">
        <v>226</v>
      </c>
      <c r="P49" s="7" t="s">
        <v>76</v>
      </c>
      <c r="Q49" s="6" t="s">
        <v>43</v>
      </c>
      <c r="R49" s="8" t="s">
        <v>391</v>
      </c>
      <c r="S49" t="str">
        <f>HYPERLINK("https://docs.wto.org/imrd/directdoc.asp?DDFDocuments/t/G/TBTN26/BDI813.docx", "https://docs.wto.org/imrd/directdoc.asp?DDFDocuments/t/G/TBTN26/BDI813.docx")</f>
        <v>https://docs.wto.org/imrd/directdoc.asp?DDFDocuments/t/G/TBTN26/BDI813.docx</v>
      </c>
      <c r="T49" t="str">
        <f>HYPERLINK("https://docs.wto.org/imrd/directdoc.asp?DDFDocuments/u/G/TBTN26/BDI813.docx", "https://docs.wto.org/imrd/directdoc.asp?DDFDocuments/u/G/TBTN26/BDI813.docx")</f>
        <v>https://docs.wto.org/imrd/directdoc.asp?DDFDocuments/u/G/TBTN26/BDI813.docx</v>
      </c>
      <c r="U49" t="str">
        <f>HYPERLINK("https://docs.wto.org/imrd/directdoc.asp?DDFDocuments/v/G/TBTN26/BDI813.docx", "https://docs.wto.org/imrd/directdoc.asp?DDFDocuments/v/G/TBTN26/BDI813.docx")</f>
        <v>https://docs.wto.org/imrd/directdoc.asp?DDFDocuments/v/G/TBTN26/BDI813.docx</v>
      </c>
      <c r="V49" t="s">
        <v>45</v>
      </c>
      <c r="W49" t="s">
        <v>46</v>
      </c>
      <c r="X49" t="s">
        <v>46</v>
      </c>
      <c r="Y49" t="s">
        <v>46</v>
      </c>
      <c r="Z49" t="s">
        <v>46</v>
      </c>
      <c r="AA49" t="s">
        <v>46</v>
      </c>
      <c r="AB49" t="s">
        <v>46</v>
      </c>
      <c r="AC49" s="2" t="s">
        <v>392</v>
      </c>
      <c r="AD49" t="s">
        <v>41</v>
      </c>
      <c r="AE49" t="s">
        <v>41</v>
      </c>
      <c r="AF49" t="s">
        <v>41</v>
      </c>
      <c r="AG49" t="s">
        <v>41</v>
      </c>
      <c r="AH49" t="s">
        <v>41</v>
      </c>
      <c r="AI49" s="2" t="s">
        <v>41</v>
      </c>
    </row>
    <row r="50" spans="1:35" ht="45" x14ac:dyDescent="0.25">
      <c r="A50" s="8" t="s">
        <v>387</v>
      </c>
      <c r="B50" s="6" t="s">
        <v>394</v>
      </c>
      <c r="C50" s="7">
        <v>46286</v>
      </c>
      <c r="D50" s="9" t="str">
        <f>HYPERLINK("https://www.epingalert.org/en/Search?viewData= G/TBT/N/BDI/813, G/TBT/N/KEN/2111, G/TBT/N/RWA/1486, G/TBT/N/TZA/1652, G/TBT/N/UGA/2430"," G/TBT/N/BDI/813, G/TBT/N/KEN/2111, G/TBT/N/RWA/1486, G/TBT/N/TZA/1652, G/TBT/N/UGA/2430")</f>
        <v xml:space="preserve"> G/TBT/N/BDI/813, G/TBT/N/KEN/2111, G/TBT/N/RWA/1486, G/TBT/N/TZA/1652, G/TBT/N/UGA/2430</v>
      </c>
      <c r="E50" s="8" t="s">
        <v>385</v>
      </c>
      <c r="F50" s="8" t="s">
        <v>386</v>
      </c>
      <c r="H50" s="8" t="s">
        <v>388</v>
      </c>
      <c r="I50" s="8" t="s">
        <v>389</v>
      </c>
      <c r="J50" s="8" t="s">
        <v>390</v>
      </c>
      <c r="K50" s="8" t="s">
        <v>41</v>
      </c>
      <c r="L50" s="8" t="s">
        <v>41</v>
      </c>
      <c r="M50" s="6"/>
      <c r="N50" s="7">
        <v>46346</v>
      </c>
      <c r="O50" s="7" t="s">
        <v>226</v>
      </c>
      <c r="P50" s="7" t="s">
        <v>76</v>
      </c>
      <c r="Q50" s="6" t="s">
        <v>43</v>
      </c>
      <c r="R50" s="8" t="s">
        <v>391</v>
      </c>
      <c r="S50" t="str">
        <f>HYPERLINK("https://docs.wto.org/imrd/directdoc.asp?DDFDocuments/t/G/TBTN26/BDI813.docx", "https://docs.wto.org/imrd/directdoc.asp?DDFDocuments/t/G/TBTN26/BDI813.docx")</f>
        <v>https://docs.wto.org/imrd/directdoc.asp?DDFDocuments/t/G/TBTN26/BDI813.docx</v>
      </c>
      <c r="T50" t="str">
        <f>HYPERLINK("https://docs.wto.org/imrd/directdoc.asp?DDFDocuments/u/G/TBTN26/BDI813.docx", "https://docs.wto.org/imrd/directdoc.asp?DDFDocuments/u/G/TBTN26/BDI813.docx")</f>
        <v>https://docs.wto.org/imrd/directdoc.asp?DDFDocuments/u/G/TBTN26/BDI813.docx</v>
      </c>
      <c r="U50" t="str">
        <f>HYPERLINK("https://docs.wto.org/imrd/directdoc.asp?DDFDocuments/v/G/TBTN26/BDI813.docx", "https://docs.wto.org/imrd/directdoc.asp?DDFDocuments/v/G/TBTN26/BDI813.docx")</f>
        <v>https://docs.wto.org/imrd/directdoc.asp?DDFDocuments/v/G/TBTN26/BDI813.docx</v>
      </c>
      <c r="V50" t="s">
        <v>45</v>
      </c>
      <c r="W50" t="s">
        <v>46</v>
      </c>
      <c r="X50" t="s">
        <v>46</v>
      </c>
      <c r="Y50" t="s">
        <v>46</v>
      </c>
      <c r="Z50" t="s">
        <v>46</v>
      </c>
      <c r="AA50" t="s">
        <v>46</v>
      </c>
      <c r="AB50" t="s">
        <v>46</v>
      </c>
      <c r="AC50" s="2" t="s">
        <v>392</v>
      </c>
      <c r="AD50" t="s">
        <v>41</v>
      </c>
      <c r="AE50" t="s">
        <v>41</v>
      </c>
      <c r="AF50" t="s">
        <v>41</v>
      </c>
      <c r="AG50" t="s">
        <v>41</v>
      </c>
      <c r="AH50" t="s">
        <v>41</v>
      </c>
      <c r="AI50" s="2" t="s">
        <v>41</v>
      </c>
    </row>
    <row r="51" spans="1:35" ht="285" x14ac:dyDescent="0.25">
      <c r="A51" s="8" t="s">
        <v>387</v>
      </c>
      <c r="B51" s="6" t="s">
        <v>384</v>
      </c>
      <c r="C51" s="7">
        <v>46286</v>
      </c>
      <c r="D51" s="9" t="str">
        <f>HYPERLINK("https://www.epingalert.org/en/Search?viewData= G/TBT/N/BDI/814, G/TBT/N/KEN/2114, G/TBT/N/RWA/1487, G/TBT/N/TZA/1653, G/TBT/N/UGA/2431"," G/TBT/N/BDI/814, G/TBT/N/KEN/2114, G/TBT/N/RWA/1487, G/TBT/N/TZA/1653, G/TBT/N/UGA/2431")</f>
        <v xml:space="preserve"> G/TBT/N/BDI/814, G/TBT/N/KEN/2114, G/TBT/N/RWA/1487, G/TBT/N/TZA/1653, G/TBT/N/UGA/2431</v>
      </c>
      <c r="E51" s="8" t="s">
        <v>395</v>
      </c>
      <c r="F51" s="8" t="s">
        <v>396</v>
      </c>
      <c r="H51" s="8" t="s">
        <v>397</v>
      </c>
      <c r="I51" s="8" t="s">
        <v>389</v>
      </c>
      <c r="J51" s="8" t="s">
        <v>390</v>
      </c>
      <c r="K51" s="8" t="s">
        <v>41</v>
      </c>
      <c r="L51" s="8" t="s">
        <v>41</v>
      </c>
      <c r="M51" s="6"/>
      <c r="N51" s="7">
        <v>46346</v>
      </c>
      <c r="O51" s="7" t="s">
        <v>226</v>
      </c>
      <c r="P51" s="7" t="s">
        <v>76</v>
      </c>
      <c r="Q51" s="6" t="s">
        <v>43</v>
      </c>
      <c r="R51" s="8" t="s">
        <v>398</v>
      </c>
      <c r="S51" t="str">
        <f>HYPERLINK("https://docs.wto.org/imrd/directdoc.asp?DDFDocuments/t/G/TBTN26/BDI814.docx", "https://docs.wto.org/imrd/directdoc.asp?DDFDocuments/t/G/TBTN26/BDI814.docx")</f>
        <v>https://docs.wto.org/imrd/directdoc.asp?DDFDocuments/t/G/TBTN26/BDI814.docx</v>
      </c>
      <c r="T51" t="str">
        <f>HYPERLINK("https://docs.wto.org/imrd/directdoc.asp?DDFDocuments/u/G/TBTN26/BDI814.docx", "https://docs.wto.org/imrd/directdoc.asp?DDFDocuments/u/G/TBTN26/BDI814.docx")</f>
        <v>https://docs.wto.org/imrd/directdoc.asp?DDFDocuments/u/G/TBTN26/BDI814.docx</v>
      </c>
      <c r="U51" t="str">
        <f>HYPERLINK("https://docs.wto.org/imrd/directdoc.asp?DDFDocuments/v/G/TBTN26/BDI814.docx", "https://docs.wto.org/imrd/directdoc.asp?DDFDocuments/v/G/TBTN26/BDI814.docx")</f>
        <v>https://docs.wto.org/imrd/directdoc.asp?DDFDocuments/v/G/TBTN26/BDI814.docx</v>
      </c>
      <c r="V51" t="s">
        <v>45</v>
      </c>
      <c r="W51" t="s">
        <v>46</v>
      </c>
      <c r="X51" t="s">
        <v>45</v>
      </c>
      <c r="Y51" t="s">
        <v>46</v>
      </c>
      <c r="Z51" t="s">
        <v>46</v>
      </c>
      <c r="AA51" t="s">
        <v>46</v>
      </c>
      <c r="AB51" t="s">
        <v>46</v>
      </c>
      <c r="AC51" s="2" t="s">
        <v>399</v>
      </c>
      <c r="AD51" t="s">
        <v>41</v>
      </c>
      <c r="AE51" t="s">
        <v>41</v>
      </c>
      <c r="AF51" t="s">
        <v>41</v>
      </c>
      <c r="AG51" t="s">
        <v>41</v>
      </c>
      <c r="AH51" t="s">
        <v>41</v>
      </c>
      <c r="AI51" s="2" t="s">
        <v>41</v>
      </c>
    </row>
    <row r="52" spans="1:35" ht="285" x14ac:dyDescent="0.25">
      <c r="A52" s="8" t="s">
        <v>387</v>
      </c>
      <c r="B52" s="6" t="s">
        <v>219</v>
      </c>
      <c r="C52" s="7">
        <v>46286</v>
      </c>
      <c r="D52" s="9" t="str">
        <f>HYPERLINK("https://www.epingalert.org/en/Search?viewData= G/TBT/N/BDI/814, G/TBT/N/KEN/2114, G/TBT/N/RWA/1487, G/TBT/N/TZA/1653, G/TBT/N/UGA/2431"," G/TBT/N/BDI/814, G/TBT/N/KEN/2114, G/TBT/N/RWA/1487, G/TBT/N/TZA/1653, G/TBT/N/UGA/2431")</f>
        <v xml:space="preserve"> G/TBT/N/BDI/814, G/TBT/N/KEN/2114, G/TBT/N/RWA/1487, G/TBT/N/TZA/1653, G/TBT/N/UGA/2431</v>
      </c>
      <c r="E52" s="8" t="s">
        <v>395</v>
      </c>
      <c r="F52" s="8" t="s">
        <v>396</v>
      </c>
      <c r="H52" s="8" t="s">
        <v>397</v>
      </c>
      <c r="I52" s="8" t="s">
        <v>389</v>
      </c>
      <c r="J52" s="8" t="s">
        <v>390</v>
      </c>
      <c r="K52" s="8" t="s">
        <v>41</v>
      </c>
      <c r="L52" s="8" t="s">
        <v>41</v>
      </c>
      <c r="M52" s="6"/>
      <c r="N52" s="7">
        <v>46346</v>
      </c>
      <c r="O52" s="7" t="s">
        <v>226</v>
      </c>
      <c r="P52" s="7" t="s">
        <v>76</v>
      </c>
      <c r="Q52" s="6" t="s">
        <v>43</v>
      </c>
      <c r="R52" s="8" t="s">
        <v>398</v>
      </c>
      <c r="S52" t="str">
        <f>HYPERLINK("https://docs.wto.org/imrd/directdoc.asp?DDFDocuments/t/G/TBTN26/BDI814.docx", "https://docs.wto.org/imrd/directdoc.asp?DDFDocuments/t/G/TBTN26/BDI814.docx")</f>
        <v>https://docs.wto.org/imrd/directdoc.asp?DDFDocuments/t/G/TBTN26/BDI814.docx</v>
      </c>
      <c r="T52" t="str">
        <f>HYPERLINK("https://docs.wto.org/imrd/directdoc.asp?DDFDocuments/u/G/TBTN26/BDI814.docx", "https://docs.wto.org/imrd/directdoc.asp?DDFDocuments/u/G/TBTN26/BDI814.docx")</f>
        <v>https://docs.wto.org/imrd/directdoc.asp?DDFDocuments/u/G/TBTN26/BDI814.docx</v>
      </c>
      <c r="U52" t="str">
        <f>HYPERLINK("https://docs.wto.org/imrd/directdoc.asp?DDFDocuments/v/G/TBTN26/BDI814.docx", "https://docs.wto.org/imrd/directdoc.asp?DDFDocuments/v/G/TBTN26/BDI814.docx")</f>
        <v>https://docs.wto.org/imrd/directdoc.asp?DDFDocuments/v/G/TBTN26/BDI814.docx</v>
      </c>
      <c r="V52" t="s">
        <v>45</v>
      </c>
      <c r="W52" t="s">
        <v>46</v>
      </c>
      <c r="X52" t="s">
        <v>45</v>
      </c>
      <c r="Y52" t="s">
        <v>46</v>
      </c>
      <c r="Z52" t="s">
        <v>46</v>
      </c>
      <c r="AA52" t="s">
        <v>46</v>
      </c>
      <c r="AB52" t="s">
        <v>46</v>
      </c>
      <c r="AC52" s="2" t="s">
        <v>399</v>
      </c>
      <c r="AD52" t="s">
        <v>41</v>
      </c>
      <c r="AE52" t="s">
        <v>41</v>
      </c>
      <c r="AF52" t="s">
        <v>41</v>
      </c>
      <c r="AG52" t="s">
        <v>41</v>
      </c>
      <c r="AH52" t="s">
        <v>41</v>
      </c>
      <c r="AI52" s="2" t="s">
        <v>41</v>
      </c>
    </row>
    <row r="53" spans="1:35" ht="285" x14ac:dyDescent="0.25">
      <c r="A53" s="8" t="s">
        <v>387</v>
      </c>
      <c r="B53" s="6" t="s">
        <v>393</v>
      </c>
      <c r="C53" s="7">
        <v>46286</v>
      </c>
      <c r="D53" s="9" t="str">
        <f>HYPERLINK("https://www.epingalert.org/en/Search?viewData= G/TBT/N/BDI/814, G/TBT/N/KEN/2114, G/TBT/N/RWA/1487, G/TBT/N/TZA/1653, G/TBT/N/UGA/2431"," G/TBT/N/BDI/814, G/TBT/N/KEN/2114, G/TBT/N/RWA/1487, G/TBT/N/TZA/1653, G/TBT/N/UGA/2431")</f>
        <v xml:space="preserve"> G/TBT/N/BDI/814, G/TBT/N/KEN/2114, G/TBT/N/RWA/1487, G/TBT/N/TZA/1653, G/TBT/N/UGA/2431</v>
      </c>
      <c r="E53" s="8" t="s">
        <v>395</v>
      </c>
      <c r="F53" s="8" t="s">
        <v>396</v>
      </c>
      <c r="H53" s="8" t="s">
        <v>397</v>
      </c>
      <c r="I53" s="8" t="s">
        <v>389</v>
      </c>
      <c r="J53" s="8" t="s">
        <v>390</v>
      </c>
      <c r="K53" s="8" t="s">
        <v>41</v>
      </c>
      <c r="L53" s="8" t="s">
        <v>41</v>
      </c>
      <c r="M53" s="6"/>
      <c r="N53" s="7">
        <v>46346</v>
      </c>
      <c r="O53" s="7" t="s">
        <v>226</v>
      </c>
      <c r="P53" s="7" t="s">
        <v>76</v>
      </c>
      <c r="Q53" s="6" t="s">
        <v>43</v>
      </c>
      <c r="R53" s="8" t="s">
        <v>398</v>
      </c>
      <c r="S53" t="str">
        <f>HYPERLINK("https://docs.wto.org/imrd/directdoc.asp?DDFDocuments/t/G/TBTN26/BDI814.docx", "https://docs.wto.org/imrd/directdoc.asp?DDFDocuments/t/G/TBTN26/BDI814.docx")</f>
        <v>https://docs.wto.org/imrd/directdoc.asp?DDFDocuments/t/G/TBTN26/BDI814.docx</v>
      </c>
      <c r="T53" t="str">
        <f>HYPERLINK("https://docs.wto.org/imrd/directdoc.asp?DDFDocuments/u/G/TBTN26/BDI814.docx", "https://docs.wto.org/imrd/directdoc.asp?DDFDocuments/u/G/TBTN26/BDI814.docx")</f>
        <v>https://docs.wto.org/imrd/directdoc.asp?DDFDocuments/u/G/TBTN26/BDI814.docx</v>
      </c>
      <c r="U53" t="str">
        <f>HYPERLINK("https://docs.wto.org/imrd/directdoc.asp?DDFDocuments/v/G/TBTN26/BDI814.docx", "https://docs.wto.org/imrd/directdoc.asp?DDFDocuments/v/G/TBTN26/BDI814.docx")</f>
        <v>https://docs.wto.org/imrd/directdoc.asp?DDFDocuments/v/G/TBTN26/BDI814.docx</v>
      </c>
      <c r="V53" t="s">
        <v>45</v>
      </c>
      <c r="W53" t="s">
        <v>46</v>
      </c>
      <c r="X53" t="s">
        <v>45</v>
      </c>
      <c r="Y53" t="s">
        <v>46</v>
      </c>
      <c r="Z53" t="s">
        <v>46</v>
      </c>
      <c r="AA53" t="s">
        <v>46</v>
      </c>
      <c r="AB53" t="s">
        <v>46</v>
      </c>
      <c r="AC53" s="2" t="s">
        <v>399</v>
      </c>
      <c r="AD53" t="s">
        <v>41</v>
      </c>
      <c r="AE53" t="s">
        <v>41</v>
      </c>
      <c r="AF53" t="s">
        <v>41</v>
      </c>
      <c r="AG53" t="s">
        <v>41</v>
      </c>
      <c r="AH53" t="s">
        <v>41</v>
      </c>
      <c r="AI53" s="2" t="s">
        <v>41</v>
      </c>
    </row>
    <row r="54" spans="1:35" ht="285" x14ac:dyDescent="0.25">
      <c r="A54" s="8" t="s">
        <v>387</v>
      </c>
      <c r="B54" s="6" t="s">
        <v>146</v>
      </c>
      <c r="C54" s="7">
        <v>46286</v>
      </c>
      <c r="D54" s="9" t="str">
        <f>HYPERLINK("https://www.epingalert.org/en/Search?viewData= G/TBT/N/BDI/814, G/TBT/N/KEN/2114, G/TBT/N/RWA/1487, G/TBT/N/TZA/1653, G/TBT/N/UGA/2431"," G/TBT/N/BDI/814, G/TBT/N/KEN/2114, G/TBT/N/RWA/1487, G/TBT/N/TZA/1653, G/TBT/N/UGA/2431")</f>
        <v xml:space="preserve"> G/TBT/N/BDI/814, G/TBT/N/KEN/2114, G/TBT/N/RWA/1487, G/TBT/N/TZA/1653, G/TBT/N/UGA/2431</v>
      </c>
      <c r="E54" s="8" t="s">
        <v>395</v>
      </c>
      <c r="F54" s="8" t="s">
        <v>396</v>
      </c>
      <c r="H54" s="8" t="s">
        <v>397</v>
      </c>
      <c r="I54" s="8" t="s">
        <v>389</v>
      </c>
      <c r="J54" s="8" t="s">
        <v>390</v>
      </c>
      <c r="K54" s="8" t="s">
        <v>41</v>
      </c>
      <c r="L54" s="8" t="s">
        <v>41</v>
      </c>
      <c r="M54" s="6"/>
      <c r="N54" s="7">
        <v>46346</v>
      </c>
      <c r="O54" s="7" t="s">
        <v>226</v>
      </c>
      <c r="P54" s="7" t="s">
        <v>76</v>
      </c>
      <c r="Q54" s="6" t="s">
        <v>43</v>
      </c>
      <c r="R54" s="8" t="s">
        <v>398</v>
      </c>
      <c r="S54" t="str">
        <f>HYPERLINK("https://docs.wto.org/imrd/directdoc.asp?DDFDocuments/t/G/TBTN26/BDI814.docx", "https://docs.wto.org/imrd/directdoc.asp?DDFDocuments/t/G/TBTN26/BDI814.docx")</f>
        <v>https://docs.wto.org/imrd/directdoc.asp?DDFDocuments/t/G/TBTN26/BDI814.docx</v>
      </c>
      <c r="T54" t="str">
        <f>HYPERLINK("https://docs.wto.org/imrd/directdoc.asp?DDFDocuments/u/G/TBTN26/BDI814.docx", "https://docs.wto.org/imrd/directdoc.asp?DDFDocuments/u/G/TBTN26/BDI814.docx")</f>
        <v>https://docs.wto.org/imrd/directdoc.asp?DDFDocuments/u/G/TBTN26/BDI814.docx</v>
      </c>
      <c r="U54" t="str">
        <f>HYPERLINK("https://docs.wto.org/imrd/directdoc.asp?DDFDocuments/v/G/TBTN26/BDI814.docx", "https://docs.wto.org/imrd/directdoc.asp?DDFDocuments/v/G/TBTN26/BDI814.docx")</f>
        <v>https://docs.wto.org/imrd/directdoc.asp?DDFDocuments/v/G/TBTN26/BDI814.docx</v>
      </c>
      <c r="V54" t="s">
        <v>45</v>
      </c>
      <c r="W54" t="s">
        <v>46</v>
      </c>
      <c r="X54" t="s">
        <v>45</v>
      </c>
      <c r="Y54" t="s">
        <v>46</v>
      </c>
      <c r="Z54" t="s">
        <v>46</v>
      </c>
      <c r="AA54" t="s">
        <v>46</v>
      </c>
      <c r="AB54" t="s">
        <v>46</v>
      </c>
      <c r="AC54" s="2" t="s">
        <v>399</v>
      </c>
      <c r="AD54" t="s">
        <v>41</v>
      </c>
      <c r="AE54" t="s">
        <v>41</v>
      </c>
      <c r="AF54" t="s">
        <v>41</v>
      </c>
      <c r="AG54" t="s">
        <v>41</v>
      </c>
      <c r="AH54" t="s">
        <v>41</v>
      </c>
      <c r="AI54" s="2" t="s">
        <v>41</v>
      </c>
    </row>
    <row r="55" spans="1:35" ht="285" x14ac:dyDescent="0.25">
      <c r="A55" s="8" t="s">
        <v>387</v>
      </c>
      <c r="B55" s="6" t="s">
        <v>394</v>
      </c>
      <c r="C55" s="7">
        <v>46286</v>
      </c>
      <c r="D55" s="9" t="str">
        <f>HYPERLINK("https://www.epingalert.org/en/Search?viewData= G/TBT/N/BDI/814, G/TBT/N/KEN/2114, G/TBT/N/RWA/1487, G/TBT/N/TZA/1653, G/TBT/N/UGA/2431"," G/TBT/N/BDI/814, G/TBT/N/KEN/2114, G/TBT/N/RWA/1487, G/TBT/N/TZA/1653, G/TBT/N/UGA/2431")</f>
        <v xml:space="preserve"> G/TBT/N/BDI/814, G/TBT/N/KEN/2114, G/TBT/N/RWA/1487, G/TBT/N/TZA/1653, G/TBT/N/UGA/2431</v>
      </c>
      <c r="E55" s="8" t="s">
        <v>395</v>
      </c>
      <c r="F55" s="8" t="s">
        <v>396</v>
      </c>
      <c r="H55" s="8" t="s">
        <v>397</v>
      </c>
      <c r="I55" s="8" t="s">
        <v>389</v>
      </c>
      <c r="J55" s="8" t="s">
        <v>390</v>
      </c>
      <c r="K55" s="8" t="s">
        <v>41</v>
      </c>
      <c r="L55" s="8" t="s">
        <v>41</v>
      </c>
      <c r="M55" s="6"/>
      <c r="N55" s="7">
        <v>46346</v>
      </c>
      <c r="O55" s="7" t="s">
        <v>226</v>
      </c>
      <c r="P55" s="7" t="s">
        <v>76</v>
      </c>
      <c r="Q55" s="6" t="s">
        <v>43</v>
      </c>
      <c r="R55" s="8" t="s">
        <v>398</v>
      </c>
      <c r="S55" t="str">
        <f>HYPERLINK("https://docs.wto.org/imrd/directdoc.asp?DDFDocuments/t/G/TBTN26/BDI814.docx", "https://docs.wto.org/imrd/directdoc.asp?DDFDocuments/t/G/TBTN26/BDI814.docx")</f>
        <v>https://docs.wto.org/imrd/directdoc.asp?DDFDocuments/t/G/TBTN26/BDI814.docx</v>
      </c>
      <c r="T55" t="str">
        <f>HYPERLINK("https://docs.wto.org/imrd/directdoc.asp?DDFDocuments/u/G/TBTN26/BDI814.docx", "https://docs.wto.org/imrd/directdoc.asp?DDFDocuments/u/G/TBTN26/BDI814.docx")</f>
        <v>https://docs.wto.org/imrd/directdoc.asp?DDFDocuments/u/G/TBTN26/BDI814.docx</v>
      </c>
      <c r="U55" t="str">
        <f>HYPERLINK("https://docs.wto.org/imrd/directdoc.asp?DDFDocuments/v/G/TBTN26/BDI814.docx", "https://docs.wto.org/imrd/directdoc.asp?DDFDocuments/v/G/TBTN26/BDI814.docx")</f>
        <v>https://docs.wto.org/imrd/directdoc.asp?DDFDocuments/v/G/TBTN26/BDI814.docx</v>
      </c>
      <c r="V55" t="s">
        <v>45</v>
      </c>
      <c r="W55" t="s">
        <v>46</v>
      </c>
      <c r="X55" t="s">
        <v>45</v>
      </c>
      <c r="Y55" t="s">
        <v>46</v>
      </c>
      <c r="Z55" t="s">
        <v>46</v>
      </c>
      <c r="AA55" t="s">
        <v>46</v>
      </c>
      <c r="AB55" t="s">
        <v>46</v>
      </c>
      <c r="AC55" s="2" t="s">
        <v>399</v>
      </c>
      <c r="AD55" t="s">
        <v>41</v>
      </c>
      <c r="AE55" t="s">
        <v>41</v>
      </c>
      <c r="AF55" t="s">
        <v>41</v>
      </c>
      <c r="AG55" t="s">
        <v>41</v>
      </c>
      <c r="AH55" t="s">
        <v>41</v>
      </c>
      <c r="AI55" s="2" t="s">
        <v>41</v>
      </c>
    </row>
    <row r="56" spans="1:35" ht="150" x14ac:dyDescent="0.25">
      <c r="A56" s="8" t="s">
        <v>387</v>
      </c>
      <c r="B56" s="6" t="s">
        <v>384</v>
      </c>
      <c r="C56" s="7">
        <v>46286</v>
      </c>
      <c r="D56" s="9" t="str">
        <f>HYPERLINK("https://www.epingalert.org/en/Search?viewData= G/TBT/N/BDI/815, G/TBT/N/KEN/2115, G/TBT/N/RWA/1488, G/TBT/N/TZA/1654, G/TBT/N/UGA/2432"," G/TBT/N/BDI/815, G/TBT/N/KEN/2115, G/TBT/N/RWA/1488, G/TBT/N/TZA/1654, G/TBT/N/UGA/2432")</f>
        <v xml:space="preserve"> G/TBT/N/BDI/815, G/TBT/N/KEN/2115, G/TBT/N/RWA/1488, G/TBT/N/TZA/1654, G/TBT/N/UGA/2432</v>
      </c>
      <c r="E56" s="8" t="s">
        <v>400</v>
      </c>
      <c r="F56" s="8" t="s">
        <v>401</v>
      </c>
      <c r="H56" s="8" t="s">
        <v>402</v>
      </c>
      <c r="I56" s="8" t="s">
        <v>389</v>
      </c>
      <c r="J56" s="8" t="s">
        <v>390</v>
      </c>
      <c r="K56" s="8" t="s">
        <v>41</v>
      </c>
      <c r="L56" s="8" t="s">
        <v>41</v>
      </c>
      <c r="M56" s="6"/>
      <c r="N56" s="7">
        <v>46346</v>
      </c>
      <c r="O56" s="7" t="s">
        <v>226</v>
      </c>
      <c r="P56" s="7" t="s">
        <v>76</v>
      </c>
      <c r="Q56" s="6" t="s">
        <v>43</v>
      </c>
      <c r="R56" s="8" t="s">
        <v>403</v>
      </c>
      <c r="S56" t="str">
        <f>HYPERLINK("https://docs.wto.org/imrd/directdoc.asp?DDFDocuments/t/G/TBTN26/BDI815.docx", "https://docs.wto.org/imrd/directdoc.asp?DDFDocuments/t/G/TBTN26/BDI815.docx")</f>
        <v>https://docs.wto.org/imrd/directdoc.asp?DDFDocuments/t/G/TBTN26/BDI815.docx</v>
      </c>
      <c r="T56" t="str">
        <f>HYPERLINK("https://docs.wto.org/imrd/directdoc.asp?DDFDocuments/u/G/TBTN26/BDI815.docx", "https://docs.wto.org/imrd/directdoc.asp?DDFDocuments/u/G/TBTN26/BDI815.docx")</f>
        <v>https://docs.wto.org/imrd/directdoc.asp?DDFDocuments/u/G/TBTN26/BDI815.docx</v>
      </c>
      <c r="U56" t="str">
        <f>HYPERLINK("https://docs.wto.org/imrd/directdoc.asp?DDFDocuments/v/G/TBTN26/BDI815.docx", "https://docs.wto.org/imrd/directdoc.asp?DDFDocuments/v/G/TBTN26/BDI815.docx")</f>
        <v>https://docs.wto.org/imrd/directdoc.asp?DDFDocuments/v/G/TBTN26/BDI815.docx</v>
      </c>
      <c r="V56" t="s">
        <v>45</v>
      </c>
      <c r="W56" t="s">
        <v>46</v>
      </c>
      <c r="X56" t="s">
        <v>45</v>
      </c>
      <c r="Y56" t="s">
        <v>46</v>
      </c>
      <c r="Z56" t="s">
        <v>46</v>
      </c>
      <c r="AA56" t="s">
        <v>46</v>
      </c>
      <c r="AB56" t="s">
        <v>46</v>
      </c>
      <c r="AC56" s="2" t="s">
        <v>404</v>
      </c>
      <c r="AD56" t="s">
        <v>41</v>
      </c>
      <c r="AE56" t="s">
        <v>41</v>
      </c>
      <c r="AF56" t="s">
        <v>41</v>
      </c>
      <c r="AG56" t="s">
        <v>41</v>
      </c>
      <c r="AH56" t="s">
        <v>41</v>
      </c>
      <c r="AI56" s="2" t="s">
        <v>41</v>
      </c>
    </row>
    <row r="57" spans="1:35" ht="150" x14ac:dyDescent="0.25">
      <c r="A57" s="8" t="s">
        <v>387</v>
      </c>
      <c r="B57" s="6" t="s">
        <v>219</v>
      </c>
      <c r="C57" s="7">
        <v>46286</v>
      </c>
      <c r="D57" s="9" t="str">
        <f>HYPERLINK("https://www.epingalert.org/en/Search?viewData= G/TBT/N/BDI/815, G/TBT/N/KEN/2115, G/TBT/N/RWA/1488, G/TBT/N/TZA/1654, G/TBT/N/UGA/2432"," G/TBT/N/BDI/815, G/TBT/N/KEN/2115, G/TBT/N/RWA/1488, G/TBT/N/TZA/1654, G/TBT/N/UGA/2432")</f>
        <v xml:space="preserve"> G/TBT/N/BDI/815, G/TBT/N/KEN/2115, G/TBT/N/RWA/1488, G/TBT/N/TZA/1654, G/TBT/N/UGA/2432</v>
      </c>
      <c r="E57" s="8" t="s">
        <v>400</v>
      </c>
      <c r="F57" s="8" t="s">
        <v>401</v>
      </c>
      <c r="H57" s="8" t="s">
        <v>402</v>
      </c>
      <c r="I57" s="8" t="s">
        <v>389</v>
      </c>
      <c r="J57" s="8" t="s">
        <v>390</v>
      </c>
      <c r="K57" s="8" t="s">
        <v>41</v>
      </c>
      <c r="L57" s="8" t="s">
        <v>41</v>
      </c>
      <c r="M57" s="6"/>
      <c r="N57" s="7">
        <v>46346</v>
      </c>
      <c r="O57" s="7" t="s">
        <v>226</v>
      </c>
      <c r="P57" s="7" t="s">
        <v>76</v>
      </c>
      <c r="Q57" s="6" t="s">
        <v>43</v>
      </c>
      <c r="R57" s="8" t="s">
        <v>403</v>
      </c>
      <c r="S57" t="str">
        <f>HYPERLINK("https://docs.wto.org/imrd/directdoc.asp?DDFDocuments/t/G/TBTN26/BDI815.docx", "https://docs.wto.org/imrd/directdoc.asp?DDFDocuments/t/G/TBTN26/BDI815.docx")</f>
        <v>https://docs.wto.org/imrd/directdoc.asp?DDFDocuments/t/G/TBTN26/BDI815.docx</v>
      </c>
      <c r="T57" t="str">
        <f>HYPERLINK("https://docs.wto.org/imrd/directdoc.asp?DDFDocuments/u/G/TBTN26/BDI815.docx", "https://docs.wto.org/imrd/directdoc.asp?DDFDocuments/u/G/TBTN26/BDI815.docx")</f>
        <v>https://docs.wto.org/imrd/directdoc.asp?DDFDocuments/u/G/TBTN26/BDI815.docx</v>
      </c>
      <c r="U57" t="str">
        <f>HYPERLINK("https://docs.wto.org/imrd/directdoc.asp?DDFDocuments/v/G/TBTN26/BDI815.docx", "https://docs.wto.org/imrd/directdoc.asp?DDFDocuments/v/G/TBTN26/BDI815.docx")</f>
        <v>https://docs.wto.org/imrd/directdoc.asp?DDFDocuments/v/G/TBTN26/BDI815.docx</v>
      </c>
      <c r="V57" t="s">
        <v>45</v>
      </c>
      <c r="W57" t="s">
        <v>46</v>
      </c>
      <c r="X57" t="s">
        <v>45</v>
      </c>
      <c r="Y57" t="s">
        <v>46</v>
      </c>
      <c r="Z57" t="s">
        <v>46</v>
      </c>
      <c r="AA57" t="s">
        <v>46</v>
      </c>
      <c r="AB57" t="s">
        <v>46</v>
      </c>
      <c r="AC57" s="2" t="s">
        <v>404</v>
      </c>
      <c r="AD57" t="s">
        <v>41</v>
      </c>
      <c r="AE57" t="s">
        <v>41</v>
      </c>
      <c r="AF57" t="s">
        <v>41</v>
      </c>
      <c r="AG57" t="s">
        <v>41</v>
      </c>
      <c r="AH57" t="s">
        <v>41</v>
      </c>
      <c r="AI57" s="2" t="s">
        <v>41</v>
      </c>
    </row>
    <row r="58" spans="1:35" ht="150" x14ac:dyDescent="0.25">
      <c r="A58" s="8" t="s">
        <v>387</v>
      </c>
      <c r="B58" s="6" t="s">
        <v>393</v>
      </c>
      <c r="C58" s="7">
        <v>46286</v>
      </c>
      <c r="D58" s="9" t="str">
        <f>HYPERLINK("https://www.epingalert.org/en/Search?viewData= G/TBT/N/BDI/815, G/TBT/N/KEN/2115, G/TBT/N/RWA/1488, G/TBT/N/TZA/1654, G/TBT/N/UGA/2432"," G/TBT/N/BDI/815, G/TBT/N/KEN/2115, G/TBT/N/RWA/1488, G/TBT/N/TZA/1654, G/TBT/N/UGA/2432")</f>
        <v xml:space="preserve"> G/TBT/N/BDI/815, G/TBT/N/KEN/2115, G/TBT/N/RWA/1488, G/TBT/N/TZA/1654, G/TBT/N/UGA/2432</v>
      </c>
      <c r="E58" s="8" t="s">
        <v>400</v>
      </c>
      <c r="F58" s="8" t="s">
        <v>401</v>
      </c>
      <c r="H58" s="8" t="s">
        <v>402</v>
      </c>
      <c r="I58" s="8" t="s">
        <v>389</v>
      </c>
      <c r="J58" s="8" t="s">
        <v>390</v>
      </c>
      <c r="K58" s="8" t="s">
        <v>41</v>
      </c>
      <c r="L58" s="8" t="s">
        <v>41</v>
      </c>
      <c r="M58" s="6"/>
      <c r="N58" s="7">
        <v>46346</v>
      </c>
      <c r="O58" s="7" t="s">
        <v>226</v>
      </c>
      <c r="P58" s="7" t="s">
        <v>76</v>
      </c>
      <c r="Q58" s="6" t="s">
        <v>43</v>
      </c>
      <c r="R58" s="8" t="s">
        <v>403</v>
      </c>
      <c r="S58" t="str">
        <f>HYPERLINK("https://docs.wto.org/imrd/directdoc.asp?DDFDocuments/t/G/TBTN26/BDI815.docx", "https://docs.wto.org/imrd/directdoc.asp?DDFDocuments/t/G/TBTN26/BDI815.docx")</f>
        <v>https://docs.wto.org/imrd/directdoc.asp?DDFDocuments/t/G/TBTN26/BDI815.docx</v>
      </c>
      <c r="T58" t="str">
        <f>HYPERLINK("https://docs.wto.org/imrd/directdoc.asp?DDFDocuments/u/G/TBTN26/BDI815.docx", "https://docs.wto.org/imrd/directdoc.asp?DDFDocuments/u/G/TBTN26/BDI815.docx")</f>
        <v>https://docs.wto.org/imrd/directdoc.asp?DDFDocuments/u/G/TBTN26/BDI815.docx</v>
      </c>
      <c r="U58" t="str">
        <f>HYPERLINK("https://docs.wto.org/imrd/directdoc.asp?DDFDocuments/v/G/TBTN26/BDI815.docx", "https://docs.wto.org/imrd/directdoc.asp?DDFDocuments/v/G/TBTN26/BDI815.docx")</f>
        <v>https://docs.wto.org/imrd/directdoc.asp?DDFDocuments/v/G/TBTN26/BDI815.docx</v>
      </c>
      <c r="V58" t="s">
        <v>45</v>
      </c>
      <c r="W58" t="s">
        <v>46</v>
      </c>
      <c r="X58" t="s">
        <v>45</v>
      </c>
      <c r="Y58" t="s">
        <v>46</v>
      </c>
      <c r="Z58" t="s">
        <v>46</v>
      </c>
      <c r="AA58" t="s">
        <v>46</v>
      </c>
      <c r="AB58" t="s">
        <v>46</v>
      </c>
      <c r="AC58" s="2" t="s">
        <v>404</v>
      </c>
      <c r="AD58" t="s">
        <v>41</v>
      </c>
      <c r="AE58" t="s">
        <v>41</v>
      </c>
      <c r="AF58" t="s">
        <v>41</v>
      </c>
      <c r="AG58" t="s">
        <v>41</v>
      </c>
      <c r="AH58" t="s">
        <v>41</v>
      </c>
      <c r="AI58" s="2" t="s">
        <v>41</v>
      </c>
    </row>
    <row r="59" spans="1:35" ht="150" x14ac:dyDescent="0.25">
      <c r="A59" s="8" t="s">
        <v>387</v>
      </c>
      <c r="B59" s="6" t="s">
        <v>146</v>
      </c>
      <c r="C59" s="7">
        <v>46286</v>
      </c>
      <c r="D59" s="9" t="str">
        <f>HYPERLINK("https://www.epingalert.org/en/Search?viewData= G/TBT/N/BDI/815, G/TBT/N/KEN/2115, G/TBT/N/RWA/1488, G/TBT/N/TZA/1654, G/TBT/N/UGA/2432"," G/TBT/N/BDI/815, G/TBT/N/KEN/2115, G/TBT/N/RWA/1488, G/TBT/N/TZA/1654, G/TBT/N/UGA/2432")</f>
        <v xml:space="preserve"> G/TBT/N/BDI/815, G/TBT/N/KEN/2115, G/TBT/N/RWA/1488, G/TBT/N/TZA/1654, G/TBT/N/UGA/2432</v>
      </c>
      <c r="E59" s="8" t="s">
        <v>400</v>
      </c>
      <c r="F59" s="8" t="s">
        <v>401</v>
      </c>
      <c r="H59" s="8" t="s">
        <v>402</v>
      </c>
      <c r="I59" s="8" t="s">
        <v>389</v>
      </c>
      <c r="J59" s="8" t="s">
        <v>390</v>
      </c>
      <c r="K59" s="8" t="s">
        <v>41</v>
      </c>
      <c r="L59" s="8" t="s">
        <v>41</v>
      </c>
      <c r="M59" s="6"/>
      <c r="N59" s="7">
        <v>46346</v>
      </c>
      <c r="O59" s="7" t="s">
        <v>226</v>
      </c>
      <c r="P59" s="7" t="s">
        <v>76</v>
      </c>
      <c r="Q59" s="6" t="s">
        <v>43</v>
      </c>
      <c r="R59" s="8" t="s">
        <v>403</v>
      </c>
      <c r="S59" t="str">
        <f>HYPERLINK("https://docs.wto.org/imrd/directdoc.asp?DDFDocuments/t/G/TBTN26/BDI815.docx", "https://docs.wto.org/imrd/directdoc.asp?DDFDocuments/t/G/TBTN26/BDI815.docx")</f>
        <v>https://docs.wto.org/imrd/directdoc.asp?DDFDocuments/t/G/TBTN26/BDI815.docx</v>
      </c>
      <c r="T59" t="str">
        <f>HYPERLINK("https://docs.wto.org/imrd/directdoc.asp?DDFDocuments/u/G/TBTN26/BDI815.docx", "https://docs.wto.org/imrd/directdoc.asp?DDFDocuments/u/G/TBTN26/BDI815.docx")</f>
        <v>https://docs.wto.org/imrd/directdoc.asp?DDFDocuments/u/G/TBTN26/BDI815.docx</v>
      </c>
      <c r="U59" t="str">
        <f>HYPERLINK("https://docs.wto.org/imrd/directdoc.asp?DDFDocuments/v/G/TBTN26/BDI815.docx", "https://docs.wto.org/imrd/directdoc.asp?DDFDocuments/v/G/TBTN26/BDI815.docx")</f>
        <v>https://docs.wto.org/imrd/directdoc.asp?DDFDocuments/v/G/TBTN26/BDI815.docx</v>
      </c>
      <c r="V59" t="s">
        <v>45</v>
      </c>
      <c r="W59" t="s">
        <v>46</v>
      </c>
      <c r="X59" t="s">
        <v>45</v>
      </c>
      <c r="Y59" t="s">
        <v>46</v>
      </c>
      <c r="Z59" t="s">
        <v>46</v>
      </c>
      <c r="AA59" t="s">
        <v>46</v>
      </c>
      <c r="AB59" t="s">
        <v>46</v>
      </c>
      <c r="AC59" s="2" t="s">
        <v>404</v>
      </c>
      <c r="AD59" t="s">
        <v>41</v>
      </c>
      <c r="AE59" t="s">
        <v>41</v>
      </c>
      <c r="AF59" t="s">
        <v>41</v>
      </c>
      <c r="AG59" t="s">
        <v>41</v>
      </c>
      <c r="AH59" t="s">
        <v>41</v>
      </c>
      <c r="AI59" s="2" t="s">
        <v>41</v>
      </c>
    </row>
    <row r="60" spans="1:35" ht="150" x14ac:dyDescent="0.25">
      <c r="A60" s="8" t="s">
        <v>387</v>
      </c>
      <c r="B60" s="6" t="s">
        <v>394</v>
      </c>
      <c r="C60" s="7">
        <v>46286</v>
      </c>
      <c r="D60" s="9" t="str">
        <f>HYPERLINK("https://www.epingalert.org/en/Search?viewData= G/TBT/N/BDI/815, G/TBT/N/KEN/2115, G/TBT/N/RWA/1488, G/TBT/N/TZA/1654, G/TBT/N/UGA/2432"," G/TBT/N/BDI/815, G/TBT/N/KEN/2115, G/TBT/N/RWA/1488, G/TBT/N/TZA/1654, G/TBT/N/UGA/2432")</f>
        <v xml:space="preserve"> G/TBT/N/BDI/815, G/TBT/N/KEN/2115, G/TBT/N/RWA/1488, G/TBT/N/TZA/1654, G/TBT/N/UGA/2432</v>
      </c>
      <c r="E60" s="8" t="s">
        <v>400</v>
      </c>
      <c r="F60" s="8" t="s">
        <v>401</v>
      </c>
      <c r="H60" s="8" t="s">
        <v>402</v>
      </c>
      <c r="I60" s="8" t="s">
        <v>389</v>
      </c>
      <c r="J60" s="8" t="s">
        <v>390</v>
      </c>
      <c r="K60" s="8" t="s">
        <v>41</v>
      </c>
      <c r="L60" s="8" t="s">
        <v>41</v>
      </c>
      <c r="M60" s="6"/>
      <c r="N60" s="7">
        <v>46346</v>
      </c>
      <c r="O60" s="7" t="s">
        <v>226</v>
      </c>
      <c r="P60" s="7" t="s">
        <v>76</v>
      </c>
      <c r="Q60" s="6" t="s">
        <v>43</v>
      </c>
      <c r="R60" s="8" t="s">
        <v>403</v>
      </c>
      <c r="S60" t="str">
        <f>HYPERLINK("https://docs.wto.org/imrd/directdoc.asp?DDFDocuments/t/G/TBTN26/BDI815.docx", "https://docs.wto.org/imrd/directdoc.asp?DDFDocuments/t/G/TBTN26/BDI815.docx")</f>
        <v>https://docs.wto.org/imrd/directdoc.asp?DDFDocuments/t/G/TBTN26/BDI815.docx</v>
      </c>
      <c r="T60" t="str">
        <f>HYPERLINK("https://docs.wto.org/imrd/directdoc.asp?DDFDocuments/u/G/TBTN26/BDI815.docx", "https://docs.wto.org/imrd/directdoc.asp?DDFDocuments/u/G/TBTN26/BDI815.docx")</f>
        <v>https://docs.wto.org/imrd/directdoc.asp?DDFDocuments/u/G/TBTN26/BDI815.docx</v>
      </c>
      <c r="U60" t="str">
        <f>HYPERLINK("https://docs.wto.org/imrd/directdoc.asp?DDFDocuments/v/G/TBTN26/BDI815.docx", "https://docs.wto.org/imrd/directdoc.asp?DDFDocuments/v/G/TBTN26/BDI815.docx")</f>
        <v>https://docs.wto.org/imrd/directdoc.asp?DDFDocuments/v/G/TBTN26/BDI815.docx</v>
      </c>
      <c r="V60" t="s">
        <v>45</v>
      </c>
      <c r="W60" t="s">
        <v>46</v>
      </c>
      <c r="X60" t="s">
        <v>45</v>
      </c>
      <c r="Y60" t="s">
        <v>46</v>
      </c>
      <c r="Z60" t="s">
        <v>46</v>
      </c>
      <c r="AA60" t="s">
        <v>46</v>
      </c>
      <c r="AB60" t="s">
        <v>46</v>
      </c>
      <c r="AC60" s="2" t="s">
        <v>404</v>
      </c>
      <c r="AD60" t="s">
        <v>41</v>
      </c>
      <c r="AE60" t="s">
        <v>41</v>
      </c>
      <c r="AF60" t="s">
        <v>41</v>
      </c>
      <c r="AG60" t="s">
        <v>41</v>
      </c>
      <c r="AH60" t="s">
        <v>41</v>
      </c>
      <c r="AI60" s="2" t="s">
        <v>41</v>
      </c>
    </row>
    <row r="61" spans="1:35" ht="315" x14ac:dyDescent="0.25">
      <c r="A61" s="8" t="s">
        <v>387</v>
      </c>
      <c r="B61" s="6" t="s">
        <v>384</v>
      </c>
      <c r="C61" s="7">
        <v>46286</v>
      </c>
      <c r="D61" s="9" t="str">
        <f>HYPERLINK("https://www.epingalert.org/en/Search?viewData= G/TBT/N/BDI/816, G/TBT/N/KEN/2116, G/TBT/N/RWA/1489, G/TBT/N/TZA/1655, G/TBT/N/UGA/2433"," G/TBT/N/BDI/816, G/TBT/N/KEN/2116, G/TBT/N/RWA/1489, G/TBT/N/TZA/1655, G/TBT/N/UGA/2433")</f>
        <v xml:space="preserve"> G/TBT/N/BDI/816, G/TBT/N/KEN/2116, G/TBT/N/RWA/1489, G/TBT/N/TZA/1655, G/TBT/N/UGA/2433</v>
      </c>
      <c r="E61" s="8" t="s">
        <v>405</v>
      </c>
      <c r="F61" s="8" t="s">
        <v>406</v>
      </c>
      <c r="H61" s="8" t="s">
        <v>407</v>
      </c>
      <c r="I61" s="8" t="s">
        <v>389</v>
      </c>
      <c r="J61" s="8" t="s">
        <v>390</v>
      </c>
      <c r="K61" s="8" t="s">
        <v>41</v>
      </c>
      <c r="L61" s="8" t="s">
        <v>41</v>
      </c>
      <c r="M61" s="6"/>
      <c r="N61" s="7">
        <v>46346</v>
      </c>
      <c r="O61" s="7" t="s">
        <v>226</v>
      </c>
      <c r="P61" s="7" t="s">
        <v>76</v>
      </c>
      <c r="Q61" s="6" t="s">
        <v>43</v>
      </c>
      <c r="R61" s="8" t="s">
        <v>408</v>
      </c>
      <c r="S61" t="str">
        <f>HYPERLINK("https://docs.wto.org/imrd/directdoc.asp?DDFDocuments/t/G/TBTN26/BDI816.docx", "https://docs.wto.org/imrd/directdoc.asp?DDFDocuments/t/G/TBTN26/BDI816.docx")</f>
        <v>https://docs.wto.org/imrd/directdoc.asp?DDFDocuments/t/G/TBTN26/BDI816.docx</v>
      </c>
      <c r="T61" t="str">
        <f>HYPERLINK("https://docs.wto.org/imrd/directdoc.asp?DDFDocuments/u/G/TBTN26/BDI816.docx", "https://docs.wto.org/imrd/directdoc.asp?DDFDocuments/u/G/TBTN26/BDI816.docx")</f>
        <v>https://docs.wto.org/imrd/directdoc.asp?DDFDocuments/u/G/TBTN26/BDI816.docx</v>
      </c>
      <c r="U61" t="str">
        <f>HYPERLINK("https://docs.wto.org/imrd/directdoc.asp?DDFDocuments/v/G/TBTN26/BDI816.docx", "https://docs.wto.org/imrd/directdoc.asp?DDFDocuments/v/G/TBTN26/BDI816.docx")</f>
        <v>https://docs.wto.org/imrd/directdoc.asp?DDFDocuments/v/G/TBTN26/BDI816.docx</v>
      </c>
      <c r="V61" t="s">
        <v>45</v>
      </c>
      <c r="W61" t="s">
        <v>46</v>
      </c>
      <c r="X61" t="s">
        <v>45</v>
      </c>
      <c r="Y61" t="s">
        <v>46</v>
      </c>
      <c r="Z61" t="s">
        <v>46</v>
      </c>
      <c r="AA61" t="s">
        <v>46</v>
      </c>
      <c r="AB61" t="s">
        <v>46</v>
      </c>
      <c r="AC61" s="2" t="s">
        <v>409</v>
      </c>
      <c r="AD61" t="s">
        <v>41</v>
      </c>
      <c r="AE61" t="s">
        <v>41</v>
      </c>
      <c r="AF61" t="s">
        <v>41</v>
      </c>
      <c r="AG61" t="s">
        <v>41</v>
      </c>
      <c r="AH61" t="s">
        <v>41</v>
      </c>
      <c r="AI61" s="2" t="s">
        <v>41</v>
      </c>
    </row>
    <row r="62" spans="1:35" ht="315" x14ac:dyDescent="0.25">
      <c r="A62" s="8" t="s">
        <v>387</v>
      </c>
      <c r="B62" s="6" t="s">
        <v>219</v>
      </c>
      <c r="C62" s="7">
        <v>46286</v>
      </c>
      <c r="D62" s="9" t="str">
        <f>HYPERLINK("https://www.epingalert.org/en/Search?viewData= G/TBT/N/BDI/816, G/TBT/N/KEN/2116, G/TBT/N/RWA/1489, G/TBT/N/TZA/1655, G/TBT/N/UGA/2433"," G/TBT/N/BDI/816, G/TBT/N/KEN/2116, G/TBT/N/RWA/1489, G/TBT/N/TZA/1655, G/TBT/N/UGA/2433")</f>
        <v xml:space="preserve"> G/TBT/N/BDI/816, G/TBT/N/KEN/2116, G/TBT/N/RWA/1489, G/TBT/N/TZA/1655, G/TBT/N/UGA/2433</v>
      </c>
      <c r="E62" s="8" t="s">
        <v>405</v>
      </c>
      <c r="F62" s="8" t="s">
        <v>406</v>
      </c>
      <c r="H62" s="8" t="s">
        <v>407</v>
      </c>
      <c r="I62" s="8" t="s">
        <v>389</v>
      </c>
      <c r="J62" s="8" t="s">
        <v>390</v>
      </c>
      <c r="K62" s="8" t="s">
        <v>41</v>
      </c>
      <c r="L62" s="8" t="s">
        <v>41</v>
      </c>
      <c r="M62" s="6"/>
      <c r="N62" s="7">
        <v>46346</v>
      </c>
      <c r="O62" s="7" t="s">
        <v>226</v>
      </c>
      <c r="P62" s="7" t="s">
        <v>76</v>
      </c>
      <c r="Q62" s="6" t="s">
        <v>43</v>
      </c>
      <c r="R62" s="8" t="s">
        <v>408</v>
      </c>
      <c r="S62" t="str">
        <f>HYPERLINK("https://docs.wto.org/imrd/directdoc.asp?DDFDocuments/t/G/TBTN26/BDI816.docx", "https://docs.wto.org/imrd/directdoc.asp?DDFDocuments/t/G/TBTN26/BDI816.docx")</f>
        <v>https://docs.wto.org/imrd/directdoc.asp?DDFDocuments/t/G/TBTN26/BDI816.docx</v>
      </c>
      <c r="T62" t="str">
        <f>HYPERLINK("https://docs.wto.org/imrd/directdoc.asp?DDFDocuments/u/G/TBTN26/BDI816.docx", "https://docs.wto.org/imrd/directdoc.asp?DDFDocuments/u/G/TBTN26/BDI816.docx")</f>
        <v>https://docs.wto.org/imrd/directdoc.asp?DDFDocuments/u/G/TBTN26/BDI816.docx</v>
      </c>
      <c r="U62" t="str">
        <f>HYPERLINK("https://docs.wto.org/imrd/directdoc.asp?DDFDocuments/v/G/TBTN26/BDI816.docx", "https://docs.wto.org/imrd/directdoc.asp?DDFDocuments/v/G/TBTN26/BDI816.docx")</f>
        <v>https://docs.wto.org/imrd/directdoc.asp?DDFDocuments/v/G/TBTN26/BDI816.docx</v>
      </c>
      <c r="V62" t="s">
        <v>45</v>
      </c>
      <c r="W62" t="s">
        <v>46</v>
      </c>
      <c r="X62" t="s">
        <v>45</v>
      </c>
      <c r="Y62" t="s">
        <v>46</v>
      </c>
      <c r="Z62" t="s">
        <v>46</v>
      </c>
      <c r="AA62" t="s">
        <v>46</v>
      </c>
      <c r="AB62" t="s">
        <v>46</v>
      </c>
      <c r="AC62" s="2" t="s">
        <v>409</v>
      </c>
      <c r="AD62" t="s">
        <v>41</v>
      </c>
      <c r="AE62" t="s">
        <v>41</v>
      </c>
      <c r="AF62" t="s">
        <v>41</v>
      </c>
      <c r="AG62" t="s">
        <v>41</v>
      </c>
      <c r="AH62" t="s">
        <v>41</v>
      </c>
      <c r="AI62" s="2" t="s">
        <v>41</v>
      </c>
    </row>
    <row r="63" spans="1:35" ht="315" x14ac:dyDescent="0.25">
      <c r="A63" s="8" t="s">
        <v>387</v>
      </c>
      <c r="B63" s="6" t="s">
        <v>393</v>
      </c>
      <c r="C63" s="7">
        <v>46286</v>
      </c>
      <c r="D63" s="9" t="str">
        <f>HYPERLINK("https://www.epingalert.org/en/Search?viewData= G/TBT/N/BDI/816, G/TBT/N/KEN/2116, G/TBT/N/RWA/1489, G/TBT/N/TZA/1655, G/TBT/N/UGA/2433"," G/TBT/N/BDI/816, G/TBT/N/KEN/2116, G/TBT/N/RWA/1489, G/TBT/N/TZA/1655, G/TBT/N/UGA/2433")</f>
        <v xml:space="preserve"> G/TBT/N/BDI/816, G/TBT/N/KEN/2116, G/TBT/N/RWA/1489, G/TBT/N/TZA/1655, G/TBT/N/UGA/2433</v>
      </c>
      <c r="E63" s="8" t="s">
        <v>405</v>
      </c>
      <c r="F63" s="8" t="s">
        <v>406</v>
      </c>
      <c r="H63" s="8" t="s">
        <v>407</v>
      </c>
      <c r="I63" s="8" t="s">
        <v>389</v>
      </c>
      <c r="J63" s="8" t="s">
        <v>390</v>
      </c>
      <c r="K63" s="8" t="s">
        <v>41</v>
      </c>
      <c r="L63" s="8" t="s">
        <v>41</v>
      </c>
      <c r="M63" s="6"/>
      <c r="N63" s="7">
        <v>46346</v>
      </c>
      <c r="O63" s="7" t="s">
        <v>226</v>
      </c>
      <c r="P63" s="7" t="s">
        <v>76</v>
      </c>
      <c r="Q63" s="6" t="s">
        <v>43</v>
      </c>
      <c r="R63" s="8" t="s">
        <v>408</v>
      </c>
      <c r="S63" t="str">
        <f>HYPERLINK("https://docs.wto.org/imrd/directdoc.asp?DDFDocuments/t/G/TBTN26/BDI816.docx", "https://docs.wto.org/imrd/directdoc.asp?DDFDocuments/t/G/TBTN26/BDI816.docx")</f>
        <v>https://docs.wto.org/imrd/directdoc.asp?DDFDocuments/t/G/TBTN26/BDI816.docx</v>
      </c>
      <c r="T63" t="str">
        <f>HYPERLINK("https://docs.wto.org/imrd/directdoc.asp?DDFDocuments/u/G/TBTN26/BDI816.docx", "https://docs.wto.org/imrd/directdoc.asp?DDFDocuments/u/G/TBTN26/BDI816.docx")</f>
        <v>https://docs.wto.org/imrd/directdoc.asp?DDFDocuments/u/G/TBTN26/BDI816.docx</v>
      </c>
      <c r="U63" t="str">
        <f>HYPERLINK("https://docs.wto.org/imrd/directdoc.asp?DDFDocuments/v/G/TBTN26/BDI816.docx", "https://docs.wto.org/imrd/directdoc.asp?DDFDocuments/v/G/TBTN26/BDI816.docx")</f>
        <v>https://docs.wto.org/imrd/directdoc.asp?DDFDocuments/v/G/TBTN26/BDI816.docx</v>
      </c>
      <c r="V63" t="s">
        <v>45</v>
      </c>
      <c r="W63" t="s">
        <v>46</v>
      </c>
      <c r="X63" t="s">
        <v>45</v>
      </c>
      <c r="Y63" t="s">
        <v>46</v>
      </c>
      <c r="Z63" t="s">
        <v>46</v>
      </c>
      <c r="AA63" t="s">
        <v>46</v>
      </c>
      <c r="AB63" t="s">
        <v>46</v>
      </c>
      <c r="AC63" s="2" t="s">
        <v>409</v>
      </c>
      <c r="AD63" t="s">
        <v>41</v>
      </c>
      <c r="AE63" t="s">
        <v>41</v>
      </c>
      <c r="AF63" t="s">
        <v>41</v>
      </c>
      <c r="AG63" t="s">
        <v>41</v>
      </c>
      <c r="AH63" t="s">
        <v>41</v>
      </c>
      <c r="AI63" s="2" t="s">
        <v>41</v>
      </c>
    </row>
    <row r="64" spans="1:35" ht="315" x14ac:dyDescent="0.25">
      <c r="A64" s="8" t="s">
        <v>387</v>
      </c>
      <c r="B64" s="6" t="s">
        <v>146</v>
      </c>
      <c r="C64" s="7">
        <v>46286</v>
      </c>
      <c r="D64" s="9" t="str">
        <f>HYPERLINK("https://www.epingalert.org/en/Search?viewData= G/TBT/N/BDI/816, G/TBT/N/KEN/2116, G/TBT/N/RWA/1489, G/TBT/N/TZA/1655, G/TBT/N/UGA/2433"," G/TBT/N/BDI/816, G/TBT/N/KEN/2116, G/TBT/N/RWA/1489, G/TBT/N/TZA/1655, G/TBT/N/UGA/2433")</f>
        <v xml:space="preserve"> G/TBT/N/BDI/816, G/TBT/N/KEN/2116, G/TBT/N/RWA/1489, G/TBT/N/TZA/1655, G/TBT/N/UGA/2433</v>
      </c>
      <c r="E64" s="8" t="s">
        <v>405</v>
      </c>
      <c r="F64" s="8" t="s">
        <v>406</v>
      </c>
      <c r="H64" s="8" t="s">
        <v>407</v>
      </c>
      <c r="I64" s="8" t="s">
        <v>389</v>
      </c>
      <c r="J64" s="8" t="s">
        <v>390</v>
      </c>
      <c r="K64" s="8" t="s">
        <v>41</v>
      </c>
      <c r="L64" s="8" t="s">
        <v>41</v>
      </c>
      <c r="M64" s="6"/>
      <c r="N64" s="7">
        <v>46346</v>
      </c>
      <c r="O64" s="7" t="s">
        <v>226</v>
      </c>
      <c r="P64" s="7" t="s">
        <v>76</v>
      </c>
      <c r="Q64" s="6" t="s">
        <v>43</v>
      </c>
      <c r="R64" s="8" t="s">
        <v>408</v>
      </c>
      <c r="S64" t="str">
        <f>HYPERLINK("https://docs.wto.org/imrd/directdoc.asp?DDFDocuments/t/G/TBTN26/BDI816.docx", "https://docs.wto.org/imrd/directdoc.asp?DDFDocuments/t/G/TBTN26/BDI816.docx")</f>
        <v>https://docs.wto.org/imrd/directdoc.asp?DDFDocuments/t/G/TBTN26/BDI816.docx</v>
      </c>
      <c r="T64" t="str">
        <f>HYPERLINK("https://docs.wto.org/imrd/directdoc.asp?DDFDocuments/u/G/TBTN26/BDI816.docx", "https://docs.wto.org/imrd/directdoc.asp?DDFDocuments/u/G/TBTN26/BDI816.docx")</f>
        <v>https://docs.wto.org/imrd/directdoc.asp?DDFDocuments/u/G/TBTN26/BDI816.docx</v>
      </c>
      <c r="U64" t="str">
        <f>HYPERLINK("https://docs.wto.org/imrd/directdoc.asp?DDFDocuments/v/G/TBTN26/BDI816.docx", "https://docs.wto.org/imrd/directdoc.asp?DDFDocuments/v/G/TBTN26/BDI816.docx")</f>
        <v>https://docs.wto.org/imrd/directdoc.asp?DDFDocuments/v/G/TBTN26/BDI816.docx</v>
      </c>
      <c r="V64" t="s">
        <v>45</v>
      </c>
      <c r="W64" t="s">
        <v>46</v>
      </c>
      <c r="X64" t="s">
        <v>45</v>
      </c>
      <c r="Y64" t="s">
        <v>46</v>
      </c>
      <c r="Z64" t="s">
        <v>46</v>
      </c>
      <c r="AA64" t="s">
        <v>46</v>
      </c>
      <c r="AB64" t="s">
        <v>46</v>
      </c>
      <c r="AC64" s="2" t="s">
        <v>409</v>
      </c>
      <c r="AD64" t="s">
        <v>41</v>
      </c>
      <c r="AE64" t="s">
        <v>41</v>
      </c>
      <c r="AF64" t="s">
        <v>41</v>
      </c>
      <c r="AG64" t="s">
        <v>41</v>
      </c>
      <c r="AH64" t="s">
        <v>41</v>
      </c>
      <c r="AI64" s="2" t="s">
        <v>41</v>
      </c>
    </row>
    <row r="65" spans="1:35" ht="315" x14ac:dyDescent="0.25">
      <c r="A65" s="8" t="s">
        <v>387</v>
      </c>
      <c r="B65" s="6" t="s">
        <v>394</v>
      </c>
      <c r="C65" s="7">
        <v>46286</v>
      </c>
      <c r="D65" s="9" t="str">
        <f>HYPERLINK("https://www.epingalert.org/en/Search?viewData= G/TBT/N/BDI/816, G/TBT/N/KEN/2116, G/TBT/N/RWA/1489, G/TBT/N/TZA/1655, G/TBT/N/UGA/2433"," G/TBT/N/BDI/816, G/TBT/N/KEN/2116, G/TBT/N/RWA/1489, G/TBT/N/TZA/1655, G/TBT/N/UGA/2433")</f>
        <v xml:space="preserve"> G/TBT/N/BDI/816, G/TBT/N/KEN/2116, G/TBT/N/RWA/1489, G/TBT/N/TZA/1655, G/TBT/N/UGA/2433</v>
      </c>
      <c r="E65" s="8" t="s">
        <v>405</v>
      </c>
      <c r="F65" s="8" t="s">
        <v>406</v>
      </c>
      <c r="H65" s="8" t="s">
        <v>407</v>
      </c>
      <c r="I65" s="8" t="s">
        <v>389</v>
      </c>
      <c r="J65" s="8" t="s">
        <v>390</v>
      </c>
      <c r="K65" s="8" t="s">
        <v>41</v>
      </c>
      <c r="L65" s="8" t="s">
        <v>41</v>
      </c>
      <c r="M65" s="6"/>
      <c r="N65" s="7">
        <v>46346</v>
      </c>
      <c r="O65" s="7" t="s">
        <v>226</v>
      </c>
      <c r="P65" s="7" t="s">
        <v>76</v>
      </c>
      <c r="Q65" s="6" t="s">
        <v>43</v>
      </c>
      <c r="R65" s="8" t="s">
        <v>408</v>
      </c>
      <c r="S65" t="str">
        <f>HYPERLINK("https://docs.wto.org/imrd/directdoc.asp?DDFDocuments/t/G/TBTN26/BDI816.docx", "https://docs.wto.org/imrd/directdoc.asp?DDFDocuments/t/G/TBTN26/BDI816.docx")</f>
        <v>https://docs.wto.org/imrd/directdoc.asp?DDFDocuments/t/G/TBTN26/BDI816.docx</v>
      </c>
      <c r="T65" t="str">
        <f>HYPERLINK("https://docs.wto.org/imrd/directdoc.asp?DDFDocuments/u/G/TBTN26/BDI816.docx", "https://docs.wto.org/imrd/directdoc.asp?DDFDocuments/u/G/TBTN26/BDI816.docx")</f>
        <v>https://docs.wto.org/imrd/directdoc.asp?DDFDocuments/u/G/TBTN26/BDI816.docx</v>
      </c>
      <c r="U65" t="str">
        <f>HYPERLINK("https://docs.wto.org/imrd/directdoc.asp?DDFDocuments/v/G/TBTN26/BDI816.docx", "https://docs.wto.org/imrd/directdoc.asp?DDFDocuments/v/G/TBTN26/BDI816.docx")</f>
        <v>https://docs.wto.org/imrd/directdoc.asp?DDFDocuments/v/G/TBTN26/BDI816.docx</v>
      </c>
      <c r="V65" t="s">
        <v>45</v>
      </c>
      <c r="W65" t="s">
        <v>46</v>
      </c>
      <c r="X65" t="s">
        <v>45</v>
      </c>
      <c r="Y65" t="s">
        <v>46</v>
      </c>
      <c r="Z65" t="s">
        <v>46</v>
      </c>
      <c r="AA65" t="s">
        <v>46</v>
      </c>
      <c r="AB65" t="s">
        <v>46</v>
      </c>
      <c r="AC65" s="2" t="s">
        <v>409</v>
      </c>
      <c r="AD65" t="s">
        <v>41</v>
      </c>
      <c r="AE65" t="s">
        <v>41</v>
      </c>
      <c r="AF65" t="s">
        <v>41</v>
      </c>
      <c r="AG65" t="s">
        <v>41</v>
      </c>
      <c r="AH65" t="s">
        <v>41</v>
      </c>
      <c r="AI65" s="2" t="s">
        <v>41</v>
      </c>
    </row>
    <row r="66" spans="1:35" ht="60" x14ac:dyDescent="0.25">
      <c r="A66" s="8" t="s">
        <v>412</v>
      </c>
      <c r="B66" s="6" t="s">
        <v>219</v>
      </c>
      <c r="C66" s="7">
        <v>46286</v>
      </c>
      <c r="D66" s="9" t="str">
        <f>HYPERLINK("https://www.epingalert.org/en/Search?viewData= G/TBT/N/KEN/2112"," G/TBT/N/KEN/2112")</f>
        <v xml:space="preserve"> G/TBT/N/KEN/2112</v>
      </c>
      <c r="E66" s="8" t="s">
        <v>410</v>
      </c>
      <c r="F66" s="8" t="s">
        <v>411</v>
      </c>
      <c r="H66" s="8" t="s">
        <v>413</v>
      </c>
      <c r="I66" s="8" t="s">
        <v>39</v>
      </c>
      <c r="J66" s="8" t="s">
        <v>356</v>
      </c>
      <c r="K66" s="8" t="s">
        <v>41</v>
      </c>
      <c r="L66" s="8" t="s">
        <v>42</v>
      </c>
      <c r="M66" s="6"/>
      <c r="N66" s="7">
        <v>46345</v>
      </c>
      <c r="O66" s="7">
        <v>46387</v>
      </c>
      <c r="P66" s="7" t="s">
        <v>76</v>
      </c>
      <c r="Q66" s="6" t="s">
        <v>43</v>
      </c>
      <c r="R66" s="8" t="s">
        <v>414</v>
      </c>
      <c r="S66" t="str">
        <f>HYPERLINK("https://docs.wto.org/imrd/directdoc.asp?DDFDocuments/t/G/TBTN26/KEN2112.docx", "https://docs.wto.org/imrd/directdoc.asp?DDFDocuments/t/G/TBTN26/KEN2112.docx")</f>
        <v>https://docs.wto.org/imrd/directdoc.asp?DDFDocuments/t/G/TBTN26/KEN2112.docx</v>
      </c>
      <c r="T66" t="str">
        <f>HYPERLINK("https://docs.wto.org/imrd/directdoc.asp?DDFDocuments/u/G/TBTN26/KEN2112.docx", "https://docs.wto.org/imrd/directdoc.asp?DDFDocuments/u/G/TBTN26/KEN2112.docx")</f>
        <v>https://docs.wto.org/imrd/directdoc.asp?DDFDocuments/u/G/TBTN26/KEN2112.docx</v>
      </c>
      <c r="U66" t="str">
        <f>HYPERLINK("https://docs.wto.org/imrd/directdoc.asp?DDFDocuments/v/G/TBTN26/KEN2112.docx", "https://docs.wto.org/imrd/directdoc.asp?DDFDocuments/v/G/TBTN26/KEN2112.docx")</f>
        <v>https://docs.wto.org/imrd/directdoc.asp?DDFDocuments/v/G/TBTN26/KEN2112.docx</v>
      </c>
      <c r="V66" t="s">
        <v>45</v>
      </c>
      <c r="W66" t="s">
        <v>46</v>
      </c>
      <c r="X66" t="s">
        <v>46</v>
      </c>
      <c r="Y66" t="s">
        <v>46</v>
      </c>
      <c r="Z66" t="s">
        <v>46</v>
      </c>
      <c r="AA66" t="s">
        <v>46</v>
      </c>
      <c r="AB66" t="s">
        <v>46</v>
      </c>
      <c r="AC66" s="2" t="s">
        <v>415</v>
      </c>
      <c r="AD66" t="s">
        <v>41</v>
      </c>
      <c r="AE66" t="s">
        <v>41</v>
      </c>
      <c r="AF66" t="s">
        <v>41</v>
      </c>
      <c r="AG66" t="s">
        <v>41</v>
      </c>
      <c r="AH66" t="s">
        <v>41</v>
      </c>
      <c r="AI66" s="2" t="s">
        <v>41</v>
      </c>
    </row>
    <row r="67" spans="1:35" ht="105" x14ac:dyDescent="0.25">
      <c r="A67" s="8" t="s">
        <v>412</v>
      </c>
      <c r="B67" s="6" t="s">
        <v>219</v>
      </c>
      <c r="C67" s="7">
        <v>46286</v>
      </c>
      <c r="D67" s="9" t="str">
        <f>HYPERLINK("https://www.epingalert.org/en/Search?viewData= G/TBT/N/KEN/2113"," G/TBT/N/KEN/2113")</f>
        <v xml:space="preserve"> G/TBT/N/KEN/2113</v>
      </c>
      <c r="E67" s="8" t="s">
        <v>416</v>
      </c>
      <c r="F67" s="8" t="s">
        <v>417</v>
      </c>
      <c r="H67" s="8" t="s">
        <v>41</v>
      </c>
      <c r="I67" s="8" t="s">
        <v>39</v>
      </c>
      <c r="J67" s="8" t="s">
        <v>40</v>
      </c>
      <c r="K67" s="8" t="s">
        <v>41</v>
      </c>
      <c r="L67" s="8" t="s">
        <v>42</v>
      </c>
      <c r="M67" s="6"/>
      <c r="N67" s="7">
        <v>46345</v>
      </c>
      <c r="O67" s="7">
        <v>46387</v>
      </c>
      <c r="P67" s="7" t="s">
        <v>76</v>
      </c>
      <c r="Q67" s="6" t="s">
        <v>43</v>
      </c>
      <c r="R67" s="8" t="s">
        <v>418</v>
      </c>
      <c r="S67" t="str">
        <f>HYPERLINK("https://docs.wto.org/imrd/directdoc.asp?DDFDocuments/t/G/TBTN26/KEN2113.docx", "https://docs.wto.org/imrd/directdoc.asp?DDFDocuments/t/G/TBTN26/KEN2113.docx")</f>
        <v>https://docs.wto.org/imrd/directdoc.asp?DDFDocuments/t/G/TBTN26/KEN2113.docx</v>
      </c>
      <c r="T67" t="str">
        <f>HYPERLINK("https://docs.wto.org/imrd/directdoc.asp?DDFDocuments/u/G/TBTN26/KEN2113.docx", "https://docs.wto.org/imrd/directdoc.asp?DDFDocuments/u/G/TBTN26/KEN2113.docx")</f>
        <v>https://docs.wto.org/imrd/directdoc.asp?DDFDocuments/u/G/TBTN26/KEN2113.docx</v>
      </c>
      <c r="U67" t="str">
        <f>HYPERLINK("https://docs.wto.org/imrd/directdoc.asp?DDFDocuments/v/G/TBTN26/KEN2113.docx", "https://docs.wto.org/imrd/directdoc.asp?DDFDocuments/v/G/TBTN26/KEN2113.docx")</f>
        <v>https://docs.wto.org/imrd/directdoc.asp?DDFDocuments/v/G/TBTN26/KEN2113.docx</v>
      </c>
      <c r="V67" t="s">
        <v>45</v>
      </c>
      <c r="W67" t="s">
        <v>46</v>
      </c>
      <c r="X67" t="s">
        <v>45</v>
      </c>
      <c r="Y67" t="s">
        <v>46</v>
      </c>
      <c r="Z67" t="s">
        <v>46</v>
      </c>
      <c r="AA67" t="s">
        <v>46</v>
      </c>
      <c r="AB67" t="s">
        <v>46</v>
      </c>
      <c r="AC67" s="2" t="s">
        <v>419</v>
      </c>
      <c r="AD67" t="s">
        <v>41</v>
      </c>
      <c r="AE67" t="s">
        <v>41</v>
      </c>
      <c r="AF67" t="s">
        <v>41</v>
      </c>
      <c r="AG67" t="s">
        <v>41</v>
      </c>
      <c r="AH67" t="s">
        <v>41</v>
      </c>
      <c r="AI67" s="2" t="s">
        <v>41</v>
      </c>
    </row>
    <row r="68" spans="1:35" ht="135" x14ac:dyDescent="0.25">
      <c r="A68" s="8" t="s">
        <v>422</v>
      </c>
      <c r="B68" s="6" t="s">
        <v>172</v>
      </c>
      <c r="C68" s="7">
        <v>46286</v>
      </c>
      <c r="D68" s="9" t="str">
        <f>HYPERLINK("https://www.epingalert.org/en/Search?viewData= G/TBT/N/MEX/582"," G/TBT/N/MEX/582")</f>
        <v xml:space="preserve"> G/TBT/N/MEX/582</v>
      </c>
      <c r="E68" s="8" t="s">
        <v>420</v>
      </c>
      <c r="F68" s="8" t="s">
        <v>421</v>
      </c>
      <c r="H68" s="8" t="s">
        <v>41</v>
      </c>
      <c r="I68" s="8" t="s">
        <v>423</v>
      </c>
      <c r="J68" s="8" t="s">
        <v>95</v>
      </c>
      <c r="K68" s="8" t="s">
        <v>424</v>
      </c>
      <c r="L68" s="8" t="s">
        <v>41</v>
      </c>
      <c r="M68" s="6"/>
      <c r="N68" s="7">
        <v>46346</v>
      </c>
      <c r="O68" s="7" t="s">
        <v>76</v>
      </c>
      <c r="P68" s="7" t="s">
        <v>76</v>
      </c>
      <c r="Q68" s="6" t="s">
        <v>43</v>
      </c>
      <c r="R68" s="8" t="s">
        <v>425</v>
      </c>
      <c r="S68" t="str">
        <f>HYPERLINK("https://docs.wto.org/imrd/directdoc.asp?DDFDocuments/t/G/TBTN26/MEX582.docx", "https://docs.wto.org/imrd/directdoc.asp?DDFDocuments/t/G/TBTN26/MEX582.docx")</f>
        <v>https://docs.wto.org/imrd/directdoc.asp?DDFDocuments/t/G/TBTN26/MEX582.docx</v>
      </c>
      <c r="T68" t="str">
        <f>HYPERLINK("https://docs.wto.org/imrd/directdoc.asp?DDFDocuments/u/G/TBTN26/MEX582.docx", "https://docs.wto.org/imrd/directdoc.asp?DDFDocuments/u/G/TBTN26/MEX582.docx")</f>
        <v>https://docs.wto.org/imrd/directdoc.asp?DDFDocuments/u/G/TBTN26/MEX582.docx</v>
      </c>
      <c r="U68" t="str">
        <f>HYPERLINK("https://docs.wto.org/imrd/directdoc.asp?DDFDocuments/v/G/TBTN26/MEX582.docx", "https://docs.wto.org/imrd/directdoc.asp?DDFDocuments/v/G/TBTN26/MEX582.docx")</f>
        <v>https://docs.wto.org/imrd/directdoc.asp?DDFDocuments/v/G/TBTN26/MEX582.docx</v>
      </c>
      <c r="V68" t="s">
        <v>45</v>
      </c>
      <c r="W68" t="s">
        <v>46</v>
      </c>
      <c r="X68" t="s">
        <v>45</v>
      </c>
      <c r="Y68" t="s">
        <v>46</v>
      </c>
      <c r="Z68" t="s">
        <v>46</v>
      </c>
      <c r="AA68" t="s">
        <v>46</v>
      </c>
      <c r="AB68" t="s">
        <v>46</v>
      </c>
      <c r="AC68" s="2" t="s">
        <v>426</v>
      </c>
      <c r="AD68" t="s">
        <v>41</v>
      </c>
      <c r="AE68" t="s">
        <v>41</v>
      </c>
      <c r="AF68" t="s">
        <v>41</v>
      </c>
      <c r="AG68" t="s">
        <v>41</v>
      </c>
      <c r="AH68" t="s">
        <v>41</v>
      </c>
      <c r="AI68" s="2" t="s">
        <v>41</v>
      </c>
    </row>
    <row r="69" spans="1:35" ht="75" x14ac:dyDescent="0.25">
      <c r="A69" s="8" t="s">
        <v>429</v>
      </c>
      <c r="B69" s="6" t="s">
        <v>172</v>
      </c>
      <c r="C69" s="7">
        <v>46286</v>
      </c>
      <c r="D69" s="9" t="str">
        <f>HYPERLINK("https://www.epingalert.org/en/Search?viewData= G/TBT/N/MEX/583"," G/TBT/N/MEX/583")</f>
        <v xml:space="preserve"> G/TBT/N/MEX/583</v>
      </c>
      <c r="E69" s="8" t="s">
        <v>427</v>
      </c>
      <c r="F69" s="8" t="s">
        <v>428</v>
      </c>
      <c r="H69" s="8" t="s">
        <v>41</v>
      </c>
      <c r="I69" s="8" t="s">
        <v>423</v>
      </c>
      <c r="J69" s="8" t="s">
        <v>95</v>
      </c>
      <c r="K69" s="8" t="s">
        <v>430</v>
      </c>
      <c r="L69" s="8" t="s">
        <v>41</v>
      </c>
      <c r="M69" s="6"/>
      <c r="N69" s="7">
        <v>46346</v>
      </c>
      <c r="O69" s="7" t="s">
        <v>76</v>
      </c>
      <c r="P69" s="7" t="s">
        <v>76</v>
      </c>
      <c r="Q69" s="6" t="s">
        <v>43</v>
      </c>
      <c r="R69" s="8" t="s">
        <v>431</v>
      </c>
      <c r="S69" t="str">
        <f>HYPERLINK("https://docs.wto.org/imrd/directdoc.asp?DDFDocuments/t/G/TBTN26/MEX583.docx", "https://docs.wto.org/imrd/directdoc.asp?DDFDocuments/t/G/TBTN26/MEX583.docx")</f>
        <v>https://docs.wto.org/imrd/directdoc.asp?DDFDocuments/t/G/TBTN26/MEX583.docx</v>
      </c>
      <c r="T69" t="str">
        <f>HYPERLINK("https://docs.wto.org/imrd/directdoc.asp?DDFDocuments/u/G/TBTN26/MEX583.docx", "https://docs.wto.org/imrd/directdoc.asp?DDFDocuments/u/G/TBTN26/MEX583.docx")</f>
        <v>https://docs.wto.org/imrd/directdoc.asp?DDFDocuments/u/G/TBTN26/MEX583.docx</v>
      </c>
      <c r="U69" t="str">
        <f>HYPERLINK("https://docs.wto.org/imrd/directdoc.asp?DDFDocuments/v/G/TBTN26/MEX583.docx", "https://docs.wto.org/imrd/directdoc.asp?DDFDocuments/v/G/TBTN26/MEX583.docx")</f>
        <v>https://docs.wto.org/imrd/directdoc.asp?DDFDocuments/v/G/TBTN26/MEX583.docx</v>
      </c>
      <c r="V69" t="s">
        <v>45</v>
      </c>
      <c r="W69" t="s">
        <v>46</v>
      </c>
      <c r="X69" t="s">
        <v>45</v>
      </c>
      <c r="Y69" t="s">
        <v>46</v>
      </c>
      <c r="Z69" t="s">
        <v>46</v>
      </c>
      <c r="AA69" t="s">
        <v>46</v>
      </c>
      <c r="AB69" t="s">
        <v>46</v>
      </c>
      <c r="AC69" s="2" t="s">
        <v>432</v>
      </c>
      <c r="AD69" t="s">
        <v>41</v>
      </c>
      <c r="AE69" t="s">
        <v>41</v>
      </c>
      <c r="AF69" t="s">
        <v>41</v>
      </c>
      <c r="AG69" t="s">
        <v>41</v>
      </c>
      <c r="AH69" t="s">
        <v>41</v>
      </c>
      <c r="AI69" s="2" t="s">
        <v>41</v>
      </c>
    </row>
    <row r="70" spans="1:35" ht="75" x14ac:dyDescent="0.25">
      <c r="A70" s="8" t="s">
        <v>434</v>
      </c>
      <c r="B70" s="6" t="s">
        <v>433</v>
      </c>
      <c r="C70" s="7">
        <v>46286</v>
      </c>
      <c r="D70" s="9" t="str">
        <f>HYPERLINK("https://www.epingalert.org/en/Search?viewData= G/TBT/N/SWZ/45"," G/TBT/N/SWZ/45")</f>
        <v xml:space="preserve"> G/TBT/N/SWZ/45</v>
      </c>
      <c r="E70" s="8" t="s">
        <v>434</v>
      </c>
      <c r="F70" s="8" t="s">
        <v>435</v>
      </c>
      <c r="H70" s="8" t="s">
        <v>41</v>
      </c>
      <c r="I70" s="8" t="s">
        <v>436</v>
      </c>
      <c r="J70" s="8" t="s">
        <v>437</v>
      </c>
      <c r="K70" s="8" t="s">
        <v>41</v>
      </c>
      <c r="L70" s="8" t="s">
        <v>42</v>
      </c>
      <c r="M70" s="6"/>
      <c r="N70" s="7">
        <v>46346</v>
      </c>
      <c r="O70" s="7" t="s">
        <v>76</v>
      </c>
      <c r="P70" s="7" t="s">
        <v>76</v>
      </c>
      <c r="Q70" s="6" t="s">
        <v>43</v>
      </c>
      <c r="R70" s="8" t="s">
        <v>438</v>
      </c>
      <c r="S70" t="str">
        <f>HYPERLINK("https://docs.wto.org/imrd/directdoc.asp?DDFDocuments/t/G/TBTN26/SWZ45.docx", "https://docs.wto.org/imrd/directdoc.asp?DDFDocuments/t/G/TBTN26/SWZ45.docx")</f>
        <v>https://docs.wto.org/imrd/directdoc.asp?DDFDocuments/t/G/TBTN26/SWZ45.docx</v>
      </c>
      <c r="T70" t="str">
        <f>HYPERLINK("https://docs.wto.org/imrd/directdoc.asp?DDFDocuments/u/G/TBTN26/SWZ45.docx", "https://docs.wto.org/imrd/directdoc.asp?DDFDocuments/u/G/TBTN26/SWZ45.docx")</f>
        <v>https://docs.wto.org/imrd/directdoc.asp?DDFDocuments/u/G/TBTN26/SWZ45.docx</v>
      </c>
      <c r="U70" t="str">
        <f>HYPERLINK("https://docs.wto.org/imrd/directdoc.asp?DDFDocuments/v/G/TBTN26/SWZ45.docx", "https://docs.wto.org/imrd/directdoc.asp?DDFDocuments/v/G/TBTN26/SWZ45.docx")</f>
        <v>https://docs.wto.org/imrd/directdoc.asp?DDFDocuments/v/G/TBTN26/SWZ45.docx</v>
      </c>
      <c r="V70" t="s">
        <v>45</v>
      </c>
      <c r="W70" t="s">
        <v>46</v>
      </c>
      <c r="X70" t="s">
        <v>46</v>
      </c>
      <c r="Y70" t="s">
        <v>46</v>
      </c>
      <c r="Z70" t="s">
        <v>46</v>
      </c>
      <c r="AA70" t="s">
        <v>46</v>
      </c>
      <c r="AB70" t="s">
        <v>46</v>
      </c>
      <c r="AC70" s="2" t="s">
        <v>439</v>
      </c>
      <c r="AD70" t="s">
        <v>41</v>
      </c>
      <c r="AE70" t="s">
        <v>41</v>
      </c>
      <c r="AF70" t="s">
        <v>41</v>
      </c>
      <c r="AG70" t="s">
        <v>41</v>
      </c>
      <c r="AH70" t="s">
        <v>41</v>
      </c>
      <c r="AI70" s="2" t="s">
        <v>41</v>
      </c>
    </row>
    <row r="71" spans="1:35" ht="75" x14ac:dyDescent="0.25">
      <c r="A71" s="8" t="s">
        <v>442</v>
      </c>
      <c r="B71" s="6" t="s">
        <v>172</v>
      </c>
      <c r="C71" s="7">
        <v>46283</v>
      </c>
      <c r="D71" s="9" t="str">
        <f>HYPERLINK("https://www.epingalert.org/en/Search?viewData= G/TBT/N/MEX/581"," G/TBT/N/MEX/581")</f>
        <v xml:space="preserve"> G/TBT/N/MEX/581</v>
      </c>
      <c r="E71" s="8" t="s">
        <v>440</v>
      </c>
      <c r="F71" s="8" t="s">
        <v>441</v>
      </c>
      <c r="H71" s="8" t="s">
        <v>41</v>
      </c>
      <c r="I71" s="8" t="s">
        <v>443</v>
      </c>
      <c r="J71" s="8" t="s">
        <v>95</v>
      </c>
      <c r="K71" s="8" t="s">
        <v>444</v>
      </c>
      <c r="L71" s="8" t="s">
        <v>41</v>
      </c>
      <c r="M71" s="6"/>
      <c r="N71" s="7">
        <v>46343</v>
      </c>
      <c r="O71" s="7" t="s">
        <v>445</v>
      </c>
      <c r="P71" s="7" t="s">
        <v>446</v>
      </c>
      <c r="Q71" s="6" t="s">
        <v>43</v>
      </c>
      <c r="R71" s="8" t="s">
        <v>447</v>
      </c>
      <c r="S71" t="str">
        <f>HYPERLINK("https://docs.wto.org/imrd/directdoc.asp?DDFDocuments/t/G/TBTN26/MEX581.docx", "https://docs.wto.org/imrd/directdoc.asp?DDFDocuments/t/G/TBTN26/MEX581.docx")</f>
        <v>https://docs.wto.org/imrd/directdoc.asp?DDFDocuments/t/G/TBTN26/MEX581.docx</v>
      </c>
      <c r="T71" t="str">
        <f>HYPERLINK("https://docs.wto.org/imrd/directdoc.asp?DDFDocuments/u/G/TBTN26/MEX581.docx", "https://docs.wto.org/imrd/directdoc.asp?DDFDocuments/u/G/TBTN26/MEX581.docx")</f>
        <v>https://docs.wto.org/imrd/directdoc.asp?DDFDocuments/u/G/TBTN26/MEX581.docx</v>
      </c>
      <c r="U71" t="str">
        <f>HYPERLINK("https://docs.wto.org/imrd/directdoc.asp?DDFDocuments/v/G/TBTN26/MEX581.docx", "https://docs.wto.org/imrd/directdoc.asp?DDFDocuments/v/G/TBTN26/MEX581.docx")</f>
        <v>https://docs.wto.org/imrd/directdoc.asp?DDFDocuments/v/G/TBTN26/MEX581.docx</v>
      </c>
      <c r="V71" t="s">
        <v>45</v>
      </c>
      <c r="W71" t="s">
        <v>46</v>
      </c>
      <c r="X71" t="s">
        <v>45</v>
      </c>
      <c r="Y71" t="s">
        <v>46</v>
      </c>
      <c r="Z71" t="s">
        <v>46</v>
      </c>
      <c r="AA71" t="s">
        <v>46</v>
      </c>
      <c r="AB71" t="s">
        <v>46</v>
      </c>
      <c r="AC71" s="2" t="s">
        <v>448</v>
      </c>
      <c r="AD71" t="s">
        <v>41</v>
      </c>
      <c r="AE71" t="s">
        <v>41</v>
      </c>
      <c r="AF71" t="s">
        <v>41</v>
      </c>
      <c r="AG71" t="s">
        <v>41</v>
      </c>
      <c r="AH71" t="s">
        <v>41</v>
      </c>
      <c r="AI71" s="2" t="s">
        <v>41</v>
      </c>
    </row>
    <row r="72" spans="1:35" ht="150" x14ac:dyDescent="0.25">
      <c r="A72" s="8" t="s">
        <v>452</v>
      </c>
      <c r="B72" s="6" t="s">
        <v>449</v>
      </c>
      <c r="C72" s="7">
        <v>46283</v>
      </c>
      <c r="D72" s="9" t="str">
        <f>HYPERLINK("https://www.epingalert.org/en/Search?viewData= G/TBT/N/SLV/244"," G/TBT/N/SLV/244")</f>
        <v xml:space="preserve"> G/TBT/N/SLV/244</v>
      </c>
      <c r="E72" s="8" t="s">
        <v>450</v>
      </c>
      <c r="F72" s="8" t="s">
        <v>451</v>
      </c>
      <c r="H72" s="8" t="s">
        <v>41</v>
      </c>
      <c r="I72" s="8" t="s">
        <v>453</v>
      </c>
      <c r="J72" s="8" t="s">
        <v>141</v>
      </c>
      <c r="K72" s="8" t="s">
        <v>41</v>
      </c>
      <c r="L72" s="8" t="s">
        <v>41</v>
      </c>
      <c r="M72" s="6"/>
      <c r="N72" s="7">
        <v>46343</v>
      </c>
      <c r="O72" s="7" t="s">
        <v>76</v>
      </c>
      <c r="P72" s="7" t="s">
        <v>76</v>
      </c>
      <c r="Q72" s="6" t="s">
        <v>43</v>
      </c>
      <c r="R72" s="6"/>
      <c r="S72" t="str">
        <f>HYPERLINK("https://docs.wto.org/imrd/directdoc.asp?DDFDocuments/t/G/TBTN26/SLV244.docx", "https://docs.wto.org/imrd/directdoc.asp?DDFDocuments/t/G/TBTN26/SLV244.docx")</f>
        <v>https://docs.wto.org/imrd/directdoc.asp?DDFDocuments/t/G/TBTN26/SLV244.docx</v>
      </c>
      <c r="T72" t="str">
        <f>HYPERLINK("https://docs.wto.org/imrd/directdoc.asp?DDFDocuments/u/G/TBTN26/SLV244.docx", "https://docs.wto.org/imrd/directdoc.asp?DDFDocuments/u/G/TBTN26/SLV244.docx")</f>
        <v>https://docs.wto.org/imrd/directdoc.asp?DDFDocuments/u/G/TBTN26/SLV244.docx</v>
      </c>
      <c r="U72" t="str">
        <f>HYPERLINK("https://docs.wto.org/imrd/directdoc.asp?DDFDocuments/v/G/TBTN26/SLV244.docx", "https://docs.wto.org/imrd/directdoc.asp?DDFDocuments/v/G/TBTN26/SLV244.docx")</f>
        <v>https://docs.wto.org/imrd/directdoc.asp?DDFDocuments/v/G/TBTN26/SLV244.docx</v>
      </c>
      <c r="V72" t="s">
        <v>45</v>
      </c>
      <c r="W72" t="s">
        <v>46</v>
      </c>
      <c r="X72" t="s">
        <v>46</v>
      </c>
      <c r="Y72" t="s">
        <v>46</v>
      </c>
      <c r="Z72" t="s">
        <v>46</v>
      </c>
      <c r="AA72" t="s">
        <v>46</v>
      </c>
      <c r="AB72" t="s">
        <v>46</v>
      </c>
      <c r="AC72" s="2" t="s">
        <v>454</v>
      </c>
      <c r="AD72" t="s">
        <v>41</v>
      </c>
      <c r="AE72" t="s">
        <v>41</v>
      </c>
      <c r="AF72" t="s">
        <v>41</v>
      </c>
      <c r="AG72" t="s">
        <v>41</v>
      </c>
      <c r="AH72" t="s">
        <v>41</v>
      </c>
      <c r="AI72" s="2" t="s">
        <v>41</v>
      </c>
    </row>
    <row r="73" spans="1:35" ht="210" x14ac:dyDescent="0.25">
      <c r="A73" s="8" t="s">
        <v>457</v>
      </c>
      <c r="B73" s="6" t="s">
        <v>126</v>
      </c>
      <c r="C73" s="7">
        <v>46283</v>
      </c>
      <c r="D73" s="9" t="str">
        <f>HYPERLINK("https://www.epingalert.org/en/Search?viewData= G/TBT/N/UKR/409"," G/TBT/N/UKR/409")</f>
        <v xml:space="preserve"> G/TBT/N/UKR/409</v>
      </c>
      <c r="E73" s="8" t="s">
        <v>455</v>
      </c>
      <c r="F73" s="8" t="s">
        <v>456</v>
      </c>
      <c r="H73" s="8" t="s">
        <v>458</v>
      </c>
      <c r="I73" s="8" t="s">
        <v>459</v>
      </c>
      <c r="J73" s="8" t="s">
        <v>460</v>
      </c>
      <c r="K73" s="8" t="s">
        <v>41</v>
      </c>
      <c r="L73" s="8" t="s">
        <v>42</v>
      </c>
      <c r="M73" s="6"/>
      <c r="N73" s="7">
        <v>46313</v>
      </c>
      <c r="O73" s="7" t="s">
        <v>76</v>
      </c>
      <c r="P73" s="7" t="s">
        <v>461</v>
      </c>
      <c r="Q73" s="6" t="s">
        <v>43</v>
      </c>
      <c r="R73" s="8" t="s">
        <v>462</v>
      </c>
      <c r="S73" t="str">
        <f>HYPERLINK("https://docs.wto.org/imrd/directdoc.asp?DDFDocuments/t/G/TBTN26/UKR409.docx", "https://docs.wto.org/imrd/directdoc.asp?DDFDocuments/t/G/TBTN26/UKR409.docx")</f>
        <v>https://docs.wto.org/imrd/directdoc.asp?DDFDocuments/t/G/TBTN26/UKR409.docx</v>
      </c>
      <c r="T73" t="str">
        <f>HYPERLINK("https://docs.wto.org/imrd/directdoc.asp?DDFDocuments/u/G/TBTN26/UKR409.docx", "https://docs.wto.org/imrd/directdoc.asp?DDFDocuments/u/G/TBTN26/UKR409.docx")</f>
        <v>https://docs.wto.org/imrd/directdoc.asp?DDFDocuments/u/G/TBTN26/UKR409.docx</v>
      </c>
      <c r="U73" t="str">
        <f>HYPERLINK("https://docs.wto.org/imrd/directdoc.asp?DDFDocuments/v/G/TBTN26/UKR409.docx", "https://docs.wto.org/imrd/directdoc.asp?DDFDocuments/v/G/TBTN26/UKR409.docx")</f>
        <v>https://docs.wto.org/imrd/directdoc.asp?DDFDocuments/v/G/TBTN26/UKR409.docx</v>
      </c>
      <c r="V73" t="s">
        <v>45</v>
      </c>
      <c r="W73" t="s">
        <v>46</v>
      </c>
      <c r="X73" t="s">
        <v>45</v>
      </c>
      <c r="Y73" t="s">
        <v>46</v>
      </c>
      <c r="Z73" t="s">
        <v>46</v>
      </c>
      <c r="AA73" t="s">
        <v>46</v>
      </c>
      <c r="AB73" t="s">
        <v>46</v>
      </c>
      <c r="AC73" s="2" t="s">
        <v>463</v>
      </c>
      <c r="AD73" t="s">
        <v>41</v>
      </c>
      <c r="AE73" t="s">
        <v>41</v>
      </c>
      <c r="AF73" t="s">
        <v>41</v>
      </c>
      <c r="AG73" t="s">
        <v>41</v>
      </c>
      <c r="AH73" t="s">
        <v>41</v>
      </c>
      <c r="AI73" s="2" t="s">
        <v>41</v>
      </c>
    </row>
    <row r="74" spans="1:35" ht="75" x14ac:dyDescent="0.25">
      <c r="A74" s="8" t="s">
        <v>467</v>
      </c>
      <c r="B74" s="6" t="s">
        <v>464</v>
      </c>
      <c r="C74" s="7">
        <v>46282</v>
      </c>
      <c r="D74" s="9" t="str">
        <f>HYPERLINK("https://www.epingalert.org/en/Search?viewData= G/TBT/N/CHE/303"," G/TBT/N/CHE/303")</f>
        <v xml:space="preserve"> G/TBT/N/CHE/303</v>
      </c>
      <c r="E74" s="8" t="s">
        <v>465</v>
      </c>
      <c r="F74" s="8" t="s">
        <v>466</v>
      </c>
      <c r="H74" s="8" t="s">
        <v>468</v>
      </c>
      <c r="I74" s="8" t="s">
        <v>423</v>
      </c>
      <c r="J74" s="8" t="s">
        <v>469</v>
      </c>
      <c r="K74" s="8" t="s">
        <v>41</v>
      </c>
      <c r="L74" s="8" t="s">
        <v>41</v>
      </c>
      <c r="M74" s="6"/>
      <c r="N74" s="7">
        <v>46342</v>
      </c>
      <c r="O74" s="7">
        <v>46539</v>
      </c>
      <c r="P74" s="7">
        <v>46569</v>
      </c>
      <c r="Q74" s="6" t="s">
        <v>43</v>
      </c>
      <c r="R74" s="8" t="s">
        <v>470</v>
      </c>
      <c r="S74" t="str">
        <f>HYPERLINK("https://docs.wto.org/imrd/directdoc.asp?DDFDocuments/t/G/TBTN26/CHE303.docx", "https://docs.wto.org/imrd/directdoc.asp?DDFDocuments/t/G/TBTN26/CHE303.docx")</f>
        <v>https://docs.wto.org/imrd/directdoc.asp?DDFDocuments/t/G/TBTN26/CHE303.docx</v>
      </c>
      <c r="T74" t="str">
        <f>HYPERLINK("https://docs.wto.org/imrd/directdoc.asp?DDFDocuments/u/G/TBTN26/CHE303.docx", "https://docs.wto.org/imrd/directdoc.asp?DDFDocuments/u/G/TBTN26/CHE303.docx")</f>
        <v>https://docs.wto.org/imrd/directdoc.asp?DDFDocuments/u/G/TBTN26/CHE303.docx</v>
      </c>
      <c r="U74" t="str">
        <f>HYPERLINK("https://docs.wto.org/imrd/directdoc.asp?DDFDocuments/v/G/TBTN26/CHE303.docx", "https://docs.wto.org/imrd/directdoc.asp?DDFDocuments/v/G/TBTN26/CHE303.docx")</f>
        <v>https://docs.wto.org/imrd/directdoc.asp?DDFDocuments/v/G/TBTN26/CHE303.docx</v>
      </c>
      <c r="V74" t="s">
        <v>45</v>
      </c>
      <c r="W74" t="s">
        <v>46</v>
      </c>
      <c r="X74" t="s">
        <v>46</v>
      </c>
      <c r="Y74" t="s">
        <v>46</v>
      </c>
      <c r="Z74" t="s">
        <v>46</v>
      </c>
      <c r="AA74" t="s">
        <v>46</v>
      </c>
      <c r="AB74" t="s">
        <v>46</v>
      </c>
      <c r="AC74" s="2" t="s">
        <v>471</v>
      </c>
      <c r="AD74" t="s">
        <v>41</v>
      </c>
      <c r="AE74" t="s">
        <v>41</v>
      </c>
      <c r="AF74" t="s">
        <v>41</v>
      </c>
      <c r="AG74" t="s">
        <v>41</v>
      </c>
      <c r="AH74" t="s">
        <v>41</v>
      </c>
      <c r="AI74" s="2" t="s">
        <v>41</v>
      </c>
    </row>
    <row r="75" spans="1:35" ht="60" x14ac:dyDescent="0.25">
      <c r="A75" s="8" t="s">
        <v>474</v>
      </c>
      <c r="B75" s="6" t="s">
        <v>80</v>
      </c>
      <c r="C75" s="7">
        <v>46282</v>
      </c>
      <c r="D75" s="9" t="str">
        <f>HYPERLINK("https://www.epingalert.org/en/Search?viewData= G/TBT/N/JPN/916"," G/TBT/N/JPN/916")</f>
        <v xml:space="preserve"> G/TBT/N/JPN/916</v>
      </c>
      <c r="E75" s="8" t="s">
        <v>472</v>
      </c>
      <c r="F75" s="8" t="s">
        <v>473</v>
      </c>
      <c r="H75" s="8" t="s">
        <v>475</v>
      </c>
      <c r="I75" s="8" t="s">
        <v>476</v>
      </c>
      <c r="J75" s="8" t="s">
        <v>95</v>
      </c>
      <c r="K75" s="8" t="s">
        <v>477</v>
      </c>
      <c r="L75" s="8" t="s">
        <v>41</v>
      </c>
      <c r="M75" s="6"/>
      <c r="N75" s="7">
        <v>46342</v>
      </c>
      <c r="O75" s="7" t="s">
        <v>478</v>
      </c>
      <c r="P75" s="7" t="s">
        <v>479</v>
      </c>
      <c r="Q75" s="6" t="s">
        <v>43</v>
      </c>
      <c r="R75" s="8" t="s">
        <v>480</v>
      </c>
      <c r="S75" t="str">
        <f>HYPERLINK("https://docs.wto.org/imrd/directdoc.asp?DDFDocuments/t/G/TBTN26/JPN916.docx", "https://docs.wto.org/imrd/directdoc.asp?DDFDocuments/t/G/TBTN26/JPN916.docx")</f>
        <v>https://docs.wto.org/imrd/directdoc.asp?DDFDocuments/t/G/TBTN26/JPN916.docx</v>
      </c>
      <c r="T75" t="str">
        <f>HYPERLINK("https://docs.wto.org/imrd/directdoc.asp?DDFDocuments/u/G/TBTN26/JPN916.docx", "https://docs.wto.org/imrd/directdoc.asp?DDFDocuments/u/G/TBTN26/JPN916.docx")</f>
        <v>https://docs.wto.org/imrd/directdoc.asp?DDFDocuments/u/G/TBTN26/JPN916.docx</v>
      </c>
      <c r="U75" t="str">
        <f>HYPERLINK("https://docs.wto.org/imrd/directdoc.asp?DDFDocuments/v/G/TBTN26/JPN916.docx", "https://docs.wto.org/imrd/directdoc.asp?DDFDocuments/v/G/TBTN26/JPN916.docx")</f>
        <v>https://docs.wto.org/imrd/directdoc.asp?DDFDocuments/v/G/TBTN26/JPN916.docx</v>
      </c>
      <c r="V75" t="s">
        <v>45</v>
      </c>
      <c r="W75" t="s">
        <v>46</v>
      </c>
      <c r="X75" t="s">
        <v>45</v>
      </c>
      <c r="Y75" t="s">
        <v>46</v>
      </c>
      <c r="Z75" t="s">
        <v>46</v>
      </c>
      <c r="AA75" t="s">
        <v>46</v>
      </c>
      <c r="AB75" t="s">
        <v>46</v>
      </c>
      <c r="AC75" s="2" t="s">
        <v>481</v>
      </c>
      <c r="AD75" t="s">
        <v>41</v>
      </c>
      <c r="AE75" t="s">
        <v>41</v>
      </c>
      <c r="AF75" t="s">
        <v>41</v>
      </c>
      <c r="AG75" t="s">
        <v>41</v>
      </c>
      <c r="AH75" t="s">
        <v>41</v>
      </c>
      <c r="AI75" s="2" t="s">
        <v>41</v>
      </c>
    </row>
    <row r="76" spans="1:35" ht="75" x14ac:dyDescent="0.25">
      <c r="A76" s="8" t="s">
        <v>485</v>
      </c>
      <c r="B76" s="6" t="s">
        <v>482</v>
      </c>
      <c r="C76" s="7">
        <v>46282</v>
      </c>
      <c r="D76" s="9" t="str">
        <f>HYPERLINK("https://www.epingalert.org/en/Search?viewData= G/TBT/N/PER/183"," G/TBT/N/PER/183")</f>
        <v xml:space="preserve"> G/TBT/N/PER/183</v>
      </c>
      <c r="E76" s="8" t="s">
        <v>483</v>
      </c>
      <c r="F76" s="8" t="s">
        <v>484</v>
      </c>
      <c r="H76" s="8" t="s">
        <v>486</v>
      </c>
      <c r="I76" s="8" t="s">
        <v>487</v>
      </c>
      <c r="J76" s="8" t="s">
        <v>95</v>
      </c>
      <c r="K76" s="8" t="s">
        <v>488</v>
      </c>
      <c r="L76" s="8" t="s">
        <v>41</v>
      </c>
      <c r="M76" s="6"/>
      <c r="N76" s="7">
        <v>46342</v>
      </c>
      <c r="O76" s="7" t="s">
        <v>76</v>
      </c>
      <c r="P76" s="7" t="s">
        <v>489</v>
      </c>
      <c r="Q76" s="6" t="s">
        <v>43</v>
      </c>
      <c r="R76" s="8" t="s">
        <v>490</v>
      </c>
      <c r="S76" t="str">
        <f>HYPERLINK("https://docs.wto.org/imrd/directdoc.asp?DDFDocuments/t/G/TBTN26/PER183.docx", "https://docs.wto.org/imrd/directdoc.asp?DDFDocuments/t/G/TBTN26/PER183.docx")</f>
        <v>https://docs.wto.org/imrd/directdoc.asp?DDFDocuments/t/G/TBTN26/PER183.docx</v>
      </c>
      <c r="T76" t="str">
        <f>HYPERLINK("https://docs.wto.org/imrd/directdoc.asp?DDFDocuments/u/G/TBTN26/PER183.docx", "https://docs.wto.org/imrd/directdoc.asp?DDFDocuments/u/G/TBTN26/PER183.docx")</f>
        <v>https://docs.wto.org/imrd/directdoc.asp?DDFDocuments/u/G/TBTN26/PER183.docx</v>
      </c>
      <c r="U76" t="str">
        <f>HYPERLINK("https://docs.wto.org/imrd/directdoc.asp?DDFDocuments/v/G/TBTN26/PER183.docx", "https://docs.wto.org/imrd/directdoc.asp?DDFDocuments/v/G/TBTN26/PER183.docx")</f>
        <v>https://docs.wto.org/imrd/directdoc.asp?DDFDocuments/v/G/TBTN26/PER183.docx</v>
      </c>
      <c r="V76" t="s">
        <v>45</v>
      </c>
      <c r="W76" t="s">
        <v>46</v>
      </c>
      <c r="X76" t="s">
        <v>46</v>
      </c>
      <c r="Y76" t="s">
        <v>46</v>
      </c>
      <c r="Z76" t="s">
        <v>46</v>
      </c>
      <c r="AA76" t="s">
        <v>46</v>
      </c>
      <c r="AB76" t="s">
        <v>46</v>
      </c>
      <c r="AC76" s="2" t="s">
        <v>491</v>
      </c>
      <c r="AD76" t="s">
        <v>41</v>
      </c>
      <c r="AE76" t="s">
        <v>41</v>
      </c>
      <c r="AF76" t="s">
        <v>41</v>
      </c>
      <c r="AG76" t="s">
        <v>41</v>
      </c>
      <c r="AH76" t="s">
        <v>41</v>
      </c>
      <c r="AI76" s="2" t="s">
        <v>41</v>
      </c>
    </row>
    <row r="77" spans="1:35" ht="180" x14ac:dyDescent="0.25">
      <c r="A77" s="8" t="s">
        <v>494</v>
      </c>
      <c r="B77" s="6" t="s">
        <v>172</v>
      </c>
      <c r="C77" s="7">
        <v>46281</v>
      </c>
      <c r="D77" s="9" t="str">
        <f>HYPERLINK("https://www.epingalert.org/en/Search?viewData= G/TBT/N/MEX/578"," G/TBT/N/MEX/578")</f>
        <v xml:space="preserve"> G/TBT/N/MEX/578</v>
      </c>
      <c r="E77" s="8" t="s">
        <v>492</v>
      </c>
      <c r="F77" s="8" t="s">
        <v>493</v>
      </c>
      <c r="H77" s="8" t="s">
        <v>41</v>
      </c>
      <c r="I77" s="8" t="s">
        <v>495</v>
      </c>
      <c r="J77" s="8" t="s">
        <v>95</v>
      </c>
      <c r="K77" s="8" t="s">
        <v>496</v>
      </c>
      <c r="L77" s="8" t="s">
        <v>41</v>
      </c>
      <c r="M77" s="6"/>
      <c r="N77" s="7">
        <v>46341</v>
      </c>
      <c r="O77" s="7" t="s">
        <v>76</v>
      </c>
      <c r="P77" s="7" t="s">
        <v>76</v>
      </c>
      <c r="Q77" s="6" t="s">
        <v>43</v>
      </c>
      <c r="R77" s="8" t="s">
        <v>497</v>
      </c>
      <c r="S77" t="str">
        <f>HYPERLINK("https://docs.wto.org/imrd/directdoc.asp?DDFDocuments/t/G/TBTN26/MEX578.docx", "https://docs.wto.org/imrd/directdoc.asp?DDFDocuments/t/G/TBTN26/MEX578.docx")</f>
        <v>https://docs.wto.org/imrd/directdoc.asp?DDFDocuments/t/G/TBTN26/MEX578.docx</v>
      </c>
      <c r="T77" t="str">
        <f>HYPERLINK("https://docs.wto.org/imrd/directdoc.asp?DDFDocuments/u/G/TBTN26/MEX578.docx", "https://docs.wto.org/imrd/directdoc.asp?DDFDocuments/u/G/TBTN26/MEX578.docx")</f>
        <v>https://docs.wto.org/imrd/directdoc.asp?DDFDocuments/u/G/TBTN26/MEX578.docx</v>
      </c>
      <c r="U77" t="str">
        <f>HYPERLINK("https://docs.wto.org/imrd/directdoc.asp?DDFDocuments/v/G/TBTN26/MEX578.docx", "https://docs.wto.org/imrd/directdoc.asp?DDFDocuments/v/G/TBTN26/MEX578.docx")</f>
        <v>https://docs.wto.org/imrd/directdoc.asp?DDFDocuments/v/G/TBTN26/MEX578.docx</v>
      </c>
      <c r="V77" t="s">
        <v>45</v>
      </c>
      <c r="W77" t="s">
        <v>46</v>
      </c>
      <c r="X77" t="s">
        <v>45</v>
      </c>
      <c r="Y77" t="s">
        <v>46</v>
      </c>
      <c r="Z77" t="s">
        <v>46</v>
      </c>
      <c r="AA77" t="s">
        <v>46</v>
      </c>
      <c r="AB77" t="s">
        <v>46</v>
      </c>
      <c r="AC77" s="2" t="s">
        <v>498</v>
      </c>
      <c r="AD77" t="s">
        <v>41</v>
      </c>
      <c r="AE77" t="s">
        <v>41</v>
      </c>
      <c r="AF77" t="s">
        <v>41</v>
      </c>
      <c r="AG77" t="s">
        <v>41</v>
      </c>
      <c r="AH77" t="s">
        <v>41</v>
      </c>
      <c r="AI77" s="2" t="s">
        <v>41</v>
      </c>
    </row>
    <row r="78" spans="1:35" ht="90" x14ac:dyDescent="0.25">
      <c r="A78" s="8" t="s">
        <v>501</v>
      </c>
      <c r="B78" s="6" t="s">
        <v>172</v>
      </c>
      <c r="C78" s="7">
        <v>46281</v>
      </c>
      <c r="D78" s="9" t="str">
        <f>HYPERLINK("https://www.epingalert.org/en/Search?viewData= G/TBT/N/MEX/579"," G/TBT/N/MEX/579")</f>
        <v xml:space="preserve"> G/TBT/N/MEX/579</v>
      </c>
      <c r="E78" s="8" t="s">
        <v>499</v>
      </c>
      <c r="F78" s="8" t="s">
        <v>500</v>
      </c>
      <c r="H78" s="8" t="s">
        <v>41</v>
      </c>
      <c r="I78" s="8" t="s">
        <v>502</v>
      </c>
      <c r="J78" s="8" t="s">
        <v>95</v>
      </c>
      <c r="K78" s="8" t="s">
        <v>503</v>
      </c>
      <c r="L78" s="8" t="s">
        <v>41</v>
      </c>
      <c r="M78" s="6"/>
      <c r="N78" s="7">
        <v>46341</v>
      </c>
      <c r="O78" s="7" t="s">
        <v>76</v>
      </c>
      <c r="P78" s="7" t="s">
        <v>76</v>
      </c>
      <c r="Q78" s="6" t="s">
        <v>43</v>
      </c>
      <c r="R78" s="8" t="s">
        <v>504</v>
      </c>
      <c r="S78" t="str">
        <f>HYPERLINK("https://docs.wto.org/imrd/directdoc.asp?DDFDocuments/t/G/TBTN26/MEX579.docx", "https://docs.wto.org/imrd/directdoc.asp?DDFDocuments/t/G/TBTN26/MEX579.docx")</f>
        <v>https://docs.wto.org/imrd/directdoc.asp?DDFDocuments/t/G/TBTN26/MEX579.docx</v>
      </c>
      <c r="T78" t="str">
        <f>HYPERLINK("https://docs.wto.org/imrd/directdoc.asp?DDFDocuments/u/G/TBTN26/MEX579.docx", "https://docs.wto.org/imrd/directdoc.asp?DDFDocuments/u/G/TBTN26/MEX579.docx")</f>
        <v>https://docs.wto.org/imrd/directdoc.asp?DDFDocuments/u/G/TBTN26/MEX579.docx</v>
      </c>
      <c r="U78" t="str">
        <f>HYPERLINK("https://docs.wto.org/imrd/directdoc.asp?DDFDocuments/v/G/TBTN26/MEX579.docx", "https://docs.wto.org/imrd/directdoc.asp?DDFDocuments/v/G/TBTN26/MEX579.docx")</f>
        <v>https://docs.wto.org/imrd/directdoc.asp?DDFDocuments/v/G/TBTN26/MEX579.docx</v>
      </c>
      <c r="V78" t="s">
        <v>45</v>
      </c>
      <c r="W78" t="s">
        <v>46</v>
      </c>
      <c r="X78" t="s">
        <v>45</v>
      </c>
      <c r="Y78" t="s">
        <v>46</v>
      </c>
      <c r="Z78" t="s">
        <v>46</v>
      </c>
      <c r="AA78" t="s">
        <v>46</v>
      </c>
      <c r="AB78" t="s">
        <v>46</v>
      </c>
      <c r="AC78" s="2" t="s">
        <v>505</v>
      </c>
      <c r="AD78" t="s">
        <v>41</v>
      </c>
      <c r="AE78" t="s">
        <v>41</v>
      </c>
      <c r="AF78" t="s">
        <v>41</v>
      </c>
      <c r="AG78" t="s">
        <v>41</v>
      </c>
      <c r="AH78" t="s">
        <v>41</v>
      </c>
      <c r="AI78" s="2" t="s">
        <v>41</v>
      </c>
    </row>
    <row r="79" spans="1:35" ht="180" x14ac:dyDescent="0.25">
      <c r="A79" s="8" t="s">
        <v>508</v>
      </c>
      <c r="B79" s="6" t="s">
        <v>172</v>
      </c>
      <c r="C79" s="7">
        <v>46281</v>
      </c>
      <c r="D79" s="9" t="str">
        <f>HYPERLINK("https://www.epingalert.org/en/Search?viewData= G/TBT/N/MEX/580"," G/TBT/N/MEX/580")</f>
        <v xml:space="preserve"> G/TBT/N/MEX/580</v>
      </c>
      <c r="E79" s="8" t="s">
        <v>506</v>
      </c>
      <c r="F79" s="8" t="s">
        <v>507</v>
      </c>
      <c r="H79" s="8" t="s">
        <v>41</v>
      </c>
      <c r="I79" s="8" t="s">
        <v>509</v>
      </c>
      <c r="J79" s="8" t="s">
        <v>331</v>
      </c>
      <c r="K79" s="8" t="s">
        <v>41</v>
      </c>
      <c r="L79" s="8" t="s">
        <v>41</v>
      </c>
      <c r="M79" s="6"/>
      <c r="N79" s="7">
        <v>46341</v>
      </c>
      <c r="O79" s="7" t="s">
        <v>76</v>
      </c>
      <c r="P79" s="7" t="s">
        <v>76</v>
      </c>
      <c r="Q79" s="6" t="s">
        <v>43</v>
      </c>
      <c r="R79" s="8" t="s">
        <v>510</v>
      </c>
      <c r="S79" t="str">
        <f>HYPERLINK("https://docs.wto.org/imrd/directdoc.asp?DDFDocuments/t/G/TBTN26/MEX580.docx", "https://docs.wto.org/imrd/directdoc.asp?DDFDocuments/t/G/TBTN26/MEX580.docx")</f>
        <v>https://docs.wto.org/imrd/directdoc.asp?DDFDocuments/t/G/TBTN26/MEX580.docx</v>
      </c>
      <c r="T79" t="str">
        <f>HYPERLINK("https://docs.wto.org/imrd/directdoc.asp?DDFDocuments/u/G/TBTN26/MEX580.docx", "https://docs.wto.org/imrd/directdoc.asp?DDFDocuments/u/G/TBTN26/MEX580.docx")</f>
        <v>https://docs.wto.org/imrd/directdoc.asp?DDFDocuments/u/G/TBTN26/MEX580.docx</v>
      </c>
      <c r="U79" t="str">
        <f>HYPERLINK("https://docs.wto.org/imrd/directdoc.asp?DDFDocuments/v/G/TBTN26/MEX580.docx", "https://docs.wto.org/imrd/directdoc.asp?DDFDocuments/v/G/TBTN26/MEX580.docx")</f>
        <v>https://docs.wto.org/imrd/directdoc.asp?DDFDocuments/v/G/TBTN26/MEX580.docx</v>
      </c>
      <c r="V79" t="s">
        <v>45</v>
      </c>
      <c r="W79" t="s">
        <v>46</v>
      </c>
      <c r="X79" t="s">
        <v>45</v>
      </c>
      <c r="Y79" t="s">
        <v>46</v>
      </c>
      <c r="Z79" t="s">
        <v>46</v>
      </c>
      <c r="AA79" t="s">
        <v>46</v>
      </c>
      <c r="AB79" t="s">
        <v>46</v>
      </c>
      <c r="AC79" s="2" t="s">
        <v>511</v>
      </c>
      <c r="AD79" t="s">
        <v>41</v>
      </c>
      <c r="AE79" t="s">
        <v>41</v>
      </c>
      <c r="AF79" t="s">
        <v>41</v>
      </c>
      <c r="AG79" t="s">
        <v>41</v>
      </c>
      <c r="AH79" t="s">
        <v>41</v>
      </c>
      <c r="AI79" s="2" t="s">
        <v>41</v>
      </c>
    </row>
    <row r="80" spans="1:35" ht="120" x14ac:dyDescent="0.25">
      <c r="A80" s="8" t="s">
        <v>515</v>
      </c>
      <c r="B80" s="6" t="s">
        <v>512</v>
      </c>
      <c r="C80" s="7">
        <v>46281</v>
      </c>
      <c r="D80" s="9" t="str">
        <f>HYPERLINK("https://www.epingalert.org/en/Search?viewData= G/TBT/N/NZL/160"," G/TBT/N/NZL/160")</f>
        <v xml:space="preserve"> G/TBT/N/NZL/160</v>
      </c>
      <c r="E80" s="8" t="s">
        <v>513</v>
      </c>
      <c r="F80" s="8" t="s">
        <v>514</v>
      </c>
      <c r="H80" s="8" t="s">
        <v>41</v>
      </c>
      <c r="I80" s="8" t="s">
        <v>516</v>
      </c>
      <c r="J80" s="8" t="s">
        <v>517</v>
      </c>
      <c r="K80" s="8" t="s">
        <v>518</v>
      </c>
      <c r="L80" s="8" t="s">
        <v>41</v>
      </c>
      <c r="M80" s="6"/>
      <c r="N80" s="7" t="s">
        <v>41</v>
      </c>
      <c r="O80" s="7">
        <v>45730</v>
      </c>
      <c r="P80" s="7">
        <v>45730</v>
      </c>
      <c r="Q80" s="6" t="s">
        <v>43</v>
      </c>
      <c r="R80" s="8" t="s">
        <v>519</v>
      </c>
      <c r="S80" t="str">
        <f>HYPERLINK("https://docs.wto.org/imrd/directdoc.asp?DDFDocuments/t/G/TBTN26/NZL160.docx", "https://docs.wto.org/imrd/directdoc.asp?DDFDocuments/t/G/TBTN26/NZL160.docx")</f>
        <v>https://docs.wto.org/imrd/directdoc.asp?DDFDocuments/t/G/TBTN26/NZL160.docx</v>
      </c>
      <c r="T80" t="str">
        <f>HYPERLINK("https://docs.wto.org/imrd/directdoc.asp?DDFDocuments/u/G/TBTN26/NZL160.docx", "https://docs.wto.org/imrd/directdoc.asp?DDFDocuments/u/G/TBTN26/NZL160.docx")</f>
        <v>https://docs.wto.org/imrd/directdoc.asp?DDFDocuments/u/G/TBTN26/NZL160.docx</v>
      </c>
      <c r="U80" t="str">
        <f>HYPERLINK("https://docs.wto.org/imrd/directdoc.asp?DDFDocuments/v/G/TBTN26/NZL160.docx", "https://docs.wto.org/imrd/directdoc.asp?DDFDocuments/v/G/TBTN26/NZL160.docx")</f>
        <v>https://docs.wto.org/imrd/directdoc.asp?DDFDocuments/v/G/TBTN26/NZL160.docx</v>
      </c>
      <c r="V80" t="s">
        <v>45</v>
      </c>
      <c r="W80" t="s">
        <v>46</v>
      </c>
      <c r="X80" t="s">
        <v>46</v>
      </c>
      <c r="Y80" t="s">
        <v>46</v>
      </c>
      <c r="Z80" t="s">
        <v>46</v>
      </c>
      <c r="AA80" t="s">
        <v>46</v>
      </c>
      <c r="AB80" t="s">
        <v>46</v>
      </c>
      <c r="AC80" s="2" t="s">
        <v>520</v>
      </c>
      <c r="AD80" t="s">
        <v>41</v>
      </c>
      <c r="AE80" t="s">
        <v>41</v>
      </c>
      <c r="AF80" t="s">
        <v>41</v>
      </c>
      <c r="AG80" t="s">
        <v>41</v>
      </c>
      <c r="AH80" t="s">
        <v>41</v>
      </c>
      <c r="AI80" s="2" t="s">
        <v>41</v>
      </c>
    </row>
    <row r="81" spans="1:35" ht="300" x14ac:dyDescent="0.25">
      <c r="A81" s="8" t="s">
        <v>523</v>
      </c>
      <c r="B81" s="6" t="s">
        <v>512</v>
      </c>
      <c r="C81" s="7">
        <v>46281</v>
      </c>
      <c r="D81" s="9" t="str">
        <f>HYPERLINK("https://www.epingalert.org/en/Search?viewData= G/TBT/N/NZL/161"," G/TBT/N/NZL/161")</f>
        <v xml:space="preserve"> G/TBT/N/NZL/161</v>
      </c>
      <c r="E81" s="8" t="s">
        <v>521</v>
      </c>
      <c r="F81" s="8" t="s">
        <v>522</v>
      </c>
      <c r="H81" s="8" t="s">
        <v>41</v>
      </c>
      <c r="I81" s="8" t="s">
        <v>51</v>
      </c>
      <c r="J81" s="8" t="s">
        <v>517</v>
      </c>
      <c r="K81" s="8" t="s">
        <v>524</v>
      </c>
      <c r="L81" s="8" t="s">
        <v>41</v>
      </c>
      <c r="M81" s="6"/>
      <c r="N81" s="7" t="s">
        <v>41</v>
      </c>
      <c r="O81" s="7">
        <v>46275</v>
      </c>
      <c r="P81" s="7">
        <v>46372</v>
      </c>
      <c r="Q81" s="6" t="s">
        <v>43</v>
      </c>
      <c r="R81" s="8" t="s">
        <v>525</v>
      </c>
      <c r="S81" t="str">
        <f>HYPERLINK("https://docs.wto.org/imrd/directdoc.asp?DDFDocuments/t/G/TBTN26/NZL161.docx", "https://docs.wto.org/imrd/directdoc.asp?DDFDocuments/t/G/TBTN26/NZL161.docx")</f>
        <v>https://docs.wto.org/imrd/directdoc.asp?DDFDocuments/t/G/TBTN26/NZL161.docx</v>
      </c>
      <c r="T81" t="str">
        <f>HYPERLINK("https://docs.wto.org/imrd/directdoc.asp?DDFDocuments/u/G/TBTN26/NZL161.docx", "https://docs.wto.org/imrd/directdoc.asp?DDFDocuments/u/G/TBTN26/NZL161.docx")</f>
        <v>https://docs.wto.org/imrd/directdoc.asp?DDFDocuments/u/G/TBTN26/NZL161.docx</v>
      </c>
      <c r="U81" t="str">
        <f>HYPERLINK("https://docs.wto.org/imrd/directdoc.asp?DDFDocuments/v/G/TBTN26/NZL161.docx", "https://docs.wto.org/imrd/directdoc.asp?DDFDocuments/v/G/TBTN26/NZL161.docx")</f>
        <v>https://docs.wto.org/imrd/directdoc.asp?DDFDocuments/v/G/TBTN26/NZL161.docx</v>
      </c>
      <c r="V81" t="s">
        <v>45</v>
      </c>
      <c r="W81" t="s">
        <v>46</v>
      </c>
      <c r="X81" t="s">
        <v>46</v>
      </c>
      <c r="Y81" t="s">
        <v>46</v>
      </c>
      <c r="Z81" t="s">
        <v>46</v>
      </c>
      <c r="AA81" t="s">
        <v>46</v>
      </c>
      <c r="AB81" t="s">
        <v>46</v>
      </c>
      <c r="AC81" s="2" t="s">
        <v>520</v>
      </c>
      <c r="AD81" t="s">
        <v>41</v>
      </c>
      <c r="AE81" t="s">
        <v>41</v>
      </c>
      <c r="AF81" t="s">
        <v>41</v>
      </c>
      <c r="AG81" t="s">
        <v>41</v>
      </c>
      <c r="AH81" t="s">
        <v>41</v>
      </c>
      <c r="AI81" s="2" t="s">
        <v>41</v>
      </c>
    </row>
    <row r="82" spans="1:35" ht="45" x14ac:dyDescent="0.25">
      <c r="A82" s="8" t="s">
        <v>529</v>
      </c>
      <c r="B82" s="6" t="s">
        <v>526</v>
      </c>
      <c r="C82" s="7">
        <v>46280</v>
      </c>
      <c r="D82" s="9" t="str">
        <f t="shared" ref="D82:D88" si="0">HYPERLINK("https://www.epingalert.org/en/Search?viewData= G/TBT/N/ARE/715, G/TBT/N/BHR/786, G/TBT/N/KWT/771, G/TBT/N/OMN/609, G/TBT/N/QAT/760, G/TBT/N/SAU/1445, G/TBT/N/YEM/357"," G/TBT/N/ARE/715, G/TBT/N/BHR/786, G/TBT/N/KWT/771, G/TBT/N/OMN/609, G/TBT/N/QAT/760, G/TBT/N/SAU/1445, G/TBT/N/YEM/357")</f>
        <v xml:space="preserve"> G/TBT/N/ARE/715, G/TBT/N/BHR/786, G/TBT/N/KWT/771, G/TBT/N/OMN/609, G/TBT/N/QAT/760, G/TBT/N/SAU/1445, G/TBT/N/YEM/357</v>
      </c>
      <c r="E82" s="8" t="s">
        <v>527</v>
      </c>
      <c r="F82" s="8" t="s">
        <v>528</v>
      </c>
      <c r="H82" s="8" t="s">
        <v>530</v>
      </c>
      <c r="I82" s="8" t="s">
        <v>531</v>
      </c>
      <c r="J82" s="8" t="s">
        <v>132</v>
      </c>
      <c r="K82" s="8" t="s">
        <v>41</v>
      </c>
      <c r="L82" s="8" t="s">
        <v>42</v>
      </c>
      <c r="M82" s="6"/>
      <c r="N82" s="7">
        <v>46340</v>
      </c>
      <c r="O82" s="7" t="s">
        <v>76</v>
      </c>
      <c r="P82" s="7" t="s">
        <v>76</v>
      </c>
      <c r="Q82" s="6" t="s">
        <v>43</v>
      </c>
      <c r="R82" s="8" t="s">
        <v>532</v>
      </c>
      <c r="S82" t="str">
        <f t="shared" ref="S82:S88" si="1">HYPERLINK("https://docs.wto.org/imrd/directdoc.asp?DDFDocuments/t/G/TBTN26/ARE715.docx", "https://docs.wto.org/imrd/directdoc.asp?DDFDocuments/t/G/TBTN26/ARE715.docx")</f>
        <v>https://docs.wto.org/imrd/directdoc.asp?DDFDocuments/t/G/TBTN26/ARE715.docx</v>
      </c>
      <c r="T82" t="str">
        <f t="shared" ref="T82:T88" si="2">HYPERLINK("https://docs.wto.org/imrd/directdoc.asp?DDFDocuments/u/G/TBTN26/ARE715.docx", "https://docs.wto.org/imrd/directdoc.asp?DDFDocuments/u/G/TBTN26/ARE715.docx")</f>
        <v>https://docs.wto.org/imrd/directdoc.asp?DDFDocuments/u/G/TBTN26/ARE715.docx</v>
      </c>
      <c r="U82" t="str">
        <f t="shared" ref="U82:U88" si="3">HYPERLINK("https://docs.wto.org/imrd/directdoc.asp?DDFDocuments/v/G/TBTN26/ARE715.docx", "https://docs.wto.org/imrd/directdoc.asp?DDFDocuments/v/G/TBTN26/ARE715.docx")</f>
        <v>https://docs.wto.org/imrd/directdoc.asp?DDFDocuments/v/G/TBTN26/ARE715.docx</v>
      </c>
      <c r="V82" t="s">
        <v>45</v>
      </c>
      <c r="W82" t="s">
        <v>46</v>
      </c>
      <c r="X82" t="s">
        <v>46</v>
      </c>
      <c r="Y82" t="s">
        <v>46</v>
      </c>
      <c r="Z82" t="s">
        <v>46</v>
      </c>
      <c r="AA82" t="s">
        <v>46</v>
      </c>
      <c r="AB82" t="s">
        <v>46</v>
      </c>
      <c r="AC82" s="2" t="s">
        <v>533</v>
      </c>
      <c r="AD82" t="s">
        <v>41</v>
      </c>
      <c r="AE82" t="s">
        <v>41</v>
      </c>
      <c r="AF82" t="s">
        <v>41</v>
      </c>
      <c r="AG82" t="s">
        <v>41</v>
      </c>
      <c r="AH82" t="s">
        <v>41</v>
      </c>
      <c r="AI82" s="2" t="s">
        <v>41</v>
      </c>
    </row>
    <row r="83" spans="1:35" ht="45" x14ac:dyDescent="0.25">
      <c r="A83" s="8" t="s">
        <v>529</v>
      </c>
      <c r="B83" s="6" t="s">
        <v>534</v>
      </c>
      <c r="C83" s="7">
        <v>46280</v>
      </c>
      <c r="D83" s="9" t="str">
        <f t="shared" si="0"/>
        <v xml:space="preserve"> G/TBT/N/ARE/715, G/TBT/N/BHR/786, G/TBT/N/KWT/771, G/TBT/N/OMN/609, G/TBT/N/QAT/760, G/TBT/N/SAU/1445, G/TBT/N/YEM/357</v>
      </c>
      <c r="E83" s="8" t="s">
        <v>527</v>
      </c>
      <c r="F83" s="8" t="s">
        <v>528</v>
      </c>
      <c r="H83" s="8" t="s">
        <v>530</v>
      </c>
      <c r="I83" s="8" t="s">
        <v>531</v>
      </c>
      <c r="J83" s="8" t="s">
        <v>132</v>
      </c>
      <c r="K83" s="8" t="s">
        <v>41</v>
      </c>
      <c r="L83" s="8" t="s">
        <v>42</v>
      </c>
      <c r="M83" s="6"/>
      <c r="N83" s="7">
        <v>46340</v>
      </c>
      <c r="O83" s="7" t="s">
        <v>76</v>
      </c>
      <c r="P83" s="7" t="s">
        <v>76</v>
      </c>
      <c r="Q83" s="6" t="s">
        <v>43</v>
      </c>
      <c r="R83" s="8" t="s">
        <v>532</v>
      </c>
      <c r="S83" t="str">
        <f t="shared" si="1"/>
        <v>https://docs.wto.org/imrd/directdoc.asp?DDFDocuments/t/G/TBTN26/ARE715.docx</v>
      </c>
      <c r="T83" t="str">
        <f t="shared" si="2"/>
        <v>https://docs.wto.org/imrd/directdoc.asp?DDFDocuments/u/G/TBTN26/ARE715.docx</v>
      </c>
      <c r="U83" t="str">
        <f t="shared" si="3"/>
        <v>https://docs.wto.org/imrd/directdoc.asp?DDFDocuments/v/G/TBTN26/ARE715.docx</v>
      </c>
      <c r="V83" t="s">
        <v>45</v>
      </c>
      <c r="W83" t="s">
        <v>46</v>
      </c>
      <c r="X83" t="s">
        <v>46</v>
      </c>
      <c r="Y83" t="s">
        <v>46</v>
      </c>
      <c r="Z83" t="s">
        <v>46</v>
      </c>
      <c r="AA83" t="s">
        <v>46</v>
      </c>
      <c r="AB83" t="s">
        <v>46</v>
      </c>
      <c r="AC83" s="2" t="s">
        <v>533</v>
      </c>
      <c r="AD83" t="s">
        <v>41</v>
      </c>
      <c r="AE83" t="s">
        <v>41</v>
      </c>
      <c r="AF83" t="s">
        <v>41</v>
      </c>
      <c r="AG83" t="s">
        <v>41</v>
      </c>
      <c r="AH83" t="s">
        <v>41</v>
      </c>
      <c r="AI83" s="2" t="s">
        <v>41</v>
      </c>
    </row>
    <row r="84" spans="1:35" ht="45" x14ac:dyDescent="0.25">
      <c r="A84" s="8" t="s">
        <v>529</v>
      </c>
      <c r="B84" s="6" t="s">
        <v>535</v>
      </c>
      <c r="C84" s="7">
        <v>46280</v>
      </c>
      <c r="D84" s="9" t="str">
        <f t="shared" si="0"/>
        <v xml:space="preserve"> G/TBT/N/ARE/715, G/TBT/N/BHR/786, G/TBT/N/KWT/771, G/TBT/N/OMN/609, G/TBT/N/QAT/760, G/TBT/N/SAU/1445, G/TBT/N/YEM/357</v>
      </c>
      <c r="E84" s="8" t="s">
        <v>527</v>
      </c>
      <c r="F84" s="8" t="s">
        <v>528</v>
      </c>
      <c r="H84" s="8" t="s">
        <v>530</v>
      </c>
      <c r="I84" s="8" t="s">
        <v>531</v>
      </c>
      <c r="J84" s="8" t="s">
        <v>132</v>
      </c>
      <c r="K84" s="8" t="s">
        <v>41</v>
      </c>
      <c r="L84" s="8" t="s">
        <v>42</v>
      </c>
      <c r="M84" s="6"/>
      <c r="N84" s="7">
        <v>46340</v>
      </c>
      <c r="O84" s="7" t="s">
        <v>76</v>
      </c>
      <c r="P84" s="7" t="s">
        <v>76</v>
      </c>
      <c r="Q84" s="6" t="s">
        <v>43</v>
      </c>
      <c r="R84" s="8" t="s">
        <v>532</v>
      </c>
      <c r="S84" t="str">
        <f t="shared" si="1"/>
        <v>https://docs.wto.org/imrd/directdoc.asp?DDFDocuments/t/G/TBTN26/ARE715.docx</v>
      </c>
      <c r="T84" t="str">
        <f t="shared" si="2"/>
        <v>https://docs.wto.org/imrd/directdoc.asp?DDFDocuments/u/G/TBTN26/ARE715.docx</v>
      </c>
      <c r="U84" t="str">
        <f t="shared" si="3"/>
        <v>https://docs.wto.org/imrd/directdoc.asp?DDFDocuments/v/G/TBTN26/ARE715.docx</v>
      </c>
      <c r="V84" t="s">
        <v>45</v>
      </c>
      <c r="W84" t="s">
        <v>46</v>
      </c>
      <c r="X84" t="s">
        <v>46</v>
      </c>
      <c r="Y84" t="s">
        <v>46</v>
      </c>
      <c r="Z84" t="s">
        <v>46</v>
      </c>
      <c r="AA84" t="s">
        <v>46</v>
      </c>
      <c r="AB84" t="s">
        <v>46</v>
      </c>
      <c r="AC84" s="2" t="s">
        <v>533</v>
      </c>
      <c r="AD84" t="s">
        <v>41</v>
      </c>
      <c r="AE84" t="s">
        <v>41</v>
      </c>
      <c r="AF84" t="s">
        <v>41</v>
      </c>
      <c r="AG84" t="s">
        <v>41</v>
      </c>
      <c r="AH84" t="s">
        <v>41</v>
      </c>
      <c r="AI84" s="2" t="s">
        <v>41</v>
      </c>
    </row>
    <row r="85" spans="1:35" ht="45" x14ac:dyDescent="0.25">
      <c r="A85" s="8" t="s">
        <v>529</v>
      </c>
      <c r="B85" s="6" t="s">
        <v>536</v>
      </c>
      <c r="C85" s="7">
        <v>46280</v>
      </c>
      <c r="D85" s="9" t="str">
        <f t="shared" si="0"/>
        <v xml:space="preserve"> G/TBT/N/ARE/715, G/TBT/N/BHR/786, G/TBT/N/KWT/771, G/TBT/N/OMN/609, G/TBT/N/QAT/760, G/TBT/N/SAU/1445, G/TBT/N/YEM/357</v>
      </c>
      <c r="E85" s="8" t="s">
        <v>527</v>
      </c>
      <c r="F85" s="8" t="s">
        <v>528</v>
      </c>
      <c r="H85" s="8" t="s">
        <v>530</v>
      </c>
      <c r="I85" s="8" t="s">
        <v>531</v>
      </c>
      <c r="J85" s="8" t="s">
        <v>132</v>
      </c>
      <c r="K85" s="8" t="s">
        <v>41</v>
      </c>
      <c r="L85" s="8" t="s">
        <v>42</v>
      </c>
      <c r="M85" s="6"/>
      <c r="N85" s="7">
        <v>46340</v>
      </c>
      <c r="O85" s="7" t="s">
        <v>76</v>
      </c>
      <c r="P85" s="7" t="s">
        <v>76</v>
      </c>
      <c r="Q85" s="6" t="s">
        <v>43</v>
      </c>
      <c r="R85" s="8" t="s">
        <v>532</v>
      </c>
      <c r="S85" t="str">
        <f t="shared" si="1"/>
        <v>https://docs.wto.org/imrd/directdoc.asp?DDFDocuments/t/G/TBTN26/ARE715.docx</v>
      </c>
      <c r="T85" t="str">
        <f t="shared" si="2"/>
        <v>https://docs.wto.org/imrd/directdoc.asp?DDFDocuments/u/G/TBTN26/ARE715.docx</v>
      </c>
      <c r="U85" t="str">
        <f t="shared" si="3"/>
        <v>https://docs.wto.org/imrd/directdoc.asp?DDFDocuments/v/G/TBTN26/ARE715.docx</v>
      </c>
      <c r="V85" t="s">
        <v>45</v>
      </c>
      <c r="W85" t="s">
        <v>46</v>
      </c>
      <c r="X85" t="s">
        <v>46</v>
      </c>
      <c r="Y85" t="s">
        <v>46</v>
      </c>
      <c r="Z85" t="s">
        <v>46</v>
      </c>
      <c r="AA85" t="s">
        <v>46</v>
      </c>
      <c r="AB85" t="s">
        <v>46</v>
      </c>
      <c r="AC85" s="2" t="s">
        <v>533</v>
      </c>
      <c r="AD85" t="s">
        <v>41</v>
      </c>
      <c r="AE85" t="s">
        <v>41</v>
      </c>
      <c r="AF85" t="s">
        <v>41</v>
      </c>
      <c r="AG85" t="s">
        <v>41</v>
      </c>
      <c r="AH85" t="s">
        <v>41</v>
      </c>
      <c r="AI85" s="2" t="s">
        <v>41</v>
      </c>
    </row>
    <row r="86" spans="1:35" ht="45" x14ac:dyDescent="0.25">
      <c r="A86" s="8" t="s">
        <v>529</v>
      </c>
      <c r="B86" s="6" t="s">
        <v>537</v>
      </c>
      <c r="C86" s="7">
        <v>46280</v>
      </c>
      <c r="D86" s="9" t="str">
        <f t="shared" si="0"/>
        <v xml:space="preserve"> G/TBT/N/ARE/715, G/TBT/N/BHR/786, G/TBT/N/KWT/771, G/TBT/N/OMN/609, G/TBT/N/QAT/760, G/TBT/N/SAU/1445, G/TBT/N/YEM/357</v>
      </c>
      <c r="E86" s="8" t="s">
        <v>527</v>
      </c>
      <c r="F86" s="8" t="s">
        <v>528</v>
      </c>
      <c r="H86" s="8" t="s">
        <v>530</v>
      </c>
      <c r="I86" s="8" t="s">
        <v>531</v>
      </c>
      <c r="J86" s="8" t="s">
        <v>132</v>
      </c>
      <c r="K86" s="8" t="s">
        <v>41</v>
      </c>
      <c r="L86" s="8" t="s">
        <v>42</v>
      </c>
      <c r="M86" s="6"/>
      <c r="N86" s="7">
        <v>46340</v>
      </c>
      <c r="O86" s="7" t="s">
        <v>76</v>
      </c>
      <c r="P86" s="7" t="s">
        <v>76</v>
      </c>
      <c r="Q86" s="6" t="s">
        <v>43</v>
      </c>
      <c r="R86" s="8" t="s">
        <v>532</v>
      </c>
      <c r="S86" t="str">
        <f t="shared" si="1"/>
        <v>https://docs.wto.org/imrd/directdoc.asp?DDFDocuments/t/G/TBTN26/ARE715.docx</v>
      </c>
      <c r="T86" t="str">
        <f t="shared" si="2"/>
        <v>https://docs.wto.org/imrd/directdoc.asp?DDFDocuments/u/G/TBTN26/ARE715.docx</v>
      </c>
      <c r="U86" t="str">
        <f t="shared" si="3"/>
        <v>https://docs.wto.org/imrd/directdoc.asp?DDFDocuments/v/G/TBTN26/ARE715.docx</v>
      </c>
      <c r="V86" t="s">
        <v>45</v>
      </c>
      <c r="W86" t="s">
        <v>46</v>
      </c>
      <c r="X86" t="s">
        <v>46</v>
      </c>
      <c r="Y86" t="s">
        <v>46</v>
      </c>
      <c r="Z86" t="s">
        <v>46</v>
      </c>
      <c r="AA86" t="s">
        <v>46</v>
      </c>
      <c r="AB86" t="s">
        <v>46</v>
      </c>
      <c r="AC86" s="2" t="s">
        <v>533</v>
      </c>
      <c r="AD86" t="s">
        <v>41</v>
      </c>
      <c r="AE86" t="s">
        <v>41</v>
      </c>
      <c r="AF86" t="s">
        <v>41</v>
      </c>
      <c r="AG86" t="s">
        <v>41</v>
      </c>
      <c r="AH86" t="s">
        <v>41</v>
      </c>
      <c r="AI86" s="2" t="s">
        <v>41</v>
      </c>
    </row>
    <row r="87" spans="1:35" ht="45" x14ac:dyDescent="0.25">
      <c r="A87" s="8" t="s">
        <v>529</v>
      </c>
      <c r="B87" s="6" t="s">
        <v>538</v>
      </c>
      <c r="C87" s="7">
        <v>46280</v>
      </c>
      <c r="D87" s="9" t="str">
        <f t="shared" si="0"/>
        <v xml:space="preserve"> G/TBT/N/ARE/715, G/TBT/N/BHR/786, G/TBT/N/KWT/771, G/TBT/N/OMN/609, G/TBT/N/QAT/760, G/TBT/N/SAU/1445, G/TBT/N/YEM/357</v>
      </c>
      <c r="E87" s="8" t="s">
        <v>527</v>
      </c>
      <c r="F87" s="8" t="s">
        <v>528</v>
      </c>
      <c r="H87" s="8" t="s">
        <v>530</v>
      </c>
      <c r="I87" s="8" t="s">
        <v>531</v>
      </c>
      <c r="J87" s="8" t="s">
        <v>132</v>
      </c>
      <c r="K87" s="8" t="s">
        <v>41</v>
      </c>
      <c r="L87" s="8" t="s">
        <v>42</v>
      </c>
      <c r="M87" s="6"/>
      <c r="N87" s="7">
        <v>46340</v>
      </c>
      <c r="O87" s="7" t="s">
        <v>76</v>
      </c>
      <c r="P87" s="7" t="s">
        <v>76</v>
      </c>
      <c r="Q87" s="6" t="s">
        <v>43</v>
      </c>
      <c r="R87" s="8" t="s">
        <v>532</v>
      </c>
      <c r="S87" t="str">
        <f t="shared" si="1"/>
        <v>https://docs.wto.org/imrd/directdoc.asp?DDFDocuments/t/G/TBTN26/ARE715.docx</v>
      </c>
      <c r="T87" t="str">
        <f t="shared" si="2"/>
        <v>https://docs.wto.org/imrd/directdoc.asp?DDFDocuments/u/G/TBTN26/ARE715.docx</v>
      </c>
      <c r="U87" t="str">
        <f t="shared" si="3"/>
        <v>https://docs.wto.org/imrd/directdoc.asp?DDFDocuments/v/G/TBTN26/ARE715.docx</v>
      </c>
      <c r="V87" t="s">
        <v>45</v>
      </c>
      <c r="W87" t="s">
        <v>46</v>
      </c>
      <c r="X87" t="s">
        <v>46</v>
      </c>
      <c r="Y87" t="s">
        <v>46</v>
      </c>
      <c r="Z87" t="s">
        <v>46</v>
      </c>
      <c r="AA87" t="s">
        <v>46</v>
      </c>
      <c r="AB87" t="s">
        <v>46</v>
      </c>
      <c r="AC87" s="2" t="s">
        <v>533</v>
      </c>
      <c r="AD87" t="s">
        <v>41</v>
      </c>
      <c r="AE87" t="s">
        <v>41</v>
      </c>
      <c r="AF87" t="s">
        <v>41</v>
      </c>
      <c r="AG87" t="s">
        <v>41</v>
      </c>
      <c r="AH87" t="s">
        <v>41</v>
      </c>
      <c r="AI87" s="2" t="s">
        <v>41</v>
      </c>
    </row>
    <row r="88" spans="1:35" ht="45" x14ac:dyDescent="0.25">
      <c r="A88" s="8" t="s">
        <v>529</v>
      </c>
      <c r="B88" s="6" t="s">
        <v>539</v>
      </c>
      <c r="C88" s="7">
        <v>46280</v>
      </c>
      <c r="D88" s="9" t="str">
        <f t="shared" si="0"/>
        <v xml:space="preserve"> G/TBT/N/ARE/715, G/TBT/N/BHR/786, G/TBT/N/KWT/771, G/TBT/N/OMN/609, G/TBT/N/QAT/760, G/TBT/N/SAU/1445, G/TBT/N/YEM/357</v>
      </c>
      <c r="E88" s="8" t="s">
        <v>527</v>
      </c>
      <c r="F88" s="8" t="s">
        <v>528</v>
      </c>
      <c r="H88" s="8" t="s">
        <v>530</v>
      </c>
      <c r="I88" s="8" t="s">
        <v>531</v>
      </c>
      <c r="J88" s="8" t="s">
        <v>132</v>
      </c>
      <c r="K88" s="8" t="s">
        <v>41</v>
      </c>
      <c r="L88" s="8" t="s">
        <v>42</v>
      </c>
      <c r="M88" s="6"/>
      <c r="N88" s="7">
        <v>46340</v>
      </c>
      <c r="O88" s="7" t="s">
        <v>76</v>
      </c>
      <c r="P88" s="7" t="s">
        <v>76</v>
      </c>
      <c r="Q88" s="6" t="s">
        <v>43</v>
      </c>
      <c r="R88" s="8" t="s">
        <v>532</v>
      </c>
      <c r="S88" t="str">
        <f t="shared" si="1"/>
        <v>https://docs.wto.org/imrd/directdoc.asp?DDFDocuments/t/G/TBTN26/ARE715.docx</v>
      </c>
      <c r="T88" t="str">
        <f t="shared" si="2"/>
        <v>https://docs.wto.org/imrd/directdoc.asp?DDFDocuments/u/G/TBTN26/ARE715.docx</v>
      </c>
      <c r="U88" t="str">
        <f t="shared" si="3"/>
        <v>https://docs.wto.org/imrd/directdoc.asp?DDFDocuments/v/G/TBTN26/ARE715.docx</v>
      </c>
      <c r="V88" t="s">
        <v>45</v>
      </c>
      <c r="W88" t="s">
        <v>46</v>
      </c>
      <c r="X88" t="s">
        <v>46</v>
      </c>
      <c r="Y88" t="s">
        <v>46</v>
      </c>
      <c r="Z88" t="s">
        <v>46</v>
      </c>
      <c r="AA88" t="s">
        <v>46</v>
      </c>
      <c r="AB88" t="s">
        <v>46</v>
      </c>
      <c r="AC88" s="2" t="s">
        <v>533</v>
      </c>
      <c r="AD88" t="s">
        <v>41</v>
      </c>
      <c r="AE88" t="s">
        <v>41</v>
      </c>
      <c r="AF88" t="s">
        <v>41</v>
      </c>
      <c r="AG88" t="s">
        <v>41</v>
      </c>
      <c r="AH88" t="s">
        <v>41</v>
      </c>
      <c r="AI88" s="2" t="s">
        <v>41</v>
      </c>
    </row>
    <row r="89" spans="1:35" ht="75" x14ac:dyDescent="0.25">
      <c r="A89" s="8" t="s">
        <v>542</v>
      </c>
      <c r="B89" s="6" t="s">
        <v>526</v>
      </c>
      <c r="C89" s="7">
        <v>46280</v>
      </c>
      <c r="D89" s="9" t="str">
        <f t="shared" ref="D89:D95" si="4">HYPERLINK("https://www.epingalert.org/en/Search?viewData= G/TBT/N/ARE/716, G/TBT/N/BHR/787, G/TBT/N/KWT/772, G/TBT/N/OMN/610, G/TBT/N/QAT/761, G/TBT/N/SAU/1446, G/TBT/N/YEM/358"," G/TBT/N/ARE/716, G/TBT/N/BHR/787, G/TBT/N/KWT/772, G/TBT/N/OMN/610, G/TBT/N/QAT/761, G/TBT/N/SAU/1446, G/TBT/N/YEM/358")</f>
        <v xml:space="preserve"> G/TBT/N/ARE/716, G/TBT/N/BHR/787, G/TBT/N/KWT/772, G/TBT/N/OMN/610, G/TBT/N/QAT/761, G/TBT/N/SAU/1446, G/TBT/N/YEM/358</v>
      </c>
      <c r="E89" s="8" t="s">
        <v>540</v>
      </c>
      <c r="F89" s="8" t="s">
        <v>541</v>
      </c>
      <c r="H89" s="8" t="s">
        <v>41</v>
      </c>
      <c r="I89" s="8" t="s">
        <v>543</v>
      </c>
      <c r="J89" s="8" t="s">
        <v>132</v>
      </c>
      <c r="K89" s="8" t="s">
        <v>41</v>
      </c>
      <c r="L89" s="8" t="s">
        <v>42</v>
      </c>
      <c r="M89" s="6"/>
      <c r="N89" s="7">
        <v>46340</v>
      </c>
      <c r="O89" s="7" t="s">
        <v>76</v>
      </c>
      <c r="P89" s="7" t="s">
        <v>76</v>
      </c>
      <c r="Q89" s="6" t="s">
        <v>43</v>
      </c>
      <c r="R89" s="8" t="s">
        <v>544</v>
      </c>
      <c r="S89" t="str">
        <f t="shared" ref="S89:S95" si="5">HYPERLINK("https://docs.wto.org/imrd/directdoc.asp?DDFDocuments/t/G/TBTN26/ARE716.docx", "https://docs.wto.org/imrd/directdoc.asp?DDFDocuments/t/G/TBTN26/ARE716.docx")</f>
        <v>https://docs.wto.org/imrd/directdoc.asp?DDFDocuments/t/G/TBTN26/ARE716.docx</v>
      </c>
      <c r="T89" t="str">
        <f t="shared" ref="T89:T95" si="6">HYPERLINK("https://docs.wto.org/imrd/directdoc.asp?DDFDocuments/u/G/TBTN26/ARE716.docx", "https://docs.wto.org/imrd/directdoc.asp?DDFDocuments/u/G/TBTN26/ARE716.docx")</f>
        <v>https://docs.wto.org/imrd/directdoc.asp?DDFDocuments/u/G/TBTN26/ARE716.docx</v>
      </c>
      <c r="U89" t="str">
        <f t="shared" ref="U89:U95" si="7">HYPERLINK("https://docs.wto.org/imrd/directdoc.asp?DDFDocuments/v/G/TBTN26/ARE716.docx", "https://docs.wto.org/imrd/directdoc.asp?DDFDocuments/v/G/TBTN26/ARE716.docx")</f>
        <v>https://docs.wto.org/imrd/directdoc.asp?DDFDocuments/v/G/TBTN26/ARE716.docx</v>
      </c>
      <c r="V89" t="s">
        <v>45</v>
      </c>
      <c r="W89" t="s">
        <v>46</v>
      </c>
      <c r="X89" t="s">
        <v>46</v>
      </c>
      <c r="Y89" t="s">
        <v>46</v>
      </c>
      <c r="Z89" t="s">
        <v>46</v>
      </c>
      <c r="AA89" t="s">
        <v>46</v>
      </c>
      <c r="AB89" t="s">
        <v>46</v>
      </c>
      <c r="AC89" s="2" t="s">
        <v>545</v>
      </c>
      <c r="AD89" t="s">
        <v>41</v>
      </c>
      <c r="AE89" t="s">
        <v>41</v>
      </c>
      <c r="AF89" t="s">
        <v>41</v>
      </c>
      <c r="AG89" t="s">
        <v>41</v>
      </c>
      <c r="AH89" t="s">
        <v>41</v>
      </c>
      <c r="AI89" s="2" t="s">
        <v>41</v>
      </c>
    </row>
    <row r="90" spans="1:35" ht="75" x14ac:dyDescent="0.25">
      <c r="A90" s="8" t="s">
        <v>542</v>
      </c>
      <c r="B90" s="6" t="s">
        <v>534</v>
      </c>
      <c r="C90" s="7">
        <v>46280</v>
      </c>
      <c r="D90" s="9" t="str">
        <f t="shared" si="4"/>
        <v xml:space="preserve"> G/TBT/N/ARE/716, G/TBT/N/BHR/787, G/TBT/N/KWT/772, G/TBT/N/OMN/610, G/TBT/N/QAT/761, G/TBT/N/SAU/1446, G/TBT/N/YEM/358</v>
      </c>
      <c r="E90" s="8" t="s">
        <v>540</v>
      </c>
      <c r="F90" s="8" t="s">
        <v>541</v>
      </c>
      <c r="H90" s="8" t="s">
        <v>41</v>
      </c>
      <c r="I90" s="8" t="s">
        <v>543</v>
      </c>
      <c r="J90" s="8" t="s">
        <v>132</v>
      </c>
      <c r="K90" s="8" t="s">
        <v>41</v>
      </c>
      <c r="L90" s="8" t="s">
        <v>42</v>
      </c>
      <c r="M90" s="6"/>
      <c r="N90" s="7">
        <v>46340</v>
      </c>
      <c r="O90" s="7" t="s">
        <v>76</v>
      </c>
      <c r="P90" s="7" t="s">
        <v>76</v>
      </c>
      <c r="Q90" s="6" t="s">
        <v>43</v>
      </c>
      <c r="R90" s="8" t="s">
        <v>544</v>
      </c>
      <c r="S90" t="str">
        <f t="shared" si="5"/>
        <v>https://docs.wto.org/imrd/directdoc.asp?DDFDocuments/t/G/TBTN26/ARE716.docx</v>
      </c>
      <c r="T90" t="str">
        <f t="shared" si="6"/>
        <v>https://docs.wto.org/imrd/directdoc.asp?DDFDocuments/u/G/TBTN26/ARE716.docx</v>
      </c>
      <c r="U90" t="str">
        <f t="shared" si="7"/>
        <v>https://docs.wto.org/imrd/directdoc.asp?DDFDocuments/v/G/TBTN26/ARE716.docx</v>
      </c>
      <c r="V90" t="s">
        <v>45</v>
      </c>
      <c r="W90" t="s">
        <v>46</v>
      </c>
      <c r="X90" t="s">
        <v>46</v>
      </c>
      <c r="Y90" t="s">
        <v>46</v>
      </c>
      <c r="Z90" t="s">
        <v>46</v>
      </c>
      <c r="AA90" t="s">
        <v>46</v>
      </c>
      <c r="AB90" t="s">
        <v>46</v>
      </c>
      <c r="AC90" s="2" t="s">
        <v>545</v>
      </c>
      <c r="AD90" t="s">
        <v>41</v>
      </c>
      <c r="AE90" t="s">
        <v>41</v>
      </c>
      <c r="AF90" t="s">
        <v>41</v>
      </c>
      <c r="AG90" t="s">
        <v>41</v>
      </c>
      <c r="AH90" t="s">
        <v>41</v>
      </c>
      <c r="AI90" s="2" t="s">
        <v>41</v>
      </c>
    </row>
    <row r="91" spans="1:35" ht="75" x14ac:dyDescent="0.25">
      <c r="A91" s="8" t="s">
        <v>542</v>
      </c>
      <c r="B91" s="6" t="s">
        <v>535</v>
      </c>
      <c r="C91" s="7">
        <v>46280</v>
      </c>
      <c r="D91" s="9" t="str">
        <f t="shared" si="4"/>
        <v xml:space="preserve"> G/TBT/N/ARE/716, G/TBT/N/BHR/787, G/TBT/N/KWT/772, G/TBT/N/OMN/610, G/TBT/N/QAT/761, G/TBT/N/SAU/1446, G/TBT/N/YEM/358</v>
      </c>
      <c r="E91" s="8" t="s">
        <v>540</v>
      </c>
      <c r="F91" s="8" t="s">
        <v>541</v>
      </c>
      <c r="H91" s="8" t="s">
        <v>41</v>
      </c>
      <c r="I91" s="8" t="s">
        <v>543</v>
      </c>
      <c r="J91" s="8" t="s">
        <v>132</v>
      </c>
      <c r="K91" s="8" t="s">
        <v>41</v>
      </c>
      <c r="L91" s="8" t="s">
        <v>42</v>
      </c>
      <c r="M91" s="6"/>
      <c r="N91" s="7">
        <v>46340</v>
      </c>
      <c r="O91" s="7" t="s">
        <v>76</v>
      </c>
      <c r="P91" s="7" t="s">
        <v>76</v>
      </c>
      <c r="Q91" s="6" t="s">
        <v>43</v>
      </c>
      <c r="R91" s="8" t="s">
        <v>544</v>
      </c>
      <c r="S91" t="str">
        <f t="shared" si="5"/>
        <v>https://docs.wto.org/imrd/directdoc.asp?DDFDocuments/t/G/TBTN26/ARE716.docx</v>
      </c>
      <c r="T91" t="str">
        <f t="shared" si="6"/>
        <v>https://docs.wto.org/imrd/directdoc.asp?DDFDocuments/u/G/TBTN26/ARE716.docx</v>
      </c>
      <c r="U91" t="str">
        <f t="shared" si="7"/>
        <v>https://docs.wto.org/imrd/directdoc.asp?DDFDocuments/v/G/TBTN26/ARE716.docx</v>
      </c>
      <c r="V91" t="s">
        <v>45</v>
      </c>
      <c r="W91" t="s">
        <v>46</v>
      </c>
      <c r="X91" t="s">
        <v>46</v>
      </c>
      <c r="Y91" t="s">
        <v>46</v>
      </c>
      <c r="Z91" t="s">
        <v>46</v>
      </c>
      <c r="AA91" t="s">
        <v>46</v>
      </c>
      <c r="AB91" t="s">
        <v>46</v>
      </c>
      <c r="AC91" s="2" t="s">
        <v>545</v>
      </c>
      <c r="AD91" t="s">
        <v>41</v>
      </c>
      <c r="AE91" t="s">
        <v>41</v>
      </c>
      <c r="AF91" t="s">
        <v>41</v>
      </c>
      <c r="AG91" t="s">
        <v>41</v>
      </c>
      <c r="AH91" t="s">
        <v>41</v>
      </c>
      <c r="AI91" s="2" t="s">
        <v>41</v>
      </c>
    </row>
    <row r="92" spans="1:35" ht="75" x14ac:dyDescent="0.25">
      <c r="A92" s="8" t="s">
        <v>542</v>
      </c>
      <c r="B92" s="6" t="s">
        <v>536</v>
      </c>
      <c r="C92" s="7">
        <v>46280</v>
      </c>
      <c r="D92" s="9" t="str">
        <f t="shared" si="4"/>
        <v xml:space="preserve"> G/TBT/N/ARE/716, G/TBT/N/BHR/787, G/TBT/N/KWT/772, G/TBT/N/OMN/610, G/TBT/N/QAT/761, G/TBT/N/SAU/1446, G/TBT/N/YEM/358</v>
      </c>
      <c r="E92" s="8" t="s">
        <v>540</v>
      </c>
      <c r="F92" s="8" t="s">
        <v>541</v>
      </c>
      <c r="H92" s="8" t="s">
        <v>41</v>
      </c>
      <c r="I92" s="8" t="s">
        <v>543</v>
      </c>
      <c r="J92" s="8" t="s">
        <v>132</v>
      </c>
      <c r="K92" s="8" t="s">
        <v>41</v>
      </c>
      <c r="L92" s="8" t="s">
        <v>42</v>
      </c>
      <c r="M92" s="6"/>
      <c r="N92" s="7">
        <v>46340</v>
      </c>
      <c r="O92" s="7" t="s">
        <v>76</v>
      </c>
      <c r="P92" s="7" t="s">
        <v>76</v>
      </c>
      <c r="Q92" s="6" t="s">
        <v>43</v>
      </c>
      <c r="R92" s="8" t="s">
        <v>544</v>
      </c>
      <c r="S92" t="str">
        <f t="shared" si="5"/>
        <v>https://docs.wto.org/imrd/directdoc.asp?DDFDocuments/t/G/TBTN26/ARE716.docx</v>
      </c>
      <c r="T92" t="str">
        <f t="shared" si="6"/>
        <v>https://docs.wto.org/imrd/directdoc.asp?DDFDocuments/u/G/TBTN26/ARE716.docx</v>
      </c>
      <c r="U92" t="str">
        <f t="shared" si="7"/>
        <v>https://docs.wto.org/imrd/directdoc.asp?DDFDocuments/v/G/TBTN26/ARE716.docx</v>
      </c>
      <c r="V92" t="s">
        <v>45</v>
      </c>
      <c r="W92" t="s">
        <v>46</v>
      </c>
      <c r="X92" t="s">
        <v>46</v>
      </c>
      <c r="Y92" t="s">
        <v>46</v>
      </c>
      <c r="Z92" t="s">
        <v>46</v>
      </c>
      <c r="AA92" t="s">
        <v>46</v>
      </c>
      <c r="AB92" t="s">
        <v>46</v>
      </c>
      <c r="AC92" s="2" t="s">
        <v>545</v>
      </c>
      <c r="AD92" t="s">
        <v>41</v>
      </c>
      <c r="AE92" t="s">
        <v>41</v>
      </c>
      <c r="AF92" t="s">
        <v>41</v>
      </c>
      <c r="AG92" t="s">
        <v>41</v>
      </c>
      <c r="AH92" t="s">
        <v>41</v>
      </c>
      <c r="AI92" s="2" t="s">
        <v>41</v>
      </c>
    </row>
    <row r="93" spans="1:35" ht="75" x14ac:dyDescent="0.25">
      <c r="A93" s="8" t="s">
        <v>542</v>
      </c>
      <c r="B93" s="6" t="s">
        <v>537</v>
      </c>
      <c r="C93" s="7">
        <v>46280</v>
      </c>
      <c r="D93" s="9" t="str">
        <f t="shared" si="4"/>
        <v xml:space="preserve"> G/TBT/N/ARE/716, G/TBT/N/BHR/787, G/TBT/N/KWT/772, G/TBT/N/OMN/610, G/TBT/N/QAT/761, G/TBT/N/SAU/1446, G/TBT/N/YEM/358</v>
      </c>
      <c r="E93" s="8" t="s">
        <v>540</v>
      </c>
      <c r="F93" s="8" t="s">
        <v>541</v>
      </c>
      <c r="H93" s="8" t="s">
        <v>41</v>
      </c>
      <c r="I93" s="8" t="s">
        <v>543</v>
      </c>
      <c r="J93" s="8" t="s">
        <v>132</v>
      </c>
      <c r="K93" s="8" t="s">
        <v>41</v>
      </c>
      <c r="L93" s="8" t="s">
        <v>42</v>
      </c>
      <c r="M93" s="6"/>
      <c r="N93" s="7">
        <v>46340</v>
      </c>
      <c r="O93" s="7" t="s">
        <v>76</v>
      </c>
      <c r="P93" s="7" t="s">
        <v>76</v>
      </c>
      <c r="Q93" s="6" t="s">
        <v>43</v>
      </c>
      <c r="R93" s="8" t="s">
        <v>544</v>
      </c>
      <c r="S93" t="str">
        <f t="shared" si="5"/>
        <v>https://docs.wto.org/imrd/directdoc.asp?DDFDocuments/t/G/TBTN26/ARE716.docx</v>
      </c>
      <c r="T93" t="str">
        <f t="shared" si="6"/>
        <v>https://docs.wto.org/imrd/directdoc.asp?DDFDocuments/u/G/TBTN26/ARE716.docx</v>
      </c>
      <c r="U93" t="str">
        <f t="shared" si="7"/>
        <v>https://docs.wto.org/imrd/directdoc.asp?DDFDocuments/v/G/TBTN26/ARE716.docx</v>
      </c>
      <c r="V93" t="s">
        <v>45</v>
      </c>
      <c r="W93" t="s">
        <v>46</v>
      </c>
      <c r="X93" t="s">
        <v>46</v>
      </c>
      <c r="Y93" t="s">
        <v>46</v>
      </c>
      <c r="Z93" t="s">
        <v>46</v>
      </c>
      <c r="AA93" t="s">
        <v>46</v>
      </c>
      <c r="AB93" t="s">
        <v>46</v>
      </c>
      <c r="AC93" s="2" t="s">
        <v>545</v>
      </c>
      <c r="AD93" t="s">
        <v>41</v>
      </c>
      <c r="AE93" t="s">
        <v>41</v>
      </c>
      <c r="AF93" t="s">
        <v>41</v>
      </c>
      <c r="AG93" t="s">
        <v>41</v>
      </c>
      <c r="AH93" t="s">
        <v>41</v>
      </c>
      <c r="AI93" s="2" t="s">
        <v>41</v>
      </c>
    </row>
    <row r="94" spans="1:35" ht="75" x14ac:dyDescent="0.25">
      <c r="A94" s="8" t="s">
        <v>542</v>
      </c>
      <c r="B94" s="6" t="s">
        <v>538</v>
      </c>
      <c r="C94" s="7">
        <v>46280</v>
      </c>
      <c r="D94" s="9" t="str">
        <f t="shared" si="4"/>
        <v xml:space="preserve"> G/TBT/N/ARE/716, G/TBT/N/BHR/787, G/TBT/N/KWT/772, G/TBT/N/OMN/610, G/TBT/N/QAT/761, G/TBT/N/SAU/1446, G/TBT/N/YEM/358</v>
      </c>
      <c r="E94" s="8" t="s">
        <v>540</v>
      </c>
      <c r="F94" s="8" t="s">
        <v>541</v>
      </c>
      <c r="H94" s="8" t="s">
        <v>41</v>
      </c>
      <c r="I94" s="8" t="s">
        <v>543</v>
      </c>
      <c r="J94" s="8" t="s">
        <v>132</v>
      </c>
      <c r="K94" s="8" t="s">
        <v>41</v>
      </c>
      <c r="L94" s="8" t="s">
        <v>42</v>
      </c>
      <c r="M94" s="6"/>
      <c r="N94" s="7">
        <v>46340</v>
      </c>
      <c r="O94" s="7" t="s">
        <v>76</v>
      </c>
      <c r="P94" s="7" t="s">
        <v>76</v>
      </c>
      <c r="Q94" s="6" t="s">
        <v>43</v>
      </c>
      <c r="R94" s="8" t="s">
        <v>544</v>
      </c>
      <c r="S94" t="str">
        <f t="shared" si="5"/>
        <v>https://docs.wto.org/imrd/directdoc.asp?DDFDocuments/t/G/TBTN26/ARE716.docx</v>
      </c>
      <c r="T94" t="str">
        <f t="shared" si="6"/>
        <v>https://docs.wto.org/imrd/directdoc.asp?DDFDocuments/u/G/TBTN26/ARE716.docx</v>
      </c>
      <c r="U94" t="str">
        <f t="shared" si="7"/>
        <v>https://docs.wto.org/imrd/directdoc.asp?DDFDocuments/v/G/TBTN26/ARE716.docx</v>
      </c>
      <c r="V94" t="s">
        <v>45</v>
      </c>
      <c r="W94" t="s">
        <v>46</v>
      </c>
      <c r="X94" t="s">
        <v>46</v>
      </c>
      <c r="Y94" t="s">
        <v>46</v>
      </c>
      <c r="Z94" t="s">
        <v>46</v>
      </c>
      <c r="AA94" t="s">
        <v>46</v>
      </c>
      <c r="AB94" t="s">
        <v>46</v>
      </c>
      <c r="AC94" s="2" t="s">
        <v>545</v>
      </c>
      <c r="AD94" t="s">
        <v>41</v>
      </c>
      <c r="AE94" t="s">
        <v>41</v>
      </c>
      <c r="AF94" t="s">
        <v>41</v>
      </c>
      <c r="AG94" t="s">
        <v>41</v>
      </c>
      <c r="AH94" t="s">
        <v>41</v>
      </c>
      <c r="AI94" s="2" t="s">
        <v>41</v>
      </c>
    </row>
    <row r="95" spans="1:35" ht="75" x14ac:dyDescent="0.25">
      <c r="A95" s="8" t="s">
        <v>542</v>
      </c>
      <c r="B95" s="6" t="s">
        <v>539</v>
      </c>
      <c r="C95" s="7">
        <v>46280</v>
      </c>
      <c r="D95" s="9" t="str">
        <f t="shared" si="4"/>
        <v xml:space="preserve"> G/TBT/N/ARE/716, G/TBT/N/BHR/787, G/TBT/N/KWT/772, G/TBT/N/OMN/610, G/TBT/N/QAT/761, G/TBT/N/SAU/1446, G/TBT/N/YEM/358</v>
      </c>
      <c r="E95" s="8" t="s">
        <v>540</v>
      </c>
      <c r="F95" s="8" t="s">
        <v>541</v>
      </c>
      <c r="H95" s="8" t="s">
        <v>41</v>
      </c>
      <c r="I95" s="8" t="s">
        <v>543</v>
      </c>
      <c r="J95" s="8" t="s">
        <v>132</v>
      </c>
      <c r="K95" s="8" t="s">
        <v>41</v>
      </c>
      <c r="L95" s="8" t="s">
        <v>42</v>
      </c>
      <c r="M95" s="6"/>
      <c r="N95" s="7">
        <v>46340</v>
      </c>
      <c r="O95" s="7" t="s">
        <v>76</v>
      </c>
      <c r="P95" s="7" t="s">
        <v>76</v>
      </c>
      <c r="Q95" s="6" t="s">
        <v>43</v>
      </c>
      <c r="R95" s="8" t="s">
        <v>544</v>
      </c>
      <c r="S95" t="str">
        <f t="shared" si="5"/>
        <v>https://docs.wto.org/imrd/directdoc.asp?DDFDocuments/t/G/TBTN26/ARE716.docx</v>
      </c>
      <c r="T95" t="str">
        <f t="shared" si="6"/>
        <v>https://docs.wto.org/imrd/directdoc.asp?DDFDocuments/u/G/TBTN26/ARE716.docx</v>
      </c>
      <c r="U95" t="str">
        <f t="shared" si="7"/>
        <v>https://docs.wto.org/imrd/directdoc.asp?DDFDocuments/v/G/TBTN26/ARE716.docx</v>
      </c>
      <c r="V95" t="s">
        <v>45</v>
      </c>
      <c r="W95" t="s">
        <v>46</v>
      </c>
      <c r="X95" t="s">
        <v>46</v>
      </c>
      <c r="Y95" t="s">
        <v>46</v>
      </c>
      <c r="Z95" t="s">
        <v>46</v>
      </c>
      <c r="AA95" t="s">
        <v>46</v>
      </c>
      <c r="AB95" t="s">
        <v>46</v>
      </c>
      <c r="AC95" s="2" t="s">
        <v>545</v>
      </c>
      <c r="AD95" t="s">
        <v>41</v>
      </c>
      <c r="AE95" t="s">
        <v>41</v>
      </c>
      <c r="AF95" t="s">
        <v>41</v>
      </c>
      <c r="AG95" t="s">
        <v>41</v>
      </c>
      <c r="AH95" t="s">
        <v>41</v>
      </c>
      <c r="AI95" s="2" t="s">
        <v>41</v>
      </c>
    </row>
    <row r="96" spans="1:35" ht="120" x14ac:dyDescent="0.25">
      <c r="A96" s="8" t="s">
        <v>549</v>
      </c>
      <c r="B96" s="6" t="s">
        <v>546</v>
      </c>
      <c r="C96" s="7">
        <v>46280</v>
      </c>
      <c r="D96" s="9" t="str">
        <f>HYPERLINK("https://www.epingalert.org/en/Search?viewData= G/TBT/N/BWA/210"," G/TBT/N/BWA/210")</f>
        <v xml:space="preserve"> G/TBT/N/BWA/210</v>
      </c>
      <c r="E96" s="8" t="s">
        <v>547</v>
      </c>
      <c r="F96" s="8" t="s">
        <v>548</v>
      </c>
      <c r="H96" s="8" t="s">
        <v>41</v>
      </c>
      <c r="I96" s="8" t="s">
        <v>550</v>
      </c>
      <c r="J96" s="8" t="s">
        <v>551</v>
      </c>
      <c r="K96" s="8" t="s">
        <v>41</v>
      </c>
      <c r="L96" s="8" t="s">
        <v>41</v>
      </c>
      <c r="M96" s="6"/>
      <c r="N96" s="7">
        <v>46340</v>
      </c>
      <c r="O96" s="7" t="s">
        <v>552</v>
      </c>
      <c r="P96" s="7" t="s">
        <v>357</v>
      </c>
      <c r="Q96" s="6" t="s">
        <v>43</v>
      </c>
      <c r="R96" s="6"/>
      <c r="S96" t="str">
        <f>HYPERLINK("https://docs.wto.org/imrd/directdoc.asp?DDFDocuments/t/G/TBTN26/BWA210.docx", "https://docs.wto.org/imrd/directdoc.asp?DDFDocuments/t/G/TBTN26/BWA210.docx")</f>
        <v>https://docs.wto.org/imrd/directdoc.asp?DDFDocuments/t/G/TBTN26/BWA210.docx</v>
      </c>
      <c r="T96" t="str">
        <f>HYPERLINK("https://docs.wto.org/imrd/directdoc.asp?DDFDocuments/u/G/TBTN26/BWA210.docx", "https://docs.wto.org/imrd/directdoc.asp?DDFDocuments/u/G/TBTN26/BWA210.docx")</f>
        <v>https://docs.wto.org/imrd/directdoc.asp?DDFDocuments/u/G/TBTN26/BWA210.docx</v>
      </c>
      <c r="U96" t="str">
        <f>HYPERLINK("https://docs.wto.org/imrd/directdoc.asp?DDFDocuments/v/G/TBTN26/BWA210.docx", "https://docs.wto.org/imrd/directdoc.asp?DDFDocuments/v/G/TBTN26/BWA210.docx")</f>
        <v>https://docs.wto.org/imrd/directdoc.asp?DDFDocuments/v/G/TBTN26/BWA210.docx</v>
      </c>
      <c r="V96" t="s">
        <v>45</v>
      </c>
      <c r="W96" t="s">
        <v>46</v>
      </c>
      <c r="X96" t="s">
        <v>46</v>
      </c>
      <c r="Y96" t="s">
        <v>46</v>
      </c>
      <c r="Z96" t="s">
        <v>46</v>
      </c>
      <c r="AA96" t="s">
        <v>46</v>
      </c>
      <c r="AB96" t="s">
        <v>46</v>
      </c>
      <c r="AC96" s="2" t="s">
        <v>553</v>
      </c>
      <c r="AD96" t="s">
        <v>41</v>
      </c>
      <c r="AE96" t="s">
        <v>41</v>
      </c>
      <c r="AF96" t="s">
        <v>41</v>
      </c>
      <c r="AG96" t="s">
        <v>41</v>
      </c>
      <c r="AH96" t="s">
        <v>41</v>
      </c>
      <c r="AI96" s="2" t="s">
        <v>41</v>
      </c>
    </row>
    <row r="97" spans="1:35" ht="409.5" x14ac:dyDescent="0.25">
      <c r="A97" s="8" t="s">
        <v>556</v>
      </c>
      <c r="B97" s="6" t="s">
        <v>319</v>
      </c>
      <c r="C97" s="7">
        <v>46280</v>
      </c>
      <c r="D97" s="9" t="str">
        <f>HYPERLINK("https://www.epingalert.org/en/Search?viewData= G/TBT/N/CZE/268"," G/TBT/N/CZE/268")</f>
        <v xml:space="preserve"> G/TBT/N/CZE/268</v>
      </c>
      <c r="E97" s="8" t="s">
        <v>554</v>
      </c>
      <c r="F97" s="8" t="s">
        <v>555</v>
      </c>
      <c r="H97" s="8" t="s">
        <v>93</v>
      </c>
      <c r="I97" s="8" t="s">
        <v>557</v>
      </c>
      <c r="J97" s="8" t="s">
        <v>324</v>
      </c>
      <c r="K97" s="8" t="s">
        <v>41</v>
      </c>
      <c r="L97" s="8" t="s">
        <v>558</v>
      </c>
      <c r="M97" s="6"/>
      <c r="N97" s="7">
        <v>46302</v>
      </c>
      <c r="O97" s="7">
        <v>46333</v>
      </c>
      <c r="P97" s="7">
        <v>46348</v>
      </c>
      <c r="Q97" s="6" t="s">
        <v>43</v>
      </c>
      <c r="R97" s="8" t="s">
        <v>559</v>
      </c>
      <c r="S97" t="str">
        <f>HYPERLINK("https://docs.wto.org/imrd/directdoc.asp?DDFDocuments/t/G/TBTN26/CZE268.docx", "https://docs.wto.org/imrd/directdoc.asp?DDFDocuments/t/G/TBTN26/CZE268.docx")</f>
        <v>https://docs.wto.org/imrd/directdoc.asp?DDFDocuments/t/G/TBTN26/CZE268.docx</v>
      </c>
      <c r="T97" t="str">
        <f>HYPERLINK("https://docs.wto.org/imrd/directdoc.asp?DDFDocuments/u/G/TBTN26/CZE268.docx", "https://docs.wto.org/imrd/directdoc.asp?DDFDocuments/u/G/TBTN26/CZE268.docx")</f>
        <v>https://docs.wto.org/imrd/directdoc.asp?DDFDocuments/u/G/TBTN26/CZE268.docx</v>
      </c>
      <c r="U97" t="str">
        <f>HYPERLINK("https://docs.wto.org/imrd/directdoc.asp?DDFDocuments/v/G/TBTN26/CZE268.docx", "https://docs.wto.org/imrd/directdoc.asp?DDFDocuments/v/G/TBTN26/CZE268.docx")</f>
        <v>https://docs.wto.org/imrd/directdoc.asp?DDFDocuments/v/G/TBTN26/CZE268.docx</v>
      </c>
      <c r="V97" t="s">
        <v>45</v>
      </c>
      <c r="W97" t="s">
        <v>46</v>
      </c>
      <c r="X97" t="s">
        <v>46</v>
      </c>
      <c r="Y97" t="s">
        <v>46</v>
      </c>
      <c r="Z97" t="s">
        <v>46</v>
      </c>
      <c r="AA97" t="s">
        <v>46</v>
      </c>
      <c r="AB97" t="s">
        <v>46</v>
      </c>
      <c r="AC97" s="2" t="s">
        <v>560</v>
      </c>
      <c r="AD97" t="s">
        <v>41</v>
      </c>
      <c r="AE97" t="s">
        <v>41</v>
      </c>
      <c r="AF97" t="s">
        <v>41</v>
      </c>
      <c r="AG97" t="s">
        <v>41</v>
      </c>
      <c r="AH97" t="s">
        <v>41</v>
      </c>
      <c r="AI97" s="2" t="s">
        <v>41</v>
      </c>
    </row>
    <row r="98" spans="1:35" ht="195" x14ac:dyDescent="0.25">
      <c r="A98" s="8" t="s">
        <v>563</v>
      </c>
      <c r="B98" s="6" t="s">
        <v>393</v>
      </c>
      <c r="C98" s="7">
        <v>46280</v>
      </c>
      <c r="D98" s="9" t="str">
        <f>HYPERLINK("https://www.epingalert.org/en/Search?viewData= G/TBT/N/RWA/1485"," G/TBT/N/RWA/1485")</f>
        <v xml:space="preserve"> G/TBT/N/RWA/1485</v>
      </c>
      <c r="E98" s="8" t="s">
        <v>561</v>
      </c>
      <c r="F98" s="8" t="s">
        <v>562</v>
      </c>
      <c r="H98" s="8" t="s">
        <v>41</v>
      </c>
      <c r="I98" s="8" t="s">
        <v>564</v>
      </c>
      <c r="J98" s="8" t="s">
        <v>565</v>
      </c>
      <c r="K98" s="8" t="s">
        <v>41</v>
      </c>
      <c r="L98" s="8" t="s">
        <v>42</v>
      </c>
      <c r="M98" s="6"/>
      <c r="N98" s="7">
        <v>46340</v>
      </c>
      <c r="O98" s="7" t="s">
        <v>76</v>
      </c>
      <c r="P98" s="7" t="s">
        <v>357</v>
      </c>
      <c r="Q98" s="6" t="s">
        <v>43</v>
      </c>
      <c r="R98" s="8" t="s">
        <v>566</v>
      </c>
      <c r="S98" t="str">
        <f>HYPERLINK("https://docs.wto.org/imrd/directdoc.asp?DDFDocuments/t/G/TBTN26/RWA1485.docx", "https://docs.wto.org/imrd/directdoc.asp?DDFDocuments/t/G/TBTN26/RWA1485.docx")</f>
        <v>https://docs.wto.org/imrd/directdoc.asp?DDFDocuments/t/G/TBTN26/RWA1485.docx</v>
      </c>
      <c r="T98" t="str">
        <f>HYPERLINK("https://docs.wto.org/imrd/directdoc.asp?DDFDocuments/u/G/TBTN26/RWA1485.docx", "https://docs.wto.org/imrd/directdoc.asp?DDFDocuments/u/G/TBTN26/RWA1485.docx")</f>
        <v>https://docs.wto.org/imrd/directdoc.asp?DDFDocuments/u/G/TBTN26/RWA1485.docx</v>
      </c>
      <c r="U98" t="str">
        <f>HYPERLINK("https://docs.wto.org/imrd/directdoc.asp?DDFDocuments/v/G/TBTN26/RWA1485.docx", "https://docs.wto.org/imrd/directdoc.asp?DDFDocuments/v/G/TBTN26/RWA1485.docx")</f>
        <v>https://docs.wto.org/imrd/directdoc.asp?DDFDocuments/v/G/TBTN26/RWA1485.docx</v>
      </c>
      <c r="V98" t="s">
        <v>45</v>
      </c>
      <c r="W98" t="s">
        <v>46</v>
      </c>
      <c r="X98" t="s">
        <v>46</v>
      </c>
      <c r="Y98" t="s">
        <v>46</v>
      </c>
      <c r="Z98" t="s">
        <v>46</v>
      </c>
      <c r="AA98" t="s">
        <v>46</v>
      </c>
      <c r="AB98" t="s">
        <v>46</v>
      </c>
      <c r="AC98" s="2" t="s">
        <v>567</v>
      </c>
      <c r="AD98" t="s">
        <v>41</v>
      </c>
      <c r="AE98" t="s">
        <v>41</v>
      </c>
      <c r="AF98" t="s">
        <v>41</v>
      </c>
      <c r="AG98" t="s">
        <v>41</v>
      </c>
      <c r="AH98" t="s">
        <v>41</v>
      </c>
      <c r="AI98" s="2" t="s">
        <v>41</v>
      </c>
    </row>
    <row r="99" spans="1:35" ht="165" x14ac:dyDescent="0.25">
      <c r="A99" s="8" t="s">
        <v>571</v>
      </c>
      <c r="B99" s="6" t="s">
        <v>568</v>
      </c>
      <c r="C99" s="7">
        <v>46280</v>
      </c>
      <c r="D99" s="9" t="str">
        <f>HYPERLINK("https://www.epingalert.org/en/Search?viewData= G/TBT/N/TPKM/605"," G/TBT/N/TPKM/605")</f>
        <v xml:space="preserve"> G/TBT/N/TPKM/605</v>
      </c>
      <c r="E99" s="8" t="s">
        <v>569</v>
      </c>
      <c r="F99" s="8" t="s">
        <v>570</v>
      </c>
      <c r="H99" s="8" t="s">
        <v>572</v>
      </c>
      <c r="I99" s="8" t="s">
        <v>573</v>
      </c>
      <c r="J99" s="8" t="s">
        <v>75</v>
      </c>
      <c r="K99" s="8" t="s">
        <v>41</v>
      </c>
      <c r="L99" s="8" t="s">
        <v>41</v>
      </c>
      <c r="M99" s="6"/>
      <c r="N99" s="7">
        <v>46340</v>
      </c>
      <c r="O99" s="7" t="s">
        <v>76</v>
      </c>
      <c r="P99" s="7">
        <v>46569</v>
      </c>
      <c r="Q99" s="6" t="s">
        <v>43</v>
      </c>
      <c r="R99" s="8" t="s">
        <v>574</v>
      </c>
      <c r="S99" t="str">
        <f>HYPERLINK("https://docs.wto.org/imrd/directdoc.asp?DDFDocuments/t/G/TBTN26/TPKM605.docx", "https://docs.wto.org/imrd/directdoc.asp?DDFDocuments/t/G/TBTN26/TPKM605.docx")</f>
        <v>https://docs.wto.org/imrd/directdoc.asp?DDFDocuments/t/G/TBTN26/TPKM605.docx</v>
      </c>
      <c r="T99" t="str">
        <f>HYPERLINK("https://docs.wto.org/imrd/directdoc.asp?DDFDocuments/u/G/TBTN26/TPKM605.docx", "https://docs.wto.org/imrd/directdoc.asp?DDFDocuments/u/G/TBTN26/TPKM605.docx")</f>
        <v>https://docs.wto.org/imrd/directdoc.asp?DDFDocuments/u/G/TBTN26/TPKM605.docx</v>
      </c>
      <c r="U99" t="str">
        <f>HYPERLINK("https://docs.wto.org/imrd/directdoc.asp?DDFDocuments/v/G/TBTN26/TPKM605.docx", "https://docs.wto.org/imrd/directdoc.asp?DDFDocuments/v/G/TBTN26/TPKM605.docx")</f>
        <v>https://docs.wto.org/imrd/directdoc.asp?DDFDocuments/v/G/TBTN26/TPKM605.docx</v>
      </c>
      <c r="V99" t="s">
        <v>45</v>
      </c>
      <c r="W99" t="s">
        <v>46</v>
      </c>
      <c r="X99" t="s">
        <v>45</v>
      </c>
      <c r="Y99" t="s">
        <v>46</v>
      </c>
      <c r="Z99" t="s">
        <v>46</v>
      </c>
      <c r="AA99" t="s">
        <v>46</v>
      </c>
      <c r="AB99" t="s">
        <v>46</v>
      </c>
      <c r="AC99" s="2" t="s">
        <v>575</v>
      </c>
      <c r="AD99" t="s">
        <v>41</v>
      </c>
      <c r="AE99" t="s">
        <v>41</v>
      </c>
      <c r="AF99" t="s">
        <v>41</v>
      </c>
      <c r="AG99" t="s">
        <v>41</v>
      </c>
      <c r="AH99" t="s">
        <v>41</v>
      </c>
      <c r="AI99" s="2" t="s">
        <v>41</v>
      </c>
    </row>
    <row r="100" spans="1:35" ht="60" x14ac:dyDescent="0.25">
      <c r="A100" s="8" t="s">
        <v>578</v>
      </c>
      <c r="B100" s="6" t="s">
        <v>146</v>
      </c>
      <c r="C100" s="7">
        <v>46280</v>
      </c>
      <c r="D100" s="9" t="str">
        <f>HYPERLINK("https://www.epingalert.org/en/Search?viewData= G/TBT/N/TZA/1651"," G/TBT/N/TZA/1651")</f>
        <v xml:space="preserve"> G/TBT/N/TZA/1651</v>
      </c>
      <c r="E100" s="8" t="s">
        <v>576</v>
      </c>
      <c r="F100" s="8" t="s">
        <v>577</v>
      </c>
      <c r="H100" s="8" t="s">
        <v>579</v>
      </c>
      <c r="I100" s="8" t="s">
        <v>580</v>
      </c>
      <c r="J100" s="8" t="s">
        <v>152</v>
      </c>
      <c r="K100" s="8" t="s">
        <v>41</v>
      </c>
      <c r="L100" s="8" t="s">
        <v>41</v>
      </c>
      <c r="M100" s="6"/>
      <c r="N100" s="7">
        <v>46340</v>
      </c>
      <c r="O100" s="7" t="s">
        <v>76</v>
      </c>
      <c r="P100" s="7" t="s">
        <v>76</v>
      </c>
      <c r="Q100" s="6" t="s">
        <v>43</v>
      </c>
      <c r="R100" s="8" t="s">
        <v>581</v>
      </c>
      <c r="S100" t="str">
        <f>HYPERLINK("https://docs.wto.org/imrd/directdoc.asp?DDFDocuments/t/G/TBTN26/TZA1651.docx", "https://docs.wto.org/imrd/directdoc.asp?DDFDocuments/t/G/TBTN26/TZA1651.docx")</f>
        <v>https://docs.wto.org/imrd/directdoc.asp?DDFDocuments/t/G/TBTN26/TZA1651.docx</v>
      </c>
      <c r="T100" t="str">
        <f>HYPERLINK("https://docs.wto.org/imrd/directdoc.asp?DDFDocuments/u/G/TBTN26/TZA1651.docx", "https://docs.wto.org/imrd/directdoc.asp?DDFDocuments/u/G/TBTN26/TZA1651.docx")</f>
        <v>https://docs.wto.org/imrd/directdoc.asp?DDFDocuments/u/G/TBTN26/TZA1651.docx</v>
      </c>
      <c r="U100" t="str">
        <f>HYPERLINK("https://docs.wto.org/imrd/directdoc.asp?DDFDocuments/v/G/TBTN26/TZA1651.docx", "https://docs.wto.org/imrd/directdoc.asp?DDFDocuments/v/G/TBTN26/TZA1651.docx")</f>
        <v>https://docs.wto.org/imrd/directdoc.asp?DDFDocuments/v/G/TBTN26/TZA1651.docx</v>
      </c>
      <c r="V100" t="s">
        <v>45</v>
      </c>
      <c r="W100" t="s">
        <v>46</v>
      </c>
      <c r="X100" t="s">
        <v>45</v>
      </c>
      <c r="Y100" t="s">
        <v>46</v>
      </c>
      <c r="Z100" t="s">
        <v>46</v>
      </c>
      <c r="AA100" t="s">
        <v>46</v>
      </c>
      <c r="AB100" t="s">
        <v>46</v>
      </c>
      <c r="AC100" s="2" t="s">
        <v>582</v>
      </c>
      <c r="AD100" t="s">
        <v>41</v>
      </c>
      <c r="AE100" t="s">
        <v>41</v>
      </c>
      <c r="AF100" t="s">
        <v>41</v>
      </c>
      <c r="AG100" t="s">
        <v>41</v>
      </c>
      <c r="AH100" t="s">
        <v>41</v>
      </c>
      <c r="AI100" s="2" t="s">
        <v>41</v>
      </c>
    </row>
    <row r="101" spans="1:35" ht="45" x14ac:dyDescent="0.25">
      <c r="A101" s="8" t="s">
        <v>585</v>
      </c>
      <c r="B101" s="6" t="s">
        <v>384</v>
      </c>
      <c r="C101" s="7">
        <v>46279</v>
      </c>
      <c r="D101" s="9" t="str">
        <f>HYPERLINK("https://www.epingalert.org/en/Search?viewData= G/TBT/N/BDI/809, G/TBT/N/KEN/2107, G/TBT/N/RWA/1481, G/TBT/N/TZA/1644, G/TBT/N/UGA/2425"," G/TBT/N/BDI/809, G/TBT/N/KEN/2107, G/TBT/N/RWA/1481, G/TBT/N/TZA/1644, G/TBT/N/UGA/2425")</f>
        <v xml:space="preserve"> G/TBT/N/BDI/809, G/TBT/N/KEN/2107, G/TBT/N/RWA/1481, G/TBT/N/TZA/1644, G/TBT/N/UGA/2425</v>
      </c>
      <c r="E101" s="8" t="s">
        <v>583</v>
      </c>
      <c r="F101" s="8" t="s">
        <v>584</v>
      </c>
      <c r="H101" s="8" t="s">
        <v>586</v>
      </c>
      <c r="I101" s="8" t="s">
        <v>587</v>
      </c>
      <c r="J101" s="8" t="s">
        <v>588</v>
      </c>
      <c r="K101" s="8" t="s">
        <v>41</v>
      </c>
      <c r="L101" s="8" t="s">
        <v>41</v>
      </c>
      <c r="M101" s="6"/>
      <c r="N101" s="7">
        <v>46339</v>
      </c>
      <c r="O101" s="7" t="s">
        <v>76</v>
      </c>
      <c r="P101" s="7" t="s">
        <v>76</v>
      </c>
      <c r="Q101" s="6" t="s">
        <v>43</v>
      </c>
      <c r="R101" s="8" t="s">
        <v>589</v>
      </c>
      <c r="S101" t="str">
        <f>HYPERLINK("https://docs.wto.org/imrd/directdoc.asp?DDFDocuments/t/G/TBTN26/BDI809.docx", "https://docs.wto.org/imrd/directdoc.asp?DDFDocuments/t/G/TBTN26/BDI809.docx")</f>
        <v>https://docs.wto.org/imrd/directdoc.asp?DDFDocuments/t/G/TBTN26/BDI809.docx</v>
      </c>
      <c r="T101" t="str">
        <f>HYPERLINK("https://docs.wto.org/imrd/directdoc.asp?DDFDocuments/u/G/TBTN26/BDI809.docx", "https://docs.wto.org/imrd/directdoc.asp?DDFDocuments/u/G/TBTN26/BDI809.docx")</f>
        <v>https://docs.wto.org/imrd/directdoc.asp?DDFDocuments/u/G/TBTN26/BDI809.docx</v>
      </c>
      <c r="U101" t="str">
        <f>HYPERLINK("https://docs.wto.org/imrd/directdoc.asp?DDFDocuments/v/G/TBTN26/BDI809.docx", "https://docs.wto.org/imrd/directdoc.asp?DDFDocuments/v/G/TBTN26/BDI809.docx")</f>
        <v>https://docs.wto.org/imrd/directdoc.asp?DDFDocuments/v/G/TBTN26/BDI809.docx</v>
      </c>
      <c r="V101" t="s">
        <v>45</v>
      </c>
      <c r="W101" t="s">
        <v>46</v>
      </c>
      <c r="X101" t="s">
        <v>45</v>
      </c>
      <c r="Y101" t="s">
        <v>46</v>
      </c>
      <c r="Z101" t="s">
        <v>46</v>
      </c>
      <c r="AA101" t="s">
        <v>46</v>
      </c>
      <c r="AB101" t="s">
        <v>46</v>
      </c>
      <c r="AC101" s="2" t="s">
        <v>590</v>
      </c>
      <c r="AD101" t="s">
        <v>41</v>
      </c>
      <c r="AE101" t="s">
        <v>41</v>
      </c>
      <c r="AF101" t="s">
        <v>41</v>
      </c>
      <c r="AG101" t="s">
        <v>41</v>
      </c>
      <c r="AH101" t="s">
        <v>41</v>
      </c>
      <c r="AI101" s="2" t="s">
        <v>41</v>
      </c>
    </row>
    <row r="102" spans="1:35" ht="45" x14ac:dyDescent="0.25">
      <c r="A102" s="8" t="s">
        <v>585</v>
      </c>
      <c r="B102" s="6" t="s">
        <v>219</v>
      </c>
      <c r="C102" s="7">
        <v>46279</v>
      </c>
      <c r="D102" s="9" t="str">
        <f>HYPERLINK("https://www.epingalert.org/en/Search?viewData= G/TBT/N/BDI/809, G/TBT/N/KEN/2107, G/TBT/N/RWA/1481, G/TBT/N/TZA/1644, G/TBT/N/UGA/2425"," G/TBT/N/BDI/809, G/TBT/N/KEN/2107, G/TBT/N/RWA/1481, G/TBT/N/TZA/1644, G/TBT/N/UGA/2425")</f>
        <v xml:space="preserve"> G/TBT/N/BDI/809, G/TBT/N/KEN/2107, G/TBT/N/RWA/1481, G/TBT/N/TZA/1644, G/TBT/N/UGA/2425</v>
      </c>
      <c r="E102" s="8" t="s">
        <v>583</v>
      </c>
      <c r="F102" s="8" t="s">
        <v>584</v>
      </c>
      <c r="H102" s="8" t="s">
        <v>586</v>
      </c>
      <c r="I102" s="8" t="s">
        <v>587</v>
      </c>
      <c r="J102" s="8" t="s">
        <v>588</v>
      </c>
      <c r="K102" s="8" t="s">
        <v>41</v>
      </c>
      <c r="L102" s="8" t="s">
        <v>41</v>
      </c>
      <c r="M102" s="6"/>
      <c r="N102" s="7">
        <v>46339</v>
      </c>
      <c r="O102" s="7" t="s">
        <v>76</v>
      </c>
      <c r="P102" s="7" t="s">
        <v>76</v>
      </c>
      <c r="Q102" s="6" t="s">
        <v>43</v>
      </c>
      <c r="R102" s="8" t="s">
        <v>589</v>
      </c>
      <c r="S102" t="str">
        <f>HYPERLINK("https://docs.wto.org/imrd/directdoc.asp?DDFDocuments/t/G/TBTN26/BDI809.docx", "https://docs.wto.org/imrd/directdoc.asp?DDFDocuments/t/G/TBTN26/BDI809.docx")</f>
        <v>https://docs.wto.org/imrd/directdoc.asp?DDFDocuments/t/G/TBTN26/BDI809.docx</v>
      </c>
      <c r="T102" t="str">
        <f>HYPERLINK("https://docs.wto.org/imrd/directdoc.asp?DDFDocuments/u/G/TBTN26/BDI809.docx", "https://docs.wto.org/imrd/directdoc.asp?DDFDocuments/u/G/TBTN26/BDI809.docx")</f>
        <v>https://docs.wto.org/imrd/directdoc.asp?DDFDocuments/u/G/TBTN26/BDI809.docx</v>
      </c>
      <c r="U102" t="str">
        <f>HYPERLINK("https://docs.wto.org/imrd/directdoc.asp?DDFDocuments/v/G/TBTN26/BDI809.docx", "https://docs.wto.org/imrd/directdoc.asp?DDFDocuments/v/G/TBTN26/BDI809.docx")</f>
        <v>https://docs.wto.org/imrd/directdoc.asp?DDFDocuments/v/G/TBTN26/BDI809.docx</v>
      </c>
      <c r="V102" t="s">
        <v>45</v>
      </c>
      <c r="W102" t="s">
        <v>46</v>
      </c>
      <c r="X102" t="s">
        <v>45</v>
      </c>
      <c r="Y102" t="s">
        <v>46</v>
      </c>
      <c r="Z102" t="s">
        <v>46</v>
      </c>
      <c r="AA102" t="s">
        <v>46</v>
      </c>
      <c r="AB102" t="s">
        <v>46</v>
      </c>
      <c r="AC102" s="2" t="s">
        <v>590</v>
      </c>
      <c r="AD102" t="s">
        <v>41</v>
      </c>
      <c r="AE102" t="s">
        <v>41</v>
      </c>
      <c r="AF102" t="s">
        <v>41</v>
      </c>
      <c r="AG102" t="s">
        <v>41</v>
      </c>
      <c r="AH102" t="s">
        <v>41</v>
      </c>
      <c r="AI102" s="2" t="s">
        <v>41</v>
      </c>
    </row>
    <row r="103" spans="1:35" ht="45" x14ac:dyDescent="0.25">
      <c r="A103" s="8" t="s">
        <v>585</v>
      </c>
      <c r="B103" s="6" t="s">
        <v>393</v>
      </c>
      <c r="C103" s="7">
        <v>46279</v>
      </c>
      <c r="D103" s="9" t="str">
        <f>HYPERLINK("https://www.epingalert.org/en/Search?viewData= G/TBT/N/BDI/809, G/TBT/N/KEN/2107, G/TBT/N/RWA/1481, G/TBT/N/TZA/1644, G/TBT/N/UGA/2425"," G/TBT/N/BDI/809, G/TBT/N/KEN/2107, G/TBT/N/RWA/1481, G/TBT/N/TZA/1644, G/TBT/N/UGA/2425")</f>
        <v xml:space="preserve"> G/TBT/N/BDI/809, G/TBT/N/KEN/2107, G/TBT/N/RWA/1481, G/TBT/N/TZA/1644, G/TBT/N/UGA/2425</v>
      </c>
      <c r="E103" s="8" t="s">
        <v>583</v>
      </c>
      <c r="F103" s="8" t="s">
        <v>584</v>
      </c>
      <c r="H103" s="8" t="s">
        <v>586</v>
      </c>
      <c r="I103" s="8" t="s">
        <v>587</v>
      </c>
      <c r="J103" s="8" t="s">
        <v>588</v>
      </c>
      <c r="K103" s="8" t="s">
        <v>41</v>
      </c>
      <c r="L103" s="8" t="s">
        <v>41</v>
      </c>
      <c r="M103" s="6"/>
      <c r="N103" s="7">
        <v>46339</v>
      </c>
      <c r="O103" s="7" t="s">
        <v>76</v>
      </c>
      <c r="P103" s="7" t="s">
        <v>76</v>
      </c>
      <c r="Q103" s="6" t="s">
        <v>43</v>
      </c>
      <c r="R103" s="8" t="s">
        <v>589</v>
      </c>
      <c r="S103" t="str">
        <f>HYPERLINK("https://docs.wto.org/imrd/directdoc.asp?DDFDocuments/t/G/TBTN26/BDI809.docx", "https://docs.wto.org/imrd/directdoc.asp?DDFDocuments/t/G/TBTN26/BDI809.docx")</f>
        <v>https://docs.wto.org/imrd/directdoc.asp?DDFDocuments/t/G/TBTN26/BDI809.docx</v>
      </c>
      <c r="T103" t="str">
        <f>HYPERLINK("https://docs.wto.org/imrd/directdoc.asp?DDFDocuments/u/G/TBTN26/BDI809.docx", "https://docs.wto.org/imrd/directdoc.asp?DDFDocuments/u/G/TBTN26/BDI809.docx")</f>
        <v>https://docs.wto.org/imrd/directdoc.asp?DDFDocuments/u/G/TBTN26/BDI809.docx</v>
      </c>
      <c r="U103" t="str">
        <f>HYPERLINK("https://docs.wto.org/imrd/directdoc.asp?DDFDocuments/v/G/TBTN26/BDI809.docx", "https://docs.wto.org/imrd/directdoc.asp?DDFDocuments/v/G/TBTN26/BDI809.docx")</f>
        <v>https://docs.wto.org/imrd/directdoc.asp?DDFDocuments/v/G/TBTN26/BDI809.docx</v>
      </c>
      <c r="V103" t="s">
        <v>45</v>
      </c>
      <c r="W103" t="s">
        <v>46</v>
      </c>
      <c r="X103" t="s">
        <v>45</v>
      </c>
      <c r="Y103" t="s">
        <v>46</v>
      </c>
      <c r="Z103" t="s">
        <v>46</v>
      </c>
      <c r="AA103" t="s">
        <v>46</v>
      </c>
      <c r="AB103" t="s">
        <v>46</v>
      </c>
      <c r="AC103" s="2" t="s">
        <v>590</v>
      </c>
      <c r="AD103" t="s">
        <v>41</v>
      </c>
      <c r="AE103" t="s">
        <v>41</v>
      </c>
      <c r="AF103" t="s">
        <v>41</v>
      </c>
      <c r="AG103" t="s">
        <v>41</v>
      </c>
      <c r="AH103" t="s">
        <v>41</v>
      </c>
      <c r="AI103" s="2" t="s">
        <v>41</v>
      </c>
    </row>
    <row r="104" spans="1:35" ht="45" x14ac:dyDescent="0.25">
      <c r="A104" s="8" t="s">
        <v>585</v>
      </c>
      <c r="B104" s="6" t="s">
        <v>146</v>
      </c>
      <c r="C104" s="7">
        <v>46279</v>
      </c>
      <c r="D104" s="9" t="str">
        <f>HYPERLINK("https://www.epingalert.org/en/Search?viewData= G/TBT/N/BDI/809, G/TBT/N/KEN/2107, G/TBT/N/RWA/1481, G/TBT/N/TZA/1644, G/TBT/N/UGA/2425"," G/TBT/N/BDI/809, G/TBT/N/KEN/2107, G/TBT/N/RWA/1481, G/TBT/N/TZA/1644, G/TBT/N/UGA/2425")</f>
        <v xml:space="preserve"> G/TBT/N/BDI/809, G/TBT/N/KEN/2107, G/TBT/N/RWA/1481, G/TBT/N/TZA/1644, G/TBT/N/UGA/2425</v>
      </c>
      <c r="E104" s="8" t="s">
        <v>583</v>
      </c>
      <c r="F104" s="8" t="s">
        <v>584</v>
      </c>
      <c r="H104" s="8" t="s">
        <v>586</v>
      </c>
      <c r="I104" s="8" t="s">
        <v>587</v>
      </c>
      <c r="J104" s="8" t="s">
        <v>588</v>
      </c>
      <c r="K104" s="8" t="s">
        <v>41</v>
      </c>
      <c r="L104" s="8" t="s">
        <v>41</v>
      </c>
      <c r="M104" s="6"/>
      <c r="N104" s="7">
        <v>46339</v>
      </c>
      <c r="O104" s="7" t="s">
        <v>76</v>
      </c>
      <c r="P104" s="7" t="s">
        <v>76</v>
      </c>
      <c r="Q104" s="6" t="s">
        <v>43</v>
      </c>
      <c r="R104" s="8" t="s">
        <v>589</v>
      </c>
      <c r="S104" t="str">
        <f>HYPERLINK("https://docs.wto.org/imrd/directdoc.asp?DDFDocuments/t/G/TBTN26/BDI809.docx", "https://docs.wto.org/imrd/directdoc.asp?DDFDocuments/t/G/TBTN26/BDI809.docx")</f>
        <v>https://docs.wto.org/imrd/directdoc.asp?DDFDocuments/t/G/TBTN26/BDI809.docx</v>
      </c>
      <c r="T104" t="str">
        <f>HYPERLINK("https://docs.wto.org/imrd/directdoc.asp?DDFDocuments/u/G/TBTN26/BDI809.docx", "https://docs.wto.org/imrd/directdoc.asp?DDFDocuments/u/G/TBTN26/BDI809.docx")</f>
        <v>https://docs.wto.org/imrd/directdoc.asp?DDFDocuments/u/G/TBTN26/BDI809.docx</v>
      </c>
      <c r="U104" t="str">
        <f>HYPERLINK("https://docs.wto.org/imrd/directdoc.asp?DDFDocuments/v/G/TBTN26/BDI809.docx", "https://docs.wto.org/imrd/directdoc.asp?DDFDocuments/v/G/TBTN26/BDI809.docx")</f>
        <v>https://docs.wto.org/imrd/directdoc.asp?DDFDocuments/v/G/TBTN26/BDI809.docx</v>
      </c>
      <c r="V104" t="s">
        <v>45</v>
      </c>
      <c r="W104" t="s">
        <v>46</v>
      </c>
      <c r="X104" t="s">
        <v>45</v>
      </c>
      <c r="Y104" t="s">
        <v>46</v>
      </c>
      <c r="Z104" t="s">
        <v>46</v>
      </c>
      <c r="AA104" t="s">
        <v>46</v>
      </c>
      <c r="AB104" t="s">
        <v>46</v>
      </c>
      <c r="AC104" s="2" t="s">
        <v>590</v>
      </c>
      <c r="AD104" t="s">
        <v>41</v>
      </c>
      <c r="AE104" t="s">
        <v>41</v>
      </c>
      <c r="AF104" t="s">
        <v>41</v>
      </c>
      <c r="AG104" t="s">
        <v>41</v>
      </c>
      <c r="AH104" t="s">
        <v>41</v>
      </c>
      <c r="AI104" s="2" t="s">
        <v>41</v>
      </c>
    </row>
    <row r="105" spans="1:35" ht="45" x14ac:dyDescent="0.25">
      <c r="A105" s="8" t="s">
        <v>585</v>
      </c>
      <c r="B105" s="6" t="s">
        <v>394</v>
      </c>
      <c r="C105" s="7">
        <v>46279</v>
      </c>
      <c r="D105" s="9" t="str">
        <f>HYPERLINK("https://www.epingalert.org/en/Search?viewData= G/TBT/N/BDI/809, G/TBT/N/KEN/2107, G/TBT/N/RWA/1481, G/TBT/N/TZA/1644, G/TBT/N/UGA/2425"," G/TBT/N/BDI/809, G/TBT/N/KEN/2107, G/TBT/N/RWA/1481, G/TBT/N/TZA/1644, G/TBT/N/UGA/2425")</f>
        <v xml:space="preserve"> G/TBT/N/BDI/809, G/TBT/N/KEN/2107, G/TBT/N/RWA/1481, G/TBT/N/TZA/1644, G/TBT/N/UGA/2425</v>
      </c>
      <c r="E105" s="8" t="s">
        <v>583</v>
      </c>
      <c r="F105" s="8" t="s">
        <v>584</v>
      </c>
      <c r="H105" s="8" t="s">
        <v>586</v>
      </c>
      <c r="I105" s="8" t="s">
        <v>587</v>
      </c>
      <c r="J105" s="8" t="s">
        <v>588</v>
      </c>
      <c r="K105" s="8" t="s">
        <v>41</v>
      </c>
      <c r="L105" s="8" t="s">
        <v>41</v>
      </c>
      <c r="M105" s="6"/>
      <c r="N105" s="7">
        <v>46339</v>
      </c>
      <c r="O105" s="7" t="s">
        <v>76</v>
      </c>
      <c r="P105" s="7" t="s">
        <v>76</v>
      </c>
      <c r="Q105" s="6" t="s">
        <v>43</v>
      </c>
      <c r="R105" s="8" t="s">
        <v>589</v>
      </c>
      <c r="S105" t="str">
        <f>HYPERLINK("https://docs.wto.org/imrd/directdoc.asp?DDFDocuments/t/G/TBTN26/BDI809.docx", "https://docs.wto.org/imrd/directdoc.asp?DDFDocuments/t/G/TBTN26/BDI809.docx")</f>
        <v>https://docs.wto.org/imrd/directdoc.asp?DDFDocuments/t/G/TBTN26/BDI809.docx</v>
      </c>
      <c r="T105" t="str">
        <f>HYPERLINK("https://docs.wto.org/imrd/directdoc.asp?DDFDocuments/u/G/TBTN26/BDI809.docx", "https://docs.wto.org/imrd/directdoc.asp?DDFDocuments/u/G/TBTN26/BDI809.docx")</f>
        <v>https://docs.wto.org/imrd/directdoc.asp?DDFDocuments/u/G/TBTN26/BDI809.docx</v>
      </c>
      <c r="U105" t="str">
        <f>HYPERLINK("https://docs.wto.org/imrd/directdoc.asp?DDFDocuments/v/G/TBTN26/BDI809.docx", "https://docs.wto.org/imrd/directdoc.asp?DDFDocuments/v/G/TBTN26/BDI809.docx")</f>
        <v>https://docs.wto.org/imrd/directdoc.asp?DDFDocuments/v/G/TBTN26/BDI809.docx</v>
      </c>
      <c r="V105" t="s">
        <v>45</v>
      </c>
      <c r="W105" t="s">
        <v>46</v>
      </c>
      <c r="X105" t="s">
        <v>45</v>
      </c>
      <c r="Y105" t="s">
        <v>46</v>
      </c>
      <c r="Z105" t="s">
        <v>46</v>
      </c>
      <c r="AA105" t="s">
        <v>46</v>
      </c>
      <c r="AB105" t="s">
        <v>46</v>
      </c>
      <c r="AC105" s="2" t="s">
        <v>590</v>
      </c>
      <c r="AD105" t="s">
        <v>41</v>
      </c>
      <c r="AE105" t="s">
        <v>41</v>
      </c>
      <c r="AF105" t="s">
        <v>41</v>
      </c>
      <c r="AG105" t="s">
        <v>41</v>
      </c>
      <c r="AH105" t="s">
        <v>41</v>
      </c>
      <c r="AI105" s="2" t="s">
        <v>41</v>
      </c>
    </row>
    <row r="106" spans="1:35" ht="75" x14ac:dyDescent="0.25">
      <c r="A106" s="8" t="s">
        <v>593</v>
      </c>
      <c r="B106" s="6" t="s">
        <v>384</v>
      </c>
      <c r="C106" s="7">
        <v>46279</v>
      </c>
      <c r="D106" s="9" t="str">
        <f>HYPERLINK("https://www.epingalert.org/en/Search?viewData= G/TBT/N/BDI/810, G/TBT/N/KEN/2108, G/TBT/N/RWA/1482, G/TBT/N/TZA/1645, G/TBT/N/UGA/2426"," G/TBT/N/BDI/810, G/TBT/N/KEN/2108, G/TBT/N/RWA/1482, G/TBT/N/TZA/1645, G/TBT/N/UGA/2426")</f>
        <v xml:space="preserve"> G/TBT/N/BDI/810, G/TBT/N/KEN/2108, G/TBT/N/RWA/1482, G/TBT/N/TZA/1645, G/TBT/N/UGA/2426</v>
      </c>
      <c r="E106" s="8" t="s">
        <v>591</v>
      </c>
      <c r="F106" s="8" t="s">
        <v>592</v>
      </c>
      <c r="H106" s="8" t="s">
        <v>594</v>
      </c>
      <c r="I106" s="8" t="s">
        <v>587</v>
      </c>
      <c r="J106" s="8" t="s">
        <v>588</v>
      </c>
      <c r="K106" s="8" t="s">
        <v>41</v>
      </c>
      <c r="L106" s="8" t="s">
        <v>41</v>
      </c>
      <c r="M106" s="6"/>
      <c r="N106" s="7">
        <v>46339</v>
      </c>
      <c r="O106" s="7" t="s">
        <v>76</v>
      </c>
      <c r="P106" s="7" t="s">
        <v>76</v>
      </c>
      <c r="Q106" s="6" t="s">
        <v>43</v>
      </c>
      <c r="R106" s="8" t="s">
        <v>595</v>
      </c>
      <c r="S106" t="str">
        <f>HYPERLINK("https://docs.wto.org/imrd/directdoc.asp?DDFDocuments/t/G/TBTN26/BDI810.docx", "https://docs.wto.org/imrd/directdoc.asp?DDFDocuments/t/G/TBTN26/BDI810.docx")</f>
        <v>https://docs.wto.org/imrd/directdoc.asp?DDFDocuments/t/G/TBTN26/BDI810.docx</v>
      </c>
      <c r="T106" t="str">
        <f>HYPERLINK("https://docs.wto.org/imrd/directdoc.asp?DDFDocuments/u/G/TBTN26/BDI810.docx", "https://docs.wto.org/imrd/directdoc.asp?DDFDocuments/u/G/TBTN26/BDI810.docx")</f>
        <v>https://docs.wto.org/imrd/directdoc.asp?DDFDocuments/u/G/TBTN26/BDI810.docx</v>
      </c>
      <c r="U106" t="str">
        <f>HYPERLINK("https://docs.wto.org/imrd/directdoc.asp?DDFDocuments/v/G/TBTN26/BDI810.docx", "https://docs.wto.org/imrd/directdoc.asp?DDFDocuments/v/G/TBTN26/BDI810.docx")</f>
        <v>https://docs.wto.org/imrd/directdoc.asp?DDFDocuments/v/G/TBTN26/BDI810.docx</v>
      </c>
      <c r="V106" t="s">
        <v>45</v>
      </c>
      <c r="W106" t="s">
        <v>46</v>
      </c>
      <c r="X106" t="s">
        <v>45</v>
      </c>
      <c r="Y106" t="s">
        <v>46</v>
      </c>
      <c r="Z106" t="s">
        <v>46</v>
      </c>
      <c r="AA106" t="s">
        <v>46</v>
      </c>
      <c r="AB106" t="s">
        <v>46</v>
      </c>
      <c r="AC106" s="2" t="s">
        <v>596</v>
      </c>
      <c r="AD106" t="s">
        <v>41</v>
      </c>
      <c r="AE106" t="s">
        <v>41</v>
      </c>
      <c r="AF106" t="s">
        <v>41</v>
      </c>
      <c r="AG106" t="s">
        <v>41</v>
      </c>
      <c r="AH106" t="s">
        <v>41</v>
      </c>
      <c r="AI106" s="2" t="s">
        <v>41</v>
      </c>
    </row>
    <row r="107" spans="1:35" ht="75" x14ac:dyDescent="0.25">
      <c r="A107" s="8" t="s">
        <v>593</v>
      </c>
      <c r="B107" s="6" t="s">
        <v>219</v>
      </c>
      <c r="C107" s="7">
        <v>46279</v>
      </c>
      <c r="D107" s="9" t="str">
        <f>HYPERLINK("https://www.epingalert.org/en/Search?viewData= G/TBT/N/BDI/810, G/TBT/N/KEN/2108, G/TBT/N/RWA/1482, G/TBT/N/TZA/1645, G/TBT/N/UGA/2426"," G/TBT/N/BDI/810, G/TBT/N/KEN/2108, G/TBT/N/RWA/1482, G/TBT/N/TZA/1645, G/TBT/N/UGA/2426")</f>
        <v xml:space="preserve"> G/TBT/N/BDI/810, G/TBT/N/KEN/2108, G/TBT/N/RWA/1482, G/TBT/N/TZA/1645, G/TBT/N/UGA/2426</v>
      </c>
      <c r="E107" s="8" t="s">
        <v>591</v>
      </c>
      <c r="F107" s="8" t="s">
        <v>592</v>
      </c>
      <c r="H107" s="8" t="s">
        <v>594</v>
      </c>
      <c r="I107" s="8" t="s">
        <v>587</v>
      </c>
      <c r="J107" s="8" t="s">
        <v>588</v>
      </c>
      <c r="K107" s="8" t="s">
        <v>41</v>
      </c>
      <c r="L107" s="8" t="s">
        <v>41</v>
      </c>
      <c r="M107" s="6"/>
      <c r="N107" s="7">
        <v>46339</v>
      </c>
      <c r="O107" s="7" t="s">
        <v>76</v>
      </c>
      <c r="P107" s="7" t="s">
        <v>76</v>
      </c>
      <c r="Q107" s="6" t="s">
        <v>43</v>
      </c>
      <c r="R107" s="8" t="s">
        <v>595</v>
      </c>
      <c r="S107" t="str">
        <f>HYPERLINK("https://docs.wto.org/imrd/directdoc.asp?DDFDocuments/t/G/TBTN26/BDI810.docx", "https://docs.wto.org/imrd/directdoc.asp?DDFDocuments/t/G/TBTN26/BDI810.docx")</f>
        <v>https://docs.wto.org/imrd/directdoc.asp?DDFDocuments/t/G/TBTN26/BDI810.docx</v>
      </c>
      <c r="T107" t="str">
        <f>HYPERLINK("https://docs.wto.org/imrd/directdoc.asp?DDFDocuments/u/G/TBTN26/BDI810.docx", "https://docs.wto.org/imrd/directdoc.asp?DDFDocuments/u/G/TBTN26/BDI810.docx")</f>
        <v>https://docs.wto.org/imrd/directdoc.asp?DDFDocuments/u/G/TBTN26/BDI810.docx</v>
      </c>
      <c r="U107" t="str">
        <f>HYPERLINK("https://docs.wto.org/imrd/directdoc.asp?DDFDocuments/v/G/TBTN26/BDI810.docx", "https://docs.wto.org/imrd/directdoc.asp?DDFDocuments/v/G/TBTN26/BDI810.docx")</f>
        <v>https://docs.wto.org/imrd/directdoc.asp?DDFDocuments/v/G/TBTN26/BDI810.docx</v>
      </c>
      <c r="V107" t="s">
        <v>45</v>
      </c>
      <c r="W107" t="s">
        <v>46</v>
      </c>
      <c r="X107" t="s">
        <v>45</v>
      </c>
      <c r="Y107" t="s">
        <v>46</v>
      </c>
      <c r="Z107" t="s">
        <v>46</v>
      </c>
      <c r="AA107" t="s">
        <v>46</v>
      </c>
      <c r="AB107" t="s">
        <v>46</v>
      </c>
      <c r="AC107" s="2" t="s">
        <v>596</v>
      </c>
      <c r="AD107" t="s">
        <v>41</v>
      </c>
      <c r="AE107" t="s">
        <v>41</v>
      </c>
      <c r="AF107" t="s">
        <v>41</v>
      </c>
      <c r="AG107" t="s">
        <v>41</v>
      </c>
      <c r="AH107" t="s">
        <v>41</v>
      </c>
      <c r="AI107" s="2" t="s">
        <v>41</v>
      </c>
    </row>
    <row r="108" spans="1:35" ht="75" x14ac:dyDescent="0.25">
      <c r="A108" s="8" t="s">
        <v>593</v>
      </c>
      <c r="B108" s="6" t="s">
        <v>393</v>
      </c>
      <c r="C108" s="7">
        <v>46279</v>
      </c>
      <c r="D108" s="9" t="str">
        <f>HYPERLINK("https://www.epingalert.org/en/Search?viewData= G/TBT/N/BDI/810, G/TBT/N/KEN/2108, G/TBT/N/RWA/1482, G/TBT/N/TZA/1645, G/TBT/N/UGA/2426"," G/TBT/N/BDI/810, G/TBT/N/KEN/2108, G/TBT/N/RWA/1482, G/TBT/N/TZA/1645, G/TBT/N/UGA/2426")</f>
        <v xml:space="preserve"> G/TBT/N/BDI/810, G/TBT/N/KEN/2108, G/TBT/N/RWA/1482, G/TBT/N/TZA/1645, G/TBT/N/UGA/2426</v>
      </c>
      <c r="E108" s="8" t="s">
        <v>591</v>
      </c>
      <c r="F108" s="8" t="s">
        <v>592</v>
      </c>
      <c r="H108" s="8" t="s">
        <v>594</v>
      </c>
      <c r="I108" s="8" t="s">
        <v>587</v>
      </c>
      <c r="J108" s="8" t="s">
        <v>588</v>
      </c>
      <c r="K108" s="8" t="s">
        <v>41</v>
      </c>
      <c r="L108" s="8" t="s">
        <v>41</v>
      </c>
      <c r="M108" s="6"/>
      <c r="N108" s="7">
        <v>46339</v>
      </c>
      <c r="O108" s="7" t="s">
        <v>76</v>
      </c>
      <c r="P108" s="7" t="s">
        <v>76</v>
      </c>
      <c r="Q108" s="6" t="s">
        <v>43</v>
      </c>
      <c r="R108" s="8" t="s">
        <v>595</v>
      </c>
      <c r="S108" t="str">
        <f>HYPERLINK("https://docs.wto.org/imrd/directdoc.asp?DDFDocuments/t/G/TBTN26/BDI810.docx", "https://docs.wto.org/imrd/directdoc.asp?DDFDocuments/t/G/TBTN26/BDI810.docx")</f>
        <v>https://docs.wto.org/imrd/directdoc.asp?DDFDocuments/t/G/TBTN26/BDI810.docx</v>
      </c>
      <c r="T108" t="str">
        <f>HYPERLINK("https://docs.wto.org/imrd/directdoc.asp?DDFDocuments/u/G/TBTN26/BDI810.docx", "https://docs.wto.org/imrd/directdoc.asp?DDFDocuments/u/G/TBTN26/BDI810.docx")</f>
        <v>https://docs.wto.org/imrd/directdoc.asp?DDFDocuments/u/G/TBTN26/BDI810.docx</v>
      </c>
      <c r="U108" t="str">
        <f>HYPERLINK("https://docs.wto.org/imrd/directdoc.asp?DDFDocuments/v/G/TBTN26/BDI810.docx", "https://docs.wto.org/imrd/directdoc.asp?DDFDocuments/v/G/TBTN26/BDI810.docx")</f>
        <v>https://docs.wto.org/imrd/directdoc.asp?DDFDocuments/v/G/TBTN26/BDI810.docx</v>
      </c>
      <c r="V108" t="s">
        <v>45</v>
      </c>
      <c r="W108" t="s">
        <v>46</v>
      </c>
      <c r="X108" t="s">
        <v>45</v>
      </c>
      <c r="Y108" t="s">
        <v>46</v>
      </c>
      <c r="Z108" t="s">
        <v>46</v>
      </c>
      <c r="AA108" t="s">
        <v>46</v>
      </c>
      <c r="AB108" t="s">
        <v>46</v>
      </c>
      <c r="AC108" s="2" t="s">
        <v>596</v>
      </c>
      <c r="AD108" t="s">
        <v>41</v>
      </c>
      <c r="AE108" t="s">
        <v>41</v>
      </c>
      <c r="AF108" t="s">
        <v>41</v>
      </c>
      <c r="AG108" t="s">
        <v>41</v>
      </c>
      <c r="AH108" t="s">
        <v>41</v>
      </c>
      <c r="AI108" s="2" t="s">
        <v>41</v>
      </c>
    </row>
    <row r="109" spans="1:35" ht="75" x14ac:dyDescent="0.25">
      <c r="A109" s="8" t="s">
        <v>593</v>
      </c>
      <c r="B109" s="6" t="s">
        <v>146</v>
      </c>
      <c r="C109" s="7">
        <v>46279</v>
      </c>
      <c r="D109" s="9" t="str">
        <f>HYPERLINK("https://www.epingalert.org/en/Search?viewData= G/TBT/N/BDI/810, G/TBT/N/KEN/2108, G/TBT/N/RWA/1482, G/TBT/N/TZA/1645, G/TBT/N/UGA/2426"," G/TBT/N/BDI/810, G/TBT/N/KEN/2108, G/TBT/N/RWA/1482, G/TBT/N/TZA/1645, G/TBT/N/UGA/2426")</f>
        <v xml:space="preserve"> G/TBT/N/BDI/810, G/TBT/N/KEN/2108, G/TBT/N/RWA/1482, G/TBT/N/TZA/1645, G/TBT/N/UGA/2426</v>
      </c>
      <c r="E109" s="8" t="s">
        <v>591</v>
      </c>
      <c r="F109" s="8" t="s">
        <v>592</v>
      </c>
      <c r="H109" s="8" t="s">
        <v>594</v>
      </c>
      <c r="I109" s="8" t="s">
        <v>587</v>
      </c>
      <c r="J109" s="8" t="s">
        <v>588</v>
      </c>
      <c r="K109" s="8" t="s">
        <v>41</v>
      </c>
      <c r="L109" s="8" t="s">
        <v>41</v>
      </c>
      <c r="M109" s="6"/>
      <c r="N109" s="7">
        <v>46339</v>
      </c>
      <c r="O109" s="7" t="s">
        <v>76</v>
      </c>
      <c r="P109" s="7" t="s">
        <v>76</v>
      </c>
      <c r="Q109" s="6" t="s">
        <v>43</v>
      </c>
      <c r="R109" s="8" t="s">
        <v>595</v>
      </c>
      <c r="S109" t="str">
        <f>HYPERLINK("https://docs.wto.org/imrd/directdoc.asp?DDFDocuments/t/G/TBTN26/BDI810.docx", "https://docs.wto.org/imrd/directdoc.asp?DDFDocuments/t/G/TBTN26/BDI810.docx")</f>
        <v>https://docs.wto.org/imrd/directdoc.asp?DDFDocuments/t/G/TBTN26/BDI810.docx</v>
      </c>
      <c r="T109" t="str">
        <f>HYPERLINK("https://docs.wto.org/imrd/directdoc.asp?DDFDocuments/u/G/TBTN26/BDI810.docx", "https://docs.wto.org/imrd/directdoc.asp?DDFDocuments/u/G/TBTN26/BDI810.docx")</f>
        <v>https://docs.wto.org/imrd/directdoc.asp?DDFDocuments/u/G/TBTN26/BDI810.docx</v>
      </c>
      <c r="U109" t="str">
        <f>HYPERLINK("https://docs.wto.org/imrd/directdoc.asp?DDFDocuments/v/G/TBTN26/BDI810.docx", "https://docs.wto.org/imrd/directdoc.asp?DDFDocuments/v/G/TBTN26/BDI810.docx")</f>
        <v>https://docs.wto.org/imrd/directdoc.asp?DDFDocuments/v/G/TBTN26/BDI810.docx</v>
      </c>
      <c r="V109" t="s">
        <v>45</v>
      </c>
      <c r="W109" t="s">
        <v>46</v>
      </c>
      <c r="X109" t="s">
        <v>45</v>
      </c>
      <c r="Y109" t="s">
        <v>46</v>
      </c>
      <c r="Z109" t="s">
        <v>46</v>
      </c>
      <c r="AA109" t="s">
        <v>46</v>
      </c>
      <c r="AB109" t="s">
        <v>46</v>
      </c>
      <c r="AC109" s="2" t="s">
        <v>596</v>
      </c>
      <c r="AD109" t="s">
        <v>41</v>
      </c>
      <c r="AE109" t="s">
        <v>41</v>
      </c>
      <c r="AF109" t="s">
        <v>41</v>
      </c>
      <c r="AG109" t="s">
        <v>41</v>
      </c>
      <c r="AH109" t="s">
        <v>41</v>
      </c>
      <c r="AI109" s="2" t="s">
        <v>41</v>
      </c>
    </row>
    <row r="110" spans="1:35" ht="75" x14ac:dyDescent="0.25">
      <c r="A110" s="8" t="s">
        <v>593</v>
      </c>
      <c r="B110" s="6" t="s">
        <v>394</v>
      </c>
      <c r="C110" s="7">
        <v>46279</v>
      </c>
      <c r="D110" s="9" t="str">
        <f>HYPERLINK("https://www.epingalert.org/en/Search?viewData= G/TBT/N/BDI/810, G/TBT/N/KEN/2108, G/TBT/N/RWA/1482, G/TBT/N/TZA/1645, G/TBT/N/UGA/2426"," G/TBT/N/BDI/810, G/TBT/N/KEN/2108, G/TBT/N/RWA/1482, G/TBT/N/TZA/1645, G/TBT/N/UGA/2426")</f>
        <v xml:space="preserve"> G/TBT/N/BDI/810, G/TBT/N/KEN/2108, G/TBT/N/RWA/1482, G/TBT/N/TZA/1645, G/TBT/N/UGA/2426</v>
      </c>
      <c r="E110" s="8" t="s">
        <v>591</v>
      </c>
      <c r="F110" s="8" t="s">
        <v>592</v>
      </c>
      <c r="H110" s="8" t="s">
        <v>594</v>
      </c>
      <c r="I110" s="8" t="s">
        <v>587</v>
      </c>
      <c r="J110" s="8" t="s">
        <v>588</v>
      </c>
      <c r="K110" s="8" t="s">
        <v>41</v>
      </c>
      <c r="L110" s="8" t="s">
        <v>41</v>
      </c>
      <c r="M110" s="6"/>
      <c r="N110" s="7">
        <v>46339</v>
      </c>
      <c r="O110" s="7" t="s">
        <v>76</v>
      </c>
      <c r="P110" s="7" t="s">
        <v>76</v>
      </c>
      <c r="Q110" s="6" t="s">
        <v>43</v>
      </c>
      <c r="R110" s="8" t="s">
        <v>595</v>
      </c>
      <c r="S110" t="str">
        <f>HYPERLINK("https://docs.wto.org/imrd/directdoc.asp?DDFDocuments/t/G/TBTN26/BDI810.docx", "https://docs.wto.org/imrd/directdoc.asp?DDFDocuments/t/G/TBTN26/BDI810.docx")</f>
        <v>https://docs.wto.org/imrd/directdoc.asp?DDFDocuments/t/G/TBTN26/BDI810.docx</v>
      </c>
      <c r="T110" t="str">
        <f>HYPERLINK("https://docs.wto.org/imrd/directdoc.asp?DDFDocuments/u/G/TBTN26/BDI810.docx", "https://docs.wto.org/imrd/directdoc.asp?DDFDocuments/u/G/TBTN26/BDI810.docx")</f>
        <v>https://docs.wto.org/imrd/directdoc.asp?DDFDocuments/u/G/TBTN26/BDI810.docx</v>
      </c>
      <c r="U110" t="str">
        <f>HYPERLINK("https://docs.wto.org/imrd/directdoc.asp?DDFDocuments/v/G/TBTN26/BDI810.docx", "https://docs.wto.org/imrd/directdoc.asp?DDFDocuments/v/G/TBTN26/BDI810.docx")</f>
        <v>https://docs.wto.org/imrd/directdoc.asp?DDFDocuments/v/G/TBTN26/BDI810.docx</v>
      </c>
      <c r="V110" t="s">
        <v>45</v>
      </c>
      <c r="W110" t="s">
        <v>46</v>
      </c>
      <c r="X110" t="s">
        <v>45</v>
      </c>
      <c r="Y110" t="s">
        <v>46</v>
      </c>
      <c r="Z110" t="s">
        <v>46</v>
      </c>
      <c r="AA110" t="s">
        <v>46</v>
      </c>
      <c r="AB110" t="s">
        <v>46</v>
      </c>
      <c r="AC110" s="2" t="s">
        <v>596</v>
      </c>
      <c r="AD110" t="s">
        <v>41</v>
      </c>
      <c r="AE110" t="s">
        <v>41</v>
      </c>
      <c r="AF110" t="s">
        <v>41</v>
      </c>
      <c r="AG110" t="s">
        <v>41</v>
      </c>
      <c r="AH110" t="s">
        <v>41</v>
      </c>
      <c r="AI110" s="2" t="s">
        <v>41</v>
      </c>
    </row>
    <row r="111" spans="1:35" ht="120" x14ac:dyDescent="0.25">
      <c r="A111" s="8" t="s">
        <v>599</v>
      </c>
      <c r="B111" s="6" t="s">
        <v>384</v>
      </c>
      <c r="C111" s="7">
        <v>46279</v>
      </c>
      <c r="D111" s="9" t="str">
        <f>HYPERLINK("https://www.epingalert.org/en/Search?viewData= G/TBT/N/BDI/811, G/TBT/N/KEN/2109, G/TBT/N/RWA/1483, G/TBT/N/TZA/1646, G/TBT/N/UGA/2427"," G/TBT/N/BDI/811, G/TBT/N/KEN/2109, G/TBT/N/RWA/1483, G/TBT/N/TZA/1646, G/TBT/N/UGA/2427")</f>
        <v xml:space="preserve"> G/TBT/N/BDI/811, G/TBT/N/KEN/2109, G/TBT/N/RWA/1483, G/TBT/N/TZA/1646, G/TBT/N/UGA/2427</v>
      </c>
      <c r="E111" s="8" t="s">
        <v>597</v>
      </c>
      <c r="F111" s="8" t="s">
        <v>598</v>
      </c>
      <c r="H111" s="8" t="s">
        <v>600</v>
      </c>
      <c r="I111" s="8" t="s">
        <v>587</v>
      </c>
      <c r="J111" s="8" t="s">
        <v>588</v>
      </c>
      <c r="K111" s="8" t="s">
        <v>41</v>
      </c>
      <c r="L111" s="8" t="s">
        <v>41</v>
      </c>
      <c r="M111" s="6"/>
      <c r="N111" s="7">
        <v>46339</v>
      </c>
      <c r="O111" s="7" t="s">
        <v>76</v>
      </c>
      <c r="P111" s="7" t="s">
        <v>76</v>
      </c>
      <c r="Q111" s="6" t="s">
        <v>43</v>
      </c>
      <c r="R111" s="8" t="s">
        <v>601</v>
      </c>
      <c r="S111" t="str">
        <f>HYPERLINK("https://docs.wto.org/imrd/directdoc.asp?DDFDocuments/t/G/TBTN26/BDI811.docx", "https://docs.wto.org/imrd/directdoc.asp?DDFDocuments/t/G/TBTN26/BDI811.docx")</f>
        <v>https://docs.wto.org/imrd/directdoc.asp?DDFDocuments/t/G/TBTN26/BDI811.docx</v>
      </c>
      <c r="T111" t="str">
        <f>HYPERLINK("https://docs.wto.org/imrd/directdoc.asp?DDFDocuments/u/G/TBTN26/BDI811.docx", "https://docs.wto.org/imrd/directdoc.asp?DDFDocuments/u/G/TBTN26/BDI811.docx")</f>
        <v>https://docs.wto.org/imrd/directdoc.asp?DDFDocuments/u/G/TBTN26/BDI811.docx</v>
      </c>
      <c r="U111" t="str">
        <f>HYPERLINK("https://docs.wto.org/imrd/directdoc.asp?DDFDocuments/v/G/TBTN26/BDI811.docx", "https://docs.wto.org/imrd/directdoc.asp?DDFDocuments/v/G/TBTN26/BDI811.docx")</f>
        <v>https://docs.wto.org/imrd/directdoc.asp?DDFDocuments/v/G/TBTN26/BDI811.docx</v>
      </c>
      <c r="V111" t="s">
        <v>45</v>
      </c>
      <c r="W111" t="s">
        <v>46</v>
      </c>
      <c r="X111" t="s">
        <v>45</v>
      </c>
      <c r="Y111" t="s">
        <v>46</v>
      </c>
      <c r="Z111" t="s">
        <v>46</v>
      </c>
      <c r="AA111" t="s">
        <v>46</v>
      </c>
      <c r="AB111" t="s">
        <v>46</v>
      </c>
      <c r="AC111" s="2" t="s">
        <v>602</v>
      </c>
      <c r="AD111" t="s">
        <v>41</v>
      </c>
      <c r="AE111" t="s">
        <v>41</v>
      </c>
      <c r="AF111" t="s">
        <v>41</v>
      </c>
      <c r="AG111" t="s">
        <v>41</v>
      </c>
      <c r="AH111" t="s">
        <v>41</v>
      </c>
      <c r="AI111" s="2" t="s">
        <v>41</v>
      </c>
    </row>
    <row r="112" spans="1:35" ht="120" x14ac:dyDescent="0.25">
      <c r="A112" s="8" t="s">
        <v>599</v>
      </c>
      <c r="B112" s="6" t="s">
        <v>219</v>
      </c>
      <c r="C112" s="7">
        <v>46279</v>
      </c>
      <c r="D112" s="9" t="str">
        <f>HYPERLINK("https://www.epingalert.org/en/Search?viewData= G/TBT/N/BDI/811, G/TBT/N/KEN/2109, G/TBT/N/RWA/1483, G/TBT/N/TZA/1646, G/TBT/N/UGA/2427"," G/TBT/N/BDI/811, G/TBT/N/KEN/2109, G/TBT/N/RWA/1483, G/TBT/N/TZA/1646, G/TBT/N/UGA/2427")</f>
        <v xml:space="preserve"> G/TBT/N/BDI/811, G/TBT/N/KEN/2109, G/TBT/N/RWA/1483, G/TBT/N/TZA/1646, G/TBT/N/UGA/2427</v>
      </c>
      <c r="E112" s="8" t="s">
        <v>597</v>
      </c>
      <c r="F112" s="8" t="s">
        <v>598</v>
      </c>
      <c r="H112" s="8" t="s">
        <v>600</v>
      </c>
      <c r="I112" s="8" t="s">
        <v>587</v>
      </c>
      <c r="J112" s="8" t="s">
        <v>588</v>
      </c>
      <c r="K112" s="8" t="s">
        <v>41</v>
      </c>
      <c r="L112" s="8" t="s">
        <v>41</v>
      </c>
      <c r="M112" s="6"/>
      <c r="N112" s="7">
        <v>46339</v>
      </c>
      <c r="O112" s="7" t="s">
        <v>76</v>
      </c>
      <c r="P112" s="7" t="s">
        <v>76</v>
      </c>
      <c r="Q112" s="6" t="s">
        <v>43</v>
      </c>
      <c r="R112" s="8" t="s">
        <v>601</v>
      </c>
      <c r="S112" t="str">
        <f>HYPERLINK("https://docs.wto.org/imrd/directdoc.asp?DDFDocuments/t/G/TBTN26/BDI811.docx", "https://docs.wto.org/imrd/directdoc.asp?DDFDocuments/t/G/TBTN26/BDI811.docx")</f>
        <v>https://docs.wto.org/imrd/directdoc.asp?DDFDocuments/t/G/TBTN26/BDI811.docx</v>
      </c>
      <c r="T112" t="str">
        <f>HYPERLINK("https://docs.wto.org/imrd/directdoc.asp?DDFDocuments/u/G/TBTN26/BDI811.docx", "https://docs.wto.org/imrd/directdoc.asp?DDFDocuments/u/G/TBTN26/BDI811.docx")</f>
        <v>https://docs.wto.org/imrd/directdoc.asp?DDFDocuments/u/G/TBTN26/BDI811.docx</v>
      </c>
      <c r="U112" t="str">
        <f>HYPERLINK("https://docs.wto.org/imrd/directdoc.asp?DDFDocuments/v/G/TBTN26/BDI811.docx", "https://docs.wto.org/imrd/directdoc.asp?DDFDocuments/v/G/TBTN26/BDI811.docx")</f>
        <v>https://docs.wto.org/imrd/directdoc.asp?DDFDocuments/v/G/TBTN26/BDI811.docx</v>
      </c>
      <c r="V112" t="s">
        <v>45</v>
      </c>
      <c r="W112" t="s">
        <v>46</v>
      </c>
      <c r="X112" t="s">
        <v>45</v>
      </c>
      <c r="Y112" t="s">
        <v>46</v>
      </c>
      <c r="Z112" t="s">
        <v>46</v>
      </c>
      <c r="AA112" t="s">
        <v>46</v>
      </c>
      <c r="AB112" t="s">
        <v>46</v>
      </c>
      <c r="AC112" s="2" t="s">
        <v>602</v>
      </c>
      <c r="AD112" t="s">
        <v>41</v>
      </c>
      <c r="AE112" t="s">
        <v>41</v>
      </c>
      <c r="AF112" t="s">
        <v>41</v>
      </c>
      <c r="AG112" t="s">
        <v>41</v>
      </c>
      <c r="AH112" t="s">
        <v>41</v>
      </c>
      <c r="AI112" s="2" t="s">
        <v>41</v>
      </c>
    </row>
    <row r="113" spans="1:35" ht="120" x14ac:dyDescent="0.25">
      <c r="A113" s="8" t="s">
        <v>599</v>
      </c>
      <c r="B113" s="6" t="s">
        <v>393</v>
      </c>
      <c r="C113" s="7">
        <v>46279</v>
      </c>
      <c r="D113" s="9" t="str">
        <f>HYPERLINK("https://www.epingalert.org/en/Search?viewData= G/TBT/N/BDI/811, G/TBT/N/KEN/2109, G/TBT/N/RWA/1483, G/TBT/N/TZA/1646, G/TBT/N/UGA/2427"," G/TBT/N/BDI/811, G/TBT/N/KEN/2109, G/TBT/N/RWA/1483, G/TBT/N/TZA/1646, G/TBT/N/UGA/2427")</f>
        <v xml:space="preserve"> G/TBT/N/BDI/811, G/TBT/N/KEN/2109, G/TBT/N/RWA/1483, G/TBT/N/TZA/1646, G/TBT/N/UGA/2427</v>
      </c>
      <c r="E113" s="8" t="s">
        <v>597</v>
      </c>
      <c r="F113" s="8" t="s">
        <v>598</v>
      </c>
      <c r="H113" s="8" t="s">
        <v>600</v>
      </c>
      <c r="I113" s="8" t="s">
        <v>587</v>
      </c>
      <c r="J113" s="8" t="s">
        <v>588</v>
      </c>
      <c r="K113" s="8" t="s">
        <v>41</v>
      </c>
      <c r="L113" s="8" t="s">
        <v>41</v>
      </c>
      <c r="M113" s="6"/>
      <c r="N113" s="7">
        <v>46339</v>
      </c>
      <c r="O113" s="7" t="s">
        <v>76</v>
      </c>
      <c r="P113" s="7" t="s">
        <v>76</v>
      </c>
      <c r="Q113" s="6" t="s">
        <v>43</v>
      </c>
      <c r="R113" s="8" t="s">
        <v>601</v>
      </c>
      <c r="S113" t="str">
        <f>HYPERLINK("https://docs.wto.org/imrd/directdoc.asp?DDFDocuments/t/G/TBTN26/BDI811.docx", "https://docs.wto.org/imrd/directdoc.asp?DDFDocuments/t/G/TBTN26/BDI811.docx")</f>
        <v>https://docs.wto.org/imrd/directdoc.asp?DDFDocuments/t/G/TBTN26/BDI811.docx</v>
      </c>
      <c r="T113" t="str">
        <f>HYPERLINK("https://docs.wto.org/imrd/directdoc.asp?DDFDocuments/u/G/TBTN26/BDI811.docx", "https://docs.wto.org/imrd/directdoc.asp?DDFDocuments/u/G/TBTN26/BDI811.docx")</f>
        <v>https://docs.wto.org/imrd/directdoc.asp?DDFDocuments/u/G/TBTN26/BDI811.docx</v>
      </c>
      <c r="U113" t="str">
        <f>HYPERLINK("https://docs.wto.org/imrd/directdoc.asp?DDFDocuments/v/G/TBTN26/BDI811.docx", "https://docs.wto.org/imrd/directdoc.asp?DDFDocuments/v/G/TBTN26/BDI811.docx")</f>
        <v>https://docs.wto.org/imrd/directdoc.asp?DDFDocuments/v/G/TBTN26/BDI811.docx</v>
      </c>
      <c r="V113" t="s">
        <v>45</v>
      </c>
      <c r="W113" t="s">
        <v>46</v>
      </c>
      <c r="X113" t="s">
        <v>45</v>
      </c>
      <c r="Y113" t="s">
        <v>46</v>
      </c>
      <c r="Z113" t="s">
        <v>46</v>
      </c>
      <c r="AA113" t="s">
        <v>46</v>
      </c>
      <c r="AB113" t="s">
        <v>46</v>
      </c>
      <c r="AC113" s="2" t="s">
        <v>602</v>
      </c>
      <c r="AD113" t="s">
        <v>41</v>
      </c>
      <c r="AE113" t="s">
        <v>41</v>
      </c>
      <c r="AF113" t="s">
        <v>41</v>
      </c>
      <c r="AG113" t="s">
        <v>41</v>
      </c>
      <c r="AH113" t="s">
        <v>41</v>
      </c>
      <c r="AI113" s="2" t="s">
        <v>41</v>
      </c>
    </row>
    <row r="114" spans="1:35" ht="120" x14ac:dyDescent="0.25">
      <c r="A114" s="8" t="s">
        <v>599</v>
      </c>
      <c r="B114" s="6" t="s">
        <v>146</v>
      </c>
      <c r="C114" s="7">
        <v>46279</v>
      </c>
      <c r="D114" s="9" t="str">
        <f>HYPERLINK("https://www.epingalert.org/en/Search?viewData= G/TBT/N/BDI/811, G/TBT/N/KEN/2109, G/TBT/N/RWA/1483, G/TBT/N/TZA/1646, G/TBT/N/UGA/2427"," G/TBT/N/BDI/811, G/TBT/N/KEN/2109, G/TBT/N/RWA/1483, G/TBT/N/TZA/1646, G/TBT/N/UGA/2427")</f>
        <v xml:space="preserve"> G/TBT/N/BDI/811, G/TBT/N/KEN/2109, G/TBT/N/RWA/1483, G/TBT/N/TZA/1646, G/TBT/N/UGA/2427</v>
      </c>
      <c r="E114" s="8" t="s">
        <v>597</v>
      </c>
      <c r="F114" s="8" t="s">
        <v>598</v>
      </c>
      <c r="H114" s="8" t="s">
        <v>600</v>
      </c>
      <c r="I114" s="8" t="s">
        <v>587</v>
      </c>
      <c r="J114" s="8" t="s">
        <v>588</v>
      </c>
      <c r="K114" s="8" t="s">
        <v>41</v>
      </c>
      <c r="L114" s="8" t="s">
        <v>41</v>
      </c>
      <c r="M114" s="6"/>
      <c r="N114" s="7">
        <v>46339</v>
      </c>
      <c r="O114" s="7" t="s">
        <v>76</v>
      </c>
      <c r="P114" s="7" t="s">
        <v>76</v>
      </c>
      <c r="Q114" s="6" t="s">
        <v>43</v>
      </c>
      <c r="R114" s="8" t="s">
        <v>601</v>
      </c>
      <c r="S114" t="str">
        <f>HYPERLINK("https://docs.wto.org/imrd/directdoc.asp?DDFDocuments/t/G/TBTN26/BDI811.docx", "https://docs.wto.org/imrd/directdoc.asp?DDFDocuments/t/G/TBTN26/BDI811.docx")</f>
        <v>https://docs.wto.org/imrd/directdoc.asp?DDFDocuments/t/G/TBTN26/BDI811.docx</v>
      </c>
      <c r="T114" t="str">
        <f>HYPERLINK("https://docs.wto.org/imrd/directdoc.asp?DDFDocuments/u/G/TBTN26/BDI811.docx", "https://docs.wto.org/imrd/directdoc.asp?DDFDocuments/u/G/TBTN26/BDI811.docx")</f>
        <v>https://docs.wto.org/imrd/directdoc.asp?DDFDocuments/u/G/TBTN26/BDI811.docx</v>
      </c>
      <c r="U114" t="str">
        <f>HYPERLINK("https://docs.wto.org/imrd/directdoc.asp?DDFDocuments/v/G/TBTN26/BDI811.docx", "https://docs.wto.org/imrd/directdoc.asp?DDFDocuments/v/G/TBTN26/BDI811.docx")</f>
        <v>https://docs.wto.org/imrd/directdoc.asp?DDFDocuments/v/G/TBTN26/BDI811.docx</v>
      </c>
      <c r="V114" t="s">
        <v>45</v>
      </c>
      <c r="W114" t="s">
        <v>46</v>
      </c>
      <c r="X114" t="s">
        <v>45</v>
      </c>
      <c r="Y114" t="s">
        <v>46</v>
      </c>
      <c r="Z114" t="s">
        <v>46</v>
      </c>
      <c r="AA114" t="s">
        <v>46</v>
      </c>
      <c r="AB114" t="s">
        <v>46</v>
      </c>
      <c r="AC114" s="2" t="s">
        <v>602</v>
      </c>
      <c r="AD114" t="s">
        <v>41</v>
      </c>
      <c r="AE114" t="s">
        <v>41</v>
      </c>
      <c r="AF114" t="s">
        <v>41</v>
      </c>
      <c r="AG114" t="s">
        <v>41</v>
      </c>
      <c r="AH114" t="s">
        <v>41</v>
      </c>
      <c r="AI114" s="2" t="s">
        <v>41</v>
      </c>
    </row>
    <row r="115" spans="1:35" ht="120" x14ac:dyDescent="0.25">
      <c r="A115" s="8" t="s">
        <v>599</v>
      </c>
      <c r="B115" s="6" t="s">
        <v>394</v>
      </c>
      <c r="C115" s="7">
        <v>46279</v>
      </c>
      <c r="D115" s="9" t="str">
        <f>HYPERLINK("https://www.epingalert.org/en/Search?viewData= G/TBT/N/BDI/811, G/TBT/N/KEN/2109, G/TBT/N/RWA/1483, G/TBT/N/TZA/1646, G/TBT/N/UGA/2427"," G/TBT/N/BDI/811, G/TBT/N/KEN/2109, G/TBT/N/RWA/1483, G/TBT/N/TZA/1646, G/TBT/N/UGA/2427")</f>
        <v xml:space="preserve"> G/TBT/N/BDI/811, G/TBT/N/KEN/2109, G/TBT/N/RWA/1483, G/TBT/N/TZA/1646, G/TBT/N/UGA/2427</v>
      </c>
      <c r="E115" s="8" t="s">
        <v>597</v>
      </c>
      <c r="F115" s="8" t="s">
        <v>598</v>
      </c>
      <c r="H115" s="8" t="s">
        <v>600</v>
      </c>
      <c r="I115" s="8" t="s">
        <v>587</v>
      </c>
      <c r="J115" s="8" t="s">
        <v>588</v>
      </c>
      <c r="K115" s="8" t="s">
        <v>41</v>
      </c>
      <c r="L115" s="8" t="s">
        <v>41</v>
      </c>
      <c r="M115" s="6"/>
      <c r="N115" s="7">
        <v>46339</v>
      </c>
      <c r="O115" s="7" t="s">
        <v>76</v>
      </c>
      <c r="P115" s="7" t="s">
        <v>76</v>
      </c>
      <c r="Q115" s="6" t="s">
        <v>43</v>
      </c>
      <c r="R115" s="8" t="s">
        <v>601</v>
      </c>
      <c r="S115" t="str">
        <f>HYPERLINK("https://docs.wto.org/imrd/directdoc.asp?DDFDocuments/t/G/TBTN26/BDI811.docx", "https://docs.wto.org/imrd/directdoc.asp?DDFDocuments/t/G/TBTN26/BDI811.docx")</f>
        <v>https://docs.wto.org/imrd/directdoc.asp?DDFDocuments/t/G/TBTN26/BDI811.docx</v>
      </c>
      <c r="T115" t="str">
        <f>HYPERLINK("https://docs.wto.org/imrd/directdoc.asp?DDFDocuments/u/G/TBTN26/BDI811.docx", "https://docs.wto.org/imrd/directdoc.asp?DDFDocuments/u/G/TBTN26/BDI811.docx")</f>
        <v>https://docs.wto.org/imrd/directdoc.asp?DDFDocuments/u/G/TBTN26/BDI811.docx</v>
      </c>
      <c r="U115" t="str">
        <f>HYPERLINK("https://docs.wto.org/imrd/directdoc.asp?DDFDocuments/v/G/TBTN26/BDI811.docx", "https://docs.wto.org/imrd/directdoc.asp?DDFDocuments/v/G/TBTN26/BDI811.docx")</f>
        <v>https://docs.wto.org/imrd/directdoc.asp?DDFDocuments/v/G/TBTN26/BDI811.docx</v>
      </c>
      <c r="V115" t="s">
        <v>45</v>
      </c>
      <c r="W115" t="s">
        <v>46</v>
      </c>
      <c r="X115" t="s">
        <v>45</v>
      </c>
      <c r="Y115" t="s">
        <v>46</v>
      </c>
      <c r="Z115" t="s">
        <v>46</v>
      </c>
      <c r="AA115" t="s">
        <v>46</v>
      </c>
      <c r="AB115" t="s">
        <v>46</v>
      </c>
      <c r="AC115" s="2" t="s">
        <v>602</v>
      </c>
      <c r="AD115" t="s">
        <v>41</v>
      </c>
      <c r="AE115" t="s">
        <v>41</v>
      </c>
      <c r="AF115" t="s">
        <v>41</v>
      </c>
      <c r="AG115" t="s">
        <v>41</v>
      </c>
      <c r="AH115" t="s">
        <v>41</v>
      </c>
      <c r="AI115" s="2" t="s">
        <v>41</v>
      </c>
    </row>
    <row r="116" spans="1:35" ht="210" x14ac:dyDescent="0.25">
      <c r="A116" s="8" t="s">
        <v>605</v>
      </c>
      <c r="B116" s="6" t="s">
        <v>384</v>
      </c>
      <c r="C116" s="7">
        <v>46279</v>
      </c>
      <c r="D116" s="9" t="str">
        <f>HYPERLINK("https://www.epingalert.org/en/Search?viewData= G/TBT/N/BDI/812, G/TBT/N/KEN/2110, G/TBT/N/RWA/1484, G/TBT/N/TZA/1647, G/TBT/N/UGA/2429"," G/TBT/N/BDI/812, G/TBT/N/KEN/2110, G/TBT/N/RWA/1484, G/TBT/N/TZA/1647, G/TBT/N/UGA/2429")</f>
        <v xml:space="preserve"> G/TBT/N/BDI/812, G/TBT/N/KEN/2110, G/TBT/N/RWA/1484, G/TBT/N/TZA/1647, G/TBT/N/UGA/2429</v>
      </c>
      <c r="E116" s="8" t="s">
        <v>603</v>
      </c>
      <c r="F116" s="8" t="s">
        <v>604</v>
      </c>
      <c r="H116" s="8" t="s">
        <v>606</v>
      </c>
      <c r="I116" s="8" t="s">
        <v>607</v>
      </c>
      <c r="J116" s="8" t="s">
        <v>608</v>
      </c>
      <c r="K116" s="8" t="s">
        <v>41</v>
      </c>
      <c r="L116" s="8" t="s">
        <v>41</v>
      </c>
      <c r="M116" s="6"/>
      <c r="N116" s="7">
        <v>46339</v>
      </c>
      <c r="O116" s="7" t="s">
        <v>76</v>
      </c>
      <c r="P116" s="7" t="s">
        <v>76</v>
      </c>
      <c r="Q116" s="6" t="s">
        <v>43</v>
      </c>
      <c r="R116" s="8" t="s">
        <v>609</v>
      </c>
      <c r="S116" t="str">
        <f>HYPERLINK("https://docs.wto.org/imrd/directdoc.asp?DDFDocuments/t/G/TBTN26/BDI812.docx", "https://docs.wto.org/imrd/directdoc.asp?DDFDocuments/t/G/TBTN26/BDI812.docx")</f>
        <v>https://docs.wto.org/imrd/directdoc.asp?DDFDocuments/t/G/TBTN26/BDI812.docx</v>
      </c>
      <c r="T116" t="str">
        <f>HYPERLINK("https://docs.wto.org/imrd/directdoc.asp?DDFDocuments/u/G/TBTN26/BDI812.docx", "https://docs.wto.org/imrd/directdoc.asp?DDFDocuments/u/G/TBTN26/BDI812.docx")</f>
        <v>https://docs.wto.org/imrd/directdoc.asp?DDFDocuments/u/G/TBTN26/BDI812.docx</v>
      </c>
      <c r="U116" t="str">
        <f>HYPERLINK("https://docs.wto.org/imrd/directdoc.asp?DDFDocuments/v/G/TBTN26/BDI812.docx", "https://docs.wto.org/imrd/directdoc.asp?DDFDocuments/v/G/TBTN26/BDI812.docx")</f>
        <v>https://docs.wto.org/imrd/directdoc.asp?DDFDocuments/v/G/TBTN26/BDI812.docx</v>
      </c>
      <c r="V116" t="s">
        <v>45</v>
      </c>
      <c r="W116" t="s">
        <v>46</v>
      </c>
      <c r="X116" t="s">
        <v>46</v>
      </c>
      <c r="Y116" t="s">
        <v>46</v>
      </c>
      <c r="Z116" t="s">
        <v>46</v>
      </c>
      <c r="AA116" t="s">
        <v>46</v>
      </c>
      <c r="AB116" t="s">
        <v>46</v>
      </c>
      <c r="AC116" s="2" t="s">
        <v>610</v>
      </c>
      <c r="AD116" t="s">
        <v>41</v>
      </c>
      <c r="AE116" t="s">
        <v>41</v>
      </c>
      <c r="AF116" t="s">
        <v>41</v>
      </c>
      <c r="AG116" t="s">
        <v>41</v>
      </c>
      <c r="AH116" t="s">
        <v>41</v>
      </c>
      <c r="AI116" s="2" t="s">
        <v>41</v>
      </c>
    </row>
    <row r="117" spans="1:35" ht="210" x14ac:dyDescent="0.25">
      <c r="A117" s="8" t="s">
        <v>605</v>
      </c>
      <c r="B117" s="6" t="s">
        <v>219</v>
      </c>
      <c r="C117" s="7">
        <v>46279</v>
      </c>
      <c r="D117" s="9" t="str">
        <f>HYPERLINK("https://www.epingalert.org/en/Search?viewData= G/TBT/N/BDI/812, G/TBT/N/KEN/2110, G/TBT/N/RWA/1484, G/TBT/N/TZA/1647, G/TBT/N/UGA/2429"," G/TBT/N/BDI/812, G/TBT/N/KEN/2110, G/TBT/N/RWA/1484, G/TBT/N/TZA/1647, G/TBT/N/UGA/2429")</f>
        <v xml:space="preserve"> G/TBT/N/BDI/812, G/TBT/N/KEN/2110, G/TBT/N/RWA/1484, G/TBT/N/TZA/1647, G/TBT/N/UGA/2429</v>
      </c>
      <c r="E117" s="8" t="s">
        <v>603</v>
      </c>
      <c r="F117" s="8" t="s">
        <v>604</v>
      </c>
      <c r="H117" s="8" t="s">
        <v>606</v>
      </c>
      <c r="I117" s="8" t="s">
        <v>607</v>
      </c>
      <c r="J117" s="8" t="s">
        <v>608</v>
      </c>
      <c r="K117" s="8" t="s">
        <v>41</v>
      </c>
      <c r="L117" s="8" t="s">
        <v>41</v>
      </c>
      <c r="M117" s="6"/>
      <c r="N117" s="7">
        <v>46339</v>
      </c>
      <c r="O117" s="7" t="s">
        <v>76</v>
      </c>
      <c r="P117" s="7" t="s">
        <v>76</v>
      </c>
      <c r="Q117" s="6" t="s">
        <v>43</v>
      </c>
      <c r="R117" s="8" t="s">
        <v>609</v>
      </c>
      <c r="S117" t="str">
        <f>HYPERLINK("https://docs.wto.org/imrd/directdoc.asp?DDFDocuments/t/G/TBTN26/BDI812.docx", "https://docs.wto.org/imrd/directdoc.asp?DDFDocuments/t/G/TBTN26/BDI812.docx")</f>
        <v>https://docs.wto.org/imrd/directdoc.asp?DDFDocuments/t/G/TBTN26/BDI812.docx</v>
      </c>
      <c r="T117" t="str">
        <f>HYPERLINK("https://docs.wto.org/imrd/directdoc.asp?DDFDocuments/u/G/TBTN26/BDI812.docx", "https://docs.wto.org/imrd/directdoc.asp?DDFDocuments/u/G/TBTN26/BDI812.docx")</f>
        <v>https://docs.wto.org/imrd/directdoc.asp?DDFDocuments/u/G/TBTN26/BDI812.docx</v>
      </c>
      <c r="U117" t="str">
        <f>HYPERLINK("https://docs.wto.org/imrd/directdoc.asp?DDFDocuments/v/G/TBTN26/BDI812.docx", "https://docs.wto.org/imrd/directdoc.asp?DDFDocuments/v/G/TBTN26/BDI812.docx")</f>
        <v>https://docs.wto.org/imrd/directdoc.asp?DDFDocuments/v/G/TBTN26/BDI812.docx</v>
      </c>
      <c r="V117" t="s">
        <v>45</v>
      </c>
      <c r="W117" t="s">
        <v>46</v>
      </c>
      <c r="X117" t="s">
        <v>46</v>
      </c>
      <c r="Y117" t="s">
        <v>46</v>
      </c>
      <c r="Z117" t="s">
        <v>46</v>
      </c>
      <c r="AA117" t="s">
        <v>46</v>
      </c>
      <c r="AB117" t="s">
        <v>46</v>
      </c>
      <c r="AC117" s="2" t="s">
        <v>610</v>
      </c>
      <c r="AD117" t="s">
        <v>41</v>
      </c>
      <c r="AE117" t="s">
        <v>41</v>
      </c>
      <c r="AF117" t="s">
        <v>41</v>
      </c>
      <c r="AG117" t="s">
        <v>41</v>
      </c>
      <c r="AH117" t="s">
        <v>41</v>
      </c>
      <c r="AI117" s="2" t="s">
        <v>41</v>
      </c>
    </row>
    <row r="118" spans="1:35" ht="210" x14ac:dyDescent="0.25">
      <c r="A118" s="8" t="s">
        <v>605</v>
      </c>
      <c r="B118" s="6" t="s">
        <v>393</v>
      </c>
      <c r="C118" s="7">
        <v>46279</v>
      </c>
      <c r="D118" s="9" t="str">
        <f>HYPERLINK("https://www.epingalert.org/en/Search?viewData= G/TBT/N/BDI/812, G/TBT/N/KEN/2110, G/TBT/N/RWA/1484, G/TBT/N/TZA/1647, G/TBT/N/UGA/2429"," G/TBT/N/BDI/812, G/TBT/N/KEN/2110, G/TBT/N/RWA/1484, G/TBT/N/TZA/1647, G/TBT/N/UGA/2429")</f>
        <v xml:space="preserve"> G/TBT/N/BDI/812, G/TBT/N/KEN/2110, G/TBT/N/RWA/1484, G/TBT/N/TZA/1647, G/TBT/N/UGA/2429</v>
      </c>
      <c r="E118" s="8" t="s">
        <v>603</v>
      </c>
      <c r="F118" s="8" t="s">
        <v>604</v>
      </c>
      <c r="H118" s="8" t="s">
        <v>606</v>
      </c>
      <c r="I118" s="8" t="s">
        <v>607</v>
      </c>
      <c r="J118" s="8" t="s">
        <v>608</v>
      </c>
      <c r="K118" s="8" t="s">
        <v>41</v>
      </c>
      <c r="L118" s="8" t="s">
        <v>41</v>
      </c>
      <c r="M118" s="6"/>
      <c r="N118" s="7">
        <v>46339</v>
      </c>
      <c r="O118" s="7" t="s">
        <v>76</v>
      </c>
      <c r="P118" s="7" t="s">
        <v>76</v>
      </c>
      <c r="Q118" s="6" t="s">
        <v>43</v>
      </c>
      <c r="R118" s="8" t="s">
        <v>609</v>
      </c>
      <c r="S118" t="str">
        <f>HYPERLINK("https://docs.wto.org/imrd/directdoc.asp?DDFDocuments/t/G/TBTN26/BDI812.docx", "https://docs.wto.org/imrd/directdoc.asp?DDFDocuments/t/G/TBTN26/BDI812.docx")</f>
        <v>https://docs.wto.org/imrd/directdoc.asp?DDFDocuments/t/G/TBTN26/BDI812.docx</v>
      </c>
      <c r="T118" t="str">
        <f>HYPERLINK("https://docs.wto.org/imrd/directdoc.asp?DDFDocuments/u/G/TBTN26/BDI812.docx", "https://docs.wto.org/imrd/directdoc.asp?DDFDocuments/u/G/TBTN26/BDI812.docx")</f>
        <v>https://docs.wto.org/imrd/directdoc.asp?DDFDocuments/u/G/TBTN26/BDI812.docx</v>
      </c>
      <c r="U118" t="str">
        <f>HYPERLINK("https://docs.wto.org/imrd/directdoc.asp?DDFDocuments/v/G/TBTN26/BDI812.docx", "https://docs.wto.org/imrd/directdoc.asp?DDFDocuments/v/G/TBTN26/BDI812.docx")</f>
        <v>https://docs.wto.org/imrd/directdoc.asp?DDFDocuments/v/G/TBTN26/BDI812.docx</v>
      </c>
      <c r="V118" t="s">
        <v>45</v>
      </c>
      <c r="W118" t="s">
        <v>46</v>
      </c>
      <c r="X118" t="s">
        <v>46</v>
      </c>
      <c r="Y118" t="s">
        <v>46</v>
      </c>
      <c r="Z118" t="s">
        <v>46</v>
      </c>
      <c r="AA118" t="s">
        <v>46</v>
      </c>
      <c r="AB118" t="s">
        <v>46</v>
      </c>
      <c r="AC118" s="2" t="s">
        <v>610</v>
      </c>
      <c r="AD118" t="s">
        <v>41</v>
      </c>
      <c r="AE118" t="s">
        <v>41</v>
      </c>
      <c r="AF118" t="s">
        <v>41</v>
      </c>
      <c r="AG118" t="s">
        <v>41</v>
      </c>
      <c r="AH118" t="s">
        <v>41</v>
      </c>
      <c r="AI118" s="2" t="s">
        <v>41</v>
      </c>
    </row>
    <row r="119" spans="1:35" ht="210" x14ac:dyDescent="0.25">
      <c r="A119" s="8" t="s">
        <v>605</v>
      </c>
      <c r="B119" s="6" t="s">
        <v>146</v>
      </c>
      <c r="C119" s="7">
        <v>46279</v>
      </c>
      <c r="D119" s="9" t="str">
        <f>HYPERLINK("https://www.epingalert.org/en/Search?viewData= G/TBT/N/BDI/812, G/TBT/N/KEN/2110, G/TBT/N/RWA/1484, G/TBT/N/TZA/1647, G/TBT/N/UGA/2429"," G/TBT/N/BDI/812, G/TBT/N/KEN/2110, G/TBT/N/RWA/1484, G/TBT/N/TZA/1647, G/TBT/N/UGA/2429")</f>
        <v xml:space="preserve"> G/TBT/N/BDI/812, G/TBT/N/KEN/2110, G/TBT/N/RWA/1484, G/TBT/N/TZA/1647, G/TBT/N/UGA/2429</v>
      </c>
      <c r="E119" s="8" t="s">
        <v>603</v>
      </c>
      <c r="F119" s="8" t="s">
        <v>604</v>
      </c>
      <c r="H119" s="8" t="s">
        <v>606</v>
      </c>
      <c r="I119" s="8" t="s">
        <v>607</v>
      </c>
      <c r="J119" s="8" t="s">
        <v>608</v>
      </c>
      <c r="K119" s="8" t="s">
        <v>41</v>
      </c>
      <c r="L119" s="8" t="s">
        <v>41</v>
      </c>
      <c r="M119" s="6"/>
      <c r="N119" s="7">
        <v>46339</v>
      </c>
      <c r="O119" s="7" t="s">
        <v>76</v>
      </c>
      <c r="P119" s="7" t="s">
        <v>76</v>
      </c>
      <c r="Q119" s="6" t="s">
        <v>43</v>
      </c>
      <c r="R119" s="8" t="s">
        <v>609</v>
      </c>
      <c r="S119" t="str">
        <f>HYPERLINK("https://docs.wto.org/imrd/directdoc.asp?DDFDocuments/t/G/TBTN26/BDI812.docx", "https://docs.wto.org/imrd/directdoc.asp?DDFDocuments/t/G/TBTN26/BDI812.docx")</f>
        <v>https://docs.wto.org/imrd/directdoc.asp?DDFDocuments/t/G/TBTN26/BDI812.docx</v>
      </c>
      <c r="T119" t="str">
        <f>HYPERLINK("https://docs.wto.org/imrd/directdoc.asp?DDFDocuments/u/G/TBTN26/BDI812.docx", "https://docs.wto.org/imrd/directdoc.asp?DDFDocuments/u/G/TBTN26/BDI812.docx")</f>
        <v>https://docs.wto.org/imrd/directdoc.asp?DDFDocuments/u/G/TBTN26/BDI812.docx</v>
      </c>
      <c r="U119" t="str">
        <f>HYPERLINK("https://docs.wto.org/imrd/directdoc.asp?DDFDocuments/v/G/TBTN26/BDI812.docx", "https://docs.wto.org/imrd/directdoc.asp?DDFDocuments/v/G/TBTN26/BDI812.docx")</f>
        <v>https://docs.wto.org/imrd/directdoc.asp?DDFDocuments/v/G/TBTN26/BDI812.docx</v>
      </c>
      <c r="V119" t="s">
        <v>45</v>
      </c>
      <c r="W119" t="s">
        <v>46</v>
      </c>
      <c r="X119" t="s">
        <v>46</v>
      </c>
      <c r="Y119" t="s">
        <v>46</v>
      </c>
      <c r="Z119" t="s">
        <v>46</v>
      </c>
      <c r="AA119" t="s">
        <v>46</v>
      </c>
      <c r="AB119" t="s">
        <v>46</v>
      </c>
      <c r="AC119" s="2" t="s">
        <v>610</v>
      </c>
      <c r="AD119" t="s">
        <v>41</v>
      </c>
      <c r="AE119" t="s">
        <v>41</v>
      </c>
      <c r="AF119" t="s">
        <v>41</v>
      </c>
      <c r="AG119" t="s">
        <v>41</v>
      </c>
      <c r="AH119" t="s">
        <v>41</v>
      </c>
      <c r="AI119" s="2" t="s">
        <v>41</v>
      </c>
    </row>
    <row r="120" spans="1:35" ht="210" x14ac:dyDescent="0.25">
      <c r="A120" s="8" t="s">
        <v>605</v>
      </c>
      <c r="B120" s="6" t="s">
        <v>394</v>
      </c>
      <c r="C120" s="7">
        <v>46279</v>
      </c>
      <c r="D120" s="9" t="str">
        <f>HYPERLINK("https://www.epingalert.org/en/Search?viewData= G/TBT/N/BDI/812, G/TBT/N/KEN/2110, G/TBT/N/RWA/1484, G/TBT/N/TZA/1647, G/TBT/N/UGA/2429"," G/TBT/N/BDI/812, G/TBT/N/KEN/2110, G/TBT/N/RWA/1484, G/TBT/N/TZA/1647, G/TBT/N/UGA/2429")</f>
        <v xml:space="preserve"> G/TBT/N/BDI/812, G/TBT/N/KEN/2110, G/TBT/N/RWA/1484, G/TBT/N/TZA/1647, G/TBT/N/UGA/2429</v>
      </c>
      <c r="E120" s="8" t="s">
        <v>603</v>
      </c>
      <c r="F120" s="8" t="s">
        <v>604</v>
      </c>
      <c r="H120" s="8" t="s">
        <v>606</v>
      </c>
      <c r="I120" s="8" t="s">
        <v>607</v>
      </c>
      <c r="J120" s="8" t="s">
        <v>608</v>
      </c>
      <c r="K120" s="8" t="s">
        <v>41</v>
      </c>
      <c r="L120" s="8" t="s">
        <v>41</v>
      </c>
      <c r="M120" s="6"/>
      <c r="N120" s="7">
        <v>46339</v>
      </c>
      <c r="O120" s="7" t="s">
        <v>76</v>
      </c>
      <c r="P120" s="7" t="s">
        <v>76</v>
      </c>
      <c r="Q120" s="6" t="s">
        <v>43</v>
      </c>
      <c r="R120" s="8" t="s">
        <v>609</v>
      </c>
      <c r="S120" t="str">
        <f>HYPERLINK("https://docs.wto.org/imrd/directdoc.asp?DDFDocuments/t/G/TBTN26/BDI812.docx", "https://docs.wto.org/imrd/directdoc.asp?DDFDocuments/t/G/TBTN26/BDI812.docx")</f>
        <v>https://docs.wto.org/imrd/directdoc.asp?DDFDocuments/t/G/TBTN26/BDI812.docx</v>
      </c>
      <c r="T120" t="str">
        <f>HYPERLINK("https://docs.wto.org/imrd/directdoc.asp?DDFDocuments/u/G/TBTN26/BDI812.docx", "https://docs.wto.org/imrd/directdoc.asp?DDFDocuments/u/G/TBTN26/BDI812.docx")</f>
        <v>https://docs.wto.org/imrd/directdoc.asp?DDFDocuments/u/G/TBTN26/BDI812.docx</v>
      </c>
      <c r="U120" t="str">
        <f>HYPERLINK("https://docs.wto.org/imrd/directdoc.asp?DDFDocuments/v/G/TBTN26/BDI812.docx", "https://docs.wto.org/imrd/directdoc.asp?DDFDocuments/v/G/TBTN26/BDI812.docx")</f>
        <v>https://docs.wto.org/imrd/directdoc.asp?DDFDocuments/v/G/TBTN26/BDI812.docx</v>
      </c>
      <c r="V120" t="s">
        <v>45</v>
      </c>
      <c r="W120" t="s">
        <v>46</v>
      </c>
      <c r="X120" t="s">
        <v>46</v>
      </c>
      <c r="Y120" t="s">
        <v>46</v>
      </c>
      <c r="Z120" t="s">
        <v>46</v>
      </c>
      <c r="AA120" t="s">
        <v>46</v>
      </c>
      <c r="AB120" t="s">
        <v>46</v>
      </c>
      <c r="AC120" s="2" t="s">
        <v>610</v>
      </c>
      <c r="AD120" t="s">
        <v>41</v>
      </c>
      <c r="AE120" t="s">
        <v>41</v>
      </c>
      <c r="AF120" t="s">
        <v>41</v>
      </c>
      <c r="AG120" t="s">
        <v>41</v>
      </c>
      <c r="AH120" t="s">
        <v>41</v>
      </c>
      <c r="AI120" s="2" t="s">
        <v>41</v>
      </c>
    </row>
    <row r="121" spans="1:35" ht="135" x14ac:dyDescent="0.25">
      <c r="A121" s="8" t="s">
        <v>614</v>
      </c>
      <c r="B121" s="6" t="s">
        <v>611</v>
      </c>
      <c r="C121" s="7">
        <v>46279</v>
      </c>
      <c r="D121" s="9" t="str">
        <f>HYPERLINK("https://www.epingalert.org/en/Search?viewData= G/TBT/N/ECU/559"," G/TBT/N/ECU/559")</f>
        <v xml:space="preserve"> G/TBT/N/ECU/559</v>
      </c>
      <c r="E121" s="8" t="s">
        <v>612</v>
      </c>
      <c r="F121" s="8" t="s">
        <v>613</v>
      </c>
      <c r="H121" s="8" t="s">
        <v>41</v>
      </c>
      <c r="I121" s="8" t="s">
        <v>291</v>
      </c>
      <c r="J121" s="8" t="s">
        <v>615</v>
      </c>
      <c r="K121" s="8" t="s">
        <v>41</v>
      </c>
      <c r="L121" s="8" t="s">
        <v>255</v>
      </c>
      <c r="M121" s="6"/>
      <c r="N121" s="7">
        <v>46339</v>
      </c>
      <c r="O121" s="7" t="s">
        <v>616</v>
      </c>
      <c r="P121" s="7" t="s">
        <v>357</v>
      </c>
      <c r="Q121" s="6" t="s">
        <v>43</v>
      </c>
      <c r="R121" s="8" t="s">
        <v>617</v>
      </c>
      <c r="S121" t="str">
        <f>HYPERLINK("https://docs.wto.org/imrd/directdoc.asp?DDFDocuments/t/G/TBTN26/ECU559.docx", "https://docs.wto.org/imrd/directdoc.asp?DDFDocuments/t/G/TBTN26/ECU559.docx")</f>
        <v>https://docs.wto.org/imrd/directdoc.asp?DDFDocuments/t/G/TBTN26/ECU559.docx</v>
      </c>
      <c r="T121" t="str">
        <f>HYPERLINK("https://docs.wto.org/imrd/directdoc.asp?DDFDocuments/u/G/TBTN26/ECU559.docx", "https://docs.wto.org/imrd/directdoc.asp?DDFDocuments/u/G/TBTN26/ECU559.docx")</f>
        <v>https://docs.wto.org/imrd/directdoc.asp?DDFDocuments/u/G/TBTN26/ECU559.docx</v>
      </c>
      <c r="U121" t="str">
        <f>HYPERLINK("https://docs.wto.org/imrd/directdoc.asp?DDFDocuments/v/G/TBTN26/ECU559.docx", "https://docs.wto.org/imrd/directdoc.asp?DDFDocuments/v/G/TBTN26/ECU559.docx")</f>
        <v>https://docs.wto.org/imrd/directdoc.asp?DDFDocuments/v/G/TBTN26/ECU559.docx</v>
      </c>
      <c r="V121" t="s">
        <v>45</v>
      </c>
      <c r="W121" t="s">
        <v>46</v>
      </c>
      <c r="X121" t="s">
        <v>46</v>
      </c>
      <c r="Y121" t="s">
        <v>46</v>
      </c>
      <c r="Z121" t="s">
        <v>46</v>
      </c>
      <c r="AA121" t="s">
        <v>46</v>
      </c>
      <c r="AB121" t="s">
        <v>46</v>
      </c>
      <c r="AC121" s="2" t="s">
        <v>169</v>
      </c>
      <c r="AD121" t="s">
        <v>41</v>
      </c>
      <c r="AE121" t="s">
        <v>41</v>
      </c>
      <c r="AF121" t="s">
        <v>41</v>
      </c>
      <c r="AG121" t="s">
        <v>41</v>
      </c>
      <c r="AH121" t="s">
        <v>41</v>
      </c>
      <c r="AI121" s="2" t="s">
        <v>41</v>
      </c>
    </row>
    <row r="122" spans="1:35" ht="255" x14ac:dyDescent="0.25">
      <c r="A122" s="8" t="s">
        <v>621</v>
      </c>
      <c r="B122" s="6" t="s">
        <v>618</v>
      </c>
      <c r="C122" s="7">
        <v>46279</v>
      </c>
      <c r="D122" s="9" t="str">
        <f>HYPERLINK("https://www.epingalert.org/en/Search?viewData= G/TBT/N/GBR/126"," G/TBT/N/GBR/126")</f>
        <v xml:space="preserve"> G/TBT/N/GBR/126</v>
      </c>
      <c r="E122" s="8" t="s">
        <v>619</v>
      </c>
      <c r="F122" s="8" t="s">
        <v>620</v>
      </c>
      <c r="H122" s="8" t="s">
        <v>622</v>
      </c>
      <c r="I122" s="8" t="s">
        <v>41</v>
      </c>
      <c r="J122" s="8" t="s">
        <v>95</v>
      </c>
      <c r="K122" s="8" t="s">
        <v>623</v>
      </c>
      <c r="L122" s="8" t="s">
        <v>558</v>
      </c>
      <c r="M122" s="6"/>
      <c r="N122" s="7">
        <v>46339</v>
      </c>
      <c r="O122" s="7">
        <v>46364</v>
      </c>
      <c r="P122" s="7">
        <v>46546</v>
      </c>
      <c r="Q122" s="6" t="s">
        <v>43</v>
      </c>
      <c r="R122" s="8" t="s">
        <v>624</v>
      </c>
      <c r="S122" t="str">
        <f>HYPERLINK("https://docs.wto.org/imrd/directdoc.asp?DDFDocuments/t/G/TBTN26/GBR126.docx", "https://docs.wto.org/imrd/directdoc.asp?DDFDocuments/t/G/TBTN26/GBR126.docx")</f>
        <v>https://docs.wto.org/imrd/directdoc.asp?DDFDocuments/t/G/TBTN26/GBR126.docx</v>
      </c>
      <c r="T122" t="str">
        <f>HYPERLINK("https://docs.wto.org/imrd/directdoc.asp?DDFDocuments/u/G/TBTN26/GBR126.docx", "https://docs.wto.org/imrd/directdoc.asp?DDFDocuments/u/G/TBTN26/GBR126.docx")</f>
        <v>https://docs.wto.org/imrd/directdoc.asp?DDFDocuments/u/G/TBTN26/GBR126.docx</v>
      </c>
      <c r="U122" t="str">
        <f>HYPERLINK("https://docs.wto.org/imrd/directdoc.asp?DDFDocuments/v/G/TBTN26/GBR126.docx", "https://docs.wto.org/imrd/directdoc.asp?DDFDocuments/v/G/TBTN26/GBR126.docx")</f>
        <v>https://docs.wto.org/imrd/directdoc.asp?DDFDocuments/v/G/TBTN26/GBR126.docx</v>
      </c>
      <c r="V122" t="s">
        <v>45</v>
      </c>
      <c r="W122" t="s">
        <v>46</v>
      </c>
      <c r="X122" t="s">
        <v>45</v>
      </c>
      <c r="Y122" t="s">
        <v>46</v>
      </c>
      <c r="Z122" t="s">
        <v>46</v>
      </c>
      <c r="AA122" t="s">
        <v>46</v>
      </c>
      <c r="AB122" t="s">
        <v>46</v>
      </c>
      <c r="AC122" s="2" t="s">
        <v>625</v>
      </c>
      <c r="AD122" t="s">
        <v>41</v>
      </c>
      <c r="AE122" t="s">
        <v>41</v>
      </c>
      <c r="AF122" t="s">
        <v>41</v>
      </c>
      <c r="AG122" t="s">
        <v>41</v>
      </c>
      <c r="AH122" t="s">
        <v>41</v>
      </c>
      <c r="AI122" s="2" t="s">
        <v>41</v>
      </c>
    </row>
    <row r="123" spans="1:35" ht="120" x14ac:dyDescent="0.25">
      <c r="A123" s="8" t="s">
        <v>628</v>
      </c>
      <c r="B123" s="6" t="s">
        <v>212</v>
      </c>
      <c r="C123" s="7">
        <v>46279</v>
      </c>
      <c r="D123" s="9" t="str">
        <f>HYPERLINK("https://www.epingalert.org/en/Search?viewData= G/TBT/N/IDN/196"," G/TBT/N/IDN/196")</f>
        <v xml:space="preserve"> G/TBT/N/IDN/196</v>
      </c>
      <c r="E123" s="8" t="s">
        <v>626</v>
      </c>
      <c r="F123" s="8" t="s">
        <v>627</v>
      </c>
      <c r="H123" s="8" t="s">
        <v>41</v>
      </c>
      <c r="I123" s="8" t="s">
        <v>94</v>
      </c>
      <c r="J123" s="8" t="s">
        <v>112</v>
      </c>
      <c r="K123" s="8" t="s">
        <v>41</v>
      </c>
      <c r="L123" s="8" t="s">
        <v>255</v>
      </c>
      <c r="M123" s="6"/>
      <c r="N123" s="7">
        <v>46339</v>
      </c>
      <c r="O123" s="7" t="s">
        <v>76</v>
      </c>
      <c r="P123" s="7" t="s">
        <v>76</v>
      </c>
      <c r="Q123" s="6" t="s">
        <v>43</v>
      </c>
      <c r="R123" s="8" t="s">
        <v>629</v>
      </c>
      <c r="S123" t="str">
        <f>HYPERLINK("https://docs.wto.org/imrd/directdoc.asp?DDFDocuments/t/G/TBTN26/IDN196.docx", "https://docs.wto.org/imrd/directdoc.asp?DDFDocuments/t/G/TBTN26/IDN196.docx")</f>
        <v>https://docs.wto.org/imrd/directdoc.asp?DDFDocuments/t/G/TBTN26/IDN196.docx</v>
      </c>
      <c r="T123" t="str">
        <f>HYPERLINK("https://docs.wto.org/imrd/directdoc.asp?DDFDocuments/u/G/TBTN26/IDN196.docx", "https://docs.wto.org/imrd/directdoc.asp?DDFDocuments/u/G/TBTN26/IDN196.docx")</f>
        <v>https://docs.wto.org/imrd/directdoc.asp?DDFDocuments/u/G/TBTN26/IDN196.docx</v>
      </c>
      <c r="U123" t="str">
        <f>HYPERLINK("https://docs.wto.org/imrd/directdoc.asp?DDFDocuments/v/G/TBTN26/IDN196.docx", "https://docs.wto.org/imrd/directdoc.asp?DDFDocuments/v/G/TBTN26/IDN196.docx")</f>
        <v>https://docs.wto.org/imrd/directdoc.asp?DDFDocuments/v/G/TBTN26/IDN196.docx</v>
      </c>
      <c r="V123" t="s">
        <v>45</v>
      </c>
      <c r="W123" t="s">
        <v>46</v>
      </c>
      <c r="X123" t="s">
        <v>46</v>
      </c>
      <c r="Y123" t="s">
        <v>46</v>
      </c>
      <c r="Z123" t="s">
        <v>46</v>
      </c>
      <c r="AA123" t="s">
        <v>46</v>
      </c>
      <c r="AB123" t="s">
        <v>46</v>
      </c>
      <c r="AC123" s="2" t="s">
        <v>218</v>
      </c>
      <c r="AD123" t="s">
        <v>41</v>
      </c>
      <c r="AE123" t="s">
        <v>41</v>
      </c>
      <c r="AF123" t="s">
        <v>41</v>
      </c>
      <c r="AG123" t="s">
        <v>41</v>
      </c>
      <c r="AH123" t="s">
        <v>41</v>
      </c>
      <c r="AI123" s="2" t="s">
        <v>41</v>
      </c>
    </row>
    <row r="124" spans="1:35" ht="75" x14ac:dyDescent="0.25">
      <c r="A124" s="8" t="s">
        <v>633</v>
      </c>
      <c r="B124" s="6" t="s">
        <v>630</v>
      </c>
      <c r="C124" s="7">
        <v>46279</v>
      </c>
      <c r="D124" s="9" t="str">
        <f>HYPERLINK("https://www.epingalert.org/en/Search?viewData= G/TBT/N/KOR/1382"," G/TBT/N/KOR/1382")</f>
        <v xml:space="preserve"> G/TBT/N/KOR/1382</v>
      </c>
      <c r="E124" s="8" t="s">
        <v>631</v>
      </c>
      <c r="F124" s="8" t="s">
        <v>632</v>
      </c>
      <c r="H124" s="8" t="s">
        <v>41</v>
      </c>
      <c r="I124" s="8" t="s">
        <v>634</v>
      </c>
      <c r="J124" s="8" t="s">
        <v>95</v>
      </c>
      <c r="K124" s="8" t="s">
        <v>635</v>
      </c>
      <c r="L124" s="8" t="s">
        <v>41</v>
      </c>
      <c r="M124" s="6"/>
      <c r="N124" s="7">
        <v>46339</v>
      </c>
      <c r="O124" s="7" t="s">
        <v>636</v>
      </c>
      <c r="P124" s="7" t="s">
        <v>636</v>
      </c>
      <c r="Q124" s="6" t="s">
        <v>43</v>
      </c>
      <c r="R124" s="8" t="s">
        <v>637</v>
      </c>
      <c r="S124" t="str">
        <f>HYPERLINK("https://docs.wto.org/imrd/directdoc.asp?DDFDocuments/t/G/TBTN26/KOR1382.docx", "https://docs.wto.org/imrd/directdoc.asp?DDFDocuments/t/G/TBTN26/KOR1382.docx")</f>
        <v>https://docs.wto.org/imrd/directdoc.asp?DDFDocuments/t/G/TBTN26/KOR1382.docx</v>
      </c>
      <c r="T124" t="str">
        <f>HYPERLINK("https://docs.wto.org/imrd/directdoc.asp?DDFDocuments/u/G/TBTN26/KOR1382.docx", "https://docs.wto.org/imrd/directdoc.asp?DDFDocuments/u/G/TBTN26/KOR1382.docx")</f>
        <v>https://docs.wto.org/imrd/directdoc.asp?DDFDocuments/u/G/TBTN26/KOR1382.docx</v>
      </c>
      <c r="U124" t="str">
        <f>HYPERLINK("https://docs.wto.org/imrd/directdoc.asp?DDFDocuments/v/G/TBTN26/KOR1382.docx", "https://docs.wto.org/imrd/directdoc.asp?DDFDocuments/v/G/TBTN26/KOR1382.docx")</f>
        <v>https://docs.wto.org/imrd/directdoc.asp?DDFDocuments/v/G/TBTN26/KOR1382.docx</v>
      </c>
      <c r="V124" t="s">
        <v>45</v>
      </c>
      <c r="W124" t="s">
        <v>46</v>
      </c>
      <c r="X124" t="s">
        <v>46</v>
      </c>
      <c r="Y124" t="s">
        <v>46</v>
      </c>
      <c r="Z124" t="s">
        <v>46</v>
      </c>
      <c r="AA124" t="s">
        <v>46</v>
      </c>
      <c r="AB124" t="s">
        <v>46</v>
      </c>
      <c r="AC124" s="2" t="s">
        <v>638</v>
      </c>
      <c r="AD124" t="s">
        <v>41</v>
      </c>
      <c r="AE124" t="s">
        <v>41</v>
      </c>
      <c r="AF124" t="s">
        <v>41</v>
      </c>
      <c r="AG124" t="s">
        <v>41</v>
      </c>
      <c r="AH124" t="s">
        <v>41</v>
      </c>
      <c r="AI124" s="2" t="s">
        <v>41</v>
      </c>
    </row>
    <row r="125" spans="1:35" ht="180" x14ac:dyDescent="0.25">
      <c r="A125" s="8" t="s">
        <v>641</v>
      </c>
      <c r="B125" s="6" t="s">
        <v>146</v>
      </c>
      <c r="C125" s="7">
        <v>46279</v>
      </c>
      <c r="D125" s="9" t="str">
        <f>HYPERLINK("https://www.epingalert.org/en/Search?viewData= G/TBT/N/TZA/1648"," G/TBT/N/TZA/1648")</f>
        <v xml:space="preserve"> G/TBT/N/TZA/1648</v>
      </c>
      <c r="E125" s="8" t="s">
        <v>639</v>
      </c>
      <c r="F125" s="8" t="s">
        <v>640</v>
      </c>
      <c r="H125" s="8" t="s">
        <v>642</v>
      </c>
      <c r="I125" s="8" t="s">
        <v>643</v>
      </c>
      <c r="J125" s="8" t="s">
        <v>644</v>
      </c>
      <c r="K125" s="8" t="s">
        <v>41</v>
      </c>
      <c r="L125" s="8" t="s">
        <v>41</v>
      </c>
      <c r="M125" s="6"/>
      <c r="N125" s="7">
        <v>46339</v>
      </c>
      <c r="O125" s="7" t="s">
        <v>76</v>
      </c>
      <c r="P125" s="7" t="s">
        <v>76</v>
      </c>
      <c r="Q125" s="6" t="s">
        <v>43</v>
      </c>
      <c r="R125" s="8" t="s">
        <v>645</v>
      </c>
      <c r="S125" t="str">
        <f>HYPERLINK("https://docs.wto.org/imrd/directdoc.asp?DDFDocuments/t/G/TBTN26/TZA1648.docx", "https://docs.wto.org/imrd/directdoc.asp?DDFDocuments/t/G/TBTN26/TZA1648.docx")</f>
        <v>https://docs.wto.org/imrd/directdoc.asp?DDFDocuments/t/G/TBTN26/TZA1648.docx</v>
      </c>
      <c r="T125" t="str">
        <f>HYPERLINK("https://docs.wto.org/imrd/directdoc.asp?DDFDocuments/u/G/TBTN26/TZA1648.docx", "https://docs.wto.org/imrd/directdoc.asp?DDFDocuments/u/G/TBTN26/TZA1648.docx")</f>
        <v>https://docs.wto.org/imrd/directdoc.asp?DDFDocuments/u/G/TBTN26/TZA1648.docx</v>
      </c>
      <c r="U125" t="str">
        <f>HYPERLINK("https://docs.wto.org/imrd/directdoc.asp?DDFDocuments/v/G/TBTN26/TZA1648.docx", "https://docs.wto.org/imrd/directdoc.asp?DDFDocuments/v/G/TBTN26/TZA1648.docx")</f>
        <v>https://docs.wto.org/imrd/directdoc.asp?DDFDocuments/v/G/TBTN26/TZA1648.docx</v>
      </c>
      <c r="V125" t="s">
        <v>45</v>
      </c>
      <c r="W125" t="s">
        <v>46</v>
      </c>
      <c r="X125" t="s">
        <v>45</v>
      </c>
      <c r="Y125" t="s">
        <v>46</v>
      </c>
      <c r="Z125" t="s">
        <v>46</v>
      </c>
      <c r="AA125" t="s">
        <v>46</v>
      </c>
      <c r="AB125" t="s">
        <v>46</v>
      </c>
      <c r="AC125" s="2" t="s">
        <v>646</v>
      </c>
      <c r="AD125" t="s">
        <v>41</v>
      </c>
      <c r="AE125" t="s">
        <v>41</v>
      </c>
      <c r="AF125" t="s">
        <v>41</v>
      </c>
      <c r="AG125" t="s">
        <v>41</v>
      </c>
      <c r="AH125" t="s">
        <v>41</v>
      </c>
      <c r="AI125" s="2" t="s">
        <v>41</v>
      </c>
    </row>
    <row r="126" spans="1:35" ht="195" x14ac:dyDescent="0.25">
      <c r="A126" s="8" t="s">
        <v>641</v>
      </c>
      <c r="B126" s="6" t="s">
        <v>146</v>
      </c>
      <c r="C126" s="7">
        <v>46279</v>
      </c>
      <c r="D126" s="9" t="str">
        <f>HYPERLINK("https://www.epingalert.org/en/Search?viewData= G/TBT/N/TZA/1649"," G/TBT/N/TZA/1649")</f>
        <v xml:space="preserve"> G/TBT/N/TZA/1649</v>
      </c>
      <c r="E126" s="8" t="s">
        <v>647</v>
      </c>
      <c r="F126" s="8" t="s">
        <v>648</v>
      </c>
      <c r="H126" s="8" t="s">
        <v>642</v>
      </c>
      <c r="I126" s="8" t="s">
        <v>643</v>
      </c>
      <c r="J126" s="8" t="s">
        <v>152</v>
      </c>
      <c r="K126" s="8" t="s">
        <v>41</v>
      </c>
      <c r="L126" s="8" t="s">
        <v>41</v>
      </c>
      <c r="M126" s="6"/>
      <c r="N126" s="7">
        <v>46339</v>
      </c>
      <c r="O126" s="7" t="s">
        <v>76</v>
      </c>
      <c r="P126" s="7" t="s">
        <v>76</v>
      </c>
      <c r="Q126" s="6" t="s">
        <v>43</v>
      </c>
      <c r="R126" s="8" t="s">
        <v>649</v>
      </c>
      <c r="S126" t="str">
        <f>HYPERLINK("https://docs.wto.org/imrd/directdoc.asp?DDFDocuments/t/G/TBTN26/TZA1649.docx", "https://docs.wto.org/imrd/directdoc.asp?DDFDocuments/t/G/TBTN26/TZA1649.docx")</f>
        <v>https://docs.wto.org/imrd/directdoc.asp?DDFDocuments/t/G/TBTN26/TZA1649.docx</v>
      </c>
      <c r="T126" t="str">
        <f>HYPERLINK("https://docs.wto.org/imrd/directdoc.asp?DDFDocuments/u/G/TBTN26/TZA1649.docx", "https://docs.wto.org/imrd/directdoc.asp?DDFDocuments/u/G/TBTN26/TZA1649.docx")</f>
        <v>https://docs.wto.org/imrd/directdoc.asp?DDFDocuments/u/G/TBTN26/TZA1649.docx</v>
      </c>
      <c r="U126" t="str">
        <f>HYPERLINK("https://docs.wto.org/imrd/directdoc.asp?DDFDocuments/v/G/TBTN26/TZA1649.docx", "https://docs.wto.org/imrd/directdoc.asp?DDFDocuments/v/G/TBTN26/TZA1649.docx")</f>
        <v>https://docs.wto.org/imrd/directdoc.asp?DDFDocuments/v/G/TBTN26/TZA1649.docx</v>
      </c>
      <c r="V126" t="s">
        <v>45</v>
      </c>
      <c r="W126" t="s">
        <v>46</v>
      </c>
      <c r="X126" t="s">
        <v>45</v>
      </c>
      <c r="Y126" t="s">
        <v>46</v>
      </c>
      <c r="Z126" t="s">
        <v>46</v>
      </c>
      <c r="AA126" t="s">
        <v>46</v>
      </c>
      <c r="AB126" t="s">
        <v>46</v>
      </c>
      <c r="AC126" s="2" t="s">
        <v>650</v>
      </c>
      <c r="AD126" t="s">
        <v>41</v>
      </c>
      <c r="AE126" t="s">
        <v>41</v>
      </c>
      <c r="AF126" t="s">
        <v>41</v>
      </c>
      <c r="AG126" t="s">
        <v>41</v>
      </c>
      <c r="AH126" t="s">
        <v>41</v>
      </c>
      <c r="AI126" s="2" t="s">
        <v>41</v>
      </c>
    </row>
    <row r="127" spans="1:35" ht="210" x14ac:dyDescent="0.25">
      <c r="A127" s="8" t="s">
        <v>641</v>
      </c>
      <c r="B127" s="6" t="s">
        <v>146</v>
      </c>
      <c r="C127" s="7">
        <v>46279</v>
      </c>
      <c r="D127" s="9" t="str">
        <f>HYPERLINK("https://www.epingalert.org/en/Search?viewData= G/TBT/N/TZA/1650"," G/TBT/N/TZA/1650")</f>
        <v xml:space="preserve"> G/TBT/N/TZA/1650</v>
      </c>
      <c r="E127" s="8" t="s">
        <v>651</v>
      </c>
      <c r="F127" s="8" t="s">
        <v>652</v>
      </c>
      <c r="H127" s="8" t="s">
        <v>642</v>
      </c>
      <c r="I127" s="8" t="s">
        <v>643</v>
      </c>
      <c r="J127" s="8" t="s">
        <v>152</v>
      </c>
      <c r="K127" s="8" t="s">
        <v>41</v>
      </c>
      <c r="L127" s="8" t="s">
        <v>41</v>
      </c>
      <c r="M127" s="6"/>
      <c r="N127" s="7">
        <v>46339</v>
      </c>
      <c r="O127" s="7" t="s">
        <v>76</v>
      </c>
      <c r="P127" s="7" t="s">
        <v>76</v>
      </c>
      <c r="Q127" s="6" t="s">
        <v>43</v>
      </c>
      <c r="R127" s="8" t="s">
        <v>653</v>
      </c>
      <c r="S127" t="str">
        <f>HYPERLINK("https://docs.wto.org/imrd/directdoc.asp?DDFDocuments/t/G/TBTN26/TZA1650.docx", "https://docs.wto.org/imrd/directdoc.asp?DDFDocuments/t/G/TBTN26/TZA1650.docx")</f>
        <v>https://docs.wto.org/imrd/directdoc.asp?DDFDocuments/t/G/TBTN26/TZA1650.docx</v>
      </c>
      <c r="T127" t="str">
        <f>HYPERLINK("https://docs.wto.org/imrd/directdoc.asp?DDFDocuments/u/G/TBTN26/TZA1650.docx", "https://docs.wto.org/imrd/directdoc.asp?DDFDocuments/u/G/TBTN26/TZA1650.docx")</f>
        <v>https://docs.wto.org/imrd/directdoc.asp?DDFDocuments/u/G/TBTN26/TZA1650.docx</v>
      </c>
      <c r="U127" t="str">
        <f>HYPERLINK("https://docs.wto.org/imrd/directdoc.asp?DDFDocuments/v/G/TBTN26/TZA1650.docx", "https://docs.wto.org/imrd/directdoc.asp?DDFDocuments/v/G/TBTN26/TZA1650.docx")</f>
        <v>https://docs.wto.org/imrd/directdoc.asp?DDFDocuments/v/G/TBTN26/TZA1650.docx</v>
      </c>
      <c r="V127" t="s">
        <v>45</v>
      </c>
      <c r="W127" t="s">
        <v>46</v>
      </c>
      <c r="X127" t="s">
        <v>45</v>
      </c>
      <c r="Y127" t="s">
        <v>46</v>
      </c>
      <c r="Z127" t="s">
        <v>46</v>
      </c>
      <c r="AA127" t="s">
        <v>46</v>
      </c>
      <c r="AB127" t="s">
        <v>46</v>
      </c>
      <c r="AC127" s="2" t="s">
        <v>654</v>
      </c>
      <c r="AD127" t="s">
        <v>41</v>
      </c>
      <c r="AE127" t="s">
        <v>41</v>
      </c>
      <c r="AF127" t="s">
        <v>41</v>
      </c>
      <c r="AG127" t="s">
        <v>41</v>
      </c>
      <c r="AH127" t="s">
        <v>41</v>
      </c>
      <c r="AI127" s="2" t="s">
        <v>41</v>
      </c>
    </row>
    <row r="128" spans="1:35" ht="165" x14ac:dyDescent="0.25">
      <c r="A128" s="8" t="s">
        <v>657</v>
      </c>
      <c r="B128" s="6" t="s">
        <v>394</v>
      </c>
      <c r="C128" s="7">
        <v>46279</v>
      </c>
      <c r="D128" s="9" t="str">
        <f>HYPERLINK("https://www.epingalert.org/en/Search?viewData= G/TBT/N/UGA/2428"," G/TBT/N/UGA/2428")</f>
        <v xml:space="preserve"> G/TBT/N/UGA/2428</v>
      </c>
      <c r="E128" s="8" t="s">
        <v>655</v>
      </c>
      <c r="F128" s="8" t="s">
        <v>656</v>
      </c>
      <c r="H128" s="8" t="s">
        <v>658</v>
      </c>
      <c r="I128" s="8" t="s">
        <v>659</v>
      </c>
      <c r="J128" s="8" t="s">
        <v>660</v>
      </c>
      <c r="K128" s="8" t="s">
        <v>41</v>
      </c>
      <c r="L128" s="8" t="s">
        <v>41</v>
      </c>
      <c r="M128" s="6"/>
      <c r="N128" s="7">
        <v>46339</v>
      </c>
      <c r="O128" s="7" t="s">
        <v>76</v>
      </c>
      <c r="P128" s="7" t="s">
        <v>76</v>
      </c>
      <c r="Q128" s="6" t="s">
        <v>43</v>
      </c>
      <c r="R128" s="8" t="s">
        <v>661</v>
      </c>
      <c r="S128" t="str">
        <f>HYPERLINK("https://docs.wto.org/imrd/directdoc.asp?DDFDocuments/t/G/TBTN26/UGA2428.docx", "https://docs.wto.org/imrd/directdoc.asp?DDFDocuments/t/G/TBTN26/UGA2428.docx")</f>
        <v>https://docs.wto.org/imrd/directdoc.asp?DDFDocuments/t/G/TBTN26/UGA2428.docx</v>
      </c>
      <c r="T128" t="str">
        <f>HYPERLINK("https://docs.wto.org/imrd/directdoc.asp?DDFDocuments/u/G/TBTN26/UGA2428.docx", "https://docs.wto.org/imrd/directdoc.asp?DDFDocuments/u/G/TBTN26/UGA2428.docx")</f>
        <v>https://docs.wto.org/imrd/directdoc.asp?DDFDocuments/u/G/TBTN26/UGA2428.docx</v>
      </c>
      <c r="U128" t="str">
        <f>HYPERLINK("https://docs.wto.org/imrd/directdoc.asp?DDFDocuments/v/G/TBTN26/UGA2428.docx", "https://docs.wto.org/imrd/directdoc.asp?DDFDocuments/v/G/TBTN26/UGA2428.docx")</f>
        <v>https://docs.wto.org/imrd/directdoc.asp?DDFDocuments/v/G/TBTN26/UGA2428.docx</v>
      </c>
      <c r="V128" t="s">
        <v>45</v>
      </c>
      <c r="W128" t="s">
        <v>46</v>
      </c>
      <c r="X128" t="s">
        <v>45</v>
      </c>
      <c r="Y128" t="s">
        <v>46</v>
      </c>
      <c r="Z128" t="s">
        <v>46</v>
      </c>
      <c r="AA128" t="s">
        <v>46</v>
      </c>
      <c r="AB128" t="s">
        <v>46</v>
      </c>
      <c r="AC128" s="2" t="s">
        <v>662</v>
      </c>
      <c r="AD128" t="s">
        <v>41</v>
      </c>
      <c r="AE128" t="s">
        <v>41</v>
      </c>
      <c r="AF128" t="s">
        <v>41</v>
      </c>
      <c r="AG128" t="s">
        <v>41</v>
      </c>
      <c r="AH128" t="s">
        <v>41</v>
      </c>
      <c r="AI128" s="2" t="s">
        <v>41</v>
      </c>
    </row>
    <row r="129" spans="1:35" ht="390" x14ac:dyDescent="0.25">
      <c r="A129" s="8" t="s">
        <v>665</v>
      </c>
      <c r="B129" s="6" t="s">
        <v>126</v>
      </c>
      <c r="C129" s="7">
        <v>46279</v>
      </c>
      <c r="D129" s="9" t="str">
        <f>HYPERLINK("https://www.epingalert.org/en/Search?viewData= G/TBT/N/UKR/403"," G/TBT/N/UKR/403")</f>
        <v xml:space="preserve"> G/TBT/N/UKR/403</v>
      </c>
      <c r="E129" s="8" t="s">
        <v>663</v>
      </c>
      <c r="F129" s="8" t="s">
        <v>664</v>
      </c>
      <c r="H129" s="8" t="s">
        <v>41</v>
      </c>
      <c r="I129" s="8" t="s">
        <v>666</v>
      </c>
      <c r="J129" s="8" t="s">
        <v>292</v>
      </c>
      <c r="K129" s="8" t="s">
        <v>41</v>
      </c>
      <c r="L129" s="8" t="s">
        <v>41</v>
      </c>
      <c r="M129" s="6"/>
      <c r="N129" s="7">
        <v>46339</v>
      </c>
      <c r="O129" s="7" t="s">
        <v>667</v>
      </c>
      <c r="P129" s="7" t="s">
        <v>668</v>
      </c>
      <c r="Q129" s="6" t="s">
        <v>43</v>
      </c>
      <c r="R129" s="8" t="s">
        <v>669</v>
      </c>
      <c r="S129" t="str">
        <f>HYPERLINK("https://docs.wto.org/imrd/directdoc.asp?DDFDocuments/t/G/TBTN26/UKR403.docx", "https://docs.wto.org/imrd/directdoc.asp?DDFDocuments/t/G/TBTN26/UKR403.docx")</f>
        <v>https://docs.wto.org/imrd/directdoc.asp?DDFDocuments/t/G/TBTN26/UKR403.docx</v>
      </c>
      <c r="T129" t="str">
        <f>HYPERLINK("https://docs.wto.org/imrd/directdoc.asp?DDFDocuments/u/G/TBTN26/UKR403.docx", "https://docs.wto.org/imrd/directdoc.asp?DDFDocuments/u/G/TBTN26/UKR403.docx")</f>
        <v>https://docs.wto.org/imrd/directdoc.asp?DDFDocuments/u/G/TBTN26/UKR403.docx</v>
      </c>
      <c r="U129" t="str">
        <f>HYPERLINK("https://docs.wto.org/imrd/directdoc.asp?DDFDocuments/v/G/TBTN26/UKR403.docx", "https://docs.wto.org/imrd/directdoc.asp?DDFDocuments/v/G/TBTN26/UKR403.docx")</f>
        <v>https://docs.wto.org/imrd/directdoc.asp?DDFDocuments/v/G/TBTN26/UKR403.docx</v>
      </c>
      <c r="V129" t="s">
        <v>45</v>
      </c>
      <c r="W129" t="s">
        <v>46</v>
      </c>
      <c r="X129" t="s">
        <v>45</v>
      </c>
      <c r="Y129" t="s">
        <v>46</v>
      </c>
      <c r="Z129" t="s">
        <v>46</v>
      </c>
      <c r="AA129" t="s">
        <v>46</v>
      </c>
      <c r="AB129" t="s">
        <v>46</v>
      </c>
      <c r="AC129" s="2" t="s">
        <v>670</v>
      </c>
      <c r="AD129" t="s">
        <v>41</v>
      </c>
      <c r="AE129" t="s">
        <v>41</v>
      </c>
      <c r="AF129" t="s">
        <v>41</v>
      </c>
      <c r="AG129" t="s">
        <v>41</v>
      </c>
      <c r="AH129" t="s">
        <v>41</v>
      </c>
      <c r="AI129" s="2" t="s">
        <v>41</v>
      </c>
    </row>
    <row r="130" spans="1:35" ht="330" x14ac:dyDescent="0.25">
      <c r="A130" s="8" t="s">
        <v>290</v>
      </c>
      <c r="B130" s="6" t="s">
        <v>126</v>
      </c>
      <c r="C130" s="7">
        <v>46279</v>
      </c>
      <c r="D130" s="9" t="str">
        <f>HYPERLINK("https://www.epingalert.org/en/Search?viewData= G/TBT/N/UKR/404"," G/TBT/N/UKR/404")</f>
        <v xml:space="preserve"> G/TBT/N/UKR/404</v>
      </c>
      <c r="E130" s="8" t="s">
        <v>671</v>
      </c>
      <c r="F130" s="8" t="s">
        <v>672</v>
      </c>
      <c r="H130" s="8" t="s">
        <v>41</v>
      </c>
      <c r="I130" s="8" t="s">
        <v>291</v>
      </c>
      <c r="J130" s="8" t="s">
        <v>673</v>
      </c>
      <c r="K130" s="8" t="s">
        <v>41</v>
      </c>
      <c r="L130" s="8" t="s">
        <v>41</v>
      </c>
      <c r="M130" s="6"/>
      <c r="N130" s="7">
        <v>46309</v>
      </c>
      <c r="O130" s="7" t="s">
        <v>76</v>
      </c>
      <c r="P130" s="7">
        <v>46388</v>
      </c>
      <c r="Q130" s="6" t="s">
        <v>43</v>
      </c>
      <c r="R130" s="8" t="s">
        <v>674</v>
      </c>
      <c r="S130" t="str">
        <f>HYPERLINK("https://docs.wto.org/imrd/directdoc.asp?DDFDocuments/t/G/TBTN26/UKR404.docx", "https://docs.wto.org/imrd/directdoc.asp?DDFDocuments/t/G/TBTN26/UKR404.docx")</f>
        <v>https://docs.wto.org/imrd/directdoc.asp?DDFDocuments/t/G/TBTN26/UKR404.docx</v>
      </c>
      <c r="T130" t="str">
        <f>HYPERLINK("https://docs.wto.org/imrd/directdoc.asp?DDFDocuments/u/G/TBTN26/UKR404.docx", "https://docs.wto.org/imrd/directdoc.asp?DDFDocuments/u/G/TBTN26/UKR404.docx")</f>
        <v>https://docs.wto.org/imrd/directdoc.asp?DDFDocuments/u/G/TBTN26/UKR404.docx</v>
      </c>
      <c r="U130" t="str">
        <f>HYPERLINK("https://docs.wto.org/imrd/directdoc.asp?DDFDocuments/v/G/TBTN26/UKR404.docx", "https://docs.wto.org/imrd/directdoc.asp?DDFDocuments/v/G/TBTN26/UKR404.docx")</f>
        <v>https://docs.wto.org/imrd/directdoc.asp?DDFDocuments/v/G/TBTN26/UKR404.docx</v>
      </c>
      <c r="V130" t="s">
        <v>45</v>
      </c>
      <c r="W130" t="s">
        <v>46</v>
      </c>
      <c r="X130" t="s">
        <v>45</v>
      </c>
      <c r="Y130" t="s">
        <v>46</v>
      </c>
      <c r="Z130" t="s">
        <v>46</v>
      </c>
      <c r="AA130" t="s">
        <v>46</v>
      </c>
      <c r="AB130" t="s">
        <v>46</v>
      </c>
      <c r="AC130" s="2" t="s">
        <v>675</v>
      </c>
      <c r="AD130" t="s">
        <v>41</v>
      </c>
      <c r="AE130" t="s">
        <v>41</v>
      </c>
      <c r="AF130" t="s">
        <v>41</v>
      </c>
      <c r="AG130" t="s">
        <v>41</v>
      </c>
      <c r="AH130" t="s">
        <v>41</v>
      </c>
      <c r="AI130" s="2" t="s">
        <v>41</v>
      </c>
    </row>
    <row r="131" spans="1:35" ht="300" x14ac:dyDescent="0.25">
      <c r="A131" s="8" t="s">
        <v>678</v>
      </c>
      <c r="B131" s="6" t="s">
        <v>126</v>
      </c>
      <c r="C131" s="7">
        <v>46279</v>
      </c>
      <c r="D131" s="9" t="str">
        <f>HYPERLINK("https://www.epingalert.org/en/Search?viewData= G/TBT/N/UKR/405"," G/TBT/N/UKR/405")</f>
        <v xml:space="preserve"> G/TBT/N/UKR/405</v>
      </c>
      <c r="E131" s="8" t="s">
        <v>676</v>
      </c>
      <c r="F131" s="8" t="s">
        <v>677</v>
      </c>
      <c r="H131" s="8" t="s">
        <v>41</v>
      </c>
      <c r="I131" s="8" t="s">
        <v>679</v>
      </c>
      <c r="J131" s="8" t="s">
        <v>331</v>
      </c>
      <c r="K131" s="8" t="s">
        <v>41</v>
      </c>
      <c r="L131" s="8" t="s">
        <v>41</v>
      </c>
      <c r="M131" s="6"/>
      <c r="N131" s="7">
        <v>46339</v>
      </c>
      <c r="O131" s="7" t="s">
        <v>76</v>
      </c>
      <c r="P131" s="7" t="s">
        <v>680</v>
      </c>
      <c r="Q131" s="6" t="s">
        <v>43</v>
      </c>
      <c r="R131" s="8" t="s">
        <v>681</v>
      </c>
      <c r="S131" t="str">
        <f>HYPERLINK("https://docs.wto.org/imrd/directdoc.asp?DDFDocuments/t/G/TBTN26/UKR405.docx", "https://docs.wto.org/imrd/directdoc.asp?DDFDocuments/t/G/TBTN26/UKR405.docx")</f>
        <v>https://docs.wto.org/imrd/directdoc.asp?DDFDocuments/t/G/TBTN26/UKR405.docx</v>
      </c>
      <c r="T131" t="str">
        <f>HYPERLINK("https://docs.wto.org/imrd/directdoc.asp?DDFDocuments/u/G/TBTN26/UKR405.docx", "https://docs.wto.org/imrd/directdoc.asp?DDFDocuments/u/G/TBTN26/UKR405.docx")</f>
        <v>https://docs.wto.org/imrd/directdoc.asp?DDFDocuments/u/G/TBTN26/UKR405.docx</v>
      </c>
      <c r="U131" t="str">
        <f>HYPERLINK("https://docs.wto.org/imrd/directdoc.asp?DDFDocuments/v/G/TBTN26/UKR405.docx", "https://docs.wto.org/imrd/directdoc.asp?DDFDocuments/v/G/TBTN26/UKR405.docx")</f>
        <v>https://docs.wto.org/imrd/directdoc.asp?DDFDocuments/v/G/TBTN26/UKR405.docx</v>
      </c>
      <c r="V131" t="s">
        <v>45</v>
      </c>
      <c r="W131" t="s">
        <v>46</v>
      </c>
      <c r="X131" t="s">
        <v>45</v>
      </c>
      <c r="Y131" t="s">
        <v>46</v>
      </c>
      <c r="Z131" t="s">
        <v>46</v>
      </c>
      <c r="AA131" t="s">
        <v>46</v>
      </c>
      <c r="AB131" t="s">
        <v>46</v>
      </c>
      <c r="AC131" s="2" t="s">
        <v>682</v>
      </c>
      <c r="AD131" t="s">
        <v>41</v>
      </c>
      <c r="AE131" t="s">
        <v>41</v>
      </c>
      <c r="AF131" t="s">
        <v>41</v>
      </c>
      <c r="AG131" t="s">
        <v>41</v>
      </c>
      <c r="AH131" t="s">
        <v>41</v>
      </c>
      <c r="AI131" s="2" t="s">
        <v>41</v>
      </c>
    </row>
    <row r="132" spans="1:35" ht="120" x14ac:dyDescent="0.25">
      <c r="A132" s="8" t="s">
        <v>290</v>
      </c>
      <c r="B132" s="6" t="s">
        <v>126</v>
      </c>
      <c r="C132" s="7">
        <v>46279</v>
      </c>
      <c r="D132" s="9" t="str">
        <f>HYPERLINK("https://www.epingalert.org/en/Search?viewData= G/TBT/N/UKR/406"," G/TBT/N/UKR/406")</f>
        <v xml:space="preserve"> G/TBT/N/UKR/406</v>
      </c>
      <c r="E132" s="8" t="s">
        <v>683</v>
      </c>
      <c r="F132" s="8" t="s">
        <v>684</v>
      </c>
      <c r="H132" s="8" t="s">
        <v>41</v>
      </c>
      <c r="I132" s="8" t="s">
        <v>291</v>
      </c>
      <c r="J132" s="8" t="s">
        <v>685</v>
      </c>
      <c r="K132" s="8" t="s">
        <v>41</v>
      </c>
      <c r="L132" s="8" t="s">
        <v>41</v>
      </c>
      <c r="M132" s="6"/>
      <c r="N132" s="7">
        <v>46309</v>
      </c>
      <c r="O132" s="7" t="s">
        <v>76</v>
      </c>
      <c r="P132" s="7" t="s">
        <v>686</v>
      </c>
      <c r="Q132" s="6" t="s">
        <v>43</v>
      </c>
      <c r="R132" s="8" t="s">
        <v>687</v>
      </c>
      <c r="S132" t="str">
        <f>HYPERLINK("https://docs.wto.org/imrd/directdoc.asp?DDFDocuments/t/G/TBTN26/UKR406.docx", "https://docs.wto.org/imrd/directdoc.asp?DDFDocuments/t/G/TBTN26/UKR406.docx")</f>
        <v>https://docs.wto.org/imrd/directdoc.asp?DDFDocuments/t/G/TBTN26/UKR406.docx</v>
      </c>
      <c r="T132" t="str">
        <f>HYPERLINK("https://docs.wto.org/imrd/directdoc.asp?DDFDocuments/u/G/TBTN26/UKR406.docx", "https://docs.wto.org/imrd/directdoc.asp?DDFDocuments/u/G/TBTN26/UKR406.docx")</f>
        <v>https://docs.wto.org/imrd/directdoc.asp?DDFDocuments/u/G/TBTN26/UKR406.docx</v>
      </c>
      <c r="U132" t="str">
        <f>HYPERLINK("https://docs.wto.org/imrd/directdoc.asp?DDFDocuments/v/G/TBTN26/UKR406.docx", "https://docs.wto.org/imrd/directdoc.asp?DDFDocuments/v/G/TBTN26/UKR406.docx")</f>
        <v>https://docs.wto.org/imrd/directdoc.asp?DDFDocuments/v/G/TBTN26/UKR406.docx</v>
      </c>
      <c r="V132" t="s">
        <v>45</v>
      </c>
      <c r="W132" t="s">
        <v>46</v>
      </c>
      <c r="X132" t="s">
        <v>45</v>
      </c>
      <c r="Y132" t="s">
        <v>46</v>
      </c>
      <c r="Z132" t="s">
        <v>46</v>
      </c>
      <c r="AA132" t="s">
        <v>46</v>
      </c>
      <c r="AB132" t="s">
        <v>46</v>
      </c>
      <c r="AC132" s="2" t="s">
        <v>688</v>
      </c>
      <c r="AD132" t="s">
        <v>41</v>
      </c>
      <c r="AE132" t="s">
        <v>41</v>
      </c>
      <c r="AF132" t="s">
        <v>41</v>
      </c>
      <c r="AG132" t="s">
        <v>41</v>
      </c>
      <c r="AH132" t="s">
        <v>41</v>
      </c>
      <c r="AI132" s="2" t="s">
        <v>41</v>
      </c>
    </row>
    <row r="133" spans="1:35" ht="165" x14ac:dyDescent="0.25">
      <c r="A133" s="8" t="s">
        <v>691</v>
      </c>
      <c r="B133" s="6" t="s">
        <v>126</v>
      </c>
      <c r="C133" s="7">
        <v>46279</v>
      </c>
      <c r="D133" s="9" t="str">
        <f>HYPERLINK("https://www.epingalert.org/en/Search?viewData= G/TBT/N/UKR/407"," G/TBT/N/UKR/407")</f>
        <v xml:space="preserve"> G/TBT/N/UKR/407</v>
      </c>
      <c r="E133" s="8" t="s">
        <v>689</v>
      </c>
      <c r="F133" s="8" t="s">
        <v>690</v>
      </c>
      <c r="H133" s="8" t="s">
        <v>41</v>
      </c>
      <c r="I133" s="8" t="s">
        <v>183</v>
      </c>
      <c r="J133" s="8" t="s">
        <v>692</v>
      </c>
      <c r="K133" s="8" t="s">
        <v>41</v>
      </c>
      <c r="L133" s="8" t="s">
        <v>41</v>
      </c>
      <c r="M133" s="6"/>
      <c r="N133" s="7">
        <v>46309</v>
      </c>
      <c r="O133" s="7" t="s">
        <v>76</v>
      </c>
      <c r="P133" s="7" t="s">
        <v>693</v>
      </c>
      <c r="Q133" s="6" t="s">
        <v>43</v>
      </c>
      <c r="R133" s="8" t="s">
        <v>694</v>
      </c>
      <c r="S133" t="str">
        <f>HYPERLINK("https://docs.wto.org/imrd/directdoc.asp?DDFDocuments/t/G/TBTN26/UKR407.docx", "https://docs.wto.org/imrd/directdoc.asp?DDFDocuments/t/G/TBTN26/UKR407.docx")</f>
        <v>https://docs.wto.org/imrd/directdoc.asp?DDFDocuments/t/G/TBTN26/UKR407.docx</v>
      </c>
      <c r="T133" t="str">
        <f>HYPERLINK("https://docs.wto.org/imrd/directdoc.asp?DDFDocuments/u/G/TBTN26/UKR407.docx", "https://docs.wto.org/imrd/directdoc.asp?DDFDocuments/u/G/TBTN26/UKR407.docx")</f>
        <v>https://docs.wto.org/imrd/directdoc.asp?DDFDocuments/u/G/TBTN26/UKR407.docx</v>
      </c>
      <c r="U133" t="str">
        <f>HYPERLINK("https://docs.wto.org/imrd/directdoc.asp?DDFDocuments/v/G/TBTN26/UKR407.docx", "https://docs.wto.org/imrd/directdoc.asp?DDFDocuments/v/G/TBTN26/UKR407.docx")</f>
        <v>https://docs.wto.org/imrd/directdoc.asp?DDFDocuments/v/G/TBTN26/UKR407.docx</v>
      </c>
      <c r="V133" t="s">
        <v>45</v>
      </c>
      <c r="W133" t="s">
        <v>46</v>
      </c>
      <c r="X133" t="s">
        <v>45</v>
      </c>
      <c r="Y133" t="s">
        <v>46</v>
      </c>
      <c r="Z133" t="s">
        <v>46</v>
      </c>
      <c r="AA133" t="s">
        <v>46</v>
      </c>
      <c r="AB133" t="s">
        <v>46</v>
      </c>
      <c r="AC133" s="2" t="s">
        <v>695</v>
      </c>
      <c r="AD133" t="s">
        <v>41</v>
      </c>
      <c r="AE133" t="s">
        <v>41</v>
      </c>
      <c r="AF133" t="s">
        <v>41</v>
      </c>
      <c r="AG133" t="s">
        <v>41</v>
      </c>
      <c r="AH133" t="s">
        <v>41</v>
      </c>
      <c r="AI133" s="2" t="s">
        <v>41</v>
      </c>
    </row>
    <row r="134" spans="1:35" ht="270" x14ac:dyDescent="0.25">
      <c r="A134" s="8" t="s">
        <v>290</v>
      </c>
      <c r="B134" s="6" t="s">
        <v>126</v>
      </c>
      <c r="C134" s="7">
        <v>46279</v>
      </c>
      <c r="D134" s="9" t="str">
        <f>HYPERLINK("https://www.epingalert.org/en/Search?viewData= G/TBT/N/UKR/408"," G/TBT/N/UKR/408")</f>
        <v xml:space="preserve"> G/TBT/N/UKR/408</v>
      </c>
      <c r="E134" s="8" t="s">
        <v>696</v>
      </c>
      <c r="F134" s="8" t="s">
        <v>697</v>
      </c>
      <c r="H134" s="8" t="s">
        <v>41</v>
      </c>
      <c r="I134" s="8" t="s">
        <v>291</v>
      </c>
      <c r="J134" s="8" t="s">
        <v>698</v>
      </c>
      <c r="K134" s="8" t="s">
        <v>41</v>
      </c>
      <c r="L134" s="8" t="s">
        <v>41</v>
      </c>
      <c r="M134" s="6"/>
      <c r="N134" s="7">
        <v>46309</v>
      </c>
      <c r="O134" s="7">
        <v>46176</v>
      </c>
      <c r="P134" s="7">
        <v>46388</v>
      </c>
      <c r="Q134" s="6" t="s">
        <v>43</v>
      </c>
      <c r="R134" s="8" t="s">
        <v>699</v>
      </c>
      <c r="S134" t="str">
        <f>HYPERLINK("https://docs.wto.org/imrd/directdoc.asp?DDFDocuments/t/G/TBTN26/UKR408.docx", "https://docs.wto.org/imrd/directdoc.asp?DDFDocuments/t/G/TBTN26/UKR408.docx")</f>
        <v>https://docs.wto.org/imrd/directdoc.asp?DDFDocuments/t/G/TBTN26/UKR408.docx</v>
      </c>
      <c r="T134" t="str">
        <f>HYPERLINK("https://docs.wto.org/imrd/directdoc.asp?DDFDocuments/u/G/TBTN26/UKR408.docx", "https://docs.wto.org/imrd/directdoc.asp?DDFDocuments/u/G/TBTN26/UKR408.docx")</f>
        <v>https://docs.wto.org/imrd/directdoc.asp?DDFDocuments/u/G/TBTN26/UKR408.docx</v>
      </c>
      <c r="U134" t="str">
        <f>HYPERLINK("https://docs.wto.org/imrd/directdoc.asp?DDFDocuments/v/G/TBTN26/UKR408.docx", "https://docs.wto.org/imrd/directdoc.asp?DDFDocuments/v/G/TBTN26/UKR408.docx")</f>
        <v>https://docs.wto.org/imrd/directdoc.asp?DDFDocuments/v/G/TBTN26/UKR408.docx</v>
      </c>
      <c r="V134" t="s">
        <v>45</v>
      </c>
      <c r="W134" t="s">
        <v>46</v>
      </c>
      <c r="X134" t="s">
        <v>45</v>
      </c>
      <c r="Y134" t="s">
        <v>46</v>
      </c>
      <c r="Z134" t="s">
        <v>46</v>
      </c>
      <c r="AA134" t="s">
        <v>46</v>
      </c>
      <c r="AB134" t="s">
        <v>46</v>
      </c>
      <c r="AC134" s="2" t="s">
        <v>700</v>
      </c>
      <c r="AD134" t="s">
        <v>41</v>
      </c>
      <c r="AE134" t="s">
        <v>41</v>
      </c>
      <c r="AF134" t="s">
        <v>41</v>
      </c>
      <c r="AG134" t="s">
        <v>41</v>
      </c>
      <c r="AH134" t="s">
        <v>41</v>
      </c>
      <c r="AI134" s="2" t="s">
        <v>41</v>
      </c>
    </row>
    <row r="135" spans="1:35" ht="30" x14ac:dyDescent="0.25">
      <c r="A135" s="8" t="s">
        <v>703</v>
      </c>
      <c r="B135" s="6" t="s">
        <v>526</v>
      </c>
      <c r="C135" s="7">
        <v>46274</v>
      </c>
      <c r="D135" s="9" t="str">
        <f t="shared" ref="D135:D141" si="8">HYPERLINK("https://www.epingalert.org/en/Search?viewData= G/TBT/N/ARE/714, G/TBT/N/BHR/785, G/TBT/N/KWT/770, G/TBT/N/OMN/608, G/TBT/N/QAT/759, G/TBT/N/SAU/1444, G/TBT/N/YEM/356"," G/TBT/N/ARE/714, G/TBT/N/BHR/785, G/TBT/N/KWT/770, G/TBT/N/OMN/608, G/TBT/N/QAT/759, G/TBT/N/SAU/1444, G/TBT/N/YEM/356")</f>
        <v xml:space="preserve"> G/TBT/N/ARE/714, G/TBT/N/BHR/785, G/TBT/N/KWT/770, G/TBT/N/OMN/608, G/TBT/N/QAT/759, G/TBT/N/SAU/1444, G/TBT/N/YEM/356</v>
      </c>
      <c r="E135" s="8" t="s">
        <v>701</v>
      </c>
      <c r="F135" s="8" t="s">
        <v>702</v>
      </c>
      <c r="H135" s="8" t="s">
        <v>41</v>
      </c>
      <c r="I135" s="8" t="s">
        <v>84</v>
      </c>
      <c r="J135" s="8" t="s">
        <v>704</v>
      </c>
      <c r="K135" s="8" t="s">
        <v>41</v>
      </c>
      <c r="L135" s="8" t="s">
        <v>185</v>
      </c>
      <c r="M135" s="6"/>
      <c r="N135" s="7">
        <v>46334</v>
      </c>
      <c r="O135" s="7" t="s">
        <v>76</v>
      </c>
      <c r="P135" s="7" t="s">
        <v>76</v>
      </c>
      <c r="Q135" s="6" t="s">
        <v>43</v>
      </c>
      <c r="R135" s="8" t="s">
        <v>705</v>
      </c>
      <c r="S135" t="str">
        <f t="shared" ref="S135:S141" si="9">HYPERLINK("https://docs.wto.org/imrd/directdoc.asp?DDFDocuments/t/G/TBTN26/ARE714.docx", "https://docs.wto.org/imrd/directdoc.asp?DDFDocuments/t/G/TBTN26/ARE714.docx")</f>
        <v>https://docs.wto.org/imrd/directdoc.asp?DDFDocuments/t/G/TBTN26/ARE714.docx</v>
      </c>
      <c r="T135" t="str">
        <f t="shared" ref="T135:T141" si="10">HYPERLINK("https://docs.wto.org/imrd/directdoc.asp?DDFDocuments/u/G/TBTN26/ARE714.docx", "https://docs.wto.org/imrd/directdoc.asp?DDFDocuments/u/G/TBTN26/ARE714.docx")</f>
        <v>https://docs.wto.org/imrd/directdoc.asp?DDFDocuments/u/G/TBTN26/ARE714.docx</v>
      </c>
      <c r="U135" t="str">
        <f t="shared" ref="U135:U141" si="11">HYPERLINK("https://docs.wto.org/imrd/directdoc.asp?DDFDocuments/v/G/TBTN26/ARE714.docx", "https://docs.wto.org/imrd/directdoc.asp?DDFDocuments/v/G/TBTN26/ARE714.docx")</f>
        <v>https://docs.wto.org/imrd/directdoc.asp?DDFDocuments/v/G/TBTN26/ARE714.docx</v>
      </c>
      <c r="V135" t="s">
        <v>45</v>
      </c>
      <c r="W135" t="s">
        <v>46</v>
      </c>
      <c r="X135" t="s">
        <v>46</v>
      </c>
      <c r="Y135" t="s">
        <v>46</v>
      </c>
      <c r="Z135" t="s">
        <v>46</v>
      </c>
      <c r="AA135" t="s">
        <v>46</v>
      </c>
      <c r="AB135" t="s">
        <v>46</v>
      </c>
      <c r="AC135" s="2" t="s">
        <v>41</v>
      </c>
      <c r="AD135" t="s">
        <v>41</v>
      </c>
      <c r="AE135" t="s">
        <v>41</v>
      </c>
      <c r="AF135" t="s">
        <v>41</v>
      </c>
      <c r="AG135" t="s">
        <v>41</v>
      </c>
      <c r="AH135" t="s">
        <v>41</v>
      </c>
      <c r="AI135" s="2" t="s">
        <v>41</v>
      </c>
    </row>
    <row r="136" spans="1:35" ht="30" x14ac:dyDescent="0.25">
      <c r="A136" s="8" t="s">
        <v>703</v>
      </c>
      <c r="B136" s="6" t="s">
        <v>534</v>
      </c>
      <c r="C136" s="7">
        <v>46274</v>
      </c>
      <c r="D136" s="9" t="str">
        <f t="shared" si="8"/>
        <v xml:space="preserve"> G/TBT/N/ARE/714, G/TBT/N/BHR/785, G/TBT/N/KWT/770, G/TBT/N/OMN/608, G/TBT/N/QAT/759, G/TBT/N/SAU/1444, G/TBT/N/YEM/356</v>
      </c>
      <c r="E136" s="8" t="s">
        <v>701</v>
      </c>
      <c r="F136" s="8" t="s">
        <v>702</v>
      </c>
      <c r="H136" s="8" t="s">
        <v>41</v>
      </c>
      <c r="I136" s="8" t="s">
        <v>84</v>
      </c>
      <c r="J136" s="8" t="s">
        <v>704</v>
      </c>
      <c r="K136" s="8" t="s">
        <v>41</v>
      </c>
      <c r="L136" s="8" t="s">
        <v>185</v>
      </c>
      <c r="M136" s="6"/>
      <c r="N136" s="7">
        <v>46334</v>
      </c>
      <c r="O136" s="7" t="s">
        <v>76</v>
      </c>
      <c r="P136" s="7" t="s">
        <v>76</v>
      </c>
      <c r="Q136" s="6" t="s">
        <v>43</v>
      </c>
      <c r="R136" s="8" t="s">
        <v>705</v>
      </c>
      <c r="S136" t="str">
        <f t="shared" si="9"/>
        <v>https://docs.wto.org/imrd/directdoc.asp?DDFDocuments/t/G/TBTN26/ARE714.docx</v>
      </c>
      <c r="T136" t="str">
        <f t="shared" si="10"/>
        <v>https://docs.wto.org/imrd/directdoc.asp?DDFDocuments/u/G/TBTN26/ARE714.docx</v>
      </c>
      <c r="U136" t="str">
        <f t="shared" si="11"/>
        <v>https://docs.wto.org/imrd/directdoc.asp?DDFDocuments/v/G/TBTN26/ARE714.docx</v>
      </c>
      <c r="V136" t="s">
        <v>45</v>
      </c>
      <c r="W136" t="s">
        <v>46</v>
      </c>
      <c r="X136" t="s">
        <v>46</v>
      </c>
      <c r="Y136" t="s">
        <v>46</v>
      </c>
      <c r="Z136" t="s">
        <v>46</v>
      </c>
      <c r="AA136" t="s">
        <v>46</v>
      </c>
      <c r="AB136" t="s">
        <v>46</v>
      </c>
      <c r="AC136" s="2" t="s">
        <v>41</v>
      </c>
      <c r="AD136" t="s">
        <v>41</v>
      </c>
      <c r="AE136" t="s">
        <v>41</v>
      </c>
      <c r="AF136" t="s">
        <v>41</v>
      </c>
      <c r="AG136" t="s">
        <v>41</v>
      </c>
      <c r="AH136" t="s">
        <v>41</v>
      </c>
      <c r="AI136" s="2" t="s">
        <v>41</v>
      </c>
    </row>
    <row r="137" spans="1:35" ht="30" x14ac:dyDescent="0.25">
      <c r="A137" s="8" t="s">
        <v>703</v>
      </c>
      <c r="B137" s="6" t="s">
        <v>535</v>
      </c>
      <c r="C137" s="7">
        <v>46274</v>
      </c>
      <c r="D137" s="9" t="str">
        <f t="shared" si="8"/>
        <v xml:space="preserve"> G/TBT/N/ARE/714, G/TBT/N/BHR/785, G/TBT/N/KWT/770, G/TBT/N/OMN/608, G/TBT/N/QAT/759, G/TBT/N/SAU/1444, G/TBT/N/YEM/356</v>
      </c>
      <c r="E137" s="8" t="s">
        <v>701</v>
      </c>
      <c r="F137" s="8" t="s">
        <v>702</v>
      </c>
      <c r="H137" s="8" t="s">
        <v>41</v>
      </c>
      <c r="I137" s="8" t="s">
        <v>84</v>
      </c>
      <c r="J137" s="8" t="s">
        <v>704</v>
      </c>
      <c r="K137" s="8" t="s">
        <v>41</v>
      </c>
      <c r="L137" s="8" t="s">
        <v>185</v>
      </c>
      <c r="M137" s="6"/>
      <c r="N137" s="7">
        <v>46334</v>
      </c>
      <c r="O137" s="7" t="s">
        <v>76</v>
      </c>
      <c r="P137" s="7" t="s">
        <v>76</v>
      </c>
      <c r="Q137" s="6" t="s">
        <v>43</v>
      </c>
      <c r="R137" s="8" t="s">
        <v>705</v>
      </c>
      <c r="S137" t="str">
        <f t="shared" si="9"/>
        <v>https://docs.wto.org/imrd/directdoc.asp?DDFDocuments/t/G/TBTN26/ARE714.docx</v>
      </c>
      <c r="T137" t="str">
        <f t="shared" si="10"/>
        <v>https://docs.wto.org/imrd/directdoc.asp?DDFDocuments/u/G/TBTN26/ARE714.docx</v>
      </c>
      <c r="U137" t="str">
        <f t="shared" si="11"/>
        <v>https://docs.wto.org/imrd/directdoc.asp?DDFDocuments/v/G/TBTN26/ARE714.docx</v>
      </c>
      <c r="V137" t="s">
        <v>45</v>
      </c>
      <c r="W137" t="s">
        <v>46</v>
      </c>
      <c r="X137" t="s">
        <v>46</v>
      </c>
      <c r="Y137" t="s">
        <v>46</v>
      </c>
      <c r="Z137" t="s">
        <v>46</v>
      </c>
      <c r="AA137" t="s">
        <v>46</v>
      </c>
      <c r="AB137" t="s">
        <v>46</v>
      </c>
      <c r="AC137" s="2" t="s">
        <v>41</v>
      </c>
      <c r="AD137" t="s">
        <v>41</v>
      </c>
      <c r="AE137" t="s">
        <v>41</v>
      </c>
      <c r="AF137" t="s">
        <v>41</v>
      </c>
      <c r="AG137" t="s">
        <v>41</v>
      </c>
      <c r="AH137" t="s">
        <v>41</v>
      </c>
      <c r="AI137" s="2" t="s">
        <v>41</v>
      </c>
    </row>
    <row r="138" spans="1:35" ht="30" x14ac:dyDescent="0.25">
      <c r="A138" s="8" t="s">
        <v>703</v>
      </c>
      <c r="B138" s="6" t="s">
        <v>536</v>
      </c>
      <c r="C138" s="7">
        <v>46274</v>
      </c>
      <c r="D138" s="9" t="str">
        <f t="shared" si="8"/>
        <v xml:space="preserve"> G/TBT/N/ARE/714, G/TBT/N/BHR/785, G/TBT/N/KWT/770, G/TBT/N/OMN/608, G/TBT/N/QAT/759, G/TBT/N/SAU/1444, G/TBT/N/YEM/356</v>
      </c>
      <c r="E138" s="8" t="s">
        <v>701</v>
      </c>
      <c r="F138" s="8" t="s">
        <v>702</v>
      </c>
      <c r="H138" s="8" t="s">
        <v>41</v>
      </c>
      <c r="I138" s="8" t="s">
        <v>84</v>
      </c>
      <c r="J138" s="8" t="s">
        <v>704</v>
      </c>
      <c r="K138" s="8" t="s">
        <v>41</v>
      </c>
      <c r="L138" s="8" t="s">
        <v>185</v>
      </c>
      <c r="M138" s="6"/>
      <c r="N138" s="7">
        <v>46334</v>
      </c>
      <c r="O138" s="7" t="s">
        <v>76</v>
      </c>
      <c r="P138" s="7" t="s">
        <v>76</v>
      </c>
      <c r="Q138" s="6" t="s">
        <v>43</v>
      </c>
      <c r="R138" s="8" t="s">
        <v>705</v>
      </c>
      <c r="S138" t="str">
        <f t="shared" si="9"/>
        <v>https://docs.wto.org/imrd/directdoc.asp?DDFDocuments/t/G/TBTN26/ARE714.docx</v>
      </c>
      <c r="T138" t="str">
        <f t="shared" si="10"/>
        <v>https://docs.wto.org/imrd/directdoc.asp?DDFDocuments/u/G/TBTN26/ARE714.docx</v>
      </c>
      <c r="U138" t="str">
        <f t="shared" si="11"/>
        <v>https://docs.wto.org/imrd/directdoc.asp?DDFDocuments/v/G/TBTN26/ARE714.docx</v>
      </c>
      <c r="V138" t="s">
        <v>45</v>
      </c>
      <c r="W138" t="s">
        <v>46</v>
      </c>
      <c r="X138" t="s">
        <v>46</v>
      </c>
      <c r="Y138" t="s">
        <v>46</v>
      </c>
      <c r="Z138" t="s">
        <v>46</v>
      </c>
      <c r="AA138" t="s">
        <v>46</v>
      </c>
      <c r="AB138" t="s">
        <v>46</v>
      </c>
      <c r="AC138" s="2" t="s">
        <v>41</v>
      </c>
      <c r="AD138" t="s">
        <v>41</v>
      </c>
      <c r="AE138" t="s">
        <v>41</v>
      </c>
      <c r="AF138" t="s">
        <v>41</v>
      </c>
      <c r="AG138" t="s">
        <v>41</v>
      </c>
      <c r="AH138" t="s">
        <v>41</v>
      </c>
      <c r="AI138" s="2" t="s">
        <v>41</v>
      </c>
    </row>
    <row r="139" spans="1:35" ht="30" x14ac:dyDescent="0.25">
      <c r="A139" s="8" t="s">
        <v>703</v>
      </c>
      <c r="B139" s="6" t="s">
        <v>537</v>
      </c>
      <c r="C139" s="7">
        <v>46274</v>
      </c>
      <c r="D139" s="9" t="str">
        <f t="shared" si="8"/>
        <v xml:space="preserve"> G/TBT/N/ARE/714, G/TBT/N/BHR/785, G/TBT/N/KWT/770, G/TBT/N/OMN/608, G/TBT/N/QAT/759, G/TBT/N/SAU/1444, G/TBT/N/YEM/356</v>
      </c>
      <c r="E139" s="8" t="s">
        <v>701</v>
      </c>
      <c r="F139" s="8" t="s">
        <v>702</v>
      </c>
      <c r="H139" s="8" t="s">
        <v>41</v>
      </c>
      <c r="I139" s="8" t="s">
        <v>84</v>
      </c>
      <c r="J139" s="8" t="s">
        <v>704</v>
      </c>
      <c r="K139" s="8" t="s">
        <v>41</v>
      </c>
      <c r="L139" s="8" t="s">
        <v>185</v>
      </c>
      <c r="M139" s="6"/>
      <c r="N139" s="7">
        <v>46334</v>
      </c>
      <c r="O139" s="7" t="s">
        <v>76</v>
      </c>
      <c r="P139" s="7" t="s">
        <v>76</v>
      </c>
      <c r="Q139" s="6" t="s">
        <v>43</v>
      </c>
      <c r="R139" s="8" t="s">
        <v>705</v>
      </c>
      <c r="S139" t="str">
        <f t="shared" si="9"/>
        <v>https://docs.wto.org/imrd/directdoc.asp?DDFDocuments/t/G/TBTN26/ARE714.docx</v>
      </c>
      <c r="T139" t="str">
        <f t="shared" si="10"/>
        <v>https://docs.wto.org/imrd/directdoc.asp?DDFDocuments/u/G/TBTN26/ARE714.docx</v>
      </c>
      <c r="U139" t="str">
        <f t="shared" si="11"/>
        <v>https://docs.wto.org/imrd/directdoc.asp?DDFDocuments/v/G/TBTN26/ARE714.docx</v>
      </c>
      <c r="V139" t="s">
        <v>45</v>
      </c>
      <c r="W139" t="s">
        <v>46</v>
      </c>
      <c r="X139" t="s">
        <v>46</v>
      </c>
      <c r="Y139" t="s">
        <v>46</v>
      </c>
      <c r="Z139" t="s">
        <v>46</v>
      </c>
      <c r="AA139" t="s">
        <v>46</v>
      </c>
      <c r="AB139" t="s">
        <v>46</v>
      </c>
      <c r="AC139" s="2" t="s">
        <v>41</v>
      </c>
      <c r="AD139" t="s">
        <v>41</v>
      </c>
      <c r="AE139" t="s">
        <v>41</v>
      </c>
      <c r="AF139" t="s">
        <v>41</v>
      </c>
      <c r="AG139" t="s">
        <v>41</v>
      </c>
      <c r="AH139" t="s">
        <v>41</v>
      </c>
      <c r="AI139" s="2" t="s">
        <v>41</v>
      </c>
    </row>
    <row r="140" spans="1:35" ht="30" x14ac:dyDescent="0.25">
      <c r="A140" s="8" t="s">
        <v>703</v>
      </c>
      <c r="B140" s="6" t="s">
        <v>538</v>
      </c>
      <c r="C140" s="7">
        <v>46274</v>
      </c>
      <c r="D140" s="9" t="str">
        <f t="shared" si="8"/>
        <v xml:space="preserve"> G/TBT/N/ARE/714, G/TBT/N/BHR/785, G/TBT/N/KWT/770, G/TBT/N/OMN/608, G/TBT/N/QAT/759, G/TBT/N/SAU/1444, G/TBT/N/YEM/356</v>
      </c>
      <c r="E140" s="8" t="s">
        <v>701</v>
      </c>
      <c r="F140" s="8" t="s">
        <v>702</v>
      </c>
      <c r="H140" s="8" t="s">
        <v>41</v>
      </c>
      <c r="I140" s="8" t="s">
        <v>84</v>
      </c>
      <c r="J140" s="8" t="s">
        <v>704</v>
      </c>
      <c r="K140" s="8" t="s">
        <v>41</v>
      </c>
      <c r="L140" s="8" t="s">
        <v>185</v>
      </c>
      <c r="M140" s="6"/>
      <c r="N140" s="7">
        <v>46334</v>
      </c>
      <c r="O140" s="7" t="s">
        <v>76</v>
      </c>
      <c r="P140" s="7" t="s">
        <v>76</v>
      </c>
      <c r="Q140" s="6" t="s">
        <v>43</v>
      </c>
      <c r="R140" s="8" t="s">
        <v>705</v>
      </c>
      <c r="S140" t="str">
        <f t="shared" si="9"/>
        <v>https://docs.wto.org/imrd/directdoc.asp?DDFDocuments/t/G/TBTN26/ARE714.docx</v>
      </c>
      <c r="T140" t="str">
        <f t="shared" si="10"/>
        <v>https://docs.wto.org/imrd/directdoc.asp?DDFDocuments/u/G/TBTN26/ARE714.docx</v>
      </c>
      <c r="U140" t="str">
        <f t="shared" si="11"/>
        <v>https://docs.wto.org/imrd/directdoc.asp?DDFDocuments/v/G/TBTN26/ARE714.docx</v>
      </c>
      <c r="V140" t="s">
        <v>45</v>
      </c>
      <c r="W140" t="s">
        <v>46</v>
      </c>
      <c r="X140" t="s">
        <v>46</v>
      </c>
      <c r="Y140" t="s">
        <v>46</v>
      </c>
      <c r="Z140" t="s">
        <v>46</v>
      </c>
      <c r="AA140" t="s">
        <v>46</v>
      </c>
      <c r="AB140" t="s">
        <v>46</v>
      </c>
      <c r="AC140" s="2" t="s">
        <v>41</v>
      </c>
      <c r="AD140" t="s">
        <v>41</v>
      </c>
      <c r="AE140" t="s">
        <v>41</v>
      </c>
      <c r="AF140" t="s">
        <v>41</v>
      </c>
      <c r="AG140" t="s">
        <v>41</v>
      </c>
      <c r="AH140" t="s">
        <v>41</v>
      </c>
      <c r="AI140" s="2" t="s">
        <v>41</v>
      </c>
    </row>
    <row r="141" spans="1:35" ht="30" x14ac:dyDescent="0.25">
      <c r="A141" s="8" t="s">
        <v>703</v>
      </c>
      <c r="B141" s="6" t="s">
        <v>539</v>
      </c>
      <c r="C141" s="7">
        <v>46274</v>
      </c>
      <c r="D141" s="9" t="str">
        <f t="shared" si="8"/>
        <v xml:space="preserve"> G/TBT/N/ARE/714, G/TBT/N/BHR/785, G/TBT/N/KWT/770, G/TBT/N/OMN/608, G/TBT/N/QAT/759, G/TBT/N/SAU/1444, G/TBT/N/YEM/356</v>
      </c>
      <c r="E141" s="8" t="s">
        <v>701</v>
      </c>
      <c r="F141" s="8" t="s">
        <v>702</v>
      </c>
      <c r="H141" s="8" t="s">
        <v>41</v>
      </c>
      <c r="I141" s="8" t="s">
        <v>84</v>
      </c>
      <c r="J141" s="8" t="s">
        <v>704</v>
      </c>
      <c r="K141" s="8" t="s">
        <v>41</v>
      </c>
      <c r="L141" s="8" t="s">
        <v>185</v>
      </c>
      <c r="M141" s="6"/>
      <c r="N141" s="7">
        <v>46334</v>
      </c>
      <c r="O141" s="7" t="s">
        <v>76</v>
      </c>
      <c r="P141" s="7" t="s">
        <v>76</v>
      </c>
      <c r="Q141" s="6" t="s">
        <v>43</v>
      </c>
      <c r="R141" s="8" t="s">
        <v>705</v>
      </c>
      <c r="S141" t="str">
        <f t="shared" si="9"/>
        <v>https://docs.wto.org/imrd/directdoc.asp?DDFDocuments/t/G/TBTN26/ARE714.docx</v>
      </c>
      <c r="T141" t="str">
        <f t="shared" si="10"/>
        <v>https://docs.wto.org/imrd/directdoc.asp?DDFDocuments/u/G/TBTN26/ARE714.docx</v>
      </c>
      <c r="U141" t="str">
        <f t="shared" si="11"/>
        <v>https://docs.wto.org/imrd/directdoc.asp?DDFDocuments/v/G/TBTN26/ARE714.docx</v>
      </c>
      <c r="V141" t="s">
        <v>45</v>
      </c>
      <c r="W141" t="s">
        <v>46</v>
      </c>
      <c r="X141" t="s">
        <v>46</v>
      </c>
      <c r="Y141" t="s">
        <v>46</v>
      </c>
      <c r="Z141" t="s">
        <v>46</v>
      </c>
      <c r="AA141" t="s">
        <v>46</v>
      </c>
      <c r="AB141" t="s">
        <v>46</v>
      </c>
      <c r="AC141" s="2" t="s">
        <v>41</v>
      </c>
      <c r="AD141" t="s">
        <v>41</v>
      </c>
      <c r="AE141" t="s">
        <v>41</v>
      </c>
      <c r="AF141" t="s">
        <v>41</v>
      </c>
      <c r="AG141" t="s">
        <v>41</v>
      </c>
      <c r="AH141" t="s">
        <v>41</v>
      </c>
      <c r="AI141" s="2" t="s">
        <v>41</v>
      </c>
    </row>
    <row r="142" spans="1:35" ht="75" x14ac:dyDescent="0.25">
      <c r="A142" s="8" t="s">
        <v>709</v>
      </c>
      <c r="B142" s="6" t="s">
        <v>706</v>
      </c>
      <c r="C142" s="7">
        <v>46274</v>
      </c>
      <c r="D142" s="9" t="str">
        <f>HYPERLINK("https://www.epingalert.org/en/Search?viewData= G/TBT/N/DNK/149"," G/TBT/N/DNK/149")</f>
        <v xml:space="preserve"> G/TBT/N/DNK/149</v>
      </c>
      <c r="E142" s="8" t="s">
        <v>707</v>
      </c>
      <c r="F142" s="8" t="s">
        <v>708</v>
      </c>
      <c r="H142" s="8" t="s">
        <v>710</v>
      </c>
      <c r="I142" s="8" t="s">
        <v>711</v>
      </c>
      <c r="J142" s="8" t="s">
        <v>712</v>
      </c>
      <c r="K142" s="8" t="s">
        <v>713</v>
      </c>
      <c r="L142" s="8" t="s">
        <v>41</v>
      </c>
      <c r="M142" s="6"/>
      <c r="N142" s="7">
        <v>46346</v>
      </c>
      <c r="O142" s="7">
        <v>46357</v>
      </c>
      <c r="P142" s="7">
        <v>46388</v>
      </c>
      <c r="Q142" s="6" t="s">
        <v>43</v>
      </c>
      <c r="R142" s="8" t="s">
        <v>714</v>
      </c>
      <c r="S142" t="str">
        <f>HYPERLINK("https://docs.wto.org/imrd/directdoc.asp?DDFDocuments/t/G/TBTN26/DNK149.docx", "https://docs.wto.org/imrd/directdoc.asp?DDFDocuments/t/G/TBTN26/DNK149.docx")</f>
        <v>https://docs.wto.org/imrd/directdoc.asp?DDFDocuments/t/G/TBTN26/DNK149.docx</v>
      </c>
      <c r="T142" t="str">
        <f>HYPERLINK("https://docs.wto.org/imrd/directdoc.asp?DDFDocuments/u/G/TBTN26/DNK149.docx", "https://docs.wto.org/imrd/directdoc.asp?DDFDocuments/u/G/TBTN26/DNK149.docx")</f>
        <v>https://docs.wto.org/imrd/directdoc.asp?DDFDocuments/u/G/TBTN26/DNK149.docx</v>
      </c>
      <c r="U142" t="str">
        <f>HYPERLINK("https://docs.wto.org/imrd/directdoc.asp?DDFDocuments/v/G/TBTN26/DNK149.docx", "https://docs.wto.org/imrd/directdoc.asp?DDFDocuments/v/G/TBTN26/DNK149.docx")</f>
        <v>https://docs.wto.org/imrd/directdoc.asp?DDFDocuments/v/G/TBTN26/DNK149.docx</v>
      </c>
      <c r="V142" t="s">
        <v>45</v>
      </c>
      <c r="W142" t="s">
        <v>46</v>
      </c>
      <c r="X142" t="s">
        <v>46</v>
      </c>
      <c r="Y142" t="s">
        <v>46</v>
      </c>
      <c r="Z142" t="s">
        <v>46</v>
      </c>
      <c r="AA142" t="s">
        <v>46</v>
      </c>
      <c r="AB142" t="s">
        <v>46</v>
      </c>
      <c r="AC142" s="2" t="s">
        <v>715</v>
      </c>
      <c r="AD142" t="s">
        <v>41</v>
      </c>
      <c r="AE142" t="s">
        <v>41</v>
      </c>
      <c r="AF142" t="s">
        <v>41</v>
      </c>
      <c r="AG142" t="s">
        <v>41</v>
      </c>
      <c r="AH142" t="s">
        <v>41</v>
      </c>
      <c r="AI142" s="2" t="s">
        <v>41</v>
      </c>
    </row>
    <row r="143" spans="1:35" ht="120" x14ac:dyDescent="0.25">
      <c r="A143" s="8" t="s">
        <v>718</v>
      </c>
      <c r="B143" s="6" t="s">
        <v>80</v>
      </c>
      <c r="C143" s="7">
        <v>46274</v>
      </c>
      <c r="D143" s="9" t="str">
        <f>HYPERLINK("https://www.epingalert.org/en/Search?viewData= G/TBT/N/JPN/915"," G/TBT/N/JPN/915")</f>
        <v xml:space="preserve"> G/TBT/N/JPN/915</v>
      </c>
      <c r="E143" s="8" t="s">
        <v>716</v>
      </c>
      <c r="F143" s="8" t="s">
        <v>717</v>
      </c>
      <c r="H143" s="8" t="s">
        <v>719</v>
      </c>
      <c r="I143" s="8" t="s">
        <v>291</v>
      </c>
      <c r="J143" s="8" t="s">
        <v>720</v>
      </c>
      <c r="K143" s="8" t="s">
        <v>721</v>
      </c>
      <c r="L143" s="8" t="s">
        <v>255</v>
      </c>
      <c r="M143" s="6"/>
      <c r="N143" s="7">
        <v>46304</v>
      </c>
      <c r="O143" s="7" t="s">
        <v>195</v>
      </c>
      <c r="P143" s="7" t="s">
        <v>195</v>
      </c>
      <c r="Q143" s="6" t="s">
        <v>43</v>
      </c>
      <c r="R143" s="8" t="s">
        <v>722</v>
      </c>
      <c r="S143" t="str">
        <f>HYPERLINK("https://docs.wto.org/imrd/directdoc.asp?DDFDocuments/t/G/TBTN26/JPN915.docx", "https://docs.wto.org/imrd/directdoc.asp?DDFDocuments/t/G/TBTN26/JPN915.docx")</f>
        <v>https://docs.wto.org/imrd/directdoc.asp?DDFDocuments/t/G/TBTN26/JPN915.docx</v>
      </c>
      <c r="T143" t="str">
        <f>HYPERLINK("https://docs.wto.org/imrd/directdoc.asp?DDFDocuments/u/G/TBTN26/JPN915.docx", "https://docs.wto.org/imrd/directdoc.asp?DDFDocuments/u/G/TBTN26/JPN915.docx")</f>
        <v>https://docs.wto.org/imrd/directdoc.asp?DDFDocuments/u/G/TBTN26/JPN915.docx</v>
      </c>
      <c r="U143" t="str">
        <f>HYPERLINK("https://docs.wto.org/imrd/directdoc.asp?DDFDocuments/v/G/TBTN26/JPN915.docx", "https://docs.wto.org/imrd/directdoc.asp?DDFDocuments/v/G/TBTN26/JPN915.docx")</f>
        <v>https://docs.wto.org/imrd/directdoc.asp?DDFDocuments/v/G/TBTN26/JPN915.docx</v>
      </c>
      <c r="V143" t="s">
        <v>45</v>
      </c>
      <c r="W143" t="s">
        <v>46</v>
      </c>
      <c r="X143" t="s">
        <v>46</v>
      </c>
      <c r="Y143" t="s">
        <v>46</v>
      </c>
      <c r="Z143" t="s">
        <v>46</v>
      </c>
      <c r="AA143" t="s">
        <v>46</v>
      </c>
      <c r="AB143" t="s">
        <v>46</v>
      </c>
      <c r="AC143" s="2" t="s">
        <v>723</v>
      </c>
      <c r="AD143" t="s">
        <v>41</v>
      </c>
      <c r="AE143" t="s">
        <v>41</v>
      </c>
      <c r="AF143" t="s">
        <v>41</v>
      </c>
      <c r="AG143" t="s">
        <v>41</v>
      </c>
      <c r="AH143" t="s">
        <v>41</v>
      </c>
      <c r="AI143" s="2" t="s">
        <v>41</v>
      </c>
    </row>
    <row r="144" spans="1:35" ht="180" x14ac:dyDescent="0.25">
      <c r="A144" s="8" t="s">
        <v>726</v>
      </c>
      <c r="B144" s="6" t="s">
        <v>126</v>
      </c>
      <c r="C144" s="7">
        <v>46274</v>
      </c>
      <c r="D144" s="9" t="str">
        <f>HYPERLINK("https://www.epingalert.org/en/Search?viewData= G/TBT/N/UKR/401"," G/TBT/N/UKR/401")</f>
        <v xml:space="preserve"> G/TBT/N/UKR/401</v>
      </c>
      <c r="E144" s="8" t="s">
        <v>724</v>
      </c>
      <c r="F144" s="8" t="s">
        <v>725</v>
      </c>
      <c r="H144" s="8" t="s">
        <v>41</v>
      </c>
      <c r="I144" s="8" t="s">
        <v>727</v>
      </c>
      <c r="J144" s="8" t="s">
        <v>728</v>
      </c>
      <c r="K144" s="8" t="s">
        <v>41</v>
      </c>
      <c r="L144" s="8" t="s">
        <v>42</v>
      </c>
      <c r="M144" s="6"/>
      <c r="N144" s="7">
        <v>46295</v>
      </c>
      <c r="O144" s="7" t="s">
        <v>76</v>
      </c>
      <c r="P144" s="7" t="s">
        <v>729</v>
      </c>
      <c r="Q144" s="6" t="s">
        <v>43</v>
      </c>
      <c r="R144" s="8" t="s">
        <v>730</v>
      </c>
      <c r="S144" t="str">
        <f>HYPERLINK("https://docs.wto.org/imrd/directdoc.asp?DDFDocuments/t/G/TBTN26/UKR401.docx", "https://docs.wto.org/imrd/directdoc.asp?DDFDocuments/t/G/TBTN26/UKR401.docx")</f>
        <v>https://docs.wto.org/imrd/directdoc.asp?DDFDocuments/t/G/TBTN26/UKR401.docx</v>
      </c>
      <c r="T144" t="str">
        <f>HYPERLINK("https://docs.wto.org/imrd/directdoc.asp?DDFDocuments/u/G/TBTN26/UKR401.docx", "https://docs.wto.org/imrd/directdoc.asp?DDFDocuments/u/G/TBTN26/UKR401.docx")</f>
        <v>https://docs.wto.org/imrd/directdoc.asp?DDFDocuments/u/G/TBTN26/UKR401.docx</v>
      </c>
      <c r="U144" t="str">
        <f>HYPERLINK("https://docs.wto.org/imrd/directdoc.asp?DDFDocuments/v/G/TBTN26/UKR401.docx", "https://docs.wto.org/imrd/directdoc.asp?DDFDocuments/v/G/TBTN26/UKR401.docx")</f>
        <v>https://docs.wto.org/imrd/directdoc.asp?DDFDocuments/v/G/TBTN26/UKR401.docx</v>
      </c>
      <c r="V144" t="s">
        <v>45</v>
      </c>
      <c r="W144" t="s">
        <v>46</v>
      </c>
      <c r="X144" t="s">
        <v>45</v>
      </c>
      <c r="Y144" t="s">
        <v>46</v>
      </c>
      <c r="Z144" t="s">
        <v>46</v>
      </c>
      <c r="AA144" t="s">
        <v>46</v>
      </c>
      <c r="AB144" t="s">
        <v>46</v>
      </c>
      <c r="AC144" s="2" t="s">
        <v>731</v>
      </c>
      <c r="AD144" t="s">
        <v>41</v>
      </c>
      <c r="AE144" t="s">
        <v>41</v>
      </c>
      <c r="AF144" t="s">
        <v>41</v>
      </c>
      <c r="AG144" t="s">
        <v>41</v>
      </c>
      <c r="AH144" t="s">
        <v>41</v>
      </c>
      <c r="AI144" s="2" t="s">
        <v>41</v>
      </c>
    </row>
    <row r="145" spans="1:35" ht="105" x14ac:dyDescent="0.25">
      <c r="A145" s="8" t="s">
        <v>734</v>
      </c>
      <c r="B145" s="6" t="s">
        <v>126</v>
      </c>
      <c r="C145" s="7">
        <v>46274</v>
      </c>
      <c r="D145" s="9" t="str">
        <f>HYPERLINK("https://www.epingalert.org/en/Search?viewData= G/TBT/N/UKR/402"," G/TBT/N/UKR/402")</f>
        <v xml:space="preserve"> G/TBT/N/UKR/402</v>
      </c>
      <c r="E145" s="8" t="s">
        <v>732</v>
      </c>
      <c r="F145" s="8" t="s">
        <v>733</v>
      </c>
      <c r="H145" s="8" t="s">
        <v>41</v>
      </c>
      <c r="I145" s="8" t="s">
        <v>74</v>
      </c>
      <c r="J145" s="8" t="s">
        <v>728</v>
      </c>
      <c r="K145" s="8" t="s">
        <v>41</v>
      </c>
      <c r="L145" s="8" t="s">
        <v>255</v>
      </c>
      <c r="M145" s="6"/>
      <c r="N145" s="7">
        <v>46295</v>
      </c>
      <c r="O145" s="7" t="s">
        <v>76</v>
      </c>
      <c r="P145" s="7" t="s">
        <v>735</v>
      </c>
      <c r="Q145" s="6" t="s">
        <v>43</v>
      </c>
      <c r="R145" s="8" t="s">
        <v>736</v>
      </c>
      <c r="S145" t="str">
        <f>HYPERLINK("https://docs.wto.org/imrd/directdoc.asp?DDFDocuments/t/G/TBTN26/UKR402.docx", "https://docs.wto.org/imrd/directdoc.asp?DDFDocuments/t/G/TBTN26/UKR402.docx")</f>
        <v>https://docs.wto.org/imrd/directdoc.asp?DDFDocuments/t/G/TBTN26/UKR402.docx</v>
      </c>
      <c r="T145" t="str">
        <f>HYPERLINK("https://docs.wto.org/imrd/directdoc.asp?DDFDocuments/u/G/TBTN26/UKR402.docx", "https://docs.wto.org/imrd/directdoc.asp?DDFDocuments/u/G/TBTN26/UKR402.docx")</f>
        <v>https://docs.wto.org/imrd/directdoc.asp?DDFDocuments/u/G/TBTN26/UKR402.docx</v>
      </c>
      <c r="U145" t="str">
        <f>HYPERLINK("https://docs.wto.org/imrd/directdoc.asp?DDFDocuments/v/G/TBTN26/UKR402.docx", "https://docs.wto.org/imrd/directdoc.asp?DDFDocuments/v/G/TBTN26/UKR402.docx")</f>
        <v>https://docs.wto.org/imrd/directdoc.asp?DDFDocuments/v/G/TBTN26/UKR402.docx</v>
      </c>
      <c r="V145" t="s">
        <v>45</v>
      </c>
      <c r="W145" t="s">
        <v>46</v>
      </c>
      <c r="X145" t="s">
        <v>45</v>
      </c>
      <c r="Y145" t="s">
        <v>46</v>
      </c>
      <c r="Z145" t="s">
        <v>46</v>
      </c>
      <c r="AA145" t="s">
        <v>46</v>
      </c>
      <c r="AB145" t="s">
        <v>46</v>
      </c>
      <c r="AC145" s="2" t="s">
        <v>737</v>
      </c>
      <c r="AD145" t="s">
        <v>41</v>
      </c>
      <c r="AE145" t="s">
        <v>41</v>
      </c>
      <c r="AF145" t="s">
        <v>41</v>
      </c>
      <c r="AG145" t="s">
        <v>41</v>
      </c>
      <c r="AH145" t="s">
        <v>41</v>
      </c>
      <c r="AI145" s="2" t="s">
        <v>41</v>
      </c>
    </row>
    <row r="146" spans="1:35" ht="270" x14ac:dyDescent="0.25">
      <c r="A146" s="8" t="s">
        <v>741</v>
      </c>
      <c r="B146" s="6" t="s">
        <v>738</v>
      </c>
      <c r="C146" s="7">
        <v>46274</v>
      </c>
      <c r="D146" s="9" t="str">
        <f>HYPERLINK("https://www.epingalert.org/en/Search?viewData= G/TBT/N/USA/2322"," G/TBT/N/USA/2322")</f>
        <v xml:space="preserve"> G/TBT/N/USA/2322</v>
      </c>
      <c r="E146" s="8" t="s">
        <v>739</v>
      </c>
      <c r="F146" s="8" t="s">
        <v>740</v>
      </c>
      <c r="H146" s="8" t="s">
        <v>742</v>
      </c>
      <c r="I146" s="8" t="s">
        <v>743</v>
      </c>
      <c r="J146" s="8" t="s">
        <v>744</v>
      </c>
      <c r="K146" s="8" t="s">
        <v>41</v>
      </c>
      <c r="L146" s="8" t="s">
        <v>41</v>
      </c>
      <c r="M146" s="6"/>
      <c r="N146" s="7">
        <v>46363</v>
      </c>
      <c r="O146" s="7" t="s">
        <v>76</v>
      </c>
      <c r="P146" s="7" t="s">
        <v>76</v>
      </c>
      <c r="Q146" s="6" t="s">
        <v>43</v>
      </c>
      <c r="R146" s="8" t="s">
        <v>745</v>
      </c>
      <c r="S146" t="str">
        <f>HYPERLINK("https://docs.wto.org/imrd/directdoc.asp?DDFDocuments/t/G/TBTN26/USA2322.docx", "https://docs.wto.org/imrd/directdoc.asp?DDFDocuments/t/G/TBTN26/USA2322.docx")</f>
        <v>https://docs.wto.org/imrd/directdoc.asp?DDFDocuments/t/G/TBTN26/USA2322.docx</v>
      </c>
      <c r="T146" t="str">
        <f>HYPERLINK("https://docs.wto.org/imrd/directdoc.asp?DDFDocuments/u/G/TBTN26/USA2322.docx", "https://docs.wto.org/imrd/directdoc.asp?DDFDocuments/u/G/TBTN26/USA2322.docx")</f>
        <v>https://docs.wto.org/imrd/directdoc.asp?DDFDocuments/u/G/TBTN26/USA2322.docx</v>
      </c>
      <c r="U146" t="str">
        <f>HYPERLINK("https://docs.wto.org/imrd/directdoc.asp?DDFDocuments/v/G/TBTN26/USA2322.docx", "https://docs.wto.org/imrd/directdoc.asp?DDFDocuments/v/G/TBTN26/USA2322.docx")</f>
        <v>https://docs.wto.org/imrd/directdoc.asp?DDFDocuments/v/G/TBTN26/USA2322.docx</v>
      </c>
      <c r="V146" t="s">
        <v>45</v>
      </c>
      <c r="W146" t="s">
        <v>46</v>
      </c>
      <c r="X146" t="s">
        <v>45</v>
      </c>
      <c r="Y146" t="s">
        <v>46</v>
      </c>
      <c r="Z146" t="s">
        <v>46</v>
      </c>
      <c r="AA146" t="s">
        <v>46</v>
      </c>
      <c r="AB146" t="s">
        <v>46</v>
      </c>
      <c r="AC146" s="2" t="s">
        <v>746</v>
      </c>
      <c r="AD146" t="s">
        <v>41</v>
      </c>
      <c r="AE146" t="s">
        <v>41</v>
      </c>
      <c r="AF146" t="s">
        <v>41</v>
      </c>
      <c r="AG146" t="s">
        <v>41</v>
      </c>
      <c r="AH146" t="s">
        <v>41</v>
      </c>
      <c r="AI146" s="2" t="s">
        <v>41</v>
      </c>
    </row>
    <row r="147" spans="1:35" ht="30" x14ac:dyDescent="0.25">
      <c r="A147" s="8" t="s">
        <v>703</v>
      </c>
      <c r="B147" s="6" t="s">
        <v>526</v>
      </c>
      <c r="C147" s="7">
        <v>46273</v>
      </c>
      <c r="D147" s="9" t="str">
        <f t="shared" ref="D147:D153" si="12">HYPERLINK("https://www.epingalert.org/en/Search?viewData= G/TBT/N/ARE/713, G/TBT/N/BHR/784, G/TBT/N/KWT/769, G/TBT/N/OMN/607, G/TBT/N/QAT/758, G/TBT/N/SAU/1443, G/TBT/N/YEM/355"," G/TBT/N/ARE/713, G/TBT/N/BHR/784, G/TBT/N/KWT/769, G/TBT/N/OMN/607, G/TBT/N/QAT/758, G/TBT/N/SAU/1443, G/TBT/N/YEM/355")</f>
        <v xml:space="preserve"> G/TBT/N/ARE/713, G/TBT/N/BHR/784, G/TBT/N/KWT/769, G/TBT/N/OMN/607, G/TBT/N/QAT/758, G/TBT/N/SAU/1443, G/TBT/N/YEM/355</v>
      </c>
      <c r="E147" s="8" t="s">
        <v>747</v>
      </c>
      <c r="F147" s="8" t="s">
        <v>748</v>
      </c>
      <c r="H147" s="8" t="s">
        <v>41</v>
      </c>
      <c r="I147" s="8" t="s">
        <v>84</v>
      </c>
      <c r="J147" s="8" t="s">
        <v>704</v>
      </c>
      <c r="K147" s="8" t="s">
        <v>41</v>
      </c>
      <c r="L147" s="8" t="s">
        <v>185</v>
      </c>
      <c r="M147" s="6"/>
      <c r="N147" s="7">
        <v>46333</v>
      </c>
      <c r="O147" s="7" t="s">
        <v>76</v>
      </c>
      <c r="P147" s="7" t="s">
        <v>76</v>
      </c>
      <c r="Q147" s="6" t="s">
        <v>43</v>
      </c>
      <c r="R147" s="8" t="s">
        <v>749</v>
      </c>
      <c r="S147" t="str">
        <f t="shared" ref="S147:S153" si="13">HYPERLINK("https://docs.wto.org/imrd/directdoc.asp?DDFDocuments/t/G/TBTN26/ARE713.docx", "https://docs.wto.org/imrd/directdoc.asp?DDFDocuments/t/G/TBTN26/ARE713.docx")</f>
        <v>https://docs.wto.org/imrd/directdoc.asp?DDFDocuments/t/G/TBTN26/ARE713.docx</v>
      </c>
      <c r="T147" t="str">
        <f t="shared" ref="T147:T153" si="14">HYPERLINK("https://docs.wto.org/imrd/directdoc.asp?DDFDocuments/u/G/TBTN26/ARE713.docx", "https://docs.wto.org/imrd/directdoc.asp?DDFDocuments/u/G/TBTN26/ARE713.docx")</f>
        <v>https://docs.wto.org/imrd/directdoc.asp?DDFDocuments/u/G/TBTN26/ARE713.docx</v>
      </c>
      <c r="U147" t="str">
        <f t="shared" ref="U147:U153" si="15">HYPERLINK("https://docs.wto.org/imrd/directdoc.asp?DDFDocuments/v/G/TBTN26/ARE713.docx", "https://docs.wto.org/imrd/directdoc.asp?DDFDocuments/v/G/TBTN26/ARE713.docx")</f>
        <v>https://docs.wto.org/imrd/directdoc.asp?DDFDocuments/v/G/TBTN26/ARE713.docx</v>
      </c>
      <c r="V147" t="s">
        <v>45</v>
      </c>
      <c r="W147" t="s">
        <v>46</v>
      </c>
      <c r="X147" t="s">
        <v>46</v>
      </c>
      <c r="Y147" t="s">
        <v>46</v>
      </c>
      <c r="Z147" t="s">
        <v>46</v>
      </c>
      <c r="AA147" t="s">
        <v>46</v>
      </c>
      <c r="AB147" t="s">
        <v>46</v>
      </c>
      <c r="AC147" s="2" t="s">
        <v>41</v>
      </c>
      <c r="AD147" t="s">
        <v>41</v>
      </c>
      <c r="AE147" t="s">
        <v>41</v>
      </c>
      <c r="AF147" t="s">
        <v>41</v>
      </c>
      <c r="AG147" t="s">
        <v>41</v>
      </c>
      <c r="AH147" t="s">
        <v>41</v>
      </c>
      <c r="AI147" s="2" t="s">
        <v>41</v>
      </c>
    </row>
    <row r="148" spans="1:35" ht="30" x14ac:dyDescent="0.25">
      <c r="A148" s="8" t="s">
        <v>703</v>
      </c>
      <c r="B148" s="6" t="s">
        <v>534</v>
      </c>
      <c r="C148" s="7">
        <v>46273</v>
      </c>
      <c r="D148" s="9" t="str">
        <f t="shared" si="12"/>
        <v xml:space="preserve"> G/TBT/N/ARE/713, G/TBT/N/BHR/784, G/TBT/N/KWT/769, G/TBT/N/OMN/607, G/TBT/N/QAT/758, G/TBT/N/SAU/1443, G/TBT/N/YEM/355</v>
      </c>
      <c r="E148" s="8" t="s">
        <v>747</v>
      </c>
      <c r="F148" s="8" t="s">
        <v>748</v>
      </c>
      <c r="H148" s="8" t="s">
        <v>41</v>
      </c>
      <c r="I148" s="8" t="s">
        <v>84</v>
      </c>
      <c r="J148" s="8" t="s">
        <v>704</v>
      </c>
      <c r="K148" s="8" t="s">
        <v>41</v>
      </c>
      <c r="L148" s="8" t="s">
        <v>185</v>
      </c>
      <c r="M148" s="6"/>
      <c r="N148" s="7">
        <v>46333</v>
      </c>
      <c r="O148" s="7" t="s">
        <v>76</v>
      </c>
      <c r="P148" s="7" t="s">
        <v>76</v>
      </c>
      <c r="Q148" s="6" t="s">
        <v>43</v>
      </c>
      <c r="R148" s="8" t="s">
        <v>749</v>
      </c>
      <c r="S148" t="str">
        <f t="shared" si="13"/>
        <v>https://docs.wto.org/imrd/directdoc.asp?DDFDocuments/t/G/TBTN26/ARE713.docx</v>
      </c>
      <c r="T148" t="str">
        <f t="shared" si="14"/>
        <v>https://docs.wto.org/imrd/directdoc.asp?DDFDocuments/u/G/TBTN26/ARE713.docx</v>
      </c>
      <c r="U148" t="str">
        <f t="shared" si="15"/>
        <v>https://docs.wto.org/imrd/directdoc.asp?DDFDocuments/v/G/TBTN26/ARE713.docx</v>
      </c>
      <c r="V148" t="s">
        <v>45</v>
      </c>
      <c r="W148" t="s">
        <v>46</v>
      </c>
      <c r="X148" t="s">
        <v>46</v>
      </c>
      <c r="Y148" t="s">
        <v>46</v>
      </c>
      <c r="Z148" t="s">
        <v>46</v>
      </c>
      <c r="AA148" t="s">
        <v>46</v>
      </c>
      <c r="AB148" t="s">
        <v>46</v>
      </c>
      <c r="AC148" s="2" t="s">
        <v>41</v>
      </c>
      <c r="AD148" t="s">
        <v>41</v>
      </c>
      <c r="AE148" t="s">
        <v>41</v>
      </c>
      <c r="AF148" t="s">
        <v>41</v>
      </c>
      <c r="AG148" t="s">
        <v>41</v>
      </c>
      <c r="AH148" t="s">
        <v>41</v>
      </c>
      <c r="AI148" s="2" t="s">
        <v>41</v>
      </c>
    </row>
    <row r="149" spans="1:35" ht="30" x14ac:dyDescent="0.25">
      <c r="A149" s="8" t="s">
        <v>703</v>
      </c>
      <c r="B149" s="6" t="s">
        <v>535</v>
      </c>
      <c r="C149" s="7">
        <v>46273</v>
      </c>
      <c r="D149" s="9" t="str">
        <f t="shared" si="12"/>
        <v xml:space="preserve"> G/TBT/N/ARE/713, G/TBT/N/BHR/784, G/TBT/N/KWT/769, G/TBT/N/OMN/607, G/TBT/N/QAT/758, G/TBT/N/SAU/1443, G/TBT/N/YEM/355</v>
      </c>
      <c r="E149" s="8" t="s">
        <v>747</v>
      </c>
      <c r="F149" s="8" t="s">
        <v>748</v>
      </c>
      <c r="H149" s="8" t="s">
        <v>41</v>
      </c>
      <c r="I149" s="8" t="s">
        <v>84</v>
      </c>
      <c r="J149" s="8" t="s">
        <v>704</v>
      </c>
      <c r="K149" s="8" t="s">
        <v>41</v>
      </c>
      <c r="L149" s="8" t="s">
        <v>185</v>
      </c>
      <c r="M149" s="6"/>
      <c r="N149" s="7">
        <v>46333</v>
      </c>
      <c r="O149" s="7" t="s">
        <v>76</v>
      </c>
      <c r="P149" s="7" t="s">
        <v>76</v>
      </c>
      <c r="Q149" s="6" t="s">
        <v>43</v>
      </c>
      <c r="R149" s="8" t="s">
        <v>749</v>
      </c>
      <c r="S149" t="str">
        <f t="shared" si="13"/>
        <v>https://docs.wto.org/imrd/directdoc.asp?DDFDocuments/t/G/TBTN26/ARE713.docx</v>
      </c>
      <c r="T149" t="str">
        <f t="shared" si="14"/>
        <v>https://docs.wto.org/imrd/directdoc.asp?DDFDocuments/u/G/TBTN26/ARE713.docx</v>
      </c>
      <c r="U149" t="str">
        <f t="shared" si="15"/>
        <v>https://docs.wto.org/imrd/directdoc.asp?DDFDocuments/v/G/TBTN26/ARE713.docx</v>
      </c>
      <c r="V149" t="s">
        <v>45</v>
      </c>
      <c r="W149" t="s">
        <v>46</v>
      </c>
      <c r="X149" t="s">
        <v>46</v>
      </c>
      <c r="Y149" t="s">
        <v>46</v>
      </c>
      <c r="Z149" t="s">
        <v>46</v>
      </c>
      <c r="AA149" t="s">
        <v>46</v>
      </c>
      <c r="AB149" t="s">
        <v>46</v>
      </c>
      <c r="AC149" s="2" t="s">
        <v>41</v>
      </c>
      <c r="AD149" t="s">
        <v>41</v>
      </c>
      <c r="AE149" t="s">
        <v>41</v>
      </c>
      <c r="AF149" t="s">
        <v>41</v>
      </c>
      <c r="AG149" t="s">
        <v>41</v>
      </c>
      <c r="AH149" t="s">
        <v>41</v>
      </c>
      <c r="AI149" s="2" t="s">
        <v>41</v>
      </c>
    </row>
    <row r="150" spans="1:35" ht="30" x14ac:dyDescent="0.25">
      <c r="A150" s="8" t="s">
        <v>703</v>
      </c>
      <c r="B150" s="6" t="s">
        <v>536</v>
      </c>
      <c r="C150" s="7">
        <v>46273</v>
      </c>
      <c r="D150" s="9" t="str">
        <f t="shared" si="12"/>
        <v xml:space="preserve"> G/TBT/N/ARE/713, G/TBT/N/BHR/784, G/TBT/N/KWT/769, G/TBT/N/OMN/607, G/TBT/N/QAT/758, G/TBT/N/SAU/1443, G/TBT/N/YEM/355</v>
      </c>
      <c r="E150" s="8" t="s">
        <v>747</v>
      </c>
      <c r="F150" s="8" t="s">
        <v>748</v>
      </c>
      <c r="H150" s="8" t="s">
        <v>41</v>
      </c>
      <c r="I150" s="8" t="s">
        <v>84</v>
      </c>
      <c r="J150" s="8" t="s">
        <v>704</v>
      </c>
      <c r="K150" s="8" t="s">
        <v>41</v>
      </c>
      <c r="L150" s="8" t="s">
        <v>185</v>
      </c>
      <c r="M150" s="6"/>
      <c r="N150" s="7">
        <v>46333</v>
      </c>
      <c r="O150" s="7" t="s">
        <v>76</v>
      </c>
      <c r="P150" s="7" t="s">
        <v>76</v>
      </c>
      <c r="Q150" s="6" t="s">
        <v>43</v>
      </c>
      <c r="R150" s="8" t="s">
        <v>749</v>
      </c>
      <c r="S150" t="str">
        <f t="shared" si="13"/>
        <v>https://docs.wto.org/imrd/directdoc.asp?DDFDocuments/t/G/TBTN26/ARE713.docx</v>
      </c>
      <c r="T150" t="str">
        <f t="shared" si="14"/>
        <v>https://docs.wto.org/imrd/directdoc.asp?DDFDocuments/u/G/TBTN26/ARE713.docx</v>
      </c>
      <c r="U150" t="str">
        <f t="shared" si="15"/>
        <v>https://docs.wto.org/imrd/directdoc.asp?DDFDocuments/v/G/TBTN26/ARE713.docx</v>
      </c>
      <c r="V150" t="s">
        <v>45</v>
      </c>
      <c r="W150" t="s">
        <v>46</v>
      </c>
      <c r="X150" t="s">
        <v>46</v>
      </c>
      <c r="Y150" t="s">
        <v>46</v>
      </c>
      <c r="Z150" t="s">
        <v>46</v>
      </c>
      <c r="AA150" t="s">
        <v>46</v>
      </c>
      <c r="AB150" t="s">
        <v>46</v>
      </c>
      <c r="AC150" s="2" t="s">
        <v>41</v>
      </c>
      <c r="AD150" t="s">
        <v>41</v>
      </c>
      <c r="AE150" t="s">
        <v>41</v>
      </c>
      <c r="AF150" t="s">
        <v>41</v>
      </c>
      <c r="AG150" t="s">
        <v>41</v>
      </c>
      <c r="AH150" t="s">
        <v>41</v>
      </c>
      <c r="AI150" s="2" t="s">
        <v>41</v>
      </c>
    </row>
    <row r="151" spans="1:35" ht="30" x14ac:dyDescent="0.25">
      <c r="A151" s="8" t="s">
        <v>703</v>
      </c>
      <c r="B151" s="6" t="s">
        <v>537</v>
      </c>
      <c r="C151" s="7">
        <v>46273</v>
      </c>
      <c r="D151" s="9" t="str">
        <f t="shared" si="12"/>
        <v xml:space="preserve"> G/TBT/N/ARE/713, G/TBT/N/BHR/784, G/TBT/N/KWT/769, G/TBT/N/OMN/607, G/TBT/N/QAT/758, G/TBT/N/SAU/1443, G/TBT/N/YEM/355</v>
      </c>
      <c r="E151" s="8" t="s">
        <v>747</v>
      </c>
      <c r="F151" s="8" t="s">
        <v>748</v>
      </c>
      <c r="H151" s="8" t="s">
        <v>41</v>
      </c>
      <c r="I151" s="8" t="s">
        <v>84</v>
      </c>
      <c r="J151" s="8" t="s">
        <v>704</v>
      </c>
      <c r="K151" s="8" t="s">
        <v>41</v>
      </c>
      <c r="L151" s="8" t="s">
        <v>185</v>
      </c>
      <c r="M151" s="6"/>
      <c r="N151" s="7">
        <v>46333</v>
      </c>
      <c r="O151" s="7" t="s">
        <v>76</v>
      </c>
      <c r="P151" s="7" t="s">
        <v>76</v>
      </c>
      <c r="Q151" s="6" t="s">
        <v>43</v>
      </c>
      <c r="R151" s="8" t="s">
        <v>749</v>
      </c>
      <c r="S151" t="str">
        <f t="shared" si="13"/>
        <v>https://docs.wto.org/imrd/directdoc.asp?DDFDocuments/t/G/TBTN26/ARE713.docx</v>
      </c>
      <c r="T151" t="str">
        <f t="shared" si="14"/>
        <v>https://docs.wto.org/imrd/directdoc.asp?DDFDocuments/u/G/TBTN26/ARE713.docx</v>
      </c>
      <c r="U151" t="str">
        <f t="shared" si="15"/>
        <v>https://docs.wto.org/imrd/directdoc.asp?DDFDocuments/v/G/TBTN26/ARE713.docx</v>
      </c>
      <c r="V151" t="s">
        <v>45</v>
      </c>
      <c r="W151" t="s">
        <v>46</v>
      </c>
      <c r="X151" t="s">
        <v>46</v>
      </c>
      <c r="Y151" t="s">
        <v>46</v>
      </c>
      <c r="Z151" t="s">
        <v>46</v>
      </c>
      <c r="AA151" t="s">
        <v>46</v>
      </c>
      <c r="AB151" t="s">
        <v>46</v>
      </c>
      <c r="AC151" s="2" t="s">
        <v>41</v>
      </c>
      <c r="AD151" t="s">
        <v>41</v>
      </c>
      <c r="AE151" t="s">
        <v>41</v>
      </c>
      <c r="AF151" t="s">
        <v>41</v>
      </c>
      <c r="AG151" t="s">
        <v>41</v>
      </c>
      <c r="AH151" t="s">
        <v>41</v>
      </c>
      <c r="AI151" s="2" t="s">
        <v>41</v>
      </c>
    </row>
    <row r="152" spans="1:35" ht="30" x14ac:dyDescent="0.25">
      <c r="A152" s="8" t="s">
        <v>703</v>
      </c>
      <c r="B152" s="6" t="s">
        <v>538</v>
      </c>
      <c r="C152" s="7">
        <v>46273</v>
      </c>
      <c r="D152" s="9" t="str">
        <f t="shared" si="12"/>
        <v xml:space="preserve"> G/TBT/N/ARE/713, G/TBT/N/BHR/784, G/TBT/N/KWT/769, G/TBT/N/OMN/607, G/TBT/N/QAT/758, G/TBT/N/SAU/1443, G/TBT/N/YEM/355</v>
      </c>
      <c r="E152" s="8" t="s">
        <v>747</v>
      </c>
      <c r="F152" s="8" t="s">
        <v>748</v>
      </c>
      <c r="H152" s="8" t="s">
        <v>41</v>
      </c>
      <c r="I152" s="8" t="s">
        <v>84</v>
      </c>
      <c r="J152" s="8" t="s">
        <v>704</v>
      </c>
      <c r="K152" s="8" t="s">
        <v>41</v>
      </c>
      <c r="L152" s="8" t="s">
        <v>185</v>
      </c>
      <c r="M152" s="6"/>
      <c r="N152" s="7">
        <v>46333</v>
      </c>
      <c r="O152" s="7" t="s">
        <v>76</v>
      </c>
      <c r="P152" s="7" t="s">
        <v>76</v>
      </c>
      <c r="Q152" s="6" t="s">
        <v>43</v>
      </c>
      <c r="R152" s="8" t="s">
        <v>749</v>
      </c>
      <c r="S152" t="str">
        <f t="shared" si="13"/>
        <v>https://docs.wto.org/imrd/directdoc.asp?DDFDocuments/t/G/TBTN26/ARE713.docx</v>
      </c>
      <c r="T152" t="str">
        <f t="shared" si="14"/>
        <v>https://docs.wto.org/imrd/directdoc.asp?DDFDocuments/u/G/TBTN26/ARE713.docx</v>
      </c>
      <c r="U152" t="str">
        <f t="shared" si="15"/>
        <v>https://docs.wto.org/imrd/directdoc.asp?DDFDocuments/v/G/TBTN26/ARE713.docx</v>
      </c>
      <c r="V152" t="s">
        <v>45</v>
      </c>
      <c r="W152" t="s">
        <v>46</v>
      </c>
      <c r="X152" t="s">
        <v>46</v>
      </c>
      <c r="Y152" t="s">
        <v>46</v>
      </c>
      <c r="Z152" t="s">
        <v>46</v>
      </c>
      <c r="AA152" t="s">
        <v>46</v>
      </c>
      <c r="AB152" t="s">
        <v>46</v>
      </c>
      <c r="AC152" s="2" t="s">
        <v>41</v>
      </c>
      <c r="AD152" t="s">
        <v>41</v>
      </c>
      <c r="AE152" t="s">
        <v>41</v>
      </c>
      <c r="AF152" t="s">
        <v>41</v>
      </c>
      <c r="AG152" t="s">
        <v>41</v>
      </c>
      <c r="AH152" t="s">
        <v>41</v>
      </c>
      <c r="AI152" s="2" t="s">
        <v>41</v>
      </c>
    </row>
    <row r="153" spans="1:35" ht="30" x14ac:dyDescent="0.25">
      <c r="A153" s="8" t="s">
        <v>703</v>
      </c>
      <c r="B153" s="6" t="s">
        <v>539</v>
      </c>
      <c r="C153" s="7">
        <v>46273</v>
      </c>
      <c r="D153" s="9" t="str">
        <f t="shared" si="12"/>
        <v xml:space="preserve"> G/TBT/N/ARE/713, G/TBT/N/BHR/784, G/TBT/N/KWT/769, G/TBT/N/OMN/607, G/TBT/N/QAT/758, G/TBT/N/SAU/1443, G/TBT/N/YEM/355</v>
      </c>
      <c r="E153" s="8" t="s">
        <v>747</v>
      </c>
      <c r="F153" s="8" t="s">
        <v>748</v>
      </c>
      <c r="H153" s="8" t="s">
        <v>41</v>
      </c>
      <c r="I153" s="8" t="s">
        <v>84</v>
      </c>
      <c r="J153" s="8" t="s">
        <v>704</v>
      </c>
      <c r="K153" s="8" t="s">
        <v>41</v>
      </c>
      <c r="L153" s="8" t="s">
        <v>185</v>
      </c>
      <c r="M153" s="6"/>
      <c r="N153" s="7">
        <v>46333</v>
      </c>
      <c r="O153" s="7" t="s">
        <v>76</v>
      </c>
      <c r="P153" s="7" t="s">
        <v>76</v>
      </c>
      <c r="Q153" s="6" t="s">
        <v>43</v>
      </c>
      <c r="R153" s="8" t="s">
        <v>749</v>
      </c>
      <c r="S153" t="str">
        <f t="shared" si="13"/>
        <v>https://docs.wto.org/imrd/directdoc.asp?DDFDocuments/t/G/TBTN26/ARE713.docx</v>
      </c>
      <c r="T153" t="str">
        <f t="shared" si="14"/>
        <v>https://docs.wto.org/imrd/directdoc.asp?DDFDocuments/u/G/TBTN26/ARE713.docx</v>
      </c>
      <c r="U153" t="str">
        <f t="shared" si="15"/>
        <v>https://docs.wto.org/imrd/directdoc.asp?DDFDocuments/v/G/TBTN26/ARE713.docx</v>
      </c>
      <c r="V153" t="s">
        <v>45</v>
      </c>
      <c r="W153" t="s">
        <v>46</v>
      </c>
      <c r="X153" t="s">
        <v>46</v>
      </c>
      <c r="Y153" t="s">
        <v>46</v>
      </c>
      <c r="Z153" t="s">
        <v>46</v>
      </c>
      <c r="AA153" t="s">
        <v>46</v>
      </c>
      <c r="AB153" t="s">
        <v>46</v>
      </c>
      <c r="AC153" s="2" t="s">
        <v>41</v>
      </c>
      <c r="AD153" t="s">
        <v>41</v>
      </c>
      <c r="AE153" t="s">
        <v>41</v>
      </c>
      <c r="AF153" t="s">
        <v>41</v>
      </c>
      <c r="AG153" t="s">
        <v>41</v>
      </c>
      <c r="AH153" t="s">
        <v>41</v>
      </c>
      <c r="AI153" s="2" t="s">
        <v>41</v>
      </c>
    </row>
    <row r="154" spans="1:35" ht="90" x14ac:dyDescent="0.25">
      <c r="A154" s="8" t="s">
        <v>752</v>
      </c>
      <c r="B154" s="6" t="s">
        <v>343</v>
      </c>
      <c r="C154" s="7">
        <v>46273</v>
      </c>
      <c r="D154" s="9" t="str">
        <f>HYPERLINK("https://www.epingalert.org/en/Search?viewData= G/TBT/N/CHN/2351"," G/TBT/N/CHN/2351")</f>
        <v xml:space="preserve"> G/TBT/N/CHN/2351</v>
      </c>
      <c r="E154" s="8" t="s">
        <v>750</v>
      </c>
      <c r="F154" s="8" t="s">
        <v>751</v>
      </c>
      <c r="H154" s="8" t="s">
        <v>753</v>
      </c>
      <c r="I154" s="8" t="s">
        <v>754</v>
      </c>
      <c r="J154" s="8" t="s">
        <v>755</v>
      </c>
      <c r="K154" s="8" t="s">
        <v>41</v>
      </c>
      <c r="L154" s="8" t="s">
        <v>255</v>
      </c>
      <c r="M154" s="6"/>
      <c r="N154" s="7">
        <v>46333</v>
      </c>
      <c r="O154" s="7" t="s">
        <v>76</v>
      </c>
      <c r="P154" s="7" t="s">
        <v>349</v>
      </c>
      <c r="Q154" s="6" t="s">
        <v>43</v>
      </c>
      <c r="R154" s="8" t="s">
        <v>756</v>
      </c>
      <c r="S154" t="str">
        <f>HYPERLINK("https://docs.wto.org/imrd/directdoc.asp?DDFDocuments/t/G/TBTN26/CHN2351.docx", "https://docs.wto.org/imrd/directdoc.asp?DDFDocuments/t/G/TBTN26/CHN2351.docx")</f>
        <v>https://docs.wto.org/imrd/directdoc.asp?DDFDocuments/t/G/TBTN26/CHN2351.docx</v>
      </c>
      <c r="T154" t="str">
        <f>HYPERLINK("https://docs.wto.org/imrd/directdoc.asp?DDFDocuments/u/G/TBTN26/CHN2351.docx", "https://docs.wto.org/imrd/directdoc.asp?DDFDocuments/u/G/TBTN26/CHN2351.docx")</f>
        <v>https://docs.wto.org/imrd/directdoc.asp?DDFDocuments/u/G/TBTN26/CHN2351.docx</v>
      </c>
      <c r="U154" t="str">
        <f>HYPERLINK("https://docs.wto.org/imrd/directdoc.asp?DDFDocuments/v/G/TBTN26/CHN2351.docx", "https://docs.wto.org/imrd/directdoc.asp?DDFDocuments/v/G/TBTN26/CHN2351.docx")</f>
        <v>https://docs.wto.org/imrd/directdoc.asp?DDFDocuments/v/G/TBTN26/CHN2351.docx</v>
      </c>
      <c r="V154" t="s">
        <v>45</v>
      </c>
      <c r="W154" t="s">
        <v>46</v>
      </c>
      <c r="X154" t="s">
        <v>46</v>
      </c>
      <c r="Y154" t="s">
        <v>46</v>
      </c>
      <c r="Z154" t="s">
        <v>46</v>
      </c>
      <c r="AA154" t="s">
        <v>46</v>
      </c>
      <c r="AB154" t="s">
        <v>46</v>
      </c>
      <c r="AC154" s="2" t="s">
        <v>41</v>
      </c>
      <c r="AD154" t="s">
        <v>41</v>
      </c>
      <c r="AE154" t="s">
        <v>41</v>
      </c>
      <c r="AF154" t="s">
        <v>41</v>
      </c>
      <c r="AG154" t="s">
        <v>41</v>
      </c>
      <c r="AH154" t="s">
        <v>41</v>
      </c>
      <c r="AI154" s="2" t="s">
        <v>41</v>
      </c>
    </row>
    <row r="155" spans="1:35" ht="90" x14ac:dyDescent="0.25">
      <c r="A155" s="8" t="s">
        <v>759</v>
      </c>
      <c r="B155" s="6" t="s">
        <v>343</v>
      </c>
      <c r="C155" s="7">
        <v>46273</v>
      </c>
      <c r="D155" s="9" t="str">
        <f>HYPERLINK("https://www.epingalert.org/en/Search?viewData= G/TBT/N/CHN/2352"," G/TBT/N/CHN/2352")</f>
        <v xml:space="preserve"> G/TBT/N/CHN/2352</v>
      </c>
      <c r="E155" s="8" t="s">
        <v>757</v>
      </c>
      <c r="F155" s="8" t="s">
        <v>758</v>
      </c>
      <c r="H155" s="8" t="s">
        <v>760</v>
      </c>
      <c r="I155" s="8" t="s">
        <v>761</v>
      </c>
      <c r="J155" s="8" t="s">
        <v>75</v>
      </c>
      <c r="K155" s="8" t="s">
        <v>41</v>
      </c>
      <c r="L155" s="8" t="s">
        <v>41</v>
      </c>
      <c r="M155" s="6"/>
      <c r="N155" s="7">
        <v>46333</v>
      </c>
      <c r="O155" s="7" t="s">
        <v>76</v>
      </c>
      <c r="P155" s="7" t="s">
        <v>349</v>
      </c>
      <c r="Q155" s="6" t="s">
        <v>43</v>
      </c>
      <c r="R155" s="8" t="s">
        <v>762</v>
      </c>
      <c r="S155" t="str">
        <f>HYPERLINK("https://docs.wto.org/imrd/directdoc.asp?DDFDocuments/t/G/TBTN26/CHN2352.docx", "https://docs.wto.org/imrd/directdoc.asp?DDFDocuments/t/G/TBTN26/CHN2352.docx")</f>
        <v>https://docs.wto.org/imrd/directdoc.asp?DDFDocuments/t/G/TBTN26/CHN2352.docx</v>
      </c>
      <c r="T155" t="str">
        <f>HYPERLINK("https://docs.wto.org/imrd/directdoc.asp?DDFDocuments/u/G/TBTN26/CHN2352.docx", "https://docs.wto.org/imrd/directdoc.asp?DDFDocuments/u/G/TBTN26/CHN2352.docx")</f>
        <v>https://docs.wto.org/imrd/directdoc.asp?DDFDocuments/u/G/TBTN26/CHN2352.docx</v>
      </c>
      <c r="U155" t="str">
        <f>HYPERLINK("https://docs.wto.org/imrd/directdoc.asp?DDFDocuments/v/G/TBTN26/CHN2352.docx", "https://docs.wto.org/imrd/directdoc.asp?DDFDocuments/v/G/TBTN26/CHN2352.docx")</f>
        <v>https://docs.wto.org/imrd/directdoc.asp?DDFDocuments/v/G/TBTN26/CHN2352.docx</v>
      </c>
      <c r="V155" t="s">
        <v>45</v>
      </c>
      <c r="W155" t="s">
        <v>46</v>
      </c>
      <c r="X155" t="s">
        <v>46</v>
      </c>
      <c r="Y155" t="s">
        <v>46</v>
      </c>
      <c r="Z155" t="s">
        <v>46</v>
      </c>
      <c r="AA155" t="s">
        <v>46</v>
      </c>
      <c r="AB155" t="s">
        <v>46</v>
      </c>
      <c r="AC155" s="2" t="s">
        <v>41</v>
      </c>
      <c r="AD155" t="s">
        <v>41</v>
      </c>
      <c r="AE155" t="s">
        <v>41</v>
      </c>
      <c r="AF155" t="s">
        <v>41</v>
      </c>
      <c r="AG155" t="s">
        <v>41</v>
      </c>
      <c r="AH155" t="s">
        <v>41</v>
      </c>
      <c r="AI155" s="2" t="s">
        <v>41</v>
      </c>
    </row>
    <row r="156" spans="1:35" ht="45" x14ac:dyDescent="0.25">
      <c r="A156" s="8" t="s">
        <v>765</v>
      </c>
      <c r="B156" s="6" t="s">
        <v>343</v>
      </c>
      <c r="C156" s="7">
        <v>46273</v>
      </c>
      <c r="D156" s="9" t="str">
        <f>HYPERLINK("https://www.epingalert.org/en/Search?viewData= G/TBT/N/CHN/2353"," G/TBT/N/CHN/2353")</f>
        <v xml:space="preserve"> G/TBT/N/CHN/2353</v>
      </c>
      <c r="E156" s="8" t="s">
        <v>763</v>
      </c>
      <c r="F156" s="8" t="s">
        <v>764</v>
      </c>
      <c r="H156" s="8" t="s">
        <v>766</v>
      </c>
      <c r="I156" s="8" t="s">
        <v>767</v>
      </c>
      <c r="J156" s="8" t="s">
        <v>331</v>
      </c>
      <c r="K156" s="8" t="s">
        <v>41</v>
      </c>
      <c r="L156" s="8" t="s">
        <v>255</v>
      </c>
      <c r="M156" s="6"/>
      <c r="N156" s="7">
        <v>46333</v>
      </c>
      <c r="O156" s="7" t="s">
        <v>76</v>
      </c>
      <c r="P156" s="7" t="s">
        <v>349</v>
      </c>
      <c r="Q156" s="6" t="s">
        <v>43</v>
      </c>
      <c r="R156" s="8" t="s">
        <v>768</v>
      </c>
      <c r="S156" t="str">
        <f>HYPERLINK("https://docs.wto.org/imrd/directdoc.asp?DDFDocuments/t/G/TBTN26/CHN2353.docx", "https://docs.wto.org/imrd/directdoc.asp?DDFDocuments/t/G/TBTN26/CHN2353.docx")</f>
        <v>https://docs.wto.org/imrd/directdoc.asp?DDFDocuments/t/G/TBTN26/CHN2353.docx</v>
      </c>
      <c r="T156" t="str">
        <f>HYPERLINK("https://docs.wto.org/imrd/directdoc.asp?DDFDocuments/u/G/TBTN26/CHN2353.docx", "https://docs.wto.org/imrd/directdoc.asp?DDFDocuments/u/G/TBTN26/CHN2353.docx")</f>
        <v>https://docs.wto.org/imrd/directdoc.asp?DDFDocuments/u/G/TBTN26/CHN2353.docx</v>
      </c>
      <c r="U156" t="str">
        <f>HYPERLINK("https://docs.wto.org/imrd/directdoc.asp?DDFDocuments/v/G/TBTN26/CHN2353.docx", "https://docs.wto.org/imrd/directdoc.asp?DDFDocuments/v/G/TBTN26/CHN2353.docx")</f>
        <v>https://docs.wto.org/imrd/directdoc.asp?DDFDocuments/v/G/TBTN26/CHN2353.docx</v>
      </c>
      <c r="V156" t="s">
        <v>45</v>
      </c>
      <c r="W156" t="s">
        <v>46</v>
      </c>
      <c r="X156" t="s">
        <v>46</v>
      </c>
      <c r="Y156" t="s">
        <v>46</v>
      </c>
      <c r="Z156" t="s">
        <v>46</v>
      </c>
      <c r="AA156" t="s">
        <v>46</v>
      </c>
      <c r="AB156" t="s">
        <v>46</v>
      </c>
      <c r="AC156" s="2" t="s">
        <v>41</v>
      </c>
      <c r="AD156" t="s">
        <v>41</v>
      </c>
      <c r="AE156" t="s">
        <v>41</v>
      </c>
      <c r="AF156" t="s">
        <v>41</v>
      </c>
      <c r="AG156" t="s">
        <v>41</v>
      </c>
      <c r="AH156" t="s">
        <v>41</v>
      </c>
      <c r="AI156" s="2" t="s">
        <v>41</v>
      </c>
    </row>
    <row r="157" spans="1:35" ht="60" x14ac:dyDescent="0.25">
      <c r="A157" s="8" t="s">
        <v>771</v>
      </c>
      <c r="B157" s="6" t="s">
        <v>343</v>
      </c>
      <c r="C157" s="7">
        <v>46273</v>
      </c>
      <c r="D157" s="9" t="str">
        <f>HYPERLINK("https://www.epingalert.org/en/Search?viewData= G/TBT/N/CHN/2354"," G/TBT/N/CHN/2354")</f>
        <v xml:space="preserve"> G/TBT/N/CHN/2354</v>
      </c>
      <c r="E157" s="8" t="s">
        <v>769</v>
      </c>
      <c r="F157" s="8" t="s">
        <v>770</v>
      </c>
      <c r="H157" s="8" t="s">
        <v>772</v>
      </c>
      <c r="I157" s="8" t="s">
        <v>773</v>
      </c>
      <c r="J157" s="8" t="s">
        <v>356</v>
      </c>
      <c r="K157" s="8" t="s">
        <v>41</v>
      </c>
      <c r="L157" s="8" t="s">
        <v>41</v>
      </c>
      <c r="M157" s="6"/>
      <c r="N157" s="7">
        <v>46333</v>
      </c>
      <c r="O157" s="7" t="s">
        <v>76</v>
      </c>
      <c r="P157" s="7" t="s">
        <v>357</v>
      </c>
      <c r="Q157" s="6" t="s">
        <v>43</v>
      </c>
      <c r="R157" s="8" t="s">
        <v>774</v>
      </c>
      <c r="S157" t="str">
        <f>HYPERLINK("https://docs.wto.org/imrd/directdoc.asp?DDFDocuments/t/G/TBTN26/CHN2354.docx", "https://docs.wto.org/imrd/directdoc.asp?DDFDocuments/t/G/TBTN26/CHN2354.docx")</f>
        <v>https://docs.wto.org/imrd/directdoc.asp?DDFDocuments/t/G/TBTN26/CHN2354.docx</v>
      </c>
      <c r="T157" t="str">
        <f>HYPERLINK("https://docs.wto.org/imrd/directdoc.asp?DDFDocuments/u/G/TBTN26/CHN2354.docx", "https://docs.wto.org/imrd/directdoc.asp?DDFDocuments/u/G/TBTN26/CHN2354.docx")</f>
        <v>https://docs.wto.org/imrd/directdoc.asp?DDFDocuments/u/G/TBTN26/CHN2354.docx</v>
      </c>
      <c r="U157" t="str">
        <f>HYPERLINK("https://docs.wto.org/imrd/directdoc.asp?DDFDocuments/v/G/TBTN26/CHN2354.docx", "https://docs.wto.org/imrd/directdoc.asp?DDFDocuments/v/G/TBTN26/CHN2354.docx")</f>
        <v>https://docs.wto.org/imrd/directdoc.asp?DDFDocuments/v/G/TBTN26/CHN2354.docx</v>
      </c>
      <c r="V157" t="s">
        <v>45</v>
      </c>
      <c r="W157" t="s">
        <v>46</v>
      </c>
      <c r="X157" t="s">
        <v>46</v>
      </c>
      <c r="Y157" t="s">
        <v>46</v>
      </c>
      <c r="Z157" t="s">
        <v>46</v>
      </c>
      <c r="AA157" t="s">
        <v>46</v>
      </c>
      <c r="AB157" t="s">
        <v>46</v>
      </c>
      <c r="AC157" s="2" t="s">
        <v>41</v>
      </c>
      <c r="AD157" t="s">
        <v>41</v>
      </c>
      <c r="AE157" t="s">
        <v>41</v>
      </c>
      <c r="AF157" t="s">
        <v>41</v>
      </c>
      <c r="AG157" t="s">
        <v>41</v>
      </c>
      <c r="AH157" t="s">
        <v>41</v>
      </c>
      <c r="AI157" s="2" t="s">
        <v>41</v>
      </c>
    </row>
    <row r="158" spans="1:35" ht="165" x14ac:dyDescent="0.25">
      <c r="A158" s="8" t="s">
        <v>777</v>
      </c>
      <c r="B158" s="6" t="s">
        <v>343</v>
      </c>
      <c r="C158" s="7">
        <v>46273</v>
      </c>
      <c r="D158" s="9" t="str">
        <f>HYPERLINK("https://www.epingalert.org/en/Search?viewData= G/TBT/N/CHN/2355"," G/TBT/N/CHN/2355")</f>
        <v xml:space="preserve"> G/TBT/N/CHN/2355</v>
      </c>
      <c r="E158" s="8" t="s">
        <v>775</v>
      </c>
      <c r="F158" s="8" t="s">
        <v>776</v>
      </c>
      <c r="H158" s="8" t="s">
        <v>778</v>
      </c>
      <c r="I158" s="8" t="s">
        <v>779</v>
      </c>
      <c r="J158" s="8" t="s">
        <v>780</v>
      </c>
      <c r="K158" s="8" t="s">
        <v>41</v>
      </c>
      <c r="L158" s="8" t="s">
        <v>114</v>
      </c>
      <c r="M158" s="6"/>
      <c r="N158" s="7">
        <v>46333</v>
      </c>
      <c r="O158" s="7" t="s">
        <v>76</v>
      </c>
      <c r="P158" s="7" t="s">
        <v>349</v>
      </c>
      <c r="Q158" s="6" t="s">
        <v>43</v>
      </c>
      <c r="R158" s="8" t="s">
        <v>781</v>
      </c>
      <c r="S158" t="str">
        <f>HYPERLINK("https://docs.wto.org/imrd/directdoc.asp?DDFDocuments/t/G/TBTN26/CHN2355.docx", "https://docs.wto.org/imrd/directdoc.asp?DDFDocuments/t/G/TBTN26/CHN2355.docx")</f>
        <v>https://docs.wto.org/imrd/directdoc.asp?DDFDocuments/t/G/TBTN26/CHN2355.docx</v>
      </c>
      <c r="T158" t="str">
        <f>HYPERLINK("https://docs.wto.org/imrd/directdoc.asp?DDFDocuments/u/G/TBTN26/CHN2355.docx", "https://docs.wto.org/imrd/directdoc.asp?DDFDocuments/u/G/TBTN26/CHN2355.docx")</f>
        <v>https://docs.wto.org/imrd/directdoc.asp?DDFDocuments/u/G/TBTN26/CHN2355.docx</v>
      </c>
      <c r="U158" t="str">
        <f>HYPERLINK("https://docs.wto.org/imrd/directdoc.asp?DDFDocuments/v/G/TBTN26/CHN2355.docx", "https://docs.wto.org/imrd/directdoc.asp?DDFDocuments/v/G/TBTN26/CHN2355.docx")</f>
        <v>https://docs.wto.org/imrd/directdoc.asp?DDFDocuments/v/G/TBTN26/CHN2355.docx</v>
      </c>
      <c r="V158" t="s">
        <v>45</v>
      </c>
      <c r="W158" t="s">
        <v>46</v>
      </c>
      <c r="X158" t="s">
        <v>46</v>
      </c>
      <c r="Y158" t="s">
        <v>46</v>
      </c>
      <c r="Z158" t="s">
        <v>46</v>
      </c>
      <c r="AA158" t="s">
        <v>46</v>
      </c>
      <c r="AB158" t="s">
        <v>46</v>
      </c>
      <c r="AC158" s="2" t="s">
        <v>41</v>
      </c>
      <c r="AD158" t="s">
        <v>41</v>
      </c>
      <c r="AE158" t="s">
        <v>41</v>
      </c>
      <c r="AF158" t="s">
        <v>41</v>
      </c>
      <c r="AG158" t="s">
        <v>41</v>
      </c>
      <c r="AH158" t="s">
        <v>41</v>
      </c>
      <c r="AI158" s="2" t="s">
        <v>41</v>
      </c>
    </row>
    <row r="159" spans="1:35" ht="255" x14ac:dyDescent="0.25">
      <c r="A159" s="8" t="s">
        <v>784</v>
      </c>
      <c r="B159" s="6" t="s">
        <v>343</v>
      </c>
      <c r="C159" s="7">
        <v>46273</v>
      </c>
      <c r="D159" s="9" t="str">
        <f>HYPERLINK("https://www.epingalert.org/en/Search?viewData= G/TBT/N/CHN/2356"," G/TBT/N/CHN/2356")</f>
        <v xml:space="preserve"> G/TBT/N/CHN/2356</v>
      </c>
      <c r="E159" s="8" t="s">
        <v>782</v>
      </c>
      <c r="F159" s="8" t="s">
        <v>783</v>
      </c>
      <c r="H159" s="8" t="s">
        <v>785</v>
      </c>
      <c r="I159" s="8" t="s">
        <v>786</v>
      </c>
      <c r="J159" s="8" t="s">
        <v>141</v>
      </c>
      <c r="K159" s="8" t="s">
        <v>41</v>
      </c>
      <c r="L159" s="8" t="s">
        <v>114</v>
      </c>
      <c r="M159" s="6"/>
      <c r="N159" s="7">
        <v>46333</v>
      </c>
      <c r="O159" s="7" t="s">
        <v>76</v>
      </c>
      <c r="P159" s="7" t="s">
        <v>349</v>
      </c>
      <c r="Q159" s="6" t="s">
        <v>43</v>
      </c>
      <c r="R159" s="8" t="s">
        <v>787</v>
      </c>
      <c r="S159" t="str">
        <f>HYPERLINK("https://docs.wto.org/imrd/directdoc.asp?DDFDocuments/t/G/TBTN26/CHN2356.docx", "https://docs.wto.org/imrd/directdoc.asp?DDFDocuments/t/G/TBTN26/CHN2356.docx")</f>
        <v>https://docs.wto.org/imrd/directdoc.asp?DDFDocuments/t/G/TBTN26/CHN2356.docx</v>
      </c>
      <c r="T159" t="str">
        <f>HYPERLINK("https://docs.wto.org/imrd/directdoc.asp?DDFDocuments/u/G/TBTN26/CHN2356.docx", "https://docs.wto.org/imrd/directdoc.asp?DDFDocuments/u/G/TBTN26/CHN2356.docx")</f>
        <v>https://docs.wto.org/imrd/directdoc.asp?DDFDocuments/u/G/TBTN26/CHN2356.docx</v>
      </c>
      <c r="U159" t="str">
        <f>HYPERLINK("https://docs.wto.org/imrd/directdoc.asp?DDFDocuments/v/G/TBTN26/CHN2356.docx", "https://docs.wto.org/imrd/directdoc.asp?DDFDocuments/v/G/TBTN26/CHN2356.docx")</f>
        <v>https://docs.wto.org/imrd/directdoc.asp?DDFDocuments/v/G/TBTN26/CHN2356.docx</v>
      </c>
      <c r="V159" t="s">
        <v>45</v>
      </c>
      <c r="W159" t="s">
        <v>46</v>
      </c>
      <c r="X159" t="s">
        <v>46</v>
      </c>
      <c r="Y159" t="s">
        <v>46</v>
      </c>
      <c r="Z159" t="s">
        <v>46</v>
      </c>
      <c r="AA159" t="s">
        <v>46</v>
      </c>
      <c r="AB159" t="s">
        <v>46</v>
      </c>
      <c r="AC159" s="2" t="s">
        <v>41</v>
      </c>
      <c r="AD159" t="s">
        <v>41</v>
      </c>
      <c r="AE159" t="s">
        <v>41</v>
      </c>
      <c r="AF159" t="s">
        <v>41</v>
      </c>
      <c r="AG159" t="s">
        <v>41</v>
      </c>
      <c r="AH159" t="s">
        <v>41</v>
      </c>
      <c r="AI159" s="2" t="s">
        <v>41</v>
      </c>
    </row>
    <row r="160" spans="1:35" ht="105" x14ac:dyDescent="0.25">
      <c r="A160" s="8" t="s">
        <v>790</v>
      </c>
      <c r="B160" s="6" t="s">
        <v>343</v>
      </c>
      <c r="C160" s="7">
        <v>46273</v>
      </c>
      <c r="D160" s="9" t="str">
        <f>HYPERLINK("https://www.epingalert.org/en/Search?viewData= G/TBT/N/CHN/2357"," G/TBT/N/CHN/2357")</f>
        <v xml:space="preserve"> G/TBT/N/CHN/2357</v>
      </c>
      <c r="E160" s="8" t="s">
        <v>788</v>
      </c>
      <c r="F160" s="8" t="s">
        <v>789</v>
      </c>
      <c r="H160" s="8" t="s">
        <v>791</v>
      </c>
      <c r="I160" s="8" t="s">
        <v>786</v>
      </c>
      <c r="J160" s="8" t="s">
        <v>141</v>
      </c>
      <c r="K160" s="8" t="s">
        <v>41</v>
      </c>
      <c r="L160" s="8" t="s">
        <v>114</v>
      </c>
      <c r="M160" s="6"/>
      <c r="N160" s="7">
        <v>46333</v>
      </c>
      <c r="O160" s="7" t="s">
        <v>76</v>
      </c>
      <c r="P160" s="7" t="s">
        <v>349</v>
      </c>
      <c r="Q160" s="6" t="s">
        <v>43</v>
      </c>
      <c r="R160" s="8" t="s">
        <v>792</v>
      </c>
      <c r="S160" t="str">
        <f>HYPERLINK("https://docs.wto.org/imrd/directdoc.asp?DDFDocuments/t/G/TBTN26/CHN2357.docx", "https://docs.wto.org/imrd/directdoc.asp?DDFDocuments/t/G/TBTN26/CHN2357.docx")</f>
        <v>https://docs.wto.org/imrd/directdoc.asp?DDFDocuments/t/G/TBTN26/CHN2357.docx</v>
      </c>
      <c r="T160" t="str">
        <f>HYPERLINK("https://docs.wto.org/imrd/directdoc.asp?DDFDocuments/u/G/TBTN26/CHN2357.docx", "https://docs.wto.org/imrd/directdoc.asp?DDFDocuments/u/G/TBTN26/CHN2357.docx")</f>
        <v>https://docs.wto.org/imrd/directdoc.asp?DDFDocuments/u/G/TBTN26/CHN2357.docx</v>
      </c>
      <c r="U160" t="str">
        <f>HYPERLINK("https://docs.wto.org/imrd/directdoc.asp?DDFDocuments/v/G/TBTN26/CHN2357.docx", "https://docs.wto.org/imrd/directdoc.asp?DDFDocuments/v/G/TBTN26/CHN2357.docx")</f>
        <v>https://docs.wto.org/imrd/directdoc.asp?DDFDocuments/v/G/TBTN26/CHN2357.docx</v>
      </c>
      <c r="V160" t="s">
        <v>45</v>
      </c>
      <c r="W160" t="s">
        <v>46</v>
      </c>
      <c r="X160" t="s">
        <v>46</v>
      </c>
      <c r="Y160" t="s">
        <v>46</v>
      </c>
      <c r="Z160" t="s">
        <v>46</v>
      </c>
      <c r="AA160" t="s">
        <v>46</v>
      </c>
      <c r="AB160" t="s">
        <v>46</v>
      </c>
      <c r="AC160" s="2" t="s">
        <v>41</v>
      </c>
      <c r="AD160" t="s">
        <v>41</v>
      </c>
      <c r="AE160" t="s">
        <v>41</v>
      </c>
      <c r="AF160" t="s">
        <v>41</v>
      </c>
      <c r="AG160" t="s">
        <v>41</v>
      </c>
      <c r="AH160" t="s">
        <v>41</v>
      </c>
      <c r="AI160" s="2" t="s">
        <v>41</v>
      </c>
    </row>
    <row r="161" spans="1:35" ht="90" x14ac:dyDescent="0.25">
      <c r="A161" s="8" t="s">
        <v>795</v>
      </c>
      <c r="B161" s="6" t="s">
        <v>343</v>
      </c>
      <c r="C161" s="7">
        <v>46273</v>
      </c>
      <c r="D161" s="9" t="str">
        <f>HYPERLINK("https://www.epingalert.org/en/Search?viewData= G/TBT/N/CHN/2358"," G/TBT/N/CHN/2358")</f>
        <v xml:space="preserve"> G/TBT/N/CHN/2358</v>
      </c>
      <c r="E161" s="8" t="s">
        <v>793</v>
      </c>
      <c r="F161" s="8" t="s">
        <v>794</v>
      </c>
      <c r="H161" s="8" t="s">
        <v>642</v>
      </c>
      <c r="I161" s="8" t="s">
        <v>643</v>
      </c>
      <c r="J161" s="8" t="s">
        <v>796</v>
      </c>
      <c r="K161" s="8" t="s">
        <v>41</v>
      </c>
      <c r="L161" s="8" t="s">
        <v>41</v>
      </c>
      <c r="M161" s="6"/>
      <c r="N161" s="7">
        <v>46333</v>
      </c>
      <c r="O161" s="7" t="s">
        <v>76</v>
      </c>
      <c r="P161" s="7" t="s">
        <v>76</v>
      </c>
      <c r="Q161" s="6" t="s">
        <v>43</v>
      </c>
      <c r="R161" s="8" t="s">
        <v>797</v>
      </c>
      <c r="S161" t="str">
        <f>HYPERLINK("https://docs.wto.org/imrd/directdoc.asp?DDFDocuments/t/G/TBTN26/CHN2358.docx", "https://docs.wto.org/imrd/directdoc.asp?DDFDocuments/t/G/TBTN26/CHN2358.docx")</f>
        <v>https://docs.wto.org/imrd/directdoc.asp?DDFDocuments/t/G/TBTN26/CHN2358.docx</v>
      </c>
      <c r="T161" t="str">
        <f>HYPERLINK("https://docs.wto.org/imrd/directdoc.asp?DDFDocuments/u/G/TBTN26/CHN2358.docx", "https://docs.wto.org/imrd/directdoc.asp?DDFDocuments/u/G/TBTN26/CHN2358.docx")</f>
        <v>https://docs.wto.org/imrd/directdoc.asp?DDFDocuments/u/G/TBTN26/CHN2358.docx</v>
      </c>
      <c r="U161" t="str">
        <f>HYPERLINK("https://docs.wto.org/imrd/directdoc.asp?DDFDocuments/v/G/TBTN26/CHN2358.docx", "https://docs.wto.org/imrd/directdoc.asp?DDFDocuments/v/G/TBTN26/CHN2358.docx")</f>
        <v>https://docs.wto.org/imrd/directdoc.asp?DDFDocuments/v/G/TBTN26/CHN2358.docx</v>
      </c>
      <c r="V161" t="s">
        <v>45</v>
      </c>
      <c r="W161" t="s">
        <v>46</v>
      </c>
      <c r="X161" t="s">
        <v>46</v>
      </c>
      <c r="Y161" t="s">
        <v>46</v>
      </c>
      <c r="Z161" t="s">
        <v>46</v>
      </c>
      <c r="AA161" t="s">
        <v>46</v>
      </c>
      <c r="AB161" t="s">
        <v>46</v>
      </c>
      <c r="AC161" s="2" t="s">
        <v>41</v>
      </c>
      <c r="AD161" t="s">
        <v>41</v>
      </c>
      <c r="AE161" t="s">
        <v>41</v>
      </c>
      <c r="AF161" t="s">
        <v>41</v>
      </c>
      <c r="AG161" t="s">
        <v>41</v>
      </c>
      <c r="AH161" t="s">
        <v>41</v>
      </c>
      <c r="AI161" s="2" t="s">
        <v>41</v>
      </c>
    </row>
    <row r="162" spans="1:35" ht="90" x14ac:dyDescent="0.25">
      <c r="A162" s="8" t="s">
        <v>800</v>
      </c>
      <c r="B162" s="6" t="s">
        <v>343</v>
      </c>
      <c r="C162" s="7">
        <v>46273</v>
      </c>
      <c r="D162" s="9" t="str">
        <f>HYPERLINK("https://www.epingalert.org/en/Search?viewData= G/TBT/N/CHN/2359"," G/TBT/N/CHN/2359")</f>
        <v xml:space="preserve"> G/TBT/N/CHN/2359</v>
      </c>
      <c r="E162" s="8" t="s">
        <v>798</v>
      </c>
      <c r="F162" s="8" t="s">
        <v>799</v>
      </c>
      <c r="H162" s="8" t="s">
        <v>801</v>
      </c>
      <c r="I162" s="8" t="s">
        <v>355</v>
      </c>
      <c r="J162" s="8" t="s">
        <v>75</v>
      </c>
      <c r="K162" s="8" t="s">
        <v>41</v>
      </c>
      <c r="L162" s="8" t="s">
        <v>41</v>
      </c>
      <c r="M162" s="6"/>
      <c r="N162" s="7">
        <v>46333</v>
      </c>
      <c r="O162" s="7" t="s">
        <v>76</v>
      </c>
      <c r="P162" s="7">
        <v>47119</v>
      </c>
      <c r="Q162" s="6" t="s">
        <v>43</v>
      </c>
      <c r="R162" s="8" t="s">
        <v>802</v>
      </c>
      <c r="S162" t="str">
        <f>HYPERLINK("https://docs.wto.org/imrd/directdoc.asp?DDFDocuments/t/G/TBTN26/CHN2359.docx", "https://docs.wto.org/imrd/directdoc.asp?DDFDocuments/t/G/TBTN26/CHN2359.docx")</f>
        <v>https://docs.wto.org/imrd/directdoc.asp?DDFDocuments/t/G/TBTN26/CHN2359.docx</v>
      </c>
      <c r="T162" t="str">
        <f>HYPERLINK("https://docs.wto.org/imrd/directdoc.asp?DDFDocuments/u/G/TBTN26/CHN2359.docx", "https://docs.wto.org/imrd/directdoc.asp?DDFDocuments/u/G/TBTN26/CHN2359.docx")</f>
        <v>https://docs.wto.org/imrd/directdoc.asp?DDFDocuments/u/G/TBTN26/CHN2359.docx</v>
      </c>
      <c r="U162" t="str">
        <f>HYPERLINK("https://docs.wto.org/imrd/directdoc.asp?DDFDocuments/v/G/TBTN26/CHN2359.docx", "https://docs.wto.org/imrd/directdoc.asp?DDFDocuments/v/G/TBTN26/CHN2359.docx")</f>
        <v>https://docs.wto.org/imrd/directdoc.asp?DDFDocuments/v/G/TBTN26/CHN2359.docx</v>
      </c>
      <c r="V162" t="s">
        <v>45</v>
      </c>
      <c r="W162" t="s">
        <v>46</v>
      </c>
      <c r="X162" t="s">
        <v>46</v>
      </c>
      <c r="Y162" t="s">
        <v>46</v>
      </c>
      <c r="Z162" t="s">
        <v>46</v>
      </c>
      <c r="AA162" t="s">
        <v>46</v>
      </c>
      <c r="AB162" t="s">
        <v>46</v>
      </c>
      <c r="AC162" s="2" t="s">
        <v>41</v>
      </c>
      <c r="AD162" t="s">
        <v>41</v>
      </c>
      <c r="AE162" t="s">
        <v>41</v>
      </c>
      <c r="AF162" t="s">
        <v>41</v>
      </c>
      <c r="AG162" t="s">
        <v>41</v>
      </c>
      <c r="AH162" t="s">
        <v>41</v>
      </c>
      <c r="AI162" s="2" t="s">
        <v>41</v>
      </c>
    </row>
    <row r="163" spans="1:35" ht="75" x14ac:dyDescent="0.25">
      <c r="A163" s="8" t="s">
        <v>805</v>
      </c>
      <c r="B163" s="6" t="s">
        <v>343</v>
      </c>
      <c r="C163" s="7">
        <v>46273</v>
      </c>
      <c r="D163" s="9" t="str">
        <f>HYPERLINK("https://www.epingalert.org/en/Search?viewData= G/TBT/N/CHN/2360"," G/TBT/N/CHN/2360")</f>
        <v xml:space="preserve"> G/TBT/N/CHN/2360</v>
      </c>
      <c r="E163" s="8" t="s">
        <v>803</v>
      </c>
      <c r="F163" s="8" t="s">
        <v>804</v>
      </c>
      <c r="H163" s="8" t="s">
        <v>806</v>
      </c>
      <c r="I163" s="8" t="s">
        <v>807</v>
      </c>
      <c r="J163" s="8" t="s">
        <v>780</v>
      </c>
      <c r="K163" s="8" t="s">
        <v>41</v>
      </c>
      <c r="L163" s="8" t="s">
        <v>41</v>
      </c>
      <c r="M163" s="6"/>
      <c r="N163" s="7">
        <v>46333</v>
      </c>
      <c r="O163" s="7" t="s">
        <v>76</v>
      </c>
      <c r="P163" s="7" t="s">
        <v>349</v>
      </c>
      <c r="Q163" s="6" t="s">
        <v>43</v>
      </c>
      <c r="R163" s="8" t="s">
        <v>808</v>
      </c>
      <c r="S163" t="str">
        <f>HYPERLINK("https://docs.wto.org/imrd/directdoc.asp?DDFDocuments/t/G/TBTN26/CHN2360.docx", "https://docs.wto.org/imrd/directdoc.asp?DDFDocuments/t/G/TBTN26/CHN2360.docx")</f>
        <v>https://docs.wto.org/imrd/directdoc.asp?DDFDocuments/t/G/TBTN26/CHN2360.docx</v>
      </c>
      <c r="T163" t="str">
        <f>HYPERLINK("https://docs.wto.org/imrd/directdoc.asp?DDFDocuments/u/G/TBTN26/CHN2360.docx", "https://docs.wto.org/imrd/directdoc.asp?DDFDocuments/u/G/TBTN26/CHN2360.docx")</f>
        <v>https://docs.wto.org/imrd/directdoc.asp?DDFDocuments/u/G/TBTN26/CHN2360.docx</v>
      </c>
      <c r="U163" t="str">
        <f>HYPERLINK("https://docs.wto.org/imrd/directdoc.asp?DDFDocuments/v/G/TBTN26/CHN2360.docx", "https://docs.wto.org/imrd/directdoc.asp?DDFDocuments/v/G/TBTN26/CHN2360.docx")</f>
        <v>https://docs.wto.org/imrd/directdoc.asp?DDFDocuments/v/G/TBTN26/CHN2360.docx</v>
      </c>
      <c r="V163" t="s">
        <v>45</v>
      </c>
      <c r="W163" t="s">
        <v>46</v>
      </c>
      <c r="X163" t="s">
        <v>46</v>
      </c>
      <c r="Y163" t="s">
        <v>46</v>
      </c>
      <c r="Z163" t="s">
        <v>46</v>
      </c>
      <c r="AA163" t="s">
        <v>46</v>
      </c>
      <c r="AB163" t="s">
        <v>46</v>
      </c>
      <c r="AC163" s="2" t="s">
        <v>41</v>
      </c>
      <c r="AD163" t="s">
        <v>41</v>
      </c>
      <c r="AE163" t="s">
        <v>41</v>
      </c>
      <c r="AF163" t="s">
        <v>41</v>
      </c>
      <c r="AG163" t="s">
        <v>41</v>
      </c>
      <c r="AH163" t="s">
        <v>41</v>
      </c>
      <c r="AI163" s="2" t="s">
        <v>41</v>
      </c>
    </row>
    <row r="164" spans="1:35" ht="409.5" x14ac:dyDescent="0.25">
      <c r="A164" s="8" t="s">
        <v>811</v>
      </c>
      <c r="B164" s="6" t="s">
        <v>126</v>
      </c>
      <c r="C164" s="7">
        <v>46273</v>
      </c>
      <c r="D164" s="9" t="str">
        <f>HYPERLINK("https://www.epingalert.org/en/Search?viewData= G/TBT/N/UKR/400"," G/TBT/N/UKR/400")</f>
        <v xml:space="preserve"> G/TBT/N/UKR/400</v>
      </c>
      <c r="E164" s="8" t="s">
        <v>809</v>
      </c>
      <c r="F164" s="8" t="s">
        <v>810</v>
      </c>
      <c r="H164" s="8" t="s">
        <v>41</v>
      </c>
      <c r="I164" s="8" t="s">
        <v>812</v>
      </c>
      <c r="J164" s="8" t="s">
        <v>813</v>
      </c>
      <c r="K164" s="8" t="s">
        <v>41</v>
      </c>
      <c r="L164" s="8" t="s">
        <v>41</v>
      </c>
      <c r="M164" s="6"/>
      <c r="N164" s="7">
        <v>46333</v>
      </c>
      <c r="O164" s="7" t="s">
        <v>76</v>
      </c>
      <c r="P164" s="7" t="s">
        <v>814</v>
      </c>
      <c r="Q164" s="6" t="s">
        <v>43</v>
      </c>
      <c r="R164" s="8" t="s">
        <v>815</v>
      </c>
      <c r="S164" t="str">
        <f>HYPERLINK("https://docs.wto.org/imrd/directdoc.asp?DDFDocuments/t/G/TBTN26/UKR400.docx", "https://docs.wto.org/imrd/directdoc.asp?DDFDocuments/t/G/TBTN26/UKR400.docx")</f>
        <v>https://docs.wto.org/imrd/directdoc.asp?DDFDocuments/t/G/TBTN26/UKR400.docx</v>
      </c>
      <c r="T164" t="str">
        <f>HYPERLINK("https://docs.wto.org/imrd/directdoc.asp?DDFDocuments/u/G/TBTN26/UKR400.docx", "https://docs.wto.org/imrd/directdoc.asp?DDFDocuments/u/G/TBTN26/UKR400.docx")</f>
        <v>https://docs.wto.org/imrd/directdoc.asp?DDFDocuments/u/G/TBTN26/UKR400.docx</v>
      </c>
      <c r="U164" t="str">
        <f>HYPERLINK("https://docs.wto.org/imrd/directdoc.asp?DDFDocuments/v/G/TBTN26/UKR400.docx", "https://docs.wto.org/imrd/directdoc.asp?DDFDocuments/v/G/TBTN26/UKR400.docx")</f>
        <v>https://docs.wto.org/imrd/directdoc.asp?DDFDocuments/v/G/TBTN26/UKR400.docx</v>
      </c>
      <c r="V164" t="s">
        <v>45</v>
      </c>
      <c r="W164" t="s">
        <v>46</v>
      </c>
      <c r="X164" t="s">
        <v>45</v>
      </c>
      <c r="Y164" t="s">
        <v>46</v>
      </c>
      <c r="Z164" t="s">
        <v>46</v>
      </c>
      <c r="AA164" t="s">
        <v>46</v>
      </c>
      <c r="AB164" t="s">
        <v>46</v>
      </c>
      <c r="AC164" s="2" t="s">
        <v>816</v>
      </c>
      <c r="AD164" t="s">
        <v>41</v>
      </c>
      <c r="AE164" t="s">
        <v>41</v>
      </c>
      <c r="AF164" t="s">
        <v>41</v>
      </c>
      <c r="AG164" t="s">
        <v>41</v>
      </c>
      <c r="AH164" t="s">
        <v>41</v>
      </c>
      <c r="AI164" s="2" t="s">
        <v>41</v>
      </c>
    </row>
    <row r="165" spans="1:35" ht="195" x14ac:dyDescent="0.25">
      <c r="A165" s="8" t="s">
        <v>819</v>
      </c>
      <c r="B165" s="6" t="s">
        <v>343</v>
      </c>
      <c r="C165" s="7">
        <v>46272</v>
      </c>
      <c r="D165" s="9" t="str">
        <f>HYPERLINK("https://www.epingalert.org/en/Search?viewData= G/TBT/N/CHN/2350"," G/TBT/N/CHN/2350")</f>
        <v xml:space="preserve"> G/TBT/N/CHN/2350</v>
      </c>
      <c r="E165" s="8" t="s">
        <v>817</v>
      </c>
      <c r="F165" s="8" t="s">
        <v>818</v>
      </c>
      <c r="H165" s="8" t="s">
        <v>820</v>
      </c>
      <c r="I165" s="8" t="s">
        <v>821</v>
      </c>
      <c r="J165" s="8" t="s">
        <v>822</v>
      </c>
      <c r="K165" s="8" t="s">
        <v>41</v>
      </c>
      <c r="L165" s="8" t="s">
        <v>41</v>
      </c>
      <c r="M165" s="6"/>
      <c r="N165" s="7">
        <v>46332</v>
      </c>
      <c r="O165" s="7" t="s">
        <v>76</v>
      </c>
      <c r="P165" s="7" t="s">
        <v>357</v>
      </c>
      <c r="Q165" s="6" t="s">
        <v>43</v>
      </c>
      <c r="R165" s="8" t="s">
        <v>823</v>
      </c>
      <c r="S165" t="str">
        <f>HYPERLINK("https://docs.wto.org/imrd/directdoc.asp?DDFDocuments/t/G/TBTN26/CHN2350.docx", "https://docs.wto.org/imrd/directdoc.asp?DDFDocuments/t/G/TBTN26/CHN2350.docx")</f>
        <v>https://docs.wto.org/imrd/directdoc.asp?DDFDocuments/t/G/TBTN26/CHN2350.docx</v>
      </c>
      <c r="T165" t="str">
        <f>HYPERLINK("https://docs.wto.org/imrd/directdoc.asp?DDFDocuments/u/G/TBTN26/CHN2350.docx", "https://docs.wto.org/imrd/directdoc.asp?DDFDocuments/u/G/TBTN26/CHN2350.docx")</f>
        <v>https://docs.wto.org/imrd/directdoc.asp?DDFDocuments/u/G/TBTN26/CHN2350.docx</v>
      </c>
      <c r="U165" t="str">
        <f>HYPERLINK("https://docs.wto.org/imrd/directdoc.asp?DDFDocuments/v/G/TBTN26/CHN2350.docx", "https://docs.wto.org/imrd/directdoc.asp?DDFDocuments/v/G/TBTN26/CHN2350.docx")</f>
        <v>https://docs.wto.org/imrd/directdoc.asp?DDFDocuments/v/G/TBTN26/CHN2350.docx</v>
      </c>
      <c r="V165" t="s">
        <v>45</v>
      </c>
      <c r="W165" t="s">
        <v>46</v>
      </c>
      <c r="X165" t="s">
        <v>46</v>
      </c>
      <c r="Y165" t="s">
        <v>46</v>
      </c>
      <c r="Z165" t="s">
        <v>46</v>
      </c>
      <c r="AA165" t="s">
        <v>46</v>
      </c>
      <c r="AB165" t="s">
        <v>46</v>
      </c>
      <c r="AC165" s="2" t="s">
        <v>41</v>
      </c>
      <c r="AD165" t="s">
        <v>41</v>
      </c>
      <c r="AE165" t="s">
        <v>41</v>
      </c>
      <c r="AF165" t="s">
        <v>41</v>
      </c>
      <c r="AG165" t="s">
        <v>41</v>
      </c>
      <c r="AH165" t="s">
        <v>41</v>
      </c>
      <c r="AI165" s="2" t="s">
        <v>41</v>
      </c>
    </row>
    <row r="166" spans="1:35" ht="105" x14ac:dyDescent="0.25">
      <c r="A166" s="8" t="s">
        <v>826</v>
      </c>
      <c r="B166" s="6" t="s">
        <v>212</v>
      </c>
      <c r="C166" s="7">
        <v>46272</v>
      </c>
      <c r="D166" s="9" t="str">
        <f>HYPERLINK("https://www.epingalert.org/en/Search?viewData= G/TBT/N/IDN/195"," G/TBT/N/IDN/195")</f>
        <v xml:space="preserve"> G/TBT/N/IDN/195</v>
      </c>
      <c r="E166" s="8" t="s">
        <v>824</v>
      </c>
      <c r="F166" s="8" t="s">
        <v>825</v>
      </c>
      <c r="H166" s="8" t="s">
        <v>41</v>
      </c>
      <c r="I166" s="8" t="s">
        <v>827</v>
      </c>
      <c r="J166" s="8" t="s">
        <v>112</v>
      </c>
      <c r="K166" s="8" t="s">
        <v>41</v>
      </c>
      <c r="L166" s="8" t="s">
        <v>42</v>
      </c>
      <c r="M166" s="6"/>
      <c r="N166" s="7">
        <v>46332</v>
      </c>
      <c r="O166" s="7" t="s">
        <v>76</v>
      </c>
      <c r="P166" s="7" t="s">
        <v>76</v>
      </c>
      <c r="Q166" s="6" t="s">
        <v>43</v>
      </c>
      <c r="R166" s="8" t="s">
        <v>828</v>
      </c>
      <c r="S166" t="str">
        <f>HYPERLINK("https://docs.wto.org/imrd/directdoc.asp?DDFDocuments/t/G/TBTN26/IDN195.docx", "https://docs.wto.org/imrd/directdoc.asp?DDFDocuments/t/G/TBTN26/IDN195.docx")</f>
        <v>https://docs.wto.org/imrd/directdoc.asp?DDFDocuments/t/G/TBTN26/IDN195.docx</v>
      </c>
      <c r="T166" t="str">
        <f>HYPERLINK("https://docs.wto.org/imrd/directdoc.asp?DDFDocuments/u/G/TBTN26/IDN195.docx", "https://docs.wto.org/imrd/directdoc.asp?DDFDocuments/u/G/TBTN26/IDN195.docx")</f>
        <v>https://docs.wto.org/imrd/directdoc.asp?DDFDocuments/u/G/TBTN26/IDN195.docx</v>
      </c>
      <c r="U166" t="str">
        <f>HYPERLINK("https://docs.wto.org/imrd/directdoc.asp?DDFDocuments/v/G/TBTN26/IDN195.docx", "https://docs.wto.org/imrd/directdoc.asp?DDFDocuments/v/G/TBTN26/IDN195.docx")</f>
        <v>https://docs.wto.org/imrd/directdoc.asp?DDFDocuments/v/G/TBTN26/IDN195.docx</v>
      </c>
      <c r="V166" t="s">
        <v>45</v>
      </c>
      <c r="W166" t="s">
        <v>46</v>
      </c>
      <c r="X166" t="s">
        <v>46</v>
      </c>
      <c r="Y166" t="s">
        <v>46</v>
      </c>
      <c r="Z166" t="s">
        <v>46</v>
      </c>
      <c r="AA166" t="s">
        <v>46</v>
      </c>
      <c r="AB166" t="s">
        <v>46</v>
      </c>
      <c r="AC166" s="2" t="s">
        <v>218</v>
      </c>
      <c r="AD166" t="s">
        <v>41</v>
      </c>
      <c r="AE166" t="s">
        <v>41</v>
      </c>
      <c r="AF166" t="s">
        <v>41</v>
      </c>
      <c r="AG166" t="s">
        <v>41</v>
      </c>
      <c r="AH166" t="s">
        <v>41</v>
      </c>
      <c r="AI166" s="2" t="s">
        <v>41</v>
      </c>
    </row>
    <row r="167" spans="1:35" ht="45" x14ac:dyDescent="0.25">
      <c r="A167" s="8" t="s">
        <v>831</v>
      </c>
      <c r="B167" s="6" t="s">
        <v>630</v>
      </c>
      <c r="C167" s="7">
        <v>46272</v>
      </c>
      <c r="D167" s="9" t="str">
        <f>HYPERLINK("https://www.epingalert.org/en/Search?viewData= G/TBT/N/KOR/1381"," G/TBT/N/KOR/1381")</f>
        <v xml:space="preserve"> G/TBT/N/KOR/1381</v>
      </c>
      <c r="E167" s="8" t="s">
        <v>829</v>
      </c>
      <c r="F167" s="8" t="s">
        <v>830</v>
      </c>
      <c r="H167" s="8" t="s">
        <v>41</v>
      </c>
      <c r="I167" s="8" t="s">
        <v>832</v>
      </c>
      <c r="J167" s="8" t="s">
        <v>833</v>
      </c>
      <c r="K167" s="8" t="s">
        <v>834</v>
      </c>
      <c r="L167" s="8" t="s">
        <v>41</v>
      </c>
      <c r="M167" s="6"/>
      <c r="N167" s="7">
        <v>46332</v>
      </c>
      <c r="O167" s="7" t="s">
        <v>835</v>
      </c>
      <c r="P167" s="7" t="s">
        <v>836</v>
      </c>
      <c r="Q167" s="6" t="s">
        <v>43</v>
      </c>
      <c r="R167" s="8" t="s">
        <v>837</v>
      </c>
      <c r="S167" t="str">
        <f>HYPERLINK("https://docs.wto.org/imrd/directdoc.asp?DDFDocuments/t/G/TBTN26/KOR1381.docx", "https://docs.wto.org/imrd/directdoc.asp?DDFDocuments/t/G/TBTN26/KOR1381.docx")</f>
        <v>https://docs.wto.org/imrd/directdoc.asp?DDFDocuments/t/G/TBTN26/KOR1381.docx</v>
      </c>
      <c r="T167" t="str">
        <f>HYPERLINK("https://docs.wto.org/imrd/directdoc.asp?DDFDocuments/u/G/TBTN26/KOR1381.docx", "https://docs.wto.org/imrd/directdoc.asp?DDFDocuments/u/G/TBTN26/KOR1381.docx")</f>
        <v>https://docs.wto.org/imrd/directdoc.asp?DDFDocuments/u/G/TBTN26/KOR1381.docx</v>
      </c>
      <c r="U167" t="str">
        <f>HYPERLINK("https://docs.wto.org/imrd/directdoc.asp?DDFDocuments/v/G/TBTN26/KOR1381.docx", "https://docs.wto.org/imrd/directdoc.asp?DDFDocuments/v/G/TBTN26/KOR1381.docx")</f>
        <v>https://docs.wto.org/imrd/directdoc.asp?DDFDocuments/v/G/TBTN26/KOR1381.docx</v>
      </c>
      <c r="V167" t="s">
        <v>45</v>
      </c>
      <c r="W167" t="s">
        <v>46</v>
      </c>
      <c r="X167" t="s">
        <v>45</v>
      </c>
      <c r="Y167" t="s">
        <v>46</v>
      </c>
      <c r="Z167" t="s">
        <v>46</v>
      </c>
      <c r="AA167" t="s">
        <v>46</v>
      </c>
      <c r="AB167" t="s">
        <v>46</v>
      </c>
      <c r="AC167" s="2" t="s">
        <v>838</v>
      </c>
      <c r="AD167" t="s">
        <v>41</v>
      </c>
      <c r="AE167" t="s">
        <v>41</v>
      </c>
      <c r="AF167" t="s">
        <v>41</v>
      </c>
      <c r="AG167" t="s">
        <v>41</v>
      </c>
      <c r="AH167" t="s">
        <v>41</v>
      </c>
      <c r="AI167" s="2" t="s">
        <v>41</v>
      </c>
    </row>
    <row r="168" spans="1:35" ht="105" x14ac:dyDescent="0.25">
      <c r="A168" s="8" t="s">
        <v>841</v>
      </c>
      <c r="B168" s="6" t="s">
        <v>738</v>
      </c>
      <c r="C168" s="7">
        <v>46272</v>
      </c>
      <c r="D168" s="9" t="str">
        <f>HYPERLINK("https://www.epingalert.org/en/Search?viewData= G/TBT/N/USA/2321"," G/TBT/N/USA/2321")</f>
        <v xml:space="preserve"> G/TBT/N/USA/2321</v>
      </c>
      <c r="E168" s="8" t="s">
        <v>839</v>
      </c>
      <c r="F168" s="8" t="s">
        <v>840</v>
      </c>
      <c r="H168" s="8" t="s">
        <v>842</v>
      </c>
      <c r="I168" s="8" t="s">
        <v>843</v>
      </c>
      <c r="J168" s="8" t="s">
        <v>331</v>
      </c>
      <c r="K168" s="8" t="s">
        <v>41</v>
      </c>
      <c r="L168" s="8" t="s">
        <v>41</v>
      </c>
      <c r="M168" s="6"/>
      <c r="N168" s="7">
        <v>46329</v>
      </c>
      <c r="O168" s="7" t="s">
        <v>76</v>
      </c>
      <c r="P168" s="7" t="s">
        <v>76</v>
      </c>
      <c r="Q168" s="6" t="s">
        <v>43</v>
      </c>
      <c r="R168" s="8" t="s">
        <v>844</v>
      </c>
      <c r="S168" t="str">
        <f>HYPERLINK("https://docs.wto.org/imrd/directdoc.asp?DDFDocuments/t/G/TBTN26/USA2321.docx", "https://docs.wto.org/imrd/directdoc.asp?DDFDocuments/t/G/TBTN26/USA2321.docx")</f>
        <v>https://docs.wto.org/imrd/directdoc.asp?DDFDocuments/t/G/TBTN26/USA2321.docx</v>
      </c>
      <c r="T168" t="str">
        <f>HYPERLINK("https://docs.wto.org/imrd/directdoc.asp?DDFDocuments/u/G/TBTN26/USA2321.docx", "https://docs.wto.org/imrd/directdoc.asp?DDFDocuments/u/G/TBTN26/USA2321.docx")</f>
        <v>https://docs.wto.org/imrd/directdoc.asp?DDFDocuments/u/G/TBTN26/USA2321.docx</v>
      </c>
      <c r="U168" t="str">
        <f>HYPERLINK("https://docs.wto.org/imrd/directdoc.asp?DDFDocuments/v/G/TBTN26/USA2321.docx", "https://docs.wto.org/imrd/directdoc.asp?DDFDocuments/v/G/TBTN26/USA2321.docx")</f>
        <v>https://docs.wto.org/imrd/directdoc.asp?DDFDocuments/v/G/TBTN26/USA2321.docx</v>
      </c>
      <c r="V168" t="s">
        <v>46</v>
      </c>
      <c r="W168" t="s">
        <v>46</v>
      </c>
      <c r="X168" t="s">
        <v>46</v>
      </c>
      <c r="Y168" t="s">
        <v>46</v>
      </c>
      <c r="Z168" t="s">
        <v>46</v>
      </c>
      <c r="AA168" t="s">
        <v>46</v>
      </c>
      <c r="AB168" t="s">
        <v>45</v>
      </c>
      <c r="AC168" s="2" t="s">
        <v>845</v>
      </c>
      <c r="AD168" t="s">
        <v>41</v>
      </c>
      <c r="AE168" t="s">
        <v>41</v>
      </c>
      <c r="AF168" t="s">
        <v>41</v>
      </c>
      <c r="AG168" t="s">
        <v>41</v>
      </c>
      <c r="AH168" t="s">
        <v>41</v>
      </c>
      <c r="AI168" s="2" t="s">
        <v>41</v>
      </c>
    </row>
    <row r="169" spans="1:35" ht="150" x14ac:dyDescent="0.25">
      <c r="A169" s="8" t="s">
        <v>848</v>
      </c>
      <c r="B169" s="6" t="s">
        <v>384</v>
      </c>
      <c r="C169" s="7">
        <v>46269</v>
      </c>
      <c r="D169" s="9" t="str">
        <f>HYPERLINK("https://www.epingalert.org/en/Search?viewData= G/TBT/N/BDI/807, G/TBT/N/KEN/2105, G/TBT/N/RWA/1479, G/TBT/N/TZA/1642, G/TBT/N/UGA/2423"," G/TBT/N/BDI/807, G/TBT/N/KEN/2105, G/TBT/N/RWA/1479, G/TBT/N/TZA/1642, G/TBT/N/UGA/2423")</f>
        <v xml:space="preserve"> G/TBT/N/BDI/807, G/TBT/N/KEN/2105, G/TBT/N/RWA/1479, G/TBT/N/TZA/1642, G/TBT/N/UGA/2423</v>
      </c>
      <c r="E169" s="8" t="s">
        <v>846</v>
      </c>
      <c r="F169" s="8" t="s">
        <v>847</v>
      </c>
      <c r="H169" s="8" t="s">
        <v>849</v>
      </c>
      <c r="I169" s="8" t="s">
        <v>275</v>
      </c>
      <c r="J169" s="8" t="s">
        <v>588</v>
      </c>
      <c r="K169" s="8" t="s">
        <v>41</v>
      </c>
      <c r="L169" s="8" t="s">
        <v>255</v>
      </c>
      <c r="M169" s="6"/>
      <c r="N169" s="7">
        <v>46329</v>
      </c>
      <c r="O169" s="7" t="s">
        <v>76</v>
      </c>
      <c r="P169" s="7" t="s">
        <v>76</v>
      </c>
      <c r="Q169" s="6" t="s">
        <v>43</v>
      </c>
      <c r="R169" s="8" t="s">
        <v>850</v>
      </c>
      <c r="S169" t="str">
        <f>HYPERLINK("https://docs.wto.org/imrd/directdoc.asp?DDFDocuments/t/G/TBTN26/BDI807.docx", "https://docs.wto.org/imrd/directdoc.asp?DDFDocuments/t/G/TBTN26/BDI807.docx")</f>
        <v>https://docs.wto.org/imrd/directdoc.asp?DDFDocuments/t/G/TBTN26/BDI807.docx</v>
      </c>
      <c r="T169" t="str">
        <f>HYPERLINK("https://docs.wto.org/imrd/directdoc.asp?DDFDocuments/u/G/TBTN26/BDI807.docx", "https://docs.wto.org/imrd/directdoc.asp?DDFDocuments/u/G/TBTN26/BDI807.docx")</f>
        <v>https://docs.wto.org/imrd/directdoc.asp?DDFDocuments/u/G/TBTN26/BDI807.docx</v>
      </c>
      <c r="U169" t="str">
        <f>HYPERLINK("https://docs.wto.org/imrd/directdoc.asp?DDFDocuments/v/G/TBTN26/BDI807.docx", "https://docs.wto.org/imrd/directdoc.asp?DDFDocuments/v/G/TBTN26/BDI807.docx")</f>
        <v>https://docs.wto.org/imrd/directdoc.asp?DDFDocuments/v/G/TBTN26/BDI807.docx</v>
      </c>
      <c r="V169" t="s">
        <v>45</v>
      </c>
      <c r="W169" t="s">
        <v>46</v>
      </c>
      <c r="X169" t="s">
        <v>45</v>
      </c>
      <c r="Y169" t="s">
        <v>46</v>
      </c>
      <c r="Z169" t="s">
        <v>46</v>
      </c>
      <c r="AA169" t="s">
        <v>46</v>
      </c>
      <c r="AB169" t="s">
        <v>46</v>
      </c>
      <c r="AC169" s="2" t="s">
        <v>851</v>
      </c>
      <c r="AD169" t="s">
        <v>41</v>
      </c>
      <c r="AE169" t="s">
        <v>41</v>
      </c>
      <c r="AF169" t="s">
        <v>41</v>
      </c>
      <c r="AG169" t="s">
        <v>41</v>
      </c>
      <c r="AH169" t="s">
        <v>41</v>
      </c>
      <c r="AI169" s="2" t="s">
        <v>41</v>
      </c>
    </row>
    <row r="170" spans="1:35" ht="150" x14ac:dyDescent="0.25">
      <c r="A170" s="8" t="s">
        <v>848</v>
      </c>
      <c r="B170" s="6" t="s">
        <v>219</v>
      </c>
      <c r="C170" s="7">
        <v>46269</v>
      </c>
      <c r="D170" s="9" t="str">
        <f>HYPERLINK("https://www.epingalert.org/en/Search?viewData= G/TBT/N/BDI/807, G/TBT/N/KEN/2105, G/TBT/N/RWA/1479, G/TBT/N/TZA/1642, G/TBT/N/UGA/2423"," G/TBT/N/BDI/807, G/TBT/N/KEN/2105, G/TBT/N/RWA/1479, G/TBT/N/TZA/1642, G/TBT/N/UGA/2423")</f>
        <v xml:space="preserve"> G/TBT/N/BDI/807, G/TBT/N/KEN/2105, G/TBT/N/RWA/1479, G/TBT/N/TZA/1642, G/TBT/N/UGA/2423</v>
      </c>
      <c r="E170" s="8" t="s">
        <v>846</v>
      </c>
      <c r="F170" s="8" t="s">
        <v>847</v>
      </c>
      <c r="H170" s="8" t="s">
        <v>849</v>
      </c>
      <c r="I170" s="8" t="s">
        <v>275</v>
      </c>
      <c r="J170" s="8" t="s">
        <v>588</v>
      </c>
      <c r="K170" s="8" t="s">
        <v>41</v>
      </c>
      <c r="L170" s="8" t="s">
        <v>255</v>
      </c>
      <c r="M170" s="6"/>
      <c r="N170" s="7">
        <v>46329</v>
      </c>
      <c r="O170" s="7" t="s">
        <v>76</v>
      </c>
      <c r="P170" s="7" t="s">
        <v>76</v>
      </c>
      <c r="Q170" s="6" t="s">
        <v>43</v>
      </c>
      <c r="R170" s="8" t="s">
        <v>850</v>
      </c>
      <c r="S170" t="str">
        <f>HYPERLINK("https://docs.wto.org/imrd/directdoc.asp?DDFDocuments/t/G/TBTN26/BDI807.docx", "https://docs.wto.org/imrd/directdoc.asp?DDFDocuments/t/G/TBTN26/BDI807.docx")</f>
        <v>https://docs.wto.org/imrd/directdoc.asp?DDFDocuments/t/G/TBTN26/BDI807.docx</v>
      </c>
      <c r="T170" t="str">
        <f>HYPERLINK("https://docs.wto.org/imrd/directdoc.asp?DDFDocuments/u/G/TBTN26/BDI807.docx", "https://docs.wto.org/imrd/directdoc.asp?DDFDocuments/u/G/TBTN26/BDI807.docx")</f>
        <v>https://docs.wto.org/imrd/directdoc.asp?DDFDocuments/u/G/TBTN26/BDI807.docx</v>
      </c>
      <c r="U170" t="str">
        <f>HYPERLINK("https://docs.wto.org/imrd/directdoc.asp?DDFDocuments/v/G/TBTN26/BDI807.docx", "https://docs.wto.org/imrd/directdoc.asp?DDFDocuments/v/G/TBTN26/BDI807.docx")</f>
        <v>https://docs.wto.org/imrd/directdoc.asp?DDFDocuments/v/G/TBTN26/BDI807.docx</v>
      </c>
      <c r="V170" t="s">
        <v>45</v>
      </c>
      <c r="W170" t="s">
        <v>46</v>
      </c>
      <c r="X170" t="s">
        <v>45</v>
      </c>
      <c r="Y170" t="s">
        <v>46</v>
      </c>
      <c r="Z170" t="s">
        <v>46</v>
      </c>
      <c r="AA170" t="s">
        <v>46</v>
      </c>
      <c r="AB170" t="s">
        <v>46</v>
      </c>
      <c r="AC170" s="2" t="s">
        <v>851</v>
      </c>
      <c r="AD170" t="s">
        <v>41</v>
      </c>
      <c r="AE170" t="s">
        <v>41</v>
      </c>
      <c r="AF170" t="s">
        <v>41</v>
      </c>
      <c r="AG170" t="s">
        <v>41</v>
      </c>
      <c r="AH170" t="s">
        <v>41</v>
      </c>
      <c r="AI170" s="2" t="s">
        <v>41</v>
      </c>
    </row>
    <row r="171" spans="1:35" ht="150" x14ac:dyDescent="0.25">
      <c r="A171" s="8" t="s">
        <v>848</v>
      </c>
      <c r="B171" s="6" t="s">
        <v>393</v>
      </c>
      <c r="C171" s="7">
        <v>46269</v>
      </c>
      <c r="D171" s="9" t="str">
        <f>HYPERLINK("https://www.epingalert.org/en/Search?viewData= G/TBT/N/BDI/807, G/TBT/N/KEN/2105, G/TBT/N/RWA/1479, G/TBT/N/TZA/1642, G/TBT/N/UGA/2423"," G/TBT/N/BDI/807, G/TBT/N/KEN/2105, G/TBT/N/RWA/1479, G/TBT/N/TZA/1642, G/TBT/N/UGA/2423")</f>
        <v xml:space="preserve"> G/TBT/N/BDI/807, G/TBT/N/KEN/2105, G/TBT/N/RWA/1479, G/TBT/N/TZA/1642, G/TBT/N/UGA/2423</v>
      </c>
      <c r="E171" s="8" t="s">
        <v>846</v>
      </c>
      <c r="F171" s="8" t="s">
        <v>847</v>
      </c>
      <c r="H171" s="8" t="s">
        <v>849</v>
      </c>
      <c r="I171" s="8" t="s">
        <v>275</v>
      </c>
      <c r="J171" s="8" t="s">
        <v>588</v>
      </c>
      <c r="K171" s="8" t="s">
        <v>41</v>
      </c>
      <c r="L171" s="8" t="s">
        <v>255</v>
      </c>
      <c r="M171" s="6"/>
      <c r="N171" s="7">
        <v>46329</v>
      </c>
      <c r="O171" s="7" t="s">
        <v>76</v>
      </c>
      <c r="P171" s="7" t="s">
        <v>76</v>
      </c>
      <c r="Q171" s="6" t="s">
        <v>43</v>
      </c>
      <c r="R171" s="8" t="s">
        <v>850</v>
      </c>
      <c r="S171" t="str">
        <f>HYPERLINK("https://docs.wto.org/imrd/directdoc.asp?DDFDocuments/t/G/TBTN26/BDI807.docx", "https://docs.wto.org/imrd/directdoc.asp?DDFDocuments/t/G/TBTN26/BDI807.docx")</f>
        <v>https://docs.wto.org/imrd/directdoc.asp?DDFDocuments/t/G/TBTN26/BDI807.docx</v>
      </c>
      <c r="T171" t="str">
        <f>HYPERLINK("https://docs.wto.org/imrd/directdoc.asp?DDFDocuments/u/G/TBTN26/BDI807.docx", "https://docs.wto.org/imrd/directdoc.asp?DDFDocuments/u/G/TBTN26/BDI807.docx")</f>
        <v>https://docs.wto.org/imrd/directdoc.asp?DDFDocuments/u/G/TBTN26/BDI807.docx</v>
      </c>
      <c r="U171" t="str">
        <f>HYPERLINK("https://docs.wto.org/imrd/directdoc.asp?DDFDocuments/v/G/TBTN26/BDI807.docx", "https://docs.wto.org/imrd/directdoc.asp?DDFDocuments/v/G/TBTN26/BDI807.docx")</f>
        <v>https://docs.wto.org/imrd/directdoc.asp?DDFDocuments/v/G/TBTN26/BDI807.docx</v>
      </c>
      <c r="V171" t="s">
        <v>45</v>
      </c>
      <c r="W171" t="s">
        <v>46</v>
      </c>
      <c r="X171" t="s">
        <v>45</v>
      </c>
      <c r="Y171" t="s">
        <v>46</v>
      </c>
      <c r="Z171" t="s">
        <v>46</v>
      </c>
      <c r="AA171" t="s">
        <v>46</v>
      </c>
      <c r="AB171" t="s">
        <v>46</v>
      </c>
      <c r="AC171" s="2" t="s">
        <v>851</v>
      </c>
      <c r="AD171" t="s">
        <v>41</v>
      </c>
      <c r="AE171" t="s">
        <v>41</v>
      </c>
      <c r="AF171" t="s">
        <v>41</v>
      </c>
      <c r="AG171" t="s">
        <v>41</v>
      </c>
      <c r="AH171" t="s">
        <v>41</v>
      </c>
      <c r="AI171" s="2" t="s">
        <v>41</v>
      </c>
    </row>
    <row r="172" spans="1:35" ht="150" x14ac:dyDescent="0.25">
      <c r="A172" s="8" t="s">
        <v>848</v>
      </c>
      <c r="B172" s="6" t="s">
        <v>146</v>
      </c>
      <c r="C172" s="7">
        <v>46269</v>
      </c>
      <c r="D172" s="9" t="str">
        <f>HYPERLINK("https://www.epingalert.org/en/Search?viewData= G/TBT/N/BDI/807, G/TBT/N/KEN/2105, G/TBT/N/RWA/1479, G/TBT/N/TZA/1642, G/TBT/N/UGA/2423"," G/TBT/N/BDI/807, G/TBT/N/KEN/2105, G/TBT/N/RWA/1479, G/TBT/N/TZA/1642, G/TBT/N/UGA/2423")</f>
        <v xml:space="preserve"> G/TBT/N/BDI/807, G/TBT/N/KEN/2105, G/TBT/N/RWA/1479, G/TBT/N/TZA/1642, G/TBT/N/UGA/2423</v>
      </c>
      <c r="E172" s="8" t="s">
        <v>846</v>
      </c>
      <c r="F172" s="8" t="s">
        <v>847</v>
      </c>
      <c r="H172" s="8" t="s">
        <v>849</v>
      </c>
      <c r="I172" s="8" t="s">
        <v>275</v>
      </c>
      <c r="J172" s="8" t="s">
        <v>588</v>
      </c>
      <c r="K172" s="8" t="s">
        <v>41</v>
      </c>
      <c r="L172" s="8" t="s">
        <v>255</v>
      </c>
      <c r="M172" s="6"/>
      <c r="N172" s="7">
        <v>46329</v>
      </c>
      <c r="O172" s="7" t="s">
        <v>76</v>
      </c>
      <c r="P172" s="7" t="s">
        <v>76</v>
      </c>
      <c r="Q172" s="6" t="s">
        <v>43</v>
      </c>
      <c r="R172" s="8" t="s">
        <v>850</v>
      </c>
      <c r="S172" t="str">
        <f>HYPERLINK("https://docs.wto.org/imrd/directdoc.asp?DDFDocuments/t/G/TBTN26/BDI807.docx", "https://docs.wto.org/imrd/directdoc.asp?DDFDocuments/t/G/TBTN26/BDI807.docx")</f>
        <v>https://docs.wto.org/imrd/directdoc.asp?DDFDocuments/t/G/TBTN26/BDI807.docx</v>
      </c>
      <c r="T172" t="str">
        <f>HYPERLINK("https://docs.wto.org/imrd/directdoc.asp?DDFDocuments/u/G/TBTN26/BDI807.docx", "https://docs.wto.org/imrd/directdoc.asp?DDFDocuments/u/G/TBTN26/BDI807.docx")</f>
        <v>https://docs.wto.org/imrd/directdoc.asp?DDFDocuments/u/G/TBTN26/BDI807.docx</v>
      </c>
      <c r="U172" t="str">
        <f>HYPERLINK("https://docs.wto.org/imrd/directdoc.asp?DDFDocuments/v/G/TBTN26/BDI807.docx", "https://docs.wto.org/imrd/directdoc.asp?DDFDocuments/v/G/TBTN26/BDI807.docx")</f>
        <v>https://docs.wto.org/imrd/directdoc.asp?DDFDocuments/v/G/TBTN26/BDI807.docx</v>
      </c>
      <c r="V172" t="s">
        <v>45</v>
      </c>
      <c r="W172" t="s">
        <v>46</v>
      </c>
      <c r="X172" t="s">
        <v>45</v>
      </c>
      <c r="Y172" t="s">
        <v>46</v>
      </c>
      <c r="Z172" t="s">
        <v>46</v>
      </c>
      <c r="AA172" t="s">
        <v>46</v>
      </c>
      <c r="AB172" t="s">
        <v>46</v>
      </c>
      <c r="AC172" s="2" t="s">
        <v>851</v>
      </c>
      <c r="AD172" t="s">
        <v>41</v>
      </c>
      <c r="AE172" t="s">
        <v>41</v>
      </c>
      <c r="AF172" t="s">
        <v>41</v>
      </c>
      <c r="AG172" t="s">
        <v>41</v>
      </c>
      <c r="AH172" t="s">
        <v>41</v>
      </c>
      <c r="AI172" s="2" t="s">
        <v>41</v>
      </c>
    </row>
    <row r="173" spans="1:35" ht="150" x14ac:dyDescent="0.25">
      <c r="A173" s="8" t="s">
        <v>848</v>
      </c>
      <c r="B173" s="6" t="s">
        <v>394</v>
      </c>
      <c r="C173" s="7">
        <v>46269</v>
      </c>
      <c r="D173" s="9" t="str">
        <f>HYPERLINK("https://www.epingalert.org/en/Search?viewData= G/TBT/N/BDI/807, G/TBT/N/KEN/2105, G/TBT/N/RWA/1479, G/TBT/N/TZA/1642, G/TBT/N/UGA/2423"," G/TBT/N/BDI/807, G/TBT/N/KEN/2105, G/TBT/N/RWA/1479, G/TBT/N/TZA/1642, G/TBT/N/UGA/2423")</f>
        <v xml:space="preserve"> G/TBT/N/BDI/807, G/TBT/N/KEN/2105, G/TBT/N/RWA/1479, G/TBT/N/TZA/1642, G/TBT/N/UGA/2423</v>
      </c>
      <c r="E173" s="8" t="s">
        <v>846</v>
      </c>
      <c r="F173" s="8" t="s">
        <v>847</v>
      </c>
      <c r="H173" s="8" t="s">
        <v>849</v>
      </c>
      <c r="I173" s="8" t="s">
        <v>275</v>
      </c>
      <c r="J173" s="8" t="s">
        <v>588</v>
      </c>
      <c r="K173" s="8" t="s">
        <v>41</v>
      </c>
      <c r="L173" s="8" t="s">
        <v>255</v>
      </c>
      <c r="M173" s="6"/>
      <c r="N173" s="7">
        <v>46329</v>
      </c>
      <c r="O173" s="7" t="s">
        <v>76</v>
      </c>
      <c r="P173" s="7" t="s">
        <v>76</v>
      </c>
      <c r="Q173" s="6" t="s">
        <v>43</v>
      </c>
      <c r="R173" s="8" t="s">
        <v>850</v>
      </c>
      <c r="S173" t="str">
        <f>HYPERLINK("https://docs.wto.org/imrd/directdoc.asp?DDFDocuments/t/G/TBTN26/BDI807.docx", "https://docs.wto.org/imrd/directdoc.asp?DDFDocuments/t/G/TBTN26/BDI807.docx")</f>
        <v>https://docs.wto.org/imrd/directdoc.asp?DDFDocuments/t/G/TBTN26/BDI807.docx</v>
      </c>
      <c r="T173" t="str">
        <f>HYPERLINK("https://docs.wto.org/imrd/directdoc.asp?DDFDocuments/u/G/TBTN26/BDI807.docx", "https://docs.wto.org/imrd/directdoc.asp?DDFDocuments/u/G/TBTN26/BDI807.docx")</f>
        <v>https://docs.wto.org/imrd/directdoc.asp?DDFDocuments/u/G/TBTN26/BDI807.docx</v>
      </c>
      <c r="U173" t="str">
        <f>HYPERLINK("https://docs.wto.org/imrd/directdoc.asp?DDFDocuments/v/G/TBTN26/BDI807.docx", "https://docs.wto.org/imrd/directdoc.asp?DDFDocuments/v/G/TBTN26/BDI807.docx")</f>
        <v>https://docs.wto.org/imrd/directdoc.asp?DDFDocuments/v/G/TBTN26/BDI807.docx</v>
      </c>
      <c r="V173" t="s">
        <v>45</v>
      </c>
      <c r="W173" t="s">
        <v>46</v>
      </c>
      <c r="X173" t="s">
        <v>45</v>
      </c>
      <c r="Y173" t="s">
        <v>46</v>
      </c>
      <c r="Z173" t="s">
        <v>46</v>
      </c>
      <c r="AA173" t="s">
        <v>46</v>
      </c>
      <c r="AB173" t="s">
        <v>46</v>
      </c>
      <c r="AC173" s="2" t="s">
        <v>851</v>
      </c>
      <c r="AD173" t="s">
        <v>41</v>
      </c>
      <c r="AE173" t="s">
        <v>41</v>
      </c>
      <c r="AF173" t="s">
        <v>41</v>
      </c>
      <c r="AG173" t="s">
        <v>41</v>
      </c>
      <c r="AH173" t="s">
        <v>41</v>
      </c>
      <c r="AI173" s="2" t="s">
        <v>41</v>
      </c>
    </row>
    <row r="174" spans="1:35" ht="45" x14ac:dyDescent="0.25">
      <c r="A174" s="8" t="s">
        <v>854</v>
      </c>
      <c r="B174" s="6" t="s">
        <v>384</v>
      </c>
      <c r="C174" s="7">
        <v>46269</v>
      </c>
      <c r="D174" s="9" t="str">
        <f>HYPERLINK("https://www.epingalert.org/en/Search?viewData= G/TBT/N/BDI/808, G/TBT/N/KEN/2106, G/TBT/N/RWA/1480, G/TBT/N/TZA/1643, G/TBT/N/UGA/2424"," G/TBT/N/BDI/808, G/TBT/N/KEN/2106, G/TBT/N/RWA/1480, G/TBT/N/TZA/1643, G/TBT/N/UGA/2424")</f>
        <v xml:space="preserve"> G/TBT/N/BDI/808, G/TBT/N/KEN/2106, G/TBT/N/RWA/1480, G/TBT/N/TZA/1643, G/TBT/N/UGA/2424</v>
      </c>
      <c r="E174" s="8" t="s">
        <v>852</v>
      </c>
      <c r="F174" s="8" t="s">
        <v>853</v>
      </c>
      <c r="H174" s="8" t="s">
        <v>855</v>
      </c>
      <c r="I174" s="8" t="s">
        <v>856</v>
      </c>
      <c r="J174" s="8" t="s">
        <v>857</v>
      </c>
      <c r="K174" s="8" t="s">
        <v>41</v>
      </c>
      <c r="L174" s="8" t="s">
        <v>255</v>
      </c>
      <c r="M174" s="6"/>
      <c r="N174" s="7">
        <v>46329</v>
      </c>
      <c r="O174" s="7" t="s">
        <v>76</v>
      </c>
      <c r="P174" s="7" t="s">
        <v>76</v>
      </c>
      <c r="Q174" s="6" t="s">
        <v>43</v>
      </c>
      <c r="R174" s="8" t="s">
        <v>858</v>
      </c>
      <c r="S174" t="str">
        <f>HYPERLINK("https://docs.wto.org/imrd/directdoc.asp?DDFDocuments/t/G/TBTN26/BDI808.docx", "https://docs.wto.org/imrd/directdoc.asp?DDFDocuments/t/G/TBTN26/BDI808.docx")</f>
        <v>https://docs.wto.org/imrd/directdoc.asp?DDFDocuments/t/G/TBTN26/BDI808.docx</v>
      </c>
      <c r="T174" t="str">
        <f>HYPERLINK("https://docs.wto.org/imrd/directdoc.asp?DDFDocuments/u/G/TBTN26/BDI808.docx", "https://docs.wto.org/imrd/directdoc.asp?DDFDocuments/u/G/TBTN26/BDI808.docx")</f>
        <v>https://docs.wto.org/imrd/directdoc.asp?DDFDocuments/u/G/TBTN26/BDI808.docx</v>
      </c>
      <c r="U174" t="str">
        <f>HYPERLINK("https://docs.wto.org/imrd/directdoc.asp?DDFDocuments/v/G/TBTN26/BDI808.docx", "https://docs.wto.org/imrd/directdoc.asp?DDFDocuments/v/G/TBTN26/BDI808.docx")</f>
        <v>https://docs.wto.org/imrd/directdoc.asp?DDFDocuments/v/G/TBTN26/BDI808.docx</v>
      </c>
      <c r="V174" t="s">
        <v>45</v>
      </c>
      <c r="W174" t="s">
        <v>46</v>
      </c>
      <c r="X174" t="s">
        <v>46</v>
      </c>
      <c r="Y174" t="s">
        <v>46</v>
      </c>
      <c r="Z174" t="s">
        <v>46</v>
      </c>
      <c r="AA174" t="s">
        <v>46</v>
      </c>
      <c r="AB174" t="s">
        <v>46</v>
      </c>
      <c r="AC174" s="2" t="s">
        <v>859</v>
      </c>
      <c r="AD174" t="s">
        <v>41</v>
      </c>
      <c r="AE174" t="s">
        <v>41</v>
      </c>
      <c r="AF174" t="s">
        <v>41</v>
      </c>
      <c r="AG174" t="s">
        <v>41</v>
      </c>
      <c r="AH174" t="s">
        <v>41</v>
      </c>
      <c r="AI174" s="2" t="s">
        <v>41</v>
      </c>
    </row>
    <row r="175" spans="1:35" ht="45" x14ac:dyDescent="0.25">
      <c r="A175" s="8" t="s">
        <v>854</v>
      </c>
      <c r="B175" s="6" t="s">
        <v>219</v>
      </c>
      <c r="C175" s="7">
        <v>46269</v>
      </c>
      <c r="D175" s="9" t="str">
        <f>HYPERLINK("https://www.epingalert.org/en/Search?viewData= G/TBT/N/BDI/808, G/TBT/N/KEN/2106, G/TBT/N/RWA/1480, G/TBT/N/TZA/1643, G/TBT/N/UGA/2424"," G/TBT/N/BDI/808, G/TBT/N/KEN/2106, G/TBT/N/RWA/1480, G/TBT/N/TZA/1643, G/TBT/N/UGA/2424")</f>
        <v xml:space="preserve"> G/TBT/N/BDI/808, G/TBT/N/KEN/2106, G/TBT/N/RWA/1480, G/TBT/N/TZA/1643, G/TBT/N/UGA/2424</v>
      </c>
      <c r="E175" s="8" t="s">
        <v>852</v>
      </c>
      <c r="F175" s="8" t="s">
        <v>853</v>
      </c>
      <c r="H175" s="8" t="s">
        <v>855</v>
      </c>
      <c r="I175" s="8" t="s">
        <v>856</v>
      </c>
      <c r="J175" s="8" t="s">
        <v>857</v>
      </c>
      <c r="K175" s="8" t="s">
        <v>41</v>
      </c>
      <c r="L175" s="8" t="s">
        <v>255</v>
      </c>
      <c r="M175" s="6"/>
      <c r="N175" s="7">
        <v>46329</v>
      </c>
      <c r="O175" s="7" t="s">
        <v>76</v>
      </c>
      <c r="P175" s="7" t="s">
        <v>76</v>
      </c>
      <c r="Q175" s="6" t="s">
        <v>43</v>
      </c>
      <c r="R175" s="8" t="s">
        <v>858</v>
      </c>
      <c r="S175" t="str">
        <f>HYPERLINK("https://docs.wto.org/imrd/directdoc.asp?DDFDocuments/t/G/TBTN26/BDI808.docx", "https://docs.wto.org/imrd/directdoc.asp?DDFDocuments/t/G/TBTN26/BDI808.docx")</f>
        <v>https://docs.wto.org/imrd/directdoc.asp?DDFDocuments/t/G/TBTN26/BDI808.docx</v>
      </c>
      <c r="T175" t="str">
        <f>HYPERLINK("https://docs.wto.org/imrd/directdoc.asp?DDFDocuments/u/G/TBTN26/BDI808.docx", "https://docs.wto.org/imrd/directdoc.asp?DDFDocuments/u/G/TBTN26/BDI808.docx")</f>
        <v>https://docs.wto.org/imrd/directdoc.asp?DDFDocuments/u/G/TBTN26/BDI808.docx</v>
      </c>
      <c r="U175" t="str">
        <f>HYPERLINK("https://docs.wto.org/imrd/directdoc.asp?DDFDocuments/v/G/TBTN26/BDI808.docx", "https://docs.wto.org/imrd/directdoc.asp?DDFDocuments/v/G/TBTN26/BDI808.docx")</f>
        <v>https://docs.wto.org/imrd/directdoc.asp?DDFDocuments/v/G/TBTN26/BDI808.docx</v>
      </c>
      <c r="V175" t="s">
        <v>45</v>
      </c>
      <c r="W175" t="s">
        <v>46</v>
      </c>
      <c r="X175" t="s">
        <v>46</v>
      </c>
      <c r="Y175" t="s">
        <v>46</v>
      </c>
      <c r="Z175" t="s">
        <v>46</v>
      </c>
      <c r="AA175" t="s">
        <v>46</v>
      </c>
      <c r="AB175" t="s">
        <v>46</v>
      </c>
      <c r="AC175" s="2" t="s">
        <v>859</v>
      </c>
      <c r="AD175" t="s">
        <v>41</v>
      </c>
      <c r="AE175" t="s">
        <v>41</v>
      </c>
      <c r="AF175" t="s">
        <v>41</v>
      </c>
      <c r="AG175" t="s">
        <v>41</v>
      </c>
      <c r="AH175" t="s">
        <v>41</v>
      </c>
      <c r="AI175" s="2" t="s">
        <v>41</v>
      </c>
    </row>
    <row r="176" spans="1:35" ht="45" x14ac:dyDescent="0.25">
      <c r="A176" s="8" t="s">
        <v>854</v>
      </c>
      <c r="B176" s="6" t="s">
        <v>393</v>
      </c>
      <c r="C176" s="7">
        <v>46269</v>
      </c>
      <c r="D176" s="9" t="str">
        <f>HYPERLINK("https://www.epingalert.org/en/Search?viewData= G/TBT/N/BDI/808, G/TBT/N/KEN/2106, G/TBT/N/RWA/1480, G/TBT/N/TZA/1643, G/TBT/N/UGA/2424"," G/TBT/N/BDI/808, G/TBT/N/KEN/2106, G/TBT/N/RWA/1480, G/TBT/N/TZA/1643, G/TBT/N/UGA/2424")</f>
        <v xml:space="preserve"> G/TBT/N/BDI/808, G/TBT/N/KEN/2106, G/TBT/N/RWA/1480, G/TBT/N/TZA/1643, G/TBT/N/UGA/2424</v>
      </c>
      <c r="E176" s="8" t="s">
        <v>852</v>
      </c>
      <c r="F176" s="8" t="s">
        <v>853</v>
      </c>
      <c r="H176" s="8" t="s">
        <v>855</v>
      </c>
      <c r="I176" s="8" t="s">
        <v>856</v>
      </c>
      <c r="J176" s="8" t="s">
        <v>857</v>
      </c>
      <c r="K176" s="8" t="s">
        <v>41</v>
      </c>
      <c r="L176" s="8" t="s">
        <v>255</v>
      </c>
      <c r="M176" s="6"/>
      <c r="N176" s="7">
        <v>46329</v>
      </c>
      <c r="O176" s="7" t="s">
        <v>76</v>
      </c>
      <c r="P176" s="7" t="s">
        <v>76</v>
      </c>
      <c r="Q176" s="6" t="s">
        <v>43</v>
      </c>
      <c r="R176" s="8" t="s">
        <v>858</v>
      </c>
      <c r="S176" t="str">
        <f>HYPERLINK("https://docs.wto.org/imrd/directdoc.asp?DDFDocuments/t/G/TBTN26/BDI808.docx", "https://docs.wto.org/imrd/directdoc.asp?DDFDocuments/t/G/TBTN26/BDI808.docx")</f>
        <v>https://docs.wto.org/imrd/directdoc.asp?DDFDocuments/t/G/TBTN26/BDI808.docx</v>
      </c>
      <c r="T176" t="str">
        <f>HYPERLINK("https://docs.wto.org/imrd/directdoc.asp?DDFDocuments/u/G/TBTN26/BDI808.docx", "https://docs.wto.org/imrd/directdoc.asp?DDFDocuments/u/G/TBTN26/BDI808.docx")</f>
        <v>https://docs.wto.org/imrd/directdoc.asp?DDFDocuments/u/G/TBTN26/BDI808.docx</v>
      </c>
      <c r="U176" t="str">
        <f>HYPERLINK("https://docs.wto.org/imrd/directdoc.asp?DDFDocuments/v/G/TBTN26/BDI808.docx", "https://docs.wto.org/imrd/directdoc.asp?DDFDocuments/v/G/TBTN26/BDI808.docx")</f>
        <v>https://docs.wto.org/imrd/directdoc.asp?DDFDocuments/v/G/TBTN26/BDI808.docx</v>
      </c>
      <c r="V176" t="s">
        <v>45</v>
      </c>
      <c r="W176" t="s">
        <v>46</v>
      </c>
      <c r="X176" t="s">
        <v>46</v>
      </c>
      <c r="Y176" t="s">
        <v>46</v>
      </c>
      <c r="Z176" t="s">
        <v>46</v>
      </c>
      <c r="AA176" t="s">
        <v>46</v>
      </c>
      <c r="AB176" t="s">
        <v>46</v>
      </c>
      <c r="AC176" s="2" t="s">
        <v>859</v>
      </c>
      <c r="AD176" t="s">
        <v>41</v>
      </c>
      <c r="AE176" t="s">
        <v>41</v>
      </c>
      <c r="AF176" t="s">
        <v>41</v>
      </c>
      <c r="AG176" t="s">
        <v>41</v>
      </c>
      <c r="AH176" t="s">
        <v>41</v>
      </c>
      <c r="AI176" s="2" t="s">
        <v>41</v>
      </c>
    </row>
    <row r="177" spans="1:35" ht="45" x14ac:dyDescent="0.25">
      <c r="A177" s="8" t="s">
        <v>854</v>
      </c>
      <c r="B177" s="6" t="s">
        <v>146</v>
      </c>
      <c r="C177" s="7">
        <v>46269</v>
      </c>
      <c r="D177" s="9" t="str">
        <f>HYPERLINK("https://www.epingalert.org/en/Search?viewData= G/TBT/N/BDI/808, G/TBT/N/KEN/2106, G/TBT/N/RWA/1480, G/TBT/N/TZA/1643, G/TBT/N/UGA/2424"," G/TBT/N/BDI/808, G/TBT/N/KEN/2106, G/TBT/N/RWA/1480, G/TBT/N/TZA/1643, G/TBT/N/UGA/2424")</f>
        <v xml:space="preserve"> G/TBT/N/BDI/808, G/TBT/N/KEN/2106, G/TBT/N/RWA/1480, G/TBT/N/TZA/1643, G/TBT/N/UGA/2424</v>
      </c>
      <c r="E177" s="8" t="s">
        <v>852</v>
      </c>
      <c r="F177" s="8" t="s">
        <v>853</v>
      </c>
      <c r="H177" s="8" t="s">
        <v>855</v>
      </c>
      <c r="I177" s="8" t="s">
        <v>856</v>
      </c>
      <c r="J177" s="8" t="s">
        <v>857</v>
      </c>
      <c r="K177" s="8" t="s">
        <v>41</v>
      </c>
      <c r="L177" s="8" t="s">
        <v>255</v>
      </c>
      <c r="M177" s="6"/>
      <c r="N177" s="7">
        <v>46329</v>
      </c>
      <c r="O177" s="7" t="s">
        <v>76</v>
      </c>
      <c r="P177" s="7" t="s">
        <v>76</v>
      </c>
      <c r="Q177" s="6" t="s">
        <v>43</v>
      </c>
      <c r="R177" s="8" t="s">
        <v>858</v>
      </c>
      <c r="S177" t="str">
        <f>HYPERLINK("https://docs.wto.org/imrd/directdoc.asp?DDFDocuments/t/G/TBTN26/BDI808.docx", "https://docs.wto.org/imrd/directdoc.asp?DDFDocuments/t/G/TBTN26/BDI808.docx")</f>
        <v>https://docs.wto.org/imrd/directdoc.asp?DDFDocuments/t/G/TBTN26/BDI808.docx</v>
      </c>
      <c r="T177" t="str">
        <f>HYPERLINK("https://docs.wto.org/imrd/directdoc.asp?DDFDocuments/u/G/TBTN26/BDI808.docx", "https://docs.wto.org/imrd/directdoc.asp?DDFDocuments/u/G/TBTN26/BDI808.docx")</f>
        <v>https://docs.wto.org/imrd/directdoc.asp?DDFDocuments/u/G/TBTN26/BDI808.docx</v>
      </c>
      <c r="U177" t="str">
        <f>HYPERLINK("https://docs.wto.org/imrd/directdoc.asp?DDFDocuments/v/G/TBTN26/BDI808.docx", "https://docs.wto.org/imrd/directdoc.asp?DDFDocuments/v/G/TBTN26/BDI808.docx")</f>
        <v>https://docs.wto.org/imrd/directdoc.asp?DDFDocuments/v/G/TBTN26/BDI808.docx</v>
      </c>
      <c r="V177" t="s">
        <v>45</v>
      </c>
      <c r="W177" t="s">
        <v>46</v>
      </c>
      <c r="X177" t="s">
        <v>46</v>
      </c>
      <c r="Y177" t="s">
        <v>46</v>
      </c>
      <c r="Z177" t="s">
        <v>46</v>
      </c>
      <c r="AA177" t="s">
        <v>46</v>
      </c>
      <c r="AB177" t="s">
        <v>46</v>
      </c>
      <c r="AC177" s="2" t="s">
        <v>859</v>
      </c>
      <c r="AD177" t="s">
        <v>41</v>
      </c>
      <c r="AE177" t="s">
        <v>41</v>
      </c>
      <c r="AF177" t="s">
        <v>41</v>
      </c>
      <c r="AG177" t="s">
        <v>41</v>
      </c>
      <c r="AH177" t="s">
        <v>41</v>
      </c>
      <c r="AI177" s="2" t="s">
        <v>41</v>
      </c>
    </row>
    <row r="178" spans="1:35" ht="45" x14ac:dyDescent="0.25">
      <c r="A178" s="8" t="s">
        <v>854</v>
      </c>
      <c r="B178" s="6" t="s">
        <v>394</v>
      </c>
      <c r="C178" s="7">
        <v>46269</v>
      </c>
      <c r="D178" s="9" t="str">
        <f>HYPERLINK("https://www.epingalert.org/en/Search?viewData= G/TBT/N/BDI/808, G/TBT/N/KEN/2106, G/TBT/N/RWA/1480, G/TBT/N/TZA/1643, G/TBT/N/UGA/2424"," G/TBT/N/BDI/808, G/TBT/N/KEN/2106, G/TBT/N/RWA/1480, G/TBT/N/TZA/1643, G/TBT/N/UGA/2424")</f>
        <v xml:space="preserve"> G/TBT/N/BDI/808, G/TBT/N/KEN/2106, G/TBT/N/RWA/1480, G/TBT/N/TZA/1643, G/TBT/N/UGA/2424</v>
      </c>
      <c r="E178" s="8" t="s">
        <v>852</v>
      </c>
      <c r="F178" s="8" t="s">
        <v>853</v>
      </c>
      <c r="H178" s="8" t="s">
        <v>855</v>
      </c>
      <c r="I178" s="8" t="s">
        <v>856</v>
      </c>
      <c r="J178" s="8" t="s">
        <v>857</v>
      </c>
      <c r="K178" s="8" t="s">
        <v>41</v>
      </c>
      <c r="L178" s="8" t="s">
        <v>255</v>
      </c>
      <c r="M178" s="6"/>
      <c r="N178" s="7">
        <v>46329</v>
      </c>
      <c r="O178" s="7" t="s">
        <v>76</v>
      </c>
      <c r="P178" s="7" t="s">
        <v>76</v>
      </c>
      <c r="Q178" s="6" t="s">
        <v>43</v>
      </c>
      <c r="R178" s="8" t="s">
        <v>858</v>
      </c>
      <c r="S178" t="str">
        <f>HYPERLINK("https://docs.wto.org/imrd/directdoc.asp?DDFDocuments/t/G/TBTN26/BDI808.docx", "https://docs.wto.org/imrd/directdoc.asp?DDFDocuments/t/G/TBTN26/BDI808.docx")</f>
        <v>https://docs.wto.org/imrd/directdoc.asp?DDFDocuments/t/G/TBTN26/BDI808.docx</v>
      </c>
      <c r="T178" t="str">
        <f>HYPERLINK("https://docs.wto.org/imrd/directdoc.asp?DDFDocuments/u/G/TBTN26/BDI808.docx", "https://docs.wto.org/imrd/directdoc.asp?DDFDocuments/u/G/TBTN26/BDI808.docx")</f>
        <v>https://docs.wto.org/imrd/directdoc.asp?DDFDocuments/u/G/TBTN26/BDI808.docx</v>
      </c>
      <c r="U178" t="str">
        <f>HYPERLINK("https://docs.wto.org/imrd/directdoc.asp?DDFDocuments/v/G/TBTN26/BDI808.docx", "https://docs.wto.org/imrd/directdoc.asp?DDFDocuments/v/G/TBTN26/BDI808.docx")</f>
        <v>https://docs.wto.org/imrd/directdoc.asp?DDFDocuments/v/G/TBTN26/BDI808.docx</v>
      </c>
      <c r="V178" t="s">
        <v>45</v>
      </c>
      <c r="W178" t="s">
        <v>46</v>
      </c>
      <c r="X178" t="s">
        <v>46</v>
      </c>
      <c r="Y178" t="s">
        <v>46</v>
      </c>
      <c r="Z178" t="s">
        <v>46</v>
      </c>
      <c r="AA178" t="s">
        <v>46</v>
      </c>
      <c r="AB178" t="s">
        <v>46</v>
      </c>
      <c r="AC178" s="2" t="s">
        <v>859</v>
      </c>
      <c r="AD178" t="s">
        <v>41</v>
      </c>
      <c r="AE178" t="s">
        <v>41</v>
      </c>
      <c r="AF178" t="s">
        <v>41</v>
      </c>
      <c r="AG178" t="s">
        <v>41</v>
      </c>
      <c r="AH178" t="s">
        <v>41</v>
      </c>
      <c r="AI178" s="2" t="s">
        <v>41</v>
      </c>
    </row>
    <row r="179" spans="1:35" ht="255" x14ac:dyDescent="0.25">
      <c r="A179" s="8" t="s">
        <v>862</v>
      </c>
      <c r="B179" s="6" t="s">
        <v>512</v>
      </c>
      <c r="C179" s="7">
        <v>46269</v>
      </c>
      <c r="D179" s="9" t="str">
        <f>HYPERLINK("https://www.epingalert.org/en/Search?viewData= G/TBT/N/NZL/159"," G/TBT/N/NZL/159")</f>
        <v xml:space="preserve"> G/TBT/N/NZL/159</v>
      </c>
      <c r="E179" s="8" t="s">
        <v>860</v>
      </c>
      <c r="F179" s="8" t="s">
        <v>861</v>
      </c>
      <c r="H179" s="8" t="s">
        <v>41</v>
      </c>
      <c r="I179" s="8" t="s">
        <v>863</v>
      </c>
      <c r="J179" s="8" t="s">
        <v>75</v>
      </c>
      <c r="K179" s="8" t="s">
        <v>864</v>
      </c>
      <c r="L179" s="8" t="s">
        <v>255</v>
      </c>
      <c r="M179" s="6"/>
      <c r="N179" s="7">
        <v>46290</v>
      </c>
      <c r="O179" s="7" t="s">
        <v>76</v>
      </c>
      <c r="P179" s="7" t="s">
        <v>76</v>
      </c>
      <c r="Q179" s="6" t="s">
        <v>43</v>
      </c>
      <c r="R179" s="8" t="s">
        <v>865</v>
      </c>
      <c r="S179" t="str">
        <f>HYPERLINK("https://docs.wto.org/imrd/directdoc.asp?DDFDocuments/t/G/TBTN26/NZL159.docx", "https://docs.wto.org/imrd/directdoc.asp?DDFDocuments/t/G/TBTN26/NZL159.docx")</f>
        <v>https://docs.wto.org/imrd/directdoc.asp?DDFDocuments/t/G/TBTN26/NZL159.docx</v>
      </c>
      <c r="T179" t="str">
        <f>HYPERLINK("https://docs.wto.org/imrd/directdoc.asp?DDFDocuments/u/G/TBTN26/NZL159.docx", "https://docs.wto.org/imrd/directdoc.asp?DDFDocuments/u/G/TBTN26/NZL159.docx")</f>
        <v>https://docs.wto.org/imrd/directdoc.asp?DDFDocuments/u/G/TBTN26/NZL159.docx</v>
      </c>
      <c r="U179" t="str">
        <f>HYPERLINK("https://docs.wto.org/imrd/directdoc.asp?DDFDocuments/v/G/TBTN26/NZL159.docx", "https://docs.wto.org/imrd/directdoc.asp?DDFDocuments/v/G/TBTN26/NZL159.docx")</f>
        <v>https://docs.wto.org/imrd/directdoc.asp?DDFDocuments/v/G/TBTN26/NZL159.docx</v>
      </c>
      <c r="V179" t="s">
        <v>46</v>
      </c>
      <c r="W179" t="s">
        <v>45</v>
      </c>
      <c r="X179" t="s">
        <v>46</v>
      </c>
      <c r="Y179" t="s">
        <v>46</v>
      </c>
      <c r="Z179" t="s">
        <v>46</v>
      </c>
      <c r="AA179" t="s">
        <v>46</v>
      </c>
      <c r="AB179" t="s">
        <v>46</v>
      </c>
      <c r="AC179" s="2" t="s">
        <v>866</v>
      </c>
      <c r="AD179" t="s">
        <v>41</v>
      </c>
      <c r="AE179" t="s">
        <v>41</v>
      </c>
      <c r="AF179" t="s">
        <v>41</v>
      </c>
      <c r="AG179" t="s">
        <v>41</v>
      </c>
      <c r="AH179" t="s">
        <v>41</v>
      </c>
      <c r="AI179" s="2" t="s">
        <v>41</v>
      </c>
    </row>
    <row r="180" spans="1:35" ht="409.5" x14ac:dyDescent="0.25">
      <c r="A180" s="8" t="s">
        <v>870</v>
      </c>
      <c r="B180" s="6" t="s">
        <v>867</v>
      </c>
      <c r="C180" s="7">
        <v>46268</v>
      </c>
      <c r="D180" s="9" t="str">
        <f>HYPERLINK("https://www.epingalert.org/en/Search?viewData= G/TBT/N/ESP/62"," G/TBT/N/ESP/62")</f>
        <v xml:space="preserve"> G/TBT/N/ESP/62</v>
      </c>
      <c r="E180" s="8" t="s">
        <v>868</v>
      </c>
      <c r="F180" s="8" t="s">
        <v>869</v>
      </c>
      <c r="H180" s="8" t="s">
        <v>871</v>
      </c>
      <c r="I180" s="8" t="s">
        <v>41</v>
      </c>
      <c r="J180" s="8" t="s">
        <v>872</v>
      </c>
      <c r="K180" s="8" t="s">
        <v>41</v>
      </c>
      <c r="L180" s="8" t="s">
        <v>41</v>
      </c>
      <c r="M180" s="6"/>
      <c r="N180" s="7">
        <v>46328</v>
      </c>
      <c r="O180" s="7" t="s">
        <v>873</v>
      </c>
      <c r="P180" s="7" t="s">
        <v>874</v>
      </c>
      <c r="Q180" s="6" t="s">
        <v>43</v>
      </c>
      <c r="R180" s="8" t="s">
        <v>875</v>
      </c>
      <c r="S180" t="str">
        <f>HYPERLINK("https://docs.wto.org/imrd/directdoc.asp?DDFDocuments/t/G/TBTN26/ESP62.docx", "https://docs.wto.org/imrd/directdoc.asp?DDFDocuments/t/G/TBTN26/ESP62.docx")</f>
        <v>https://docs.wto.org/imrd/directdoc.asp?DDFDocuments/t/G/TBTN26/ESP62.docx</v>
      </c>
      <c r="T180" t="str">
        <f>HYPERLINK("https://docs.wto.org/imrd/directdoc.asp?DDFDocuments/u/G/TBTN26/ESP62.docx", "https://docs.wto.org/imrd/directdoc.asp?DDFDocuments/u/G/TBTN26/ESP62.docx")</f>
        <v>https://docs.wto.org/imrd/directdoc.asp?DDFDocuments/u/G/TBTN26/ESP62.docx</v>
      </c>
      <c r="U180" t="str">
        <f>HYPERLINK("https://docs.wto.org/imrd/directdoc.asp?DDFDocuments/v/G/TBTN26/ESP62.docx", "https://docs.wto.org/imrd/directdoc.asp?DDFDocuments/v/G/TBTN26/ESP62.docx")</f>
        <v>https://docs.wto.org/imrd/directdoc.asp?DDFDocuments/v/G/TBTN26/ESP62.docx</v>
      </c>
      <c r="V180" t="s">
        <v>45</v>
      </c>
      <c r="W180" t="s">
        <v>46</v>
      </c>
      <c r="X180" t="s">
        <v>46</v>
      </c>
      <c r="Y180" t="s">
        <v>46</v>
      </c>
      <c r="Z180" t="s">
        <v>46</v>
      </c>
      <c r="AA180" t="s">
        <v>46</v>
      </c>
      <c r="AB180" t="s">
        <v>46</v>
      </c>
      <c r="AC180" s="2" t="s">
        <v>169</v>
      </c>
      <c r="AD180" t="s">
        <v>41</v>
      </c>
      <c r="AE180" t="s">
        <v>41</v>
      </c>
      <c r="AF180" t="s">
        <v>41</v>
      </c>
      <c r="AG180" t="s">
        <v>41</v>
      </c>
      <c r="AH180" t="s">
        <v>41</v>
      </c>
      <c r="AI180" s="2" t="s">
        <v>41</v>
      </c>
    </row>
    <row r="181" spans="1:35" ht="45" x14ac:dyDescent="0.25">
      <c r="A181" s="8" t="s">
        <v>878</v>
      </c>
      <c r="B181" s="6" t="s">
        <v>630</v>
      </c>
      <c r="C181" s="7">
        <v>46268</v>
      </c>
      <c r="D181" s="9" t="str">
        <f>HYPERLINK("https://www.epingalert.org/en/Search?viewData= G/TBT/N/KOR/1380"," G/TBT/N/KOR/1380")</f>
        <v xml:space="preserve"> G/TBT/N/KOR/1380</v>
      </c>
      <c r="E181" s="8" t="s">
        <v>876</v>
      </c>
      <c r="F181" s="8" t="s">
        <v>877</v>
      </c>
      <c r="H181" s="8" t="s">
        <v>41</v>
      </c>
      <c r="I181" s="8" t="s">
        <v>41</v>
      </c>
      <c r="J181" s="8" t="s">
        <v>95</v>
      </c>
      <c r="K181" s="8" t="s">
        <v>834</v>
      </c>
      <c r="L181" s="8" t="s">
        <v>41</v>
      </c>
      <c r="M181" s="6"/>
      <c r="N181" s="7">
        <v>46328</v>
      </c>
      <c r="O181" s="7" t="s">
        <v>879</v>
      </c>
      <c r="P181" s="7" t="s">
        <v>880</v>
      </c>
      <c r="Q181" s="6" t="s">
        <v>43</v>
      </c>
      <c r="R181" s="8" t="s">
        <v>881</v>
      </c>
      <c r="S181" t="str">
        <f>HYPERLINK("https://docs.wto.org/imrd/directdoc.asp?DDFDocuments/t/G/TBTN26/KOR1380.docx", "https://docs.wto.org/imrd/directdoc.asp?DDFDocuments/t/G/TBTN26/KOR1380.docx")</f>
        <v>https://docs.wto.org/imrd/directdoc.asp?DDFDocuments/t/G/TBTN26/KOR1380.docx</v>
      </c>
      <c r="T181" t="str">
        <f>HYPERLINK("https://docs.wto.org/imrd/directdoc.asp?DDFDocuments/u/G/TBTN26/KOR1380.docx", "https://docs.wto.org/imrd/directdoc.asp?DDFDocuments/u/G/TBTN26/KOR1380.docx")</f>
        <v>https://docs.wto.org/imrd/directdoc.asp?DDFDocuments/u/G/TBTN26/KOR1380.docx</v>
      </c>
      <c r="U181" t="str">
        <f>HYPERLINK("https://docs.wto.org/imrd/directdoc.asp?DDFDocuments/v/G/TBTN26/KOR1380.docx", "https://docs.wto.org/imrd/directdoc.asp?DDFDocuments/v/G/TBTN26/KOR1380.docx")</f>
        <v>https://docs.wto.org/imrd/directdoc.asp?DDFDocuments/v/G/TBTN26/KOR1380.docx</v>
      </c>
      <c r="V181" t="s">
        <v>45</v>
      </c>
      <c r="W181" t="s">
        <v>46</v>
      </c>
      <c r="X181" t="s">
        <v>45</v>
      </c>
      <c r="Y181" t="s">
        <v>46</v>
      </c>
      <c r="Z181" t="s">
        <v>46</v>
      </c>
      <c r="AA181" t="s">
        <v>46</v>
      </c>
      <c r="AB181" t="s">
        <v>46</v>
      </c>
      <c r="AC181" s="2" t="s">
        <v>882</v>
      </c>
      <c r="AD181" t="s">
        <v>41</v>
      </c>
      <c r="AE181" t="s">
        <v>41</v>
      </c>
      <c r="AF181" t="s">
        <v>41</v>
      </c>
      <c r="AG181" t="s">
        <v>41</v>
      </c>
      <c r="AH181" t="s">
        <v>41</v>
      </c>
      <c r="AI181" s="2" t="s">
        <v>41</v>
      </c>
    </row>
    <row r="182" spans="1:35" ht="45" x14ac:dyDescent="0.25">
      <c r="A182" s="8" t="s">
        <v>885</v>
      </c>
      <c r="B182" s="6" t="s">
        <v>537</v>
      </c>
      <c r="C182" s="7">
        <v>46268</v>
      </c>
      <c r="D182" s="9" t="str">
        <f>HYPERLINK("https://www.epingalert.org/en/Search?viewData= G/TBT/N/SAU/1441"," G/TBT/N/SAU/1441")</f>
        <v xml:space="preserve"> G/TBT/N/SAU/1441</v>
      </c>
      <c r="E182" s="8" t="s">
        <v>883</v>
      </c>
      <c r="F182" s="8" t="s">
        <v>884</v>
      </c>
      <c r="H182" s="8" t="s">
        <v>41</v>
      </c>
      <c r="I182" s="8" t="s">
        <v>886</v>
      </c>
      <c r="J182" s="8" t="s">
        <v>887</v>
      </c>
      <c r="K182" s="8" t="s">
        <v>41</v>
      </c>
      <c r="L182" s="8" t="s">
        <v>255</v>
      </c>
      <c r="M182" s="6"/>
      <c r="N182" s="7">
        <v>46328</v>
      </c>
      <c r="O182" s="7" t="s">
        <v>76</v>
      </c>
      <c r="P182" s="7" t="s">
        <v>76</v>
      </c>
      <c r="Q182" s="6" t="s">
        <v>43</v>
      </c>
      <c r="R182" s="8" t="s">
        <v>888</v>
      </c>
      <c r="S182" t="str">
        <f>HYPERLINK("https://docs.wto.org/imrd/directdoc.asp?DDFDocuments/t/G/TBTN26/SAU1441.docx", "https://docs.wto.org/imrd/directdoc.asp?DDFDocuments/t/G/TBTN26/SAU1441.docx")</f>
        <v>https://docs.wto.org/imrd/directdoc.asp?DDFDocuments/t/G/TBTN26/SAU1441.docx</v>
      </c>
      <c r="T182" t="str">
        <f>HYPERLINK("https://docs.wto.org/imrd/directdoc.asp?DDFDocuments/u/G/TBTN26/SAU1441.docx", "https://docs.wto.org/imrd/directdoc.asp?DDFDocuments/u/G/TBTN26/SAU1441.docx")</f>
        <v>https://docs.wto.org/imrd/directdoc.asp?DDFDocuments/u/G/TBTN26/SAU1441.docx</v>
      </c>
      <c r="U182" t="str">
        <f>HYPERLINK("https://docs.wto.org/imrd/directdoc.asp?DDFDocuments/v/G/TBTN26/SAU1441.docx", "https://docs.wto.org/imrd/directdoc.asp?DDFDocuments/v/G/TBTN26/SAU1441.docx")</f>
        <v>https://docs.wto.org/imrd/directdoc.asp?DDFDocuments/v/G/TBTN26/SAU1441.docx</v>
      </c>
      <c r="V182" t="s">
        <v>45</v>
      </c>
      <c r="W182" t="s">
        <v>46</v>
      </c>
      <c r="X182" t="s">
        <v>46</v>
      </c>
      <c r="Y182" t="s">
        <v>46</v>
      </c>
      <c r="Z182" t="s">
        <v>46</v>
      </c>
      <c r="AA182" t="s">
        <v>46</v>
      </c>
      <c r="AB182" t="s">
        <v>46</v>
      </c>
      <c r="AC182" s="2" t="s">
        <v>41</v>
      </c>
      <c r="AD182" t="s">
        <v>41</v>
      </c>
      <c r="AE182" t="s">
        <v>41</v>
      </c>
      <c r="AF182" t="s">
        <v>41</v>
      </c>
      <c r="AG182" t="s">
        <v>41</v>
      </c>
      <c r="AH182" t="s">
        <v>41</v>
      </c>
      <c r="AI182" s="2" t="s">
        <v>41</v>
      </c>
    </row>
    <row r="183" spans="1:35" ht="45" x14ac:dyDescent="0.25">
      <c r="A183" s="8" t="s">
        <v>891</v>
      </c>
      <c r="B183" s="6" t="s">
        <v>537</v>
      </c>
      <c r="C183" s="7">
        <v>46268</v>
      </c>
      <c r="D183" s="9" t="str">
        <f>HYPERLINK("https://www.epingalert.org/en/Search?viewData= G/TBT/N/SAU/1442"," G/TBT/N/SAU/1442")</f>
        <v xml:space="preserve"> G/TBT/N/SAU/1442</v>
      </c>
      <c r="E183" s="8" t="s">
        <v>889</v>
      </c>
      <c r="F183" s="8" t="s">
        <v>890</v>
      </c>
      <c r="H183" s="8" t="s">
        <v>41</v>
      </c>
      <c r="I183" s="8" t="s">
        <v>892</v>
      </c>
      <c r="J183" s="8" t="s">
        <v>132</v>
      </c>
      <c r="K183" s="8" t="s">
        <v>41</v>
      </c>
      <c r="L183" s="8" t="s">
        <v>42</v>
      </c>
      <c r="M183" s="6"/>
      <c r="N183" s="7">
        <v>46328</v>
      </c>
      <c r="O183" s="7" t="s">
        <v>76</v>
      </c>
      <c r="P183" s="7" t="s">
        <v>76</v>
      </c>
      <c r="Q183" s="6" t="s">
        <v>43</v>
      </c>
      <c r="R183" s="8" t="s">
        <v>893</v>
      </c>
      <c r="S183" t="str">
        <f>HYPERLINK("https://docs.wto.org/imrd/directdoc.asp?DDFDocuments/t/G/TBTN26/SAU1442.docx", "https://docs.wto.org/imrd/directdoc.asp?DDFDocuments/t/G/TBTN26/SAU1442.docx")</f>
        <v>https://docs.wto.org/imrd/directdoc.asp?DDFDocuments/t/G/TBTN26/SAU1442.docx</v>
      </c>
      <c r="T183" t="str">
        <f>HYPERLINK("https://docs.wto.org/imrd/directdoc.asp?DDFDocuments/u/G/TBTN26/SAU1442.docx", "https://docs.wto.org/imrd/directdoc.asp?DDFDocuments/u/G/TBTN26/SAU1442.docx")</f>
        <v>https://docs.wto.org/imrd/directdoc.asp?DDFDocuments/u/G/TBTN26/SAU1442.docx</v>
      </c>
      <c r="U183" t="str">
        <f>HYPERLINK("https://docs.wto.org/imrd/directdoc.asp?DDFDocuments/v/G/TBTN26/SAU1442.docx", "https://docs.wto.org/imrd/directdoc.asp?DDFDocuments/v/G/TBTN26/SAU1442.docx")</f>
        <v>https://docs.wto.org/imrd/directdoc.asp?DDFDocuments/v/G/TBTN26/SAU1442.docx</v>
      </c>
      <c r="V183" t="s">
        <v>45</v>
      </c>
      <c r="W183" t="s">
        <v>46</v>
      </c>
      <c r="X183" t="s">
        <v>46</v>
      </c>
      <c r="Y183" t="s">
        <v>46</v>
      </c>
      <c r="Z183" t="s">
        <v>46</v>
      </c>
      <c r="AA183" t="s">
        <v>46</v>
      </c>
      <c r="AB183" t="s">
        <v>46</v>
      </c>
      <c r="AC183" s="2" t="s">
        <v>894</v>
      </c>
      <c r="AD183" t="s">
        <v>41</v>
      </c>
      <c r="AE183" t="s">
        <v>41</v>
      </c>
      <c r="AF183" t="s">
        <v>41</v>
      </c>
      <c r="AG183" t="s">
        <v>41</v>
      </c>
      <c r="AH183" t="s">
        <v>41</v>
      </c>
      <c r="AI183" s="2" t="s">
        <v>41</v>
      </c>
    </row>
    <row r="184" spans="1:35" x14ac:dyDescent="0.25">
      <c r="A184" s="8" t="s">
        <v>897</v>
      </c>
      <c r="B184" s="6" t="s">
        <v>526</v>
      </c>
      <c r="C184" s="7">
        <v>46267</v>
      </c>
      <c r="D184" s="9" t="str">
        <f t="shared" ref="D184:D190" si="16">HYPERLINK("https://www.epingalert.org/en/Search?viewData= G/TBT/N/ARE/711, G/TBT/N/BHR/782, G/TBT/N/KWT/767, G/TBT/N/OMN/605, G/TBT/N/QAT/756, G/TBT/N/SAU/1439, G/TBT/N/YEM/353"," G/TBT/N/ARE/711, G/TBT/N/BHR/782, G/TBT/N/KWT/767, G/TBT/N/OMN/605, G/TBT/N/QAT/756, G/TBT/N/SAU/1439, G/TBT/N/YEM/353")</f>
        <v xml:space="preserve"> G/TBT/N/ARE/711, G/TBT/N/BHR/782, G/TBT/N/KWT/767, G/TBT/N/OMN/605, G/TBT/N/QAT/756, G/TBT/N/SAU/1439, G/TBT/N/YEM/353</v>
      </c>
      <c r="E184" s="8" t="s">
        <v>895</v>
      </c>
      <c r="F184" s="8" t="s">
        <v>896</v>
      </c>
      <c r="H184" s="8" t="s">
        <v>41</v>
      </c>
      <c r="I184" s="8" t="s">
        <v>898</v>
      </c>
      <c r="J184" s="8" t="s">
        <v>132</v>
      </c>
      <c r="K184" s="8" t="s">
        <v>41</v>
      </c>
      <c r="L184" s="8" t="s">
        <v>41</v>
      </c>
      <c r="M184" s="6"/>
      <c r="N184" s="7">
        <v>46327</v>
      </c>
      <c r="O184" s="7" t="s">
        <v>76</v>
      </c>
      <c r="P184" s="7" t="s">
        <v>76</v>
      </c>
      <c r="Q184" s="6" t="s">
        <v>43</v>
      </c>
      <c r="R184" s="8" t="s">
        <v>899</v>
      </c>
      <c r="S184" t="str">
        <f t="shared" ref="S184:S190" si="17">HYPERLINK("https://docs.wto.org/imrd/directdoc.asp?DDFDocuments/t/G/TBTN26/ARE711.docx", "https://docs.wto.org/imrd/directdoc.asp?DDFDocuments/t/G/TBTN26/ARE711.docx")</f>
        <v>https://docs.wto.org/imrd/directdoc.asp?DDFDocuments/t/G/TBTN26/ARE711.docx</v>
      </c>
      <c r="T184" t="str">
        <f t="shared" ref="T184:T190" si="18">HYPERLINK("https://docs.wto.org/imrd/directdoc.asp?DDFDocuments/u/G/TBTN26/ARE711.docx", "https://docs.wto.org/imrd/directdoc.asp?DDFDocuments/u/G/TBTN26/ARE711.docx")</f>
        <v>https://docs.wto.org/imrd/directdoc.asp?DDFDocuments/u/G/TBTN26/ARE711.docx</v>
      </c>
      <c r="U184" t="str">
        <f t="shared" ref="U184:U190" si="19">HYPERLINK("https://docs.wto.org/imrd/directdoc.asp?DDFDocuments/v/G/TBTN26/ARE711.docx", "https://docs.wto.org/imrd/directdoc.asp?DDFDocuments/v/G/TBTN26/ARE711.docx")</f>
        <v>https://docs.wto.org/imrd/directdoc.asp?DDFDocuments/v/G/TBTN26/ARE711.docx</v>
      </c>
      <c r="V184" t="s">
        <v>45</v>
      </c>
      <c r="W184" t="s">
        <v>46</v>
      </c>
      <c r="X184" t="s">
        <v>46</v>
      </c>
      <c r="Y184" t="s">
        <v>46</v>
      </c>
      <c r="Z184" t="s">
        <v>46</v>
      </c>
      <c r="AA184" t="s">
        <v>46</v>
      </c>
      <c r="AB184" t="s">
        <v>46</v>
      </c>
      <c r="AC184" s="2" t="s">
        <v>900</v>
      </c>
      <c r="AD184" t="s">
        <v>41</v>
      </c>
      <c r="AE184" t="s">
        <v>41</v>
      </c>
      <c r="AF184" t="s">
        <v>41</v>
      </c>
      <c r="AG184" t="s">
        <v>41</v>
      </c>
      <c r="AH184" t="s">
        <v>41</v>
      </c>
      <c r="AI184" s="2" t="s">
        <v>41</v>
      </c>
    </row>
    <row r="185" spans="1:35" x14ac:dyDescent="0.25">
      <c r="A185" s="8" t="s">
        <v>897</v>
      </c>
      <c r="B185" s="6" t="s">
        <v>534</v>
      </c>
      <c r="C185" s="7">
        <v>46267</v>
      </c>
      <c r="D185" s="9" t="str">
        <f t="shared" si="16"/>
        <v xml:space="preserve"> G/TBT/N/ARE/711, G/TBT/N/BHR/782, G/TBT/N/KWT/767, G/TBT/N/OMN/605, G/TBT/N/QAT/756, G/TBT/N/SAU/1439, G/TBT/N/YEM/353</v>
      </c>
      <c r="E185" s="8" t="s">
        <v>895</v>
      </c>
      <c r="F185" s="8" t="s">
        <v>896</v>
      </c>
      <c r="H185" s="8" t="s">
        <v>41</v>
      </c>
      <c r="I185" s="8" t="s">
        <v>898</v>
      </c>
      <c r="J185" s="8" t="s">
        <v>132</v>
      </c>
      <c r="K185" s="8" t="s">
        <v>41</v>
      </c>
      <c r="L185" s="8" t="s">
        <v>41</v>
      </c>
      <c r="M185" s="6"/>
      <c r="N185" s="7">
        <v>46327</v>
      </c>
      <c r="O185" s="7" t="s">
        <v>76</v>
      </c>
      <c r="P185" s="7" t="s">
        <v>76</v>
      </c>
      <c r="Q185" s="6" t="s">
        <v>43</v>
      </c>
      <c r="R185" s="8" t="s">
        <v>899</v>
      </c>
      <c r="S185" t="str">
        <f t="shared" si="17"/>
        <v>https://docs.wto.org/imrd/directdoc.asp?DDFDocuments/t/G/TBTN26/ARE711.docx</v>
      </c>
      <c r="T185" t="str">
        <f t="shared" si="18"/>
        <v>https://docs.wto.org/imrd/directdoc.asp?DDFDocuments/u/G/TBTN26/ARE711.docx</v>
      </c>
      <c r="U185" t="str">
        <f t="shared" si="19"/>
        <v>https://docs.wto.org/imrd/directdoc.asp?DDFDocuments/v/G/TBTN26/ARE711.docx</v>
      </c>
      <c r="V185" t="s">
        <v>45</v>
      </c>
      <c r="W185" t="s">
        <v>46</v>
      </c>
      <c r="X185" t="s">
        <v>46</v>
      </c>
      <c r="Y185" t="s">
        <v>46</v>
      </c>
      <c r="Z185" t="s">
        <v>46</v>
      </c>
      <c r="AA185" t="s">
        <v>46</v>
      </c>
      <c r="AB185" t="s">
        <v>46</v>
      </c>
      <c r="AC185" s="2" t="s">
        <v>900</v>
      </c>
      <c r="AD185" t="s">
        <v>41</v>
      </c>
      <c r="AE185" t="s">
        <v>41</v>
      </c>
      <c r="AF185" t="s">
        <v>41</v>
      </c>
      <c r="AG185" t="s">
        <v>41</v>
      </c>
      <c r="AH185" t="s">
        <v>41</v>
      </c>
      <c r="AI185" s="2" t="s">
        <v>41</v>
      </c>
    </row>
    <row r="186" spans="1:35" x14ac:dyDescent="0.25">
      <c r="A186" s="8" t="s">
        <v>897</v>
      </c>
      <c r="B186" s="6" t="s">
        <v>535</v>
      </c>
      <c r="C186" s="7">
        <v>46267</v>
      </c>
      <c r="D186" s="9" t="str">
        <f t="shared" si="16"/>
        <v xml:space="preserve"> G/TBT/N/ARE/711, G/TBT/N/BHR/782, G/TBT/N/KWT/767, G/TBT/N/OMN/605, G/TBT/N/QAT/756, G/TBT/N/SAU/1439, G/TBT/N/YEM/353</v>
      </c>
      <c r="E186" s="8" t="s">
        <v>895</v>
      </c>
      <c r="F186" s="8" t="s">
        <v>896</v>
      </c>
      <c r="H186" s="8" t="s">
        <v>41</v>
      </c>
      <c r="I186" s="8" t="s">
        <v>898</v>
      </c>
      <c r="J186" s="8" t="s">
        <v>132</v>
      </c>
      <c r="K186" s="8" t="s">
        <v>41</v>
      </c>
      <c r="L186" s="8" t="s">
        <v>41</v>
      </c>
      <c r="M186" s="6"/>
      <c r="N186" s="7">
        <v>46327</v>
      </c>
      <c r="O186" s="7" t="s">
        <v>76</v>
      </c>
      <c r="P186" s="7" t="s">
        <v>76</v>
      </c>
      <c r="Q186" s="6" t="s">
        <v>43</v>
      </c>
      <c r="R186" s="8" t="s">
        <v>899</v>
      </c>
      <c r="S186" t="str">
        <f t="shared" si="17"/>
        <v>https://docs.wto.org/imrd/directdoc.asp?DDFDocuments/t/G/TBTN26/ARE711.docx</v>
      </c>
      <c r="T186" t="str">
        <f t="shared" si="18"/>
        <v>https://docs.wto.org/imrd/directdoc.asp?DDFDocuments/u/G/TBTN26/ARE711.docx</v>
      </c>
      <c r="U186" t="str">
        <f t="shared" si="19"/>
        <v>https://docs.wto.org/imrd/directdoc.asp?DDFDocuments/v/G/TBTN26/ARE711.docx</v>
      </c>
      <c r="V186" t="s">
        <v>45</v>
      </c>
      <c r="W186" t="s">
        <v>46</v>
      </c>
      <c r="X186" t="s">
        <v>46</v>
      </c>
      <c r="Y186" t="s">
        <v>46</v>
      </c>
      <c r="Z186" t="s">
        <v>46</v>
      </c>
      <c r="AA186" t="s">
        <v>46</v>
      </c>
      <c r="AB186" t="s">
        <v>46</v>
      </c>
      <c r="AC186" s="2" t="s">
        <v>900</v>
      </c>
      <c r="AD186" t="s">
        <v>41</v>
      </c>
      <c r="AE186" t="s">
        <v>41</v>
      </c>
      <c r="AF186" t="s">
        <v>41</v>
      </c>
      <c r="AG186" t="s">
        <v>41</v>
      </c>
      <c r="AH186" t="s">
        <v>41</v>
      </c>
      <c r="AI186" s="2" t="s">
        <v>41</v>
      </c>
    </row>
    <row r="187" spans="1:35" x14ac:dyDescent="0.25">
      <c r="A187" s="8" t="s">
        <v>897</v>
      </c>
      <c r="B187" s="6" t="s">
        <v>536</v>
      </c>
      <c r="C187" s="7">
        <v>46267</v>
      </c>
      <c r="D187" s="9" t="str">
        <f t="shared" si="16"/>
        <v xml:space="preserve"> G/TBT/N/ARE/711, G/TBT/N/BHR/782, G/TBT/N/KWT/767, G/TBT/N/OMN/605, G/TBT/N/QAT/756, G/TBT/N/SAU/1439, G/TBT/N/YEM/353</v>
      </c>
      <c r="E187" s="8" t="s">
        <v>895</v>
      </c>
      <c r="F187" s="8" t="s">
        <v>896</v>
      </c>
      <c r="H187" s="8" t="s">
        <v>41</v>
      </c>
      <c r="I187" s="8" t="s">
        <v>898</v>
      </c>
      <c r="J187" s="8" t="s">
        <v>132</v>
      </c>
      <c r="K187" s="8" t="s">
        <v>41</v>
      </c>
      <c r="L187" s="8" t="s">
        <v>41</v>
      </c>
      <c r="M187" s="6"/>
      <c r="N187" s="7">
        <v>46327</v>
      </c>
      <c r="O187" s="7" t="s">
        <v>76</v>
      </c>
      <c r="P187" s="7" t="s">
        <v>76</v>
      </c>
      <c r="Q187" s="6" t="s">
        <v>43</v>
      </c>
      <c r="R187" s="8" t="s">
        <v>899</v>
      </c>
      <c r="S187" t="str">
        <f t="shared" si="17"/>
        <v>https://docs.wto.org/imrd/directdoc.asp?DDFDocuments/t/G/TBTN26/ARE711.docx</v>
      </c>
      <c r="T187" t="str">
        <f t="shared" si="18"/>
        <v>https://docs.wto.org/imrd/directdoc.asp?DDFDocuments/u/G/TBTN26/ARE711.docx</v>
      </c>
      <c r="U187" t="str">
        <f t="shared" si="19"/>
        <v>https://docs.wto.org/imrd/directdoc.asp?DDFDocuments/v/G/TBTN26/ARE711.docx</v>
      </c>
      <c r="V187" t="s">
        <v>45</v>
      </c>
      <c r="W187" t="s">
        <v>46</v>
      </c>
      <c r="X187" t="s">
        <v>46</v>
      </c>
      <c r="Y187" t="s">
        <v>46</v>
      </c>
      <c r="Z187" t="s">
        <v>46</v>
      </c>
      <c r="AA187" t="s">
        <v>46</v>
      </c>
      <c r="AB187" t="s">
        <v>46</v>
      </c>
      <c r="AC187" s="2" t="s">
        <v>900</v>
      </c>
      <c r="AD187" t="s">
        <v>41</v>
      </c>
      <c r="AE187" t="s">
        <v>41</v>
      </c>
      <c r="AF187" t="s">
        <v>41</v>
      </c>
      <c r="AG187" t="s">
        <v>41</v>
      </c>
      <c r="AH187" t="s">
        <v>41</v>
      </c>
      <c r="AI187" s="2" t="s">
        <v>41</v>
      </c>
    </row>
    <row r="188" spans="1:35" x14ac:dyDescent="0.25">
      <c r="A188" s="8" t="s">
        <v>897</v>
      </c>
      <c r="B188" s="6" t="s">
        <v>537</v>
      </c>
      <c r="C188" s="7">
        <v>46267</v>
      </c>
      <c r="D188" s="9" t="str">
        <f t="shared" si="16"/>
        <v xml:space="preserve"> G/TBT/N/ARE/711, G/TBT/N/BHR/782, G/TBT/N/KWT/767, G/TBT/N/OMN/605, G/TBT/N/QAT/756, G/TBT/N/SAU/1439, G/TBT/N/YEM/353</v>
      </c>
      <c r="E188" s="8" t="s">
        <v>895</v>
      </c>
      <c r="F188" s="8" t="s">
        <v>896</v>
      </c>
      <c r="H188" s="8" t="s">
        <v>41</v>
      </c>
      <c r="I188" s="8" t="s">
        <v>898</v>
      </c>
      <c r="J188" s="8" t="s">
        <v>132</v>
      </c>
      <c r="K188" s="8" t="s">
        <v>41</v>
      </c>
      <c r="L188" s="8" t="s">
        <v>41</v>
      </c>
      <c r="M188" s="6"/>
      <c r="N188" s="7">
        <v>46327</v>
      </c>
      <c r="O188" s="7" t="s">
        <v>76</v>
      </c>
      <c r="P188" s="7" t="s">
        <v>76</v>
      </c>
      <c r="Q188" s="6" t="s">
        <v>43</v>
      </c>
      <c r="R188" s="8" t="s">
        <v>899</v>
      </c>
      <c r="S188" t="str">
        <f t="shared" si="17"/>
        <v>https://docs.wto.org/imrd/directdoc.asp?DDFDocuments/t/G/TBTN26/ARE711.docx</v>
      </c>
      <c r="T188" t="str">
        <f t="shared" si="18"/>
        <v>https://docs.wto.org/imrd/directdoc.asp?DDFDocuments/u/G/TBTN26/ARE711.docx</v>
      </c>
      <c r="U188" t="str">
        <f t="shared" si="19"/>
        <v>https://docs.wto.org/imrd/directdoc.asp?DDFDocuments/v/G/TBTN26/ARE711.docx</v>
      </c>
      <c r="V188" t="s">
        <v>45</v>
      </c>
      <c r="W188" t="s">
        <v>46</v>
      </c>
      <c r="X188" t="s">
        <v>46</v>
      </c>
      <c r="Y188" t="s">
        <v>46</v>
      </c>
      <c r="Z188" t="s">
        <v>46</v>
      </c>
      <c r="AA188" t="s">
        <v>46</v>
      </c>
      <c r="AB188" t="s">
        <v>46</v>
      </c>
      <c r="AC188" s="2" t="s">
        <v>900</v>
      </c>
      <c r="AD188" t="s">
        <v>41</v>
      </c>
      <c r="AE188" t="s">
        <v>41</v>
      </c>
      <c r="AF188" t="s">
        <v>41</v>
      </c>
      <c r="AG188" t="s">
        <v>41</v>
      </c>
      <c r="AH188" t="s">
        <v>41</v>
      </c>
      <c r="AI188" s="2" t="s">
        <v>41</v>
      </c>
    </row>
    <row r="189" spans="1:35" x14ac:dyDescent="0.25">
      <c r="A189" s="8" t="s">
        <v>897</v>
      </c>
      <c r="B189" s="6" t="s">
        <v>538</v>
      </c>
      <c r="C189" s="7">
        <v>46267</v>
      </c>
      <c r="D189" s="9" t="str">
        <f t="shared" si="16"/>
        <v xml:space="preserve"> G/TBT/N/ARE/711, G/TBT/N/BHR/782, G/TBT/N/KWT/767, G/TBT/N/OMN/605, G/TBT/N/QAT/756, G/TBT/N/SAU/1439, G/TBT/N/YEM/353</v>
      </c>
      <c r="E189" s="8" t="s">
        <v>895</v>
      </c>
      <c r="F189" s="8" t="s">
        <v>896</v>
      </c>
      <c r="H189" s="8" t="s">
        <v>41</v>
      </c>
      <c r="I189" s="8" t="s">
        <v>898</v>
      </c>
      <c r="J189" s="8" t="s">
        <v>132</v>
      </c>
      <c r="K189" s="8" t="s">
        <v>41</v>
      </c>
      <c r="L189" s="8" t="s">
        <v>41</v>
      </c>
      <c r="M189" s="6"/>
      <c r="N189" s="7">
        <v>46327</v>
      </c>
      <c r="O189" s="7" t="s">
        <v>76</v>
      </c>
      <c r="P189" s="7" t="s">
        <v>76</v>
      </c>
      <c r="Q189" s="6" t="s">
        <v>43</v>
      </c>
      <c r="R189" s="8" t="s">
        <v>899</v>
      </c>
      <c r="S189" t="str">
        <f t="shared" si="17"/>
        <v>https://docs.wto.org/imrd/directdoc.asp?DDFDocuments/t/G/TBTN26/ARE711.docx</v>
      </c>
      <c r="T189" t="str">
        <f t="shared" si="18"/>
        <v>https://docs.wto.org/imrd/directdoc.asp?DDFDocuments/u/G/TBTN26/ARE711.docx</v>
      </c>
      <c r="U189" t="str">
        <f t="shared" si="19"/>
        <v>https://docs.wto.org/imrd/directdoc.asp?DDFDocuments/v/G/TBTN26/ARE711.docx</v>
      </c>
      <c r="V189" t="s">
        <v>45</v>
      </c>
      <c r="W189" t="s">
        <v>46</v>
      </c>
      <c r="X189" t="s">
        <v>46</v>
      </c>
      <c r="Y189" t="s">
        <v>46</v>
      </c>
      <c r="Z189" t="s">
        <v>46</v>
      </c>
      <c r="AA189" t="s">
        <v>46</v>
      </c>
      <c r="AB189" t="s">
        <v>46</v>
      </c>
      <c r="AC189" s="2" t="s">
        <v>900</v>
      </c>
      <c r="AD189" t="s">
        <v>41</v>
      </c>
      <c r="AE189" t="s">
        <v>41</v>
      </c>
      <c r="AF189" t="s">
        <v>41</v>
      </c>
      <c r="AG189" t="s">
        <v>41</v>
      </c>
      <c r="AH189" t="s">
        <v>41</v>
      </c>
      <c r="AI189" s="2" t="s">
        <v>41</v>
      </c>
    </row>
    <row r="190" spans="1:35" x14ac:dyDescent="0.25">
      <c r="A190" s="8" t="s">
        <v>897</v>
      </c>
      <c r="B190" s="6" t="s">
        <v>539</v>
      </c>
      <c r="C190" s="7">
        <v>46267</v>
      </c>
      <c r="D190" s="9" t="str">
        <f t="shared" si="16"/>
        <v xml:space="preserve"> G/TBT/N/ARE/711, G/TBT/N/BHR/782, G/TBT/N/KWT/767, G/TBT/N/OMN/605, G/TBT/N/QAT/756, G/TBT/N/SAU/1439, G/TBT/N/YEM/353</v>
      </c>
      <c r="E190" s="8" t="s">
        <v>895</v>
      </c>
      <c r="F190" s="8" t="s">
        <v>896</v>
      </c>
      <c r="H190" s="8" t="s">
        <v>41</v>
      </c>
      <c r="I190" s="8" t="s">
        <v>898</v>
      </c>
      <c r="J190" s="8" t="s">
        <v>132</v>
      </c>
      <c r="K190" s="8" t="s">
        <v>41</v>
      </c>
      <c r="L190" s="8" t="s">
        <v>41</v>
      </c>
      <c r="M190" s="6"/>
      <c r="N190" s="7">
        <v>46327</v>
      </c>
      <c r="O190" s="7" t="s">
        <v>76</v>
      </c>
      <c r="P190" s="7" t="s">
        <v>76</v>
      </c>
      <c r="Q190" s="6" t="s">
        <v>43</v>
      </c>
      <c r="R190" s="8" t="s">
        <v>899</v>
      </c>
      <c r="S190" t="str">
        <f t="shared" si="17"/>
        <v>https://docs.wto.org/imrd/directdoc.asp?DDFDocuments/t/G/TBTN26/ARE711.docx</v>
      </c>
      <c r="T190" t="str">
        <f t="shared" si="18"/>
        <v>https://docs.wto.org/imrd/directdoc.asp?DDFDocuments/u/G/TBTN26/ARE711.docx</v>
      </c>
      <c r="U190" t="str">
        <f t="shared" si="19"/>
        <v>https://docs.wto.org/imrd/directdoc.asp?DDFDocuments/v/G/TBTN26/ARE711.docx</v>
      </c>
      <c r="V190" t="s">
        <v>45</v>
      </c>
      <c r="W190" t="s">
        <v>46</v>
      </c>
      <c r="X190" t="s">
        <v>46</v>
      </c>
      <c r="Y190" t="s">
        <v>46</v>
      </c>
      <c r="Z190" t="s">
        <v>46</v>
      </c>
      <c r="AA190" t="s">
        <v>46</v>
      </c>
      <c r="AB190" t="s">
        <v>46</v>
      </c>
      <c r="AC190" s="2" t="s">
        <v>900</v>
      </c>
      <c r="AD190" t="s">
        <v>41</v>
      </c>
      <c r="AE190" t="s">
        <v>41</v>
      </c>
      <c r="AF190" t="s">
        <v>41</v>
      </c>
      <c r="AG190" t="s">
        <v>41</v>
      </c>
      <c r="AH190" t="s">
        <v>41</v>
      </c>
      <c r="AI190" s="2" t="s">
        <v>41</v>
      </c>
    </row>
    <row r="191" spans="1:35" x14ac:dyDescent="0.25">
      <c r="A191" s="8" t="s">
        <v>897</v>
      </c>
      <c r="B191" s="6" t="s">
        <v>526</v>
      </c>
      <c r="C191" s="7">
        <v>46267</v>
      </c>
      <c r="D191" s="9" t="str">
        <f t="shared" ref="D191:D197" si="20">HYPERLINK("https://www.epingalert.org/en/Search?viewData= G/TBT/N/ARE/712, G/TBT/N/BHR/783, G/TBT/N/KWT/768, G/TBT/N/OMN/606, G/TBT/N/QAT/757, G/TBT/N/SAU/1440, G/TBT/N/YEM/354"," G/TBT/N/ARE/712, G/TBT/N/BHR/783, G/TBT/N/KWT/768, G/TBT/N/OMN/606, G/TBT/N/QAT/757, G/TBT/N/SAU/1440, G/TBT/N/YEM/354")</f>
        <v xml:space="preserve"> G/TBT/N/ARE/712, G/TBT/N/BHR/783, G/TBT/N/KWT/768, G/TBT/N/OMN/606, G/TBT/N/QAT/757, G/TBT/N/SAU/1440, G/TBT/N/YEM/354</v>
      </c>
      <c r="E191" s="8" t="s">
        <v>901</v>
      </c>
      <c r="F191" s="8" t="s">
        <v>902</v>
      </c>
      <c r="H191" s="8" t="s">
        <v>41</v>
      </c>
      <c r="I191" s="8" t="s">
        <v>898</v>
      </c>
      <c r="J191" s="8" t="s">
        <v>132</v>
      </c>
      <c r="K191" s="8" t="s">
        <v>41</v>
      </c>
      <c r="L191" s="8" t="s">
        <v>255</v>
      </c>
      <c r="M191" s="6"/>
      <c r="N191" s="7">
        <v>46327</v>
      </c>
      <c r="O191" s="7" t="s">
        <v>76</v>
      </c>
      <c r="P191" s="7" t="s">
        <v>76</v>
      </c>
      <c r="Q191" s="6" t="s">
        <v>43</v>
      </c>
      <c r="R191" s="8" t="s">
        <v>903</v>
      </c>
      <c r="S191" t="str">
        <f t="shared" ref="S191:S197" si="21">HYPERLINK("https://docs.wto.org/imrd/directdoc.asp?DDFDocuments/t/G/TBTN26/ARE712.docx", "https://docs.wto.org/imrd/directdoc.asp?DDFDocuments/t/G/TBTN26/ARE712.docx")</f>
        <v>https://docs.wto.org/imrd/directdoc.asp?DDFDocuments/t/G/TBTN26/ARE712.docx</v>
      </c>
      <c r="T191" t="str">
        <f t="shared" ref="T191:T197" si="22">HYPERLINK("https://docs.wto.org/imrd/directdoc.asp?DDFDocuments/u/G/TBTN26/ARE712.docx", "https://docs.wto.org/imrd/directdoc.asp?DDFDocuments/u/G/TBTN26/ARE712.docx")</f>
        <v>https://docs.wto.org/imrd/directdoc.asp?DDFDocuments/u/G/TBTN26/ARE712.docx</v>
      </c>
      <c r="U191" t="str">
        <f t="shared" ref="U191:U197" si="23">HYPERLINK("https://docs.wto.org/imrd/directdoc.asp?DDFDocuments/v/G/TBTN26/ARE712.docx", "https://docs.wto.org/imrd/directdoc.asp?DDFDocuments/v/G/TBTN26/ARE712.docx")</f>
        <v>https://docs.wto.org/imrd/directdoc.asp?DDFDocuments/v/G/TBTN26/ARE712.docx</v>
      </c>
      <c r="V191" t="s">
        <v>45</v>
      </c>
      <c r="W191" t="s">
        <v>46</v>
      </c>
      <c r="X191" t="s">
        <v>46</v>
      </c>
      <c r="Y191" t="s">
        <v>46</v>
      </c>
      <c r="Z191" t="s">
        <v>46</v>
      </c>
      <c r="AA191" t="s">
        <v>46</v>
      </c>
      <c r="AB191" t="s">
        <v>46</v>
      </c>
      <c r="AC191" s="2" t="s">
        <v>900</v>
      </c>
      <c r="AD191" t="s">
        <v>41</v>
      </c>
      <c r="AE191" t="s">
        <v>41</v>
      </c>
      <c r="AF191" t="s">
        <v>41</v>
      </c>
      <c r="AG191" t="s">
        <v>41</v>
      </c>
      <c r="AH191" t="s">
        <v>41</v>
      </c>
      <c r="AI191" s="2" t="s">
        <v>41</v>
      </c>
    </row>
    <row r="192" spans="1:35" x14ac:dyDescent="0.25">
      <c r="A192" s="8" t="s">
        <v>897</v>
      </c>
      <c r="B192" s="6" t="s">
        <v>534</v>
      </c>
      <c r="C192" s="7">
        <v>46267</v>
      </c>
      <c r="D192" s="9" t="str">
        <f t="shared" si="20"/>
        <v xml:space="preserve"> G/TBT/N/ARE/712, G/TBT/N/BHR/783, G/TBT/N/KWT/768, G/TBT/N/OMN/606, G/TBT/N/QAT/757, G/TBT/N/SAU/1440, G/TBT/N/YEM/354</v>
      </c>
      <c r="E192" s="8" t="s">
        <v>901</v>
      </c>
      <c r="F192" s="8" t="s">
        <v>902</v>
      </c>
      <c r="H192" s="8" t="s">
        <v>41</v>
      </c>
      <c r="I192" s="8" t="s">
        <v>898</v>
      </c>
      <c r="J192" s="8" t="s">
        <v>132</v>
      </c>
      <c r="K192" s="8" t="s">
        <v>41</v>
      </c>
      <c r="L192" s="8" t="s">
        <v>255</v>
      </c>
      <c r="M192" s="6"/>
      <c r="N192" s="7">
        <v>46327</v>
      </c>
      <c r="O192" s="7" t="s">
        <v>76</v>
      </c>
      <c r="P192" s="7" t="s">
        <v>76</v>
      </c>
      <c r="Q192" s="6" t="s">
        <v>43</v>
      </c>
      <c r="R192" s="8" t="s">
        <v>903</v>
      </c>
      <c r="S192" t="str">
        <f t="shared" si="21"/>
        <v>https://docs.wto.org/imrd/directdoc.asp?DDFDocuments/t/G/TBTN26/ARE712.docx</v>
      </c>
      <c r="T192" t="str">
        <f t="shared" si="22"/>
        <v>https://docs.wto.org/imrd/directdoc.asp?DDFDocuments/u/G/TBTN26/ARE712.docx</v>
      </c>
      <c r="U192" t="str">
        <f t="shared" si="23"/>
        <v>https://docs.wto.org/imrd/directdoc.asp?DDFDocuments/v/G/TBTN26/ARE712.docx</v>
      </c>
      <c r="V192" t="s">
        <v>45</v>
      </c>
      <c r="W192" t="s">
        <v>46</v>
      </c>
      <c r="X192" t="s">
        <v>46</v>
      </c>
      <c r="Y192" t="s">
        <v>46</v>
      </c>
      <c r="Z192" t="s">
        <v>46</v>
      </c>
      <c r="AA192" t="s">
        <v>46</v>
      </c>
      <c r="AB192" t="s">
        <v>46</v>
      </c>
      <c r="AC192" s="2" t="s">
        <v>900</v>
      </c>
      <c r="AD192" t="s">
        <v>41</v>
      </c>
      <c r="AE192" t="s">
        <v>41</v>
      </c>
      <c r="AF192" t="s">
        <v>41</v>
      </c>
      <c r="AG192" t="s">
        <v>41</v>
      </c>
      <c r="AH192" t="s">
        <v>41</v>
      </c>
      <c r="AI192" s="2" t="s">
        <v>41</v>
      </c>
    </row>
    <row r="193" spans="1:35" x14ac:dyDescent="0.25">
      <c r="A193" s="8" t="s">
        <v>897</v>
      </c>
      <c r="B193" s="6" t="s">
        <v>535</v>
      </c>
      <c r="C193" s="7">
        <v>46267</v>
      </c>
      <c r="D193" s="9" t="str">
        <f t="shared" si="20"/>
        <v xml:space="preserve"> G/TBT/N/ARE/712, G/TBT/N/BHR/783, G/TBT/N/KWT/768, G/TBT/N/OMN/606, G/TBT/N/QAT/757, G/TBT/N/SAU/1440, G/TBT/N/YEM/354</v>
      </c>
      <c r="E193" s="8" t="s">
        <v>901</v>
      </c>
      <c r="F193" s="8" t="s">
        <v>902</v>
      </c>
      <c r="H193" s="8" t="s">
        <v>41</v>
      </c>
      <c r="I193" s="8" t="s">
        <v>898</v>
      </c>
      <c r="J193" s="8" t="s">
        <v>132</v>
      </c>
      <c r="K193" s="8" t="s">
        <v>41</v>
      </c>
      <c r="L193" s="8" t="s">
        <v>255</v>
      </c>
      <c r="M193" s="6"/>
      <c r="N193" s="7">
        <v>46327</v>
      </c>
      <c r="O193" s="7" t="s">
        <v>76</v>
      </c>
      <c r="P193" s="7" t="s">
        <v>76</v>
      </c>
      <c r="Q193" s="6" t="s">
        <v>43</v>
      </c>
      <c r="R193" s="8" t="s">
        <v>903</v>
      </c>
      <c r="S193" t="str">
        <f t="shared" si="21"/>
        <v>https://docs.wto.org/imrd/directdoc.asp?DDFDocuments/t/G/TBTN26/ARE712.docx</v>
      </c>
      <c r="T193" t="str">
        <f t="shared" si="22"/>
        <v>https://docs.wto.org/imrd/directdoc.asp?DDFDocuments/u/G/TBTN26/ARE712.docx</v>
      </c>
      <c r="U193" t="str">
        <f t="shared" si="23"/>
        <v>https://docs.wto.org/imrd/directdoc.asp?DDFDocuments/v/G/TBTN26/ARE712.docx</v>
      </c>
      <c r="V193" t="s">
        <v>45</v>
      </c>
      <c r="W193" t="s">
        <v>46</v>
      </c>
      <c r="X193" t="s">
        <v>46</v>
      </c>
      <c r="Y193" t="s">
        <v>46</v>
      </c>
      <c r="Z193" t="s">
        <v>46</v>
      </c>
      <c r="AA193" t="s">
        <v>46</v>
      </c>
      <c r="AB193" t="s">
        <v>46</v>
      </c>
      <c r="AC193" s="2" t="s">
        <v>900</v>
      </c>
      <c r="AD193" t="s">
        <v>41</v>
      </c>
      <c r="AE193" t="s">
        <v>41</v>
      </c>
      <c r="AF193" t="s">
        <v>41</v>
      </c>
      <c r="AG193" t="s">
        <v>41</v>
      </c>
      <c r="AH193" t="s">
        <v>41</v>
      </c>
      <c r="AI193" s="2" t="s">
        <v>41</v>
      </c>
    </row>
    <row r="194" spans="1:35" x14ac:dyDescent="0.25">
      <c r="A194" s="8" t="s">
        <v>897</v>
      </c>
      <c r="B194" s="6" t="s">
        <v>536</v>
      </c>
      <c r="C194" s="7">
        <v>46267</v>
      </c>
      <c r="D194" s="9" t="str">
        <f t="shared" si="20"/>
        <v xml:space="preserve"> G/TBT/N/ARE/712, G/TBT/N/BHR/783, G/TBT/N/KWT/768, G/TBT/N/OMN/606, G/TBT/N/QAT/757, G/TBT/N/SAU/1440, G/TBT/N/YEM/354</v>
      </c>
      <c r="E194" s="8" t="s">
        <v>901</v>
      </c>
      <c r="F194" s="8" t="s">
        <v>902</v>
      </c>
      <c r="H194" s="8" t="s">
        <v>41</v>
      </c>
      <c r="I194" s="8" t="s">
        <v>898</v>
      </c>
      <c r="J194" s="8" t="s">
        <v>132</v>
      </c>
      <c r="K194" s="8" t="s">
        <v>41</v>
      </c>
      <c r="L194" s="8" t="s">
        <v>255</v>
      </c>
      <c r="M194" s="6"/>
      <c r="N194" s="7">
        <v>46327</v>
      </c>
      <c r="O194" s="7" t="s">
        <v>76</v>
      </c>
      <c r="P194" s="7" t="s">
        <v>76</v>
      </c>
      <c r="Q194" s="6" t="s">
        <v>43</v>
      </c>
      <c r="R194" s="8" t="s">
        <v>903</v>
      </c>
      <c r="S194" t="str">
        <f t="shared" si="21"/>
        <v>https://docs.wto.org/imrd/directdoc.asp?DDFDocuments/t/G/TBTN26/ARE712.docx</v>
      </c>
      <c r="T194" t="str">
        <f t="shared" si="22"/>
        <v>https://docs.wto.org/imrd/directdoc.asp?DDFDocuments/u/G/TBTN26/ARE712.docx</v>
      </c>
      <c r="U194" t="str">
        <f t="shared" si="23"/>
        <v>https://docs.wto.org/imrd/directdoc.asp?DDFDocuments/v/G/TBTN26/ARE712.docx</v>
      </c>
      <c r="V194" t="s">
        <v>45</v>
      </c>
      <c r="W194" t="s">
        <v>46</v>
      </c>
      <c r="X194" t="s">
        <v>46</v>
      </c>
      <c r="Y194" t="s">
        <v>46</v>
      </c>
      <c r="Z194" t="s">
        <v>46</v>
      </c>
      <c r="AA194" t="s">
        <v>46</v>
      </c>
      <c r="AB194" t="s">
        <v>46</v>
      </c>
      <c r="AC194" s="2" t="s">
        <v>900</v>
      </c>
      <c r="AD194" t="s">
        <v>41</v>
      </c>
      <c r="AE194" t="s">
        <v>41</v>
      </c>
      <c r="AF194" t="s">
        <v>41</v>
      </c>
      <c r="AG194" t="s">
        <v>41</v>
      </c>
      <c r="AH194" t="s">
        <v>41</v>
      </c>
      <c r="AI194" s="2" t="s">
        <v>41</v>
      </c>
    </row>
    <row r="195" spans="1:35" x14ac:dyDescent="0.25">
      <c r="A195" s="8" t="s">
        <v>897</v>
      </c>
      <c r="B195" s="6" t="s">
        <v>537</v>
      </c>
      <c r="C195" s="7">
        <v>46267</v>
      </c>
      <c r="D195" s="9" t="str">
        <f t="shared" si="20"/>
        <v xml:space="preserve"> G/TBT/N/ARE/712, G/TBT/N/BHR/783, G/TBT/N/KWT/768, G/TBT/N/OMN/606, G/TBT/N/QAT/757, G/TBT/N/SAU/1440, G/TBT/N/YEM/354</v>
      </c>
      <c r="E195" s="8" t="s">
        <v>901</v>
      </c>
      <c r="F195" s="8" t="s">
        <v>902</v>
      </c>
      <c r="H195" s="8" t="s">
        <v>41</v>
      </c>
      <c r="I195" s="8" t="s">
        <v>898</v>
      </c>
      <c r="J195" s="8" t="s">
        <v>132</v>
      </c>
      <c r="K195" s="8" t="s">
        <v>41</v>
      </c>
      <c r="L195" s="8" t="s">
        <v>255</v>
      </c>
      <c r="M195" s="6"/>
      <c r="N195" s="7">
        <v>46327</v>
      </c>
      <c r="O195" s="7" t="s">
        <v>76</v>
      </c>
      <c r="P195" s="7" t="s">
        <v>76</v>
      </c>
      <c r="Q195" s="6" t="s">
        <v>43</v>
      </c>
      <c r="R195" s="8" t="s">
        <v>903</v>
      </c>
      <c r="S195" t="str">
        <f t="shared" si="21"/>
        <v>https://docs.wto.org/imrd/directdoc.asp?DDFDocuments/t/G/TBTN26/ARE712.docx</v>
      </c>
      <c r="T195" t="str">
        <f t="shared" si="22"/>
        <v>https://docs.wto.org/imrd/directdoc.asp?DDFDocuments/u/G/TBTN26/ARE712.docx</v>
      </c>
      <c r="U195" t="str">
        <f t="shared" si="23"/>
        <v>https://docs.wto.org/imrd/directdoc.asp?DDFDocuments/v/G/TBTN26/ARE712.docx</v>
      </c>
      <c r="V195" t="s">
        <v>45</v>
      </c>
      <c r="W195" t="s">
        <v>46</v>
      </c>
      <c r="X195" t="s">
        <v>46</v>
      </c>
      <c r="Y195" t="s">
        <v>46</v>
      </c>
      <c r="Z195" t="s">
        <v>46</v>
      </c>
      <c r="AA195" t="s">
        <v>46</v>
      </c>
      <c r="AB195" t="s">
        <v>46</v>
      </c>
      <c r="AC195" s="2" t="s">
        <v>900</v>
      </c>
      <c r="AD195" t="s">
        <v>41</v>
      </c>
      <c r="AE195" t="s">
        <v>41</v>
      </c>
      <c r="AF195" t="s">
        <v>41</v>
      </c>
      <c r="AG195" t="s">
        <v>41</v>
      </c>
      <c r="AH195" t="s">
        <v>41</v>
      </c>
      <c r="AI195" s="2" t="s">
        <v>41</v>
      </c>
    </row>
    <row r="196" spans="1:35" x14ac:dyDescent="0.25">
      <c r="A196" s="8" t="s">
        <v>897</v>
      </c>
      <c r="B196" s="6" t="s">
        <v>538</v>
      </c>
      <c r="C196" s="7">
        <v>46267</v>
      </c>
      <c r="D196" s="9" t="str">
        <f t="shared" si="20"/>
        <v xml:space="preserve"> G/TBT/N/ARE/712, G/TBT/N/BHR/783, G/TBT/N/KWT/768, G/TBT/N/OMN/606, G/TBT/N/QAT/757, G/TBT/N/SAU/1440, G/TBT/N/YEM/354</v>
      </c>
      <c r="E196" s="8" t="s">
        <v>901</v>
      </c>
      <c r="F196" s="8" t="s">
        <v>902</v>
      </c>
      <c r="H196" s="8" t="s">
        <v>41</v>
      </c>
      <c r="I196" s="8" t="s">
        <v>898</v>
      </c>
      <c r="J196" s="8" t="s">
        <v>132</v>
      </c>
      <c r="K196" s="8" t="s">
        <v>41</v>
      </c>
      <c r="L196" s="8" t="s">
        <v>255</v>
      </c>
      <c r="M196" s="6"/>
      <c r="N196" s="7">
        <v>46327</v>
      </c>
      <c r="O196" s="7" t="s">
        <v>76</v>
      </c>
      <c r="P196" s="7" t="s">
        <v>76</v>
      </c>
      <c r="Q196" s="6" t="s">
        <v>43</v>
      </c>
      <c r="R196" s="8" t="s">
        <v>903</v>
      </c>
      <c r="S196" t="str">
        <f t="shared" si="21"/>
        <v>https://docs.wto.org/imrd/directdoc.asp?DDFDocuments/t/G/TBTN26/ARE712.docx</v>
      </c>
      <c r="T196" t="str">
        <f t="shared" si="22"/>
        <v>https://docs.wto.org/imrd/directdoc.asp?DDFDocuments/u/G/TBTN26/ARE712.docx</v>
      </c>
      <c r="U196" t="str">
        <f t="shared" si="23"/>
        <v>https://docs.wto.org/imrd/directdoc.asp?DDFDocuments/v/G/TBTN26/ARE712.docx</v>
      </c>
      <c r="V196" t="s">
        <v>45</v>
      </c>
      <c r="W196" t="s">
        <v>46</v>
      </c>
      <c r="X196" t="s">
        <v>46</v>
      </c>
      <c r="Y196" t="s">
        <v>46</v>
      </c>
      <c r="Z196" t="s">
        <v>46</v>
      </c>
      <c r="AA196" t="s">
        <v>46</v>
      </c>
      <c r="AB196" t="s">
        <v>46</v>
      </c>
      <c r="AC196" s="2" t="s">
        <v>900</v>
      </c>
      <c r="AD196" t="s">
        <v>41</v>
      </c>
      <c r="AE196" t="s">
        <v>41</v>
      </c>
      <c r="AF196" t="s">
        <v>41</v>
      </c>
      <c r="AG196" t="s">
        <v>41</v>
      </c>
      <c r="AH196" t="s">
        <v>41</v>
      </c>
      <c r="AI196" s="2" t="s">
        <v>41</v>
      </c>
    </row>
    <row r="197" spans="1:35" x14ac:dyDescent="0.25">
      <c r="A197" s="8" t="s">
        <v>897</v>
      </c>
      <c r="B197" s="6" t="s">
        <v>539</v>
      </c>
      <c r="C197" s="7">
        <v>46267</v>
      </c>
      <c r="D197" s="9" t="str">
        <f t="shared" si="20"/>
        <v xml:space="preserve"> G/TBT/N/ARE/712, G/TBT/N/BHR/783, G/TBT/N/KWT/768, G/TBT/N/OMN/606, G/TBT/N/QAT/757, G/TBT/N/SAU/1440, G/TBT/N/YEM/354</v>
      </c>
      <c r="E197" s="8" t="s">
        <v>901</v>
      </c>
      <c r="F197" s="8" t="s">
        <v>902</v>
      </c>
      <c r="H197" s="8" t="s">
        <v>41</v>
      </c>
      <c r="I197" s="8" t="s">
        <v>898</v>
      </c>
      <c r="J197" s="8" t="s">
        <v>132</v>
      </c>
      <c r="K197" s="8" t="s">
        <v>41</v>
      </c>
      <c r="L197" s="8" t="s">
        <v>255</v>
      </c>
      <c r="M197" s="6"/>
      <c r="N197" s="7">
        <v>46327</v>
      </c>
      <c r="O197" s="7" t="s">
        <v>76</v>
      </c>
      <c r="P197" s="7" t="s">
        <v>76</v>
      </c>
      <c r="Q197" s="6" t="s">
        <v>43</v>
      </c>
      <c r="R197" s="8" t="s">
        <v>903</v>
      </c>
      <c r="S197" t="str">
        <f t="shared" si="21"/>
        <v>https://docs.wto.org/imrd/directdoc.asp?DDFDocuments/t/G/TBTN26/ARE712.docx</v>
      </c>
      <c r="T197" t="str">
        <f t="shared" si="22"/>
        <v>https://docs.wto.org/imrd/directdoc.asp?DDFDocuments/u/G/TBTN26/ARE712.docx</v>
      </c>
      <c r="U197" t="str">
        <f t="shared" si="23"/>
        <v>https://docs.wto.org/imrd/directdoc.asp?DDFDocuments/v/G/TBTN26/ARE712.docx</v>
      </c>
      <c r="V197" t="s">
        <v>45</v>
      </c>
      <c r="W197" t="s">
        <v>46</v>
      </c>
      <c r="X197" t="s">
        <v>46</v>
      </c>
      <c r="Y197" t="s">
        <v>46</v>
      </c>
      <c r="Z197" t="s">
        <v>46</v>
      </c>
      <c r="AA197" t="s">
        <v>46</v>
      </c>
      <c r="AB197" t="s">
        <v>46</v>
      </c>
      <c r="AC197" s="2" t="s">
        <v>900</v>
      </c>
      <c r="AD197" t="s">
        <v>41</v>
      </c>
      <c r="AE197" t="s">
        <v>41</v>
      </c>
      <c r="AF197" t="s">
        <v>41</v>
      </c>
      <c r="AG197" t="s">
        <v>41</v>
      </c>
      <c r="AH197" t="s">
        <v>41</v>
      </c>
      <c r="AI197" s="2" t="s">
        <v>41</v>
      </c>
    </row>
    <row r="198" spans="1:35" ht="45" x14ac:dyDescent="0.25">
      <c r="A198" s="8" t="s">
        <v>906</v>
      </c>
      <c r="B198" s="6" t="s">
        <v>630</v>
      </c>
      <c r="C198" s="7">
        <v>46267</v>
      </c>
      <c r="D198" s="9" t="str">
        <f>HYPERLINK("https://www.epingalert.org/en/Search?viewData= G/TBT/N/KOR/1379"," G/TBT/N/KOR/1379")</f>
        <v xml:space="preserve"> G/TBT/N/KOR/1379</v>
      </c>
      <c r="E198" s="8" t="s">
        <v>904</v>
      </c>
      <c r="F198" s="8" t="s">
        <v>905</v>
      </c>
      <c r="H198" s="8" t="s">
        <v>41</v>
      </c>
      <c r="I198" s="8" t="s">
        <v>41</v>
      </c>
      <c r="J198" s="8" t="s">
        <v>907</v>
      </c>
      <c r="K198" s="8" t="s">
        <v>834</v>
      </c>
      <c r="L198" s="8" t="s">
        <v>41</v>
      </c>
      <c r="M198" s="6"/>
      <c r="N198" s="7">
        <v>46327</v>
      </c>
      <c r="O198" s="7" t="s">
        <v>879</v>
      </c>
      <c r="P198" s="7" t="s">
        <v>880</v>
      </c>
      <c r="Q198" s="6" t="s">
        <v>43</v>
      </c>
      <c r="R198" s="8" t="s">
        <v>908</v>
      </c>
      <c r="S198" t="str">
        <f>HYPERLINK("https://docs.wto.org/imrd/directdoc.asp?DDFDocuments/t/G/TBTN26/KOR1379.docx", "https://docs.wto.org/imrd/directdoc.asp?DDFDocuments/t/G/TBTN26/KOR1379.docx")</f>
        <v>https://docs.wto.org/imrd/directdoc.asp?DDFDocuments/t/G/TBTN26/KOR1379.docx</v>
      </c>
      <c r="T198" t="str">
        <f>HYPERLINK("https://docs.wto.org/imrd/directdoc.asp?DDFDocuments/u/G/TBTN26/KOR1379.docx", "https://docs.wto.org/imrd/directdoc.asp?DDFDocuments/u/G/TBTN26/KOR1379.docx")</f>
        <v>https://docs.wto.org/imrd/directdoc.asp?DDFDocuments/u/G/TBTN26/KOR1379.docx</v>
      </c>
      <c r="U198" t="str">
        <f>HYPERLINK("https://docs.wto.org/imrd/directdoc.asp?DDFDocuments/v/G/TBTN26/KOR1379.docx", "https://docs.wto.org/imrd/directdoc.asp?DDFDocuments/v/G/TBTN26/KOR1379.docx")</f>
        <v>https://docs.wto.org/imrd/directdoc.asp?DDFDocuments/v/G/TBTN26/KOR1379.docx</v>
      </c>
      <c r="V198" t="s">
        <v>45</v>
      </c>
      <c r="W198" t="s">
        <v>46</v>
      </c>
      <c r="X198" t="s">
        <v>45</v>
      </c>
      <c r="Y198" t="s">
        <v>46</v>
      </c>
      <c r="Z198" t="s">
        <v>46</v>
      </c>
      <c r="AA198" t="s">
        <v>46</v>
      </c>
      <c r="AB198" t="s">
        <v>46</v>
      </c>
      <c r="AC198" s="2" t="s">
        <v>882</v>
      </c>
      <c r="AD198" t="s">
        <v>41</v>
      </c>
      <c r="AE198" t="s">
        <v>41</v>
      </c>
      <c r="AF198" t="s">
        <v>41</v>
      </c>
      <c r="AG198" t="s">
        <v>41</v>
      </c>
      <c r="AH198" t="s">
        <v>41</v>
      </c>
      <c r="AI198" s="2" t="s">
        <v>41</v>
      </c>
    </row>
    <row r="199" spans="1:35" ht="90" x14ac:dyDescent="0.25">
      <c r="A199" s="8" t="s">
        <v>912</v>
      </c>
      <c r="B199" s="6" t="s">
        <v>909</v>
      </c>
      <c r="C199" s="7">
        <v>46267</v>
      </c>
      <c r="D199" s="9" t="str">
        <f>HYPERLINK("https://www.epingalert.org/en/Search?viewData= G/TBT/N/THA/825"," G/TBT/N/THA/825")</f>
        <v xml:space="preserve"> G/TBT/N/THA/825</v>
      </c>
      <c r="E199" s="8" t="s">
        <v>910</v>
      </c>
      <c r="F199" s="8" t="s">
        <v>911</v>
      </c>
      <c r="H199" s="8" t="s">
        <v>41</v>
      </c>
      <c r="I199" s="8" t="s">
        <v>41</v>
      </c>
      <c r="J199" s="8" t="s">
        <v>913</v>
      </c>
      <c r="K199" s="8" t="s">
        <v>914</v>
      </c>
      <c r="L199" s="8" t="s">
        <v>255</v>
      </c>
      <c r="M199" s="6"/>
      <c r="N199" s="7">
        <v>46327</v>
      </c>
      <c r="O199" s="7" t="s">
        <v>76</v>
      </c>
      <c r="P199" s="7" t="s">
        <v>915</v>
      </c>
      <c r="Q199" s="6" t="s">
        <v>43</v>
      </c>
      <c r="R199" s="8" t="s">
        <v>916</v>
      </c>
      <c r="S199" t="str">
        <f>HYPERLINK("https://docs.wto.org/imrd/directdoc.asp?DDFDocuments/t/G/TBTN26/THA825.docx", "https://docs.wto.org/imrd/directdoc.asp?DDFDocuments/t/G/TBTN26/THA825.docx")</f>
        <v>https://docs.wto.org/imrd/directdoc.asp?DDFDocuments/t/G/TBTN26/THA825.docx</v>
      </c>
      <c r="T199" t="str">
        <f>HYPERLINK("https://docs.wto.org/imrd/directdoc.asp?DDFDocuments/u/G/TBTN26/THA825.docx", "https://docs.wto.org/imrd/directdoc.asp?DDFDocuments/u/G/TBTN26/THA825.docx")</f>
        <v>https://docs.wto.org/imrd/directdoc.asp?DDFDocuments/u/G/TBTN26/THA825.docx</v>
      </c>
      <c r="U199" t="str">
        <f>HYPERLINK("https://docs.wto.org/imrd/directdoc.asp?DDFDocuments/v/G/TBTN26/THA825.docx", "https://docs.wto.org/imrd/directdoc.asp?DDFDocuments/v/G/TBTN26/THA825.docx")</f>
        <v>https://docs.wto.org/imrd/directdoc.asp?DDFDocuments/v/G/TBTN26/THA825.docx</v>
      </c>
      <c r="V199" t="s">
        <v>45</v>
      </c>
      <c r="W199" t="s">
        <v>46</v>
      </c>
      <c r="X199" t="s">
        <v>46</v>
      </c>
      <c r="Y199" t="s">
        <v>46</v>
      </c>
      <c r="Z199" t="s">
        <v>46</v>
      </c>
      <c r="AA199" t="s">
        <v>46</v>
      </c>
      <c r="AB199" t="s">
        <v>46</v>
      </c>
      <c r="AC199" s="2" t="s">
        <v>41</v>
      </c>
      <c r="AD199" t="s">
        <v>41</v>
      </c>
      <c r="AE199" t="s">
        <v>41</v>
      </c>
      <c r="AF199" t="s">
        <v>41</v>
      </c>
      <c r="AG199" t="s">
        <v>41</v>
      </c>
      <c r="AH199" t="s">
        <v>41</v>
      </c>
      <c r="AI199" s="2" t="s">
        <v>41</v>
      </c>
    </row>
    <row r="200" spans="1:35" ht="30" x14ac:dyDescent="0.25">
      <c r="A200" s="8" t="s">
        <v>919</v>
      </c>
      <c r="B200" s="6" t="s">
        <v>241</v>
      </c>
      <c r="C200" s="7">
        <v>46266</v>
      </c>
      <c r="D200" s="9" t="str">
        <f>HYPERLINK("https://www.epingalert.org/en/Search?viewData= G/TBT/N/PHL/375"," G/TBT/N/PHL/375")</f>
        <v xml:space="preserve"> G/TBT/N/PHL/375</v>
      </c>
      <c r="E200" s="8" t="s">
        <v>917</v>
      </c>
      <c r="F200" s="8" t="s">
        <v>918</v>
      </c>
      <c r="H200" s="8" t="s">
        <v>41</v>
      </c>
      <c r="I200" s="8" t="s">
        <v>550</v>
      </c>
      <c r="J200" s="8" t="s">
        <v>194</v>
      </c>
      <c r="K200" s="8" t="s">
        <v>41</v>
      </c>
      <c r="L200" s="8" t="s">
        <v>41</v>
      </c>
      <c r="M200" s="6"/>
      <c r="N200" s="7">
        <v>46326</v>
      </c>
      <c r="O200" s="7" t="s">
        <v>247</v>
      </c>
      <c r="P200" s="7" t="s">
        <v>76</v>
      </c>
      <c r="Q200" s="6" t="s">
        <v>43</v>
      </c>
      <c r="R200" s="8" t="s">
        <v>920</v>
      </c>
      <c r="S200" t="str">
        <f>HYPERLINK("https://docs.wto.org/imrd/directdoc.asp?DDFDocuments/t/G/TBTN26/PHL375.docx", "https://docs.wto.org/imrd/directdoc.asp?DDFDocuments/t/G/TBTN26/PHL375.docx")</f>
        <v>https://docs.wto.org/imrd/directdoc.asp?DDFDocuments/t/G/TBTN26/PHL375.docx</v>
      </c>
      <c r="T200" t="str">
        <f>HYPERLINK("https://docs.wto.org/imrd/directdoc.asp?DDFDocuments/u/G/TBTN26/PHL375.docx", "https://docs.wto.org/imrd/directdoc.asp?DDFDocuments/u/G/TBTN26/PHL375.docx")</f>
        <v>https://docs.wto.org/imrd/directdoc.asp?DDFDocuments/u/G/TBTN26/PHL375.docx</v>
      </c>
      <c r="U200" t="str">
        <f>HYPERLINK("https://docs.wto.org/imrd/directdoc.asp?DDFDocuments/v/G/TBTN26/PHL375.docx", "https://docs.wto.org/imrd/directdoc.asp?DDFDocuments/v/G/TBTN26/PHL375.docx")</f>
        <v>https://docs.wto.org/imrd/directdoc.asp?DDFDocuments/v/G/TBTN26/PHL375.docx</v>
      </c>
      <c r="V200" t="s">
        <v>45</v>
      </c>
      <c r="W200" t="s">
        <v>46</v>
      </c>
      <c r="X200" t="s">
        <v>46</v>
      </c>
      <c r="Y200" t="s">
        <v>46</v>
      </c>
      <c r="Z200" t="s">
        <v>46</v>
      </c>
      <c r="AA200" t="s">
        <v>46</v>
      </c>
      <c r="AB200" t="s">
        <v>46</v>
      </c>
      <c r="AC200" s="2" t="s">
        <v>249</v>
      </c>
      <c r="AD200" t="s">
        <v>41</v>
      </c>
      <c r="AE200" t="s">
        <v>41</v>
      </c>
      <c r="AF200" t="s">
        <v>41</v>
      </c>
      <c r="AG200" t="s">
        <v>41</v>
      </c>
      <c r="AH200" t="s">
        <v>41</v>
      </c>
      <c r="AI200" s="2" t="s">
        <v>41</v>
      </c>
    </row>
    <row r="201" spans="1:35" ht="180" x14ac:dyDescent="0.25">
      <c r="A201" s="8" t="s">
        <v>923</v>
      </c>
      <c r="B201" s="6" t="s">
        <v>738</v>
      </c>
      <c r="C201" s="7">
        <v>46266</v>
      </c>
      <c r="D201" s="9" t="str">
        <f>HYPERLINK("https://www.epingalert.org/en/Search?viewData= G/TBT/N/USA/2320"," G/TBT/N/USA/2320")</f>
        <v xml:space="preserve"> G/TBT/N/USA/2320</v>
      </c>
      <c r="E201" s="8" t="s">
        <v>921</v>
      </c>
      <c r="F201" s="8" t="s">
        <v>922</v>
      </c>
      <c r="H201" s="8" t="s">
        <v>924</v>
      </c>
      <c r="I201" s="8" t="s">
        <v>925</v>
      </c>
      <c r="J201" s="8" t="s">
        <v>52</v>
      </c>
      <c r="K201" s="8" t="s">
        <v>41</v>
      </c>
      <c r="L201" s="8" t="s">
        <v>41</v>
      </c>
      <c r="M201" s="6"/>
      <c r="N201" s="7" t="s">
        <v>41</v>
      </c>
      <c r="O201" s="7">
        <v>46265</v>
      </c>
      <c r="P201" s="7">
        <v>46265</v>
      </c>
      <c r="Q201" s="6" t="s">
        <v>43</v>
      </c>
      <c r="R201" s="8" t="s">
        <v>926</v>
      </c>
      <c r="S201" t="str">
        <f>HYPERLINK("https://docs.wto.org/imrd/directdoc.asp?DDFDocuments/t/G/TBTN26/USA2320.docx", "https://docs.wto.org/imrd/directdoc.asp?DDFDocuments/t/G/TBTN26/USA2320.docx")</f>
        <v>https://docs.wto.org/imrd/directdoc.asp?DDFDocuments/t/G/TBTN26/USA2320.docx</v>
      </c>
      <c r="T201" t="str">
        <f>HYPERLINK("https://docs.wto.org/imrd/directdoc.asp?DDFDocuments/u/G/TBTN26/USA2320.docx", "https://docs.wto.org/imrd/directdoc.asp?DDFDocuments/u/G/TBTN26/USA2320.docx")</f>
        <v>https://docs.wto.org/imrd/directdoc.asp?DDFDocuments/u/G/TBTN26/USA2320.docx</v>
      </c>
      <c r="U201" t="str">
        <f>HYPERLINK("https://docs.wto.org/imrd/directdoc.asp?DDFDocuments/v/G/TBTN26/USA2320.docx", "https://docs.wto.org/imrd/directdoc.asp?DDFDocuments/v/G/TBTN26/USA2320.docx")</f>
        <v>https://docs.wto.org/imrd/directdoc.asp?DDFDocuments/v/G/TBTN26/USA2320.docx</v>
      </c>
      <c r="V201" t="s">
        <v>46</v>
      </c>
      <c r="W201" t="s">
        <v>46</v>
      </c>
      <c r="X201" t="s">
        <v>46</v>
      </c>
      <c r="Y201" t="s">
        <v>46</v>
      </c>
      <c r="Z201" t="s">
        <v>46</v>
      </c>
      <c r="AA201" t="s">
        <v>46</v>
      </c>
      <c r="AB201" t="s">
        <v>45</v>
      </c>
      <c r="AC201" s="2" t="s">
        <v>927</v>
      </c>
      <c r="AD201" t="s">
        <v>41</v>
      </c>
      <c r="AE201" t="s">
        <v>41</v>
      </c>
      <c r="AF201" t="s">
        <v>41</v>
      </c>
      <c r="AG201" t="s">
        <v>41</v>
      </c>
      <c r="AH201" t="s">
        <v>41</v>
      </c>
      <c r="AI201" s="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Notifications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Agnete Debell</dc:creator>
  <cp:lastModifiedBy>Agnete Debell</cp:lastModifiedBy>
  <dcterms:created xsi:type="dcterms:W3CDTF">2026-10-05T09:04:56Z</dcterms:created>
  <dcterms:modified xsi:type="dcterms:W3CDTF">2026-10-05T09:04:56Z</dcterms:modified>
</cp:coreProperties>
</file>