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B8F8601E-44D6-4A77-81BC-F541CFBEB223}"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6" i="1" l="1"/>
  <c r="R236" i="1"/>
  <c r="Q236" i="1"/>
  <c r="D122" i="1"/>
  <c r="S235" i="1"/>
  <c r="R235" i="1"/>
  <c r="Q235" i="1"/>
  <c r="D207" i="1"/>
  <c r="S234" i="1"/>
  <c r="R234" i="1"/>
  <c r="Q234" i="1"/>
  <c r="D121" i="1"/>
  <c r="S233" i="1"/>
  <c r="R233" i="1"/>
  <c r="Q233" i="1"/>
  <c r="D54" i="1"/>
  <c r="S232" i="1"/>
  <c r="R232" i="1"/>
  <c r="Q232" i="1"/>
  <c r="D14" i="1"/>
  <c r="S231" i="1"/>
  <c r="R231" i="1"/>
  <c r="Q231" i="1"/>
  <c r="D174" i="1"/>
  <c r="S230" i="1"/>
  <c r="R230" i="1"/>
  <c r="Q230" i="1"/>
  <c r="D225" i="1"/>
  <c r="S229" i="1"/>
  <c r="R229" i="1"/>
  <c r="Q229" i="1"/>
  <c r="D23" i="1"/>
  <c r="S228" i="1"/>
  <c r="R228" i="1"/>
  <c r="Q228" i="1"/>
  <c r="D176" i="1"/>
  <c r="S227" i="1"/>
  <c r="R227" i="1"/>
  <c r="Q227" i="1"/>
  <c r="D224" i="1"/>
  <c r="S226" i="1"/>
  <c r="R226" i="1"/>
  <c r="Q226" i="1"/>
  <c r="D36" i="1"/>
  <c r="S225" i="1"/>
  <c r="R225" i="1"/>
  <c r="Q225" i="1"/>
  <c r="D55" i="1"/>
  <c r="S224" i="1"/>
  <c r="R224" i="1"/>
  <c r="Q224" i="1"/>
  <c r="D177" i="1"/>
  <c r="R223" i="1"/>
  <c r="Q223" i="1"/>
  <c r="D33" i="1"/>
  <c r="R222" i="1"/>
  <c r="Q222" i="1"/>
  <c r="D32" i="1"/>
  <c r="S221" i="1"/>
  <c r="R221" i="1"/>
  <c r="Q221" i="1"/>
  <c r="D120" i="1"/>
  <c r="R220" i="1"/>
  <c r="Q220" i="1"/>
  <c r="D236" i="1"/>
  <c r="R219" i="1"/>
  <c r="Q219" i="1"/>
  <c r="D235" i="1"/>
  <c r="S218" i="1"/>
  <c r="R218" i="1"/>
  <c r="Q218" i="1"/>
  <c r="D46" i="1"/>
  <c r="S217" i="1"/>
  <c r="R217" i="1"/>
  <c r="Q217" i="1"/>
  <c r="D45" i="1"/>
  <c r="S216" i="1"/>
  <c r="R216" i="1"/>
  <c r="Q216" i="1"/>
  <c r="D215" i="1"/>
  <c r="S215" i="1"/>
  <c r="R215" i="1"/>
  <c r="Q215" i="1"/>
  <c r="D214" i="1"/>
  <c r="S214" i="1"/>
  <c r="R214" i="1"/>
  <c r="Q214" i="1"/>
  <c r="D213" i="1"/>
  <c r="S213" i="1"/>
  <c r="R213" i="1"/>
  <c r="Q213" i="1"/>
  <c r="D212" i="1"/>
  <c r="R212" i="1"/>
  <c r="Q212" i="1"/>
  <c r="D31" i="1"/>
  <c r="S211" i="1"/>
  <c r="R211" i="1"/>
  <c r="Q211" i="1"/>
  <c r="D44" i="1"/>
  <c r="S210" i="1"/>
  <c r="R210" i="1"/>
  <c r="Q210" i="1"/>
  <c r="D43" i="1"/>
  <c r="S209" i="1"/>
  <c r="R209" i="1"/>
  <c r="Q209" i="1"/>
  <c r="D119" i="1"/>
  <c r="S208" i="1"/>
  <c r="R208" i="1"/>
  <c r="Q208" i="1"/>
  <c r="D42" i="1"/>
  <c r="R207" i="1"/>
  <c r="Q207" i="1"/>
  <c r="D234" i="1"/>
  <c r="S206" i="1"/>
  <c r="R206" i="1"/>
  <c r="Q206" i="1"/>
  <c r="D211" i="1"/>
  <c r="S205" i="1"/>
  <c r="R205" i="1"/>
  <c r="Q205" i="1"/>
  <c r="D118" i="1"/>
  <c r="S204" i="1"/>
  <c r="R204" i="1"/>
  <c r="Q204" i="1"/>
  <c r="D181" i="1"/>
  <c r="R203" i="1"/>
  <c r="Q203" i="1"/>
  <c r="D30" i="1"/>
  <c r="R202" i="1"/>
  <c r="Q202" i="1"/>
  <c r="D29" i="1"/>
  <c r="R201" i="1"/>
  <c r="Q201" i="1"/>
  <c r="D233" i="1"/>
  <c r="S200" i="1"/>
  <c r="R200" i="1"/>
  <c r="Q200" i="1"/>
  <c r="D173" i="1"/>
  <c r="S199" i="1"/>
  <c r="R199" i="1"/>
  <c r="Q199" i="1"/>
  <c r="D210" i="1"/>
  <c r="S198" i="1"/>
  <c r="R198" i="1"/>
  <c r="Q198" i="1"/>
  <c r="D209" i="1"/>
  <c r="S197" i="1"/>
  <c r="R197" i="1"/>
  <c r="Q197" i="1"/>
  <c r="D117" i="1"/>
  <c r="S196" i="1"/>
  <c r="R196" i="1"/>
  <c r="Q196" i="1"/>
  <c r="D180" i="1"/>
  <c r="R195" i="1"/>
  <c r="Q195" i="1"/>
  <c r="D232" i="1"/>
  <c r="R194" i="1"/>
  <c r="Q194" i="1"/>
  <c r="D28" i="1"/>
  <c r="R193" i="1"/>
  <c r="Q193" i="1"/>
  <c r="D27" i="1"/>
  <c r="R192" i="1"/>
  <c r="Q192" i="1"/>
  <c r="D26" i="1"/>
  <c r="S191" i="1"/>
  <c r="R191" i="1"/>
  <c r="Q191" i="1"/>
  <c r="D41" i="1"/>
  <c r="S190" i="1"/>
  <c r="R190" i="1"/>
  <c r="Q190" i="1"/>
  <c r="D116" i="1"/>
  <c r="S189" i="1"/>
  <c r="R189" i="1"/>
  <c r="Q189" i="1"/>
  <c r="D115" i="1"/>
  <c r="R188" i="1"/>
  <c r="Q188" i="1"/>
  <c r="D25" i="1"/>
  <c r="S187" i="1"/>
  <c r="R187" i="1"/>
  <c r="Q187" i="1"/>
  <c r="D40" i="1"/>
  <c r="S186" i="1"/>
  <c r="R186" i="1"/>
  <c r="Q186" i="1"/>
  <c r="D114" i="1"/>
  <c r="R185" i="1"/>
  <c r="Q185" i="1"/>
  <c r="D24" i="1"/>
  <c r="S184" i="1"/>
  <c r="R184" i="1"/>
  <c r="Q184" i="1"/>
  <c r="D208" i="1"/>
  <c r="R183" i="1"/>
  <c r="Q183" i="1"/>
  <c r="D34" i="1"/>
  <c r="S182" i="1"/>
  <c r="R182" i="1"/>
  <c r="Q182" i="1"/>
  <c r="D123" i="1"/>
  <c r="R181" i="1"/>
  <c r="Q181" i="1"/>
  <c r="D201" i="1"/>
  <c r="S180" i="1"/>
  <c r="R180" i="1"/>
  <c r="Q180" i="1"/>
  <c r="D2" i="1"/>
  <c r="S179" i="1"/>
  <c r="R179" i="1"/>
  <c r="Q179" i="1"/>
  <c r="D12" i="1"/>
  <c r="R178" i="1"/>
  <c r="Q178" i="1"/>
  <c r="D20" i="1"/>
  <c r="S177" i="1"/>
  <c r="R177" i="1"/>
  <c r="Q177" i="1"/>
  <c r="D205" i="1"/>
  <c r="R176" i="1"/>
  <c r="Q176" i="1"/>
  <c r="D226" i="1"/>
  <c r="S175" i="1"/>
  <c r="R175" i="1"/>
  <c r="Q175" i="1"/>
  <c r="D199" i="1"/>
  <c r="Q174" i="1"/>
  <c r="D8" i="1"/>
  <c r="R173" i="1"/>
  <c r="Q173" i="1"/>
  <c r="D124" i="1"/>
  <c r="R172" i="1"/>
  <c r="Q172" i="1"/>
  <c r="D22" i="1"/>
  <c r="S171" i="1"/>
  <c r="R171" i="1"/>
  <c r="Q171" i="1"/>
  <c r="D35" i="1"/>
  <c r="Q170" i="1"/>
  <c r="D203" i="1"/>
  <c r="S169" i="1"/>
  <c r="R169" i="1"/>
  <c r="Q169" i="1"/>
  <c r="D21" i="1"/>
  <c r="Q168" i="1"/>
  <c r="D223" i="1"/>
  <c r="Q167" i="1"/>
  <c r="D6" i="1"/>
  <c r="S166" i="1"/>
  <c r="Q166" i="1"/>
  <c r="D166" i="1"/>
  <c r="S165" i="1"/>
  <c r="Q165" i="1"/>
  <c r="D222" i="1"/>
  <c r="Q164" i="1"/>
  <c r="D165" i="1"/>
  <c r="Q163" i="1"/>
  <c r="D164" i="1"/>
  <c r="Q162" i="1"/>
  <c r="D72" i="1"/>
  <c r="S161" i="1"/>
  <c r="Q161" i="1"/>
  <c r="D71" i="1"/>
  <c r="S160" i="1"/>
  <c r="Q160" i="1"/>
  <c r="D70" i="1"/>
  <c r="Q159" i="1"/>
  <c r="D163" i="1"/>
  <c r="Q158" i="1"/>
  <c r="D172" i="1"/>
  <c r="S157" i="1"/>
  <c r="Q157" i="1"/>
  <c r="D197" i="1"/>
  <c r="Q156" i="1"/>
  <c r="D83" i="1"/>
  <c r="S155" i="1"/>
  <c r="Q155" i="1"/>
  <c r="D196" i="1"/>
  <c r="Q154" i="1"/>
  <c r="D162" i="1"/>
  <c r="S153" i="1"/>
  <c r="Q153" i="1"/>
  <c r="D221" i="1"/>
  <c r="Q152" i="1"/>
  <c r="D82" i="1"/>
  <c r="Q151" i="1"/>
  <c r="D81" i="1"/>
  <c r="Q150" i="1"/>
  <c r="D161" i="1"/>
  <c r="S149" i="1"/>
  <c r="Q149" i="1"/>
  <c r="D69" i="1"/>
  <c r="Q148" i="1"/>
  <c r="D160" i="1"/>
  <c r="Q147" i="1"/>
  <c r="D68" i="1"/>
  <c r="Q146" i="1"/>
  <c r="D159" i="1"/>
  <c r="Q145" i="1"/>
  <c r="D80" i="1"/>
  <c r="Q144" i="1"/>
  <c r="D158" i="1"/>
  <c r="Q143" i="1"/>
  <c r="D157" i="1"/>
  <c r="S142" i="1"/>
  <c r="Q142" i="1"/>
  <c r="D156" i="1"/>
  <c r="S141" i="1"/>
  <c r="Q141" i="1"/>
  <c r="D220" i="1"/>
  <c r="Q140" i="1"/>
  <c r="D67" i="1"/>
  <c r="Q139" i="1"/>
  <c r="D155" i="1"/>
  <c r="Q138" i="1"/>
  <c r="D154" i="1"/>
  <c r="Q137" i="1"/>
  <c r="D153" i="1"/>
  <c r="Q136" i="1"/>
  <c r="D79" i="1"/>
  <c r="Q135" i="1"/>
  <c r="D152" i="1"/>
  <c r="Q134" i="1"/>
  <c r="D78" i="1"/>
  <c r="Q133" i="1"/>
  <c r="D151" i="1"/>
  <c r="Q132" i="1"/>
  <c r="D57" i="1"/>
  <c r="Q131" i="1"/>
  <c r="D150" i="1"/>
  <c r="S130" i="1"/>
  <c r="Q130" i="1"/>
  <c r="D37" i="1"/>
  <c r="S129" i="1"/>
  <c r="Q129" i="1"/>
  <c r="D149" i="1"/>
  <c r="S128" i="1"/>
  <c r="Q128" i="1"/>
  <c r="D148" i="1"/>
  <c r="S127" i="1"/>
  <c r="Q127" i="1"/>
  <c r="D147" i="1"/>
  <c r="S126" i="1"/>
  <c r="Q126" i="1"/>
  <c r="D195" i="1"/>
  <c r="S125" i="1"/>
  <c r="Q125" i="1"/>
  <c r="D194" i="1"/>
  <c r="S124" i="1"/>
  <c r="Q124" i="1"/>
  <c r="D193" i="1"/>
  <c r="Q123" i="1"/>
  <c r="D146" i="1"/>
  <c r="S122" i="1"/>
  <c r="Q122" i="1"/>
  <c r="D219" i="1"/>
  <c r="Q121" i="1"/>
  <c r="D145" i="1"/>
  <c r="Q120" i="1"/>
  <c r="D144" i="1"/>
  <c r="Q119" i="1"/>
  <c r="D143" i="1"/>
  <c r="Q118" i="1"/>
  <c r="D56" i="1"/>
  <c r="S117" i="1"/>
  <c r="Q117" i="1"/>
  <c r="D184" i="1"/>
  <c r="S116" i="1"/>
  <c r="Q116" i="1"/>
  <c r="D192" i="1"/>
  <c r="Q115" i="1"/>
  <c r="D142" i="1"/>
  <c r="Q114" i="1"/>
  <c r="D66" i="1"/>
  <c r="Q113" i="1"/>
  <c r="D141" i="1"/>
  <c r="S112" i="1"/>
  <c r="Q112" i="1"/>
  <c r="D191" i="1"/>
  <c r="S111" i="1"/>
  <c r="Q111" i="1"/>
  <c r="D190" i="1"/>
  <c r="Q110" i="1"/>
  <c r="D140" i="1"/>
  <c r="Q109" i="1"/>
  <c r="D139" i="1"/>
  <c r="S108" i="1"/>
  <c r="Q108" i="1"/>
  <c r="D189" i="1"/>
  <c r="S107" i="1"/>
  <c r="Q107" i="1"/>
  <c r="D188" i="1"/>
  <c r="Q106" i="1"/>
  <c r="D138" i="1"/>
  <c r="S105" i="1"/>
  <c r="Q105" i="1"/>
  <c r="D218" i="1"/>
  <c r="Q104" i="1"/>
  <c r="D137" i="1"/>
  <c r="Q103" i="1"/>
  <c r="D9" i="1"/>
  <c r="Q102" i="1"/>
  <c r="D65" i="1"/>
  <c r="Q101" i="1"/>
  <c r="D136" i="1"/>
  <c r="S100" i="1"/>
  <c r="Q100" i="1"/>
  <c r="D187" i="1"/>
  <c r="Q99" i="1"/>
  <c r="D135" i="1"/>
  <c r="S98" i="1"/>
  <c r="Q98" i="1"/>
  <c r="D134" i="1"/>
  <c r="S97" i="1"/>
  <c r="Q97" i="1"/>
  <c r="D217" i="1"/>
  <c r="Q96" i="1"/>
  <c r="D19" i="1"/>
  <c r="Q95" i="1"/>
  <c r="D64" i="1"/>
  <c r="Q94" i="1"/>
  <c r="D133" i="1"/>
  <c r="Q93" i="1"/>
  <c r="D63" i="1"/>
  <c r="Q92" i="1"/>
  <c r="D132" i="1"/>
  <c r="Q91" i="1"/>
  <c r="D131" i="1"/>
  <c r="Q90" i="1"/>
  <c r="D130" i="1"/>
  <c r="Q89" i="1"/>
  <c r="D129" i="1"/>
  <c r="S88" i="1"/>
  <c r="Q88" i="1"/>
  <c r="D62" i="1"/>
  <c r="Q87" i="1"/>
  <c r="D128" i="1"/>
  <c r="Q86" i="1"/>
  <c r="D77" i="1"/>
  <c r="Q85" i="1"/>
  <c r="D76" i="1"/>
  <c r="S84" i="1"/>
  <c r="Q84" i="1"/>
  <c r="D186" i="1"/>
  <c r="S83" i="1"/>
  <c r="Q83" i="1"/>
  <c r="D185" i="1"/>
  <c r="S82" i="1"/>
  <c r="Q82" i="1"/>
  <c r="D216" i="1"/>
  <c r="Q81" i="1"/>
  <c r="D198" i="1"/>
  <c r="Q80" i="1"/>
  <c r="D171" i="1"/>
  <c r="Q79" i="1"/>
  <c r="D61" i="1"/>
  <c r="Q78" i="1"/>
  <c r="D60" i="1"/>
  <c r="Q77" i="1"/>
  <c r="D59" i="1"/>
  <c r="Q76" i="1"/>
  <c r="D127" i="1"/>
  <c r="Q75" i="1"/>
  <c r="D126" i="1"/>
  <c r="S74" i="1"/>
  <c r="Q74" i="1"/>
  <c r="D58" i="1"/>
  <c r="S73" i="1"/>
  <c r="Q73" i="1"/>
  <c r="D125" i="1"/>
  <c r="Q72" i="1"/>
  <c r="D204" i="1"/>
  <c r="Q71" i="1"/>
  <c r="D183" i="1"/>
  <c r="Q70" i="1"/>
  <c r="D13" i="1"/>
  <c r="R69" i="1"/>
  <c r="Q69" i="1"/>
  <c r="D7" i="1"/>
  <c r="Q68" i="1"/>
  <c r="D206" i="1"/>
  <c r="Q67" i="1"/>
  <c r="D53" i="1"/>
  <c r="Q66" i="1"/>
  <c r="D52" i="1"/>
  <c r="Q65" i="1"/>
  <c r="D51" i="1"/>
  <c r="Q64" i="1"/>
  <c r="D50" i="1"/>
  <c r="Q63" i="1"/>
  <c r="D49" i="1"/>
  <c r="Q62" i="1"/>
  <c r="D48" i="1"/>
  <c r="Q61" i="1"/>
  <c r="D47" i="1"/>
  <c r="S60" i="1"/>
  <c r="Q60" i="1"/>
  <c r="D39" i="1"/>
  <c r="Q59" i="1"/>
  <c r="D16" i="1"/>
  <c r="Q58" i="1"/>
  <c r="D167" i="1"/>
  <c r="Q57" i="1"/>
  <c r="D10" i="1"/>
  <c r="Q56" i="1"/>
  <c r="D182" i="1"/>
  <c r="Q55" i="1"/>
  <c r="D15" i="1"/>
  <c r="Q54" i="1"/>
  <c r="D178" i="1"/>
  <c r="Q53" i="1"/>
  <c r="D170" i="1"/>
  <c r="Q52" i="1"/>
  <c r="D169" i="1"/>
  <c r="Q51" i="1"/>
  <c r="D18" i="1"/>
  <c r="Q50" i="1"/>
  <c r="D5" i="1"/>
  <c r="Q49" i="1"/>
  <c r="D168" i="1"/>
  <c r="Q48" i="1"/>
  <c r="D113" i="1"/>
  <c r="Q47" i="1"/>
  <c r="D112" i="1"/>
  <c r="Q46" i="1"/>
  <c r="D111" i="1"/>
  <c r="Q45" i="1"/>
  <c r="D110" i="1"/>
  <c r="Q44" i="1"/>
  <c r="D109" i="1"/>
  <c r="Q43" i="1"/>
  <c r="D179" i="1"/>
  <c r="Q42" i="1"/>
  <c r="D108" i="1"/>
  <c r="Q41" i="1"/>
  <c r="D107" i="1"/>
  <c r="Q40" i="1"/>
  <c r="D106" i="1"/>
  <c r="Q39" i="1"/>
  <c r="D105" i="1"/>
  <c r="Q38" i="1"/>
  <c r="D104" i="1"/>
  <c r="Q37" i="1"/>
  <c r="D103" i="1"/>
  <c r="Q36" i="1"/>
  <c r="D73" i="1"/>
  <c r="Q35" i="1"/>
  <c r="D102" i="1"/>
  <c r="Q34" i="1"/>
  <c r="D101" i="1"/>
  <c r="Q33" i="1"/>
  <c r="D100" i="1"/>
  <c r="Q32" i="1"/>
  <c r="D99" i="1"/>
  <c r="Q31" i="1"/>
  <c r="D98" i="1"/>
  <c r="Q30" i="1"/>
  <c r="D97" i="1"/>
  <c r="Q29" i="1"/>
  <c r="D38" i="1"/>
  <c r="Q28" i="1"/>
  <c r="D96" i="1"/>
  <c r="Q27" i="1"/>
  <c r="D95" i="1"/>
  <c r="Q26" i="1"/>
  <c r="D94" i="1"/>
  <c r="Q25" i="1"/>
  <c r="D93" i="1"/>
  <c r="Q24" i="1"/>
  <c r="D92" i="1"/>
  <c r="Q23" i="1"/>
  <c r="D91" i="1"/>
  <c r="Q22" i="1"/>
  <c r="D230" i="1"/>
  <c r="Q21" i="1"/>
  <c r="D90" i="1"/>
  <c r="Q20" i="1"/>
  <c r="D89" i="1"/>
  <c r="Q19" i="1"/>
  <c r="D88" i="1"/>
  <c r="Q18" i="1"/>
  <c r="D17" i="1"/>
  <c r="Q17" i="1"/>
  <c r="D87" i="1"/>
  <c r="Q16" i="1"/>
  <c r="D86" i="1"/>
  <c r="Q15" i="1"/>
  <c r="D227" i="1"/>
  <c r="Q14" i="1"/>
  <c r="D85" i="1"/>
  <c r="Q13" i="1"/>
  <c r="D84" i="1"/>
  <c r="Q12" i="1"/>
  <c r="D229" i="1"/>
  <c r="Q11" i="1"/>
  <c r="D231" i="1"/>
  <c r="R10" i="1"/>
  <c r="Q10" i="1"/>
  <c r="D175" i="1"/>
  <c r="S9" i="1"/>
  <c r="D200" i="1"/>
  <c r="Q8" i="1"/>
  <c r="D3" i="1"/>
  <c r="S7" i="1"/>
  <c r="D202" i="1"/>
  <c r="Q6" i="1"/>
  <c r="D75" i="1"/>
  <c r="Q5" i="1"/>
  <c r="D11" i="1"/>
  <c r="Q4" i="1"/>
  <c r="D4" i="1"/>
  <c r="R3" i="1"/>
  <c r="Q3" i="1"/>
  <c r="D228" i="1"/>
  <c r="Q2" i="1"/>
  <c r="D74" i="1"/>
</calcChain>
</file>

<file path=xl/sharedStrings.xml><?xml version="1.0" encoding="utf-8"?>
<sst xmlns="http://schemas.openxmlformats.org/spreadsheetml/2006/main" count="2601" uniqueCount="657">
  <si>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</si>
  <si>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</si>
  <si>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</si>
  <si>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</si>
  <si>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</si>
  <si>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</si>
  <si>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</si>
  <si>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</si>
  <si>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</si>
  <si>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</si>
  <si>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</si>
  <si>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</si>
  <si>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</si>
  <si>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</si>
  <si>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</si>
  <si>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</si>
  <si>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</si>
  <si>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European Union</t>
  </si>
  <si>
    <t>Draft Commission Implementing Regulation amending Commission Regulations: (EU) No 321/2013, No 1299/2014, (EU) No 1300/2014, No 1301/2014, No 1302/2014, No 1304/2014 and Commission Implementing Regulation (EU) 2019/777 (6 Pages, in English), (Annex 1 - 38 Pages, in English), (Annex 2 - 29 Pages, in English), (Annex 3 - 39 Pages, in English), (Annex 4 - 16 Pages, in English), (Annex 5 - 148 Pages, in English), (Annex 6 - 37 Pages, in English), (Annex 7 - 76 Pages, in English)</t>
  </si>
  <si>
    <t>This draft Commission Regulation updates the technical specifications for interoperability of locomotives and passenger coaches, freight wagons, railway infrastructure, railway energy management, railway noise and for the best care of passengers with reduced mobility.</t>
  </si>
  <si>
    <t>Railway products</t>
  </si>
  <si>
    <t/>
  </si>
  <si>
    <t>Protection of human health or safety (TBT)</t>
  </si>
  <si>
    <t>Regular notification</t>
  </si>
  <si>
    <r>
      <rPr>
        <sz val="11"/>
        <rFont val="Calibri"/>
      </rPr>
      <t>https://members.wto.org/crnattachments/2022/TBT/EEC/22_8900_00_e.pdf
https://members.wto.org/crnattachments/2022/TBT/EEC/22_8900_01_e.pdf
https://members.wto.org/crnattachments/2022/TBT/EEC/22_8900_02_e.pdf
https://members.wto.org/crnattachments/2022/TBT/EEC/22_8900_03_e.pdf
https://members.wto.org/crnattachments/2022/TBT/EEC/22_8900_04_e.pdf
https://members.wto.org/crnattachments/2022/TBT/EEC/22_8900_05_e.pdf
https://members.wto.org/crnattachments/2022/TBT/EEC/22_8900_06_e.pdf
https://members.wto.org/crnattachments/2022/TBT/EEC/22_8900_07_e.pdf</t>
    </r>
  </si>
  <si>
    <t>Canada</t>
  </si>
  <si>
    <t>ConsultationonRSS-192, Issue 5</t>
  </si>
  <si>
    <t>Notice is hereby given by the Ministry of Innovation, Science and Economic Development Canada has amended the following standard:RSS-192 Issue 5, Flexible Use Broadband Equipment Operating in the Band 3450-3900 MHz,  sets out the requirements for the certification of flexible use broadband equipment used in fixed and/or mobile services operating in the frequency band 3450-3900 MHz.</t>
  </si>
  <si>
    <t>Telecommunications (ICS 33.170)</t>
  </si>
  <si>
    <t>33.170 - Television and radio broadcasting</t>
  </si>
  <si>
    <t>Other (TBT)</t>
  </si>
  <si>
    <r>
      <rPr>
        <sz val="11"/>
        <rFont val="Calibri"/>
      </rPr>
      <t xml:space="preserve">https://ised-isde.canada.ca/site/spectrum-management-telecommunications/en/learn-more/key-documents/consultations/consultation-srsp-520-issue-3-and-rss-192-issue-5 (English)
https://ised-isde.canada.ca/site/gestion-spectre-telecommunications/fr/savoir-plus/documents-cles/consultations/consultation-pnrh-520-3e-edition-cnr-192-5e-edition (French)
</t>
    </r>
  </si>
  <si>
    <t>New Zealand</t>
  </si>
  <si>
    <t>Discussion paper: Multipurpose ladders – Transitioning to a new safety standard 14 pages in English (14 page(s), in English) to be provided separately.Australian Standard: AS 1892.1:2018https://store.standards.org.au/product/as-1892-1-2018</t>
  </si>
  <si>
    <t>A multipurpose ladder is a portable ladder with joints which allow it to be folded and rearranged to function as a single- or double-sided ladder, or other configurations. Since November 2012, the sale, supply or importation of multipurpose ladders which do not comply with official standards has been prohibited due to injuries attributable to structural and stability failures.Multipurpose ladders are currently regulated under the 'Unsafe Goods Notice (Multipurpose Ladders) 2021' (the Notice), enabling the sale, support and importation of ladders in compliance with Australian Standard, AS 1892.1:2018 Portable ladders, Part 1: Performance and geometric requirements (the 2018 Standard), or Australian and New Zealand Standard, AS/NZS 1892.1:1996 (the 1996 Standard). The Notice was intended as a transitional notice allowing for industry to sell old stock that was tested against the 1996 Standard and is due to expire on 5 April 2023.The proposed measure will replace the existing Notice by establishing new regulations under section 29 of the Fair-Trading Act to require all multipurpose ladders to comply with the existing 2018 Standard. The existing 2018 Standard will supersede the 1996 Standard with the aim of providing a greater level of protection to users of multipurpose ladders. Key differences between the existing 2018 and 1996 standard include:1.1 test report requirements to standardise the type of documentation required to substantiate compliance with the regulations.1.2 labelling requirements which are clearer and significantly more prescriptive, including new warnings about misuse and electrical hazards, and requirements for larger fonts and higher contrast;1.3 the 'higher stability' categorisation uses stability test procedures involving higher forces than the standard stability requirements;1.4 work platform and step stool requirements.Almost all multipurpose ladders on the New Zealand market already comply with the existing 2018 standard. Those that do not are expected to comply by April 2023.This proposal would require multipurpose ladders sold in future to comply with AS 1892.1:2018. An alternative would be to continue allowing both the Previous Standard and the Current Standard.</t>
  </si>
  <si>
    <t>7616.99.90 – Aluminum articles not elsewhere classified7326.90.30 - Other articles of iron or steel, Other, Ladders and steps</t>
  </si>
  <si>
    <t>761699 - Articles of aluminium, n.e.s.; 732690 - Articles of iron or steel, n.e.s. (excl. cast articles or articles of iron or steel wire)</t>
  </si>
  <si>
    <t>Consumer information, labelling (TBT); Prevention of deceptive practices and consumer protection (TBT); Protection of human health or safety (TBT); Other (TBT)</t>
  </si>
  <si>
    <t>Malaysia</t>
  </si>
  <si>
    <t>Specification for Direct-To-Home (DTH) Broadcast Receiver for Set Top Box (STB) (Second revision) (MCMC MTSFB TC T006:2022) </t>
  </si>
  <si>
    <t>This Technical Code was developed for the purpose of certifying communications equipment under regulation 14 of the Communications and Multimedia (Technical Standards) Regulations 2000 [P.U.(A) 124/2000This technical code specifies the requirements for the Direct-to-Home (DTH) broadcast receiver for Set Top Box (STB) to be used for Ku Band signals reception. The inputs to the STB are L-Band composite carriers in the frequency range of 950 MHz to 2 150 MHz coming from the Satellite Receiving Antenna (SRA) systems downlink.This technical code is to ensure compatibility and interoperability of STB across different DTH service providers in Malaysia. All requirements defined in this technical code shall be supported as a minimum, except the requirements that are defined as optional.</t>
  </si>
  <si>
    <t>Direct-to-Home (DTH) broadcast receiver for Set Top Box (STB) to be used for Ku Band signals reception.Television and radio broadcasting (ICS:33.170)</t>
  </si>
  <si>
    <r>
      <rPr>
        <sz val="11"/>
        <rFont val="Calibri"/>
      </rPr>
      <t>https://members.wto.org/crnattachments/2022/TBT/MYS/22_8854_00_e.pdf</t>
    </r>
  </si>
  <si>
    <t>Draft Commission Implementing Regulation (EU) on the technical specification for interoperability relating to the control-command and signalling subsystems of the rail system in the European Union and repealing Regulation (EU) 2016/919 </t>
  </si>
  <si>
    <t>This draft Commission Regulation updates the technical specifications for interoperability relating to the ‘control-command and signalling’ subsystems affecting both track side and on-board systems</t>
  </si>
  <si>
    <t>Railway products/rail supply products</t>
  </si>
  <si>
    <t>45.040 - Materials and components for railway engineering</t>
  </si>
  <si>
    <t>Other (TBT); Protection of the environment (TBT)</t>
  </si>
  <si>
    <r>
      <rPr>
        <sz val="11"/>
        <rFont val="Calibri"/>
      </rPr>
      <t>https://members.wto.org/crnattachments/2022/TBT/EEC/22_8863_00_e.pdf
https://members.wto.org/crnattachments/2022/TBT/EEC/22_8863_01_e.pdf
https://members.wto.org/crnattachments/2022/TBT/EEC/22_8863_02_e.pdf</t>
    </r>
  </si>
  <si>
    <t>El Salvador</t>
  </si>
  <si>
    <t>LEY DE PROTECCIÓN A LA SANIDAD VEGETAL, SALUD ANIMAL E INOCUIDAD DE LOS ALIMENTOS.</t>
  </si>
  <si>
    <t>Esta Ley establece las disposiciones fundamentales para la sanidad vegetal, la salud animal y la inocuidad de los alimentos.</t>
  </si>
  <si>
    <t>Productos y subproductos abarcados en las clasificaciones 65.020, 65.040, 65.060, 65.080, 65.100, 65.120, 65.140, 65.150, 65.160, 67.020, 67.040, 67.050, 67.060, 67.080, 67.100, 67.120, 67.140, 67.160, 67.180, 67.190, 67.200, 67.220, 67.230, 67.250, 67.260.</t>
  </si>
  <si>
    <t>65.020 - Farming and forestry; 65.040 - Farm buildings, structures and installations; 65.060 - Agricultural machines, implements and equipment; 65.080 - Fertilizers; 65.100 - Pesticides and other agrochemicals; 65.120 - Animal feeding stuffs; 67.040 - Food products in general; 67.050 - General methods of tests and analysis for food products; 67.060 - Cereals, pulses and derived products; 67.080 - Fruits. Vegetables; 67.100 - Milk and milk products; 67.120 - Meat, meat products and other animal produce; 67.140 - Tea. Coffee. Cocoa; 67.160 - Beverages; 67.180 - Sugar. Sugar products. Starch; 67.190 - Chocolate; 67.200 - Edible oils and fats. Oilseeds; 67.220 - Spices and condiments. Food additives; 67.230 - Prepackaged and prepared foods; 67.250 - Materials and articles in contact with foodstuffs; 67.260 - Plants and equipment for the food industry</t>
  </si>
  <si>
    <t>Protection of human health or safety (TBT); Protection of animal or plant life or health (TBT)</t>
  </si>
  <si>
    <t>Food standards</t>
  </si>
  <si>
    <r>
      <rPr>
        <sz val="11"/>
        <rFont val="Calibri"/>
      </rPr>
      <t>https://members.wto.org/crnattachments/2022/TBT/SLV/22_8851_00_s.pdf</t>
    </r>
  </si>
  <si>
    <t>Digital Terrestrial Television (DTT) - Active Indoor Antenna (First revision) (MCMC MTSFB TC T014:2022) </t>
  </si>
  <si>
    <t>This Technical Code was developed for the purpose of certifying communications equipment under regulation 14 of the Communications and Multimedia (Technical Standards) Regulations 2000 [P.U.(A) 124/2000This Technical Code specifies the minimum requirements for Digital Terrestrial Television (DTT) active indoor antennas for the reception of DTT broadcast services in the Ultra High Frequency (UHF) range of 470 MHz - 694 MHz.</t>
  </si>
  <si>
    <t>Digital Terrestrial Television (DTT) active indoor antennasTelevision and radio broadcasting (ICS:33.170)</t>
  </si>
  <si>
    <r>
      <rPr>
        <sz val="11"/>
        <rFont val="Calibri"/>
      </rPr>
      <t>https://members.wto.org/crnattachments/2022/TBT/MYS/22_8855_00_e.pdf</t>
    </r>
  </si>
  <si>
    <t>Reglamento Técnico Salvadoreño RTS 65.02.02:22 REQUISITOS FITOSANITARIOS PARA LA IMPORTACIÓN, PRODUCCIÓN, CONSERVACIÓN, CERTIFICACIÓN, MOVILIZACIÓN Y COMERCIALIZACIÓN DE PLANTAS DE CÍTRICOS EN VIVEROS Y SITIOS DE PRODUCCIÓN. </t>
  </si>
  <si>
    <t>Este Reglamento Técnico Salvadoreño establece los requisitos fitosanitarios para la importación, producción, conservación, certificación, movilización y comercialización de semilla, material vegetativo y plantas de cítricos en viveros y sitios de producción, para garantizar la calidad productiva, genética y fitosanitaria.Aplica a las personas naturales y jurídicas que se dediquen a la importación, producción, conservación, certificación, movilización y comercialización de semilla, material vegetativo y plantas certificadas de cítricos en todo el territorio nacional.</t>
  </si>
  <si>
    <t>ICS 65.020.20</t>
  </si>
  <si>
    <t>65.020.20 - Plant growing</t>
  </si>
  <si>
    <t>Protection of animal or plant life or health (TBT); Prevention of deceptive practices and consumer protection (TBT)</t>
  </si>
  <si>
    <t>Plant health</t>
  </si>
  <si>
    <r>
      <rPr>
        <sz val="11"/>
        <rFont val="Calibri"/>
      </rPr>
      <t>https://members.wto.org/crnattachments/2022/TBT/SLV/22_8682_00_s.pdf</t>
    </r>
  </si>
  <si>
    <t>Regulations Amending Certain Regulations made under the Food and Drugs Act (Agile Licensing), </t>
  </si>
  <si>
    <t>Health Canada is proposing new targeted provisions and regulatory amendments to the Food and Drug Regulations and Medical Devices Regulations that would deliver on the Department’s modernization commitments and leverage long-standing policies and practices. The proposal would take into account recent experience with regulatory agilities successfully piloted through the COVID-19 interim orders and their transition to regulations. This proposal is comprised of distinct components that would:Enable the use of terms and conditions on the drug identification number of any drug;Broaden the scope of use of terms and conditions for Class II, III, and IV medical devices;Require risk management plans for certain human drugs to manage risks and uncertainties;Allow for the option of a rolling review for certain drug submissions, including those for drugs intended to address a public health emergency;Extend modified requirements and prepositioning that apply to COVID-19 drugs to other drugs needed to address future public health emergencies;Clarify expectations that a drug be fabricated, packaged/labelled, tested and stored, including during transportation, in a manner that assures its quality;Modernize requirements for biologics by repealing outdated requirements and replacing them with those that reflect current practices;Clarify, in regulation, the authority to consider certain information obtained outside of a new drug submission to support Health Canada’s examination of that       submission for a new drug;Require manufacturers to submit human clinical trial data broken down by population sub-groups (disaggregated data) for new and supplemental human drug submissions, as submitted to the United States Food and Drug Administration or the European Medicines Agency; andUpdate requirements respecting standards for labelling and requirements for those that claim a manufacturer’s standard for their drug. </t>
  </si>
  <si>
    <t>Drugs and medical devices (ICS codes: 11.120, 11.040) </t>
  </si>
  <si>
    <t>11.040 - Medical equipment; 11.120 - Pharmaceutics</t>
  </si>
  <si>
    <t>E09. COVID-19 TBT; Human health</t>
  </si>
  <si>
    <t>Specification for Digital Terrestrial Television (DTT) Broadcast Receiver (Second revision) (MCMC MTSFB TC T004:2022) </t>
  </si>
  <si>
    <t>This Technical Code was developed for the purpose of certifying communications equipment under regulation 14 of the Communications and Multimedia (Technical Standards) Regulations 2000 [P.U. (A) 124/2000This Technical Code specifies the requirements of a Digital Terrestrial Television (DTT) receiver in Malaysia. The DTT receiver may include, but not limited to, Integrated Digital Television (IDTV), Set- Top-Boxes (STB) or any other similar device intended for use with the Digital Video Broadcasting - Second Generation Terrestrial (DVB-T2) such as Universal Serial Bus (USB) dongle, PC cards, portable and vehicle-mounted equipment.</t>
  </si>
  <si>
    <t>Digital Terrestrial Television (DTT) broadcast receiver which may include, but not limited to, Integrated Digital Television (IDTV), Set- Top-Boxes (STB) or any other similar device intended for use with the Digital Video Broadcasting - Second Generation Terrestrial (DVB-T2) such as Universal Serial Bus (USB) dongle, PC cards, portable and vehicle-mounted equipment.Television and radio broadcasting (ICS:33.170)</t>
  </si>
  <si>
    <r>
      <rPr>
        <sz val="11"/>
        <rFont val="Calibri"/>
      </rPr>
      <t>https://members.wto.org/crnattachments/2022/TBT/MYS/22_8853_00_e.pdf</t>
    </r>
  </si>
  <si>
    <t>IMT-Advanced (Long Term Evolution) - User Equipment (First revision) (MCMC MTSFB TC T015:2022) </t>
  </si>
  <si>
    <t>This Technical Code was developed for the purpose of certifying communications equipment under regulation 14 of the Communications and Multimedia (Technical Standards) Regulations 2000 [P.U.(A) 124/2000This technical code specifies the minimum requirements for user equipment (UE) that are intended for use in connection with IMT-Advanced (Long Term Evolution) public mobile telecommunications service in Malaysia. The UE may include, but not limited to, cellular mobile terminals, handheld, portable and vehicle-mounted equipment, and Radio Frequency (RF) interface cards and modems.This technical code applies to IMT-Advanced (Long Term Evolution) User Equipment (4G UE) based on the technologies as specified in applicable Malaysian Standards, technical codes, international standards, ITU Recommendations and its radio regulations as agreed and adopted by Malaysia.</t>
  </si>
  <si>
    <t>The user equipment that are intended for use in connection with IMT Advanced (Long Term Evolution) public mobile telecommunications service which may include, but not limited to, cellular mobile terminals, handheld, portable and vehicle-mounted equipment, and Radio Frequency (RF) interface cards and modems.Telecommunication systems (ICS:33.040)</t>
  </si>
  <si>
    <t>33.040 - Telecommunication systems</t>
  </si>
  <si>
    <r>
      <rPr>
        <sz val="11"/>
        <rFont val="Calibri"/>
      </rPr>
      <t>https://members.wto.org/crnattachments/2022/TBT/MYS/22_8857_00_e.pdf</t>
    </r>
  </si>
  <si>
    <t>Kenya</t>
  </si>
  <si>
    <t>DEAS 800:2022, Soya milk — Specification, Second Edition</t>
  </si>
  <si>
    <t>This draft East African Standard specifies requirements, sampling and test methods for soya milk intended for human consumption.</t>
  </si>
  <si>
    <t>Non-alcoholic beverages (excl. water, fruit or vegetable juices, milk and beer) (HS code(s): 220299); Cereals, pulses and derived products (ICS code(s): 67.060)</t>
  </si>
  <si>
    <t>220299 - Non-alcoholic beverages (excl. water, fruit or vegetable juices, milk and beer)</t>
  </si>
  <si>
    <t>67.060 - Cereals, pulses and derived products</t>
  </si>
  <si>
    <t>Reducing trade barriers and facilitating trade (TBT); Consumer information, labelling (TBT); Protection of human health or safety (TBT); Quality requirements (TBT); Harmonization (TBT)</t>
  </si>
  <si>
    <r>
      <rPr>
        <sz val="11"/>
        <rFont val="Calibri"/>
      </rPr>
      <t>https://members.wto.org/crnattachments/2022/TBT/TZA/22_8734_00_e.pdf</t>
    </r>
  </si>
  <si>
    <t>DEAS 327:2022, Barley for brewing — Specification, Second Edition</t>
  </si>
  <si>
    <t>This draft East African Standard specifies the requirements sampling and test methods for barley of the varieties grown from (Hordeum vulgare L.) intended for brewing.</t>
  </si>
  <si>
    <t>Barley (excl. seed for sowing) (HS code(s): 100390); Cereals, pulses and derived products (ICS code(s): 67.060)</t>
  </si>
  <si>
    <t>100390 - Barley (excl. seed for sowing)</t>
  </si>
  <si>
    <r>
      <rPr>
        <sz val="11"/>
        <rFont val="Calibri"/>
      </rPr>
      <t>https://members.wto.org/crnattachments/2022/TBT/TZA/22_8756_00_e.pdf</t>
    </r>
  </si>
  <si>
    <t>Brazil</t>
  </si>
  <si>
    <t>Public Consultation 73, 4 October 2022.</t>
  </si>
  <si>
    <t>Proposal for a Public Consultation to update technical specification to assessment conformity and test procedures of​ telephone wires, currently approved by Acts 413/2018, 677/2018 and 678/2018._x000D_
Comments can be made at:_x000D_
https://apps.anatel.gov.br/ParticipaAnatel/Home.aspx_x000D_
_x000D_
Selecting Public consultation No 73</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</si>
  <si>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</si>
  <si>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</si>
  <si>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</si>
  <si>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t>Quality requirements (TBT)</t>
  </si>
  <si>
    <r>
      <rPr>
        <sz val="11"/>
        <rFont val="Calibri"/>
      </rPr>
      <t>https://apps.anatel.gov.br/ParticipaAnatel/VisualizarTextoConsulta.aspx?TelaDeOrigem=2&amp;ConsultaId=10087</t>
    </r>
  </si>
  <si>
    <t>Tanzania</t>
  </si>
  <si>
    <t>DEAS 43:2022, Bread — Specification, Third Edition</t>
  </si>
  <si>
    <t>This draft East African Standard specifies the requirements, sampling and test methods for bread intended for human consumption</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</si>
  <si>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Cereals, pulses and derived products (ICS code(s): 67.060)</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</si>
  <si>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</si>
  <si>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Reducing trade barriers and facilitating trade (TBT); Quality requirements (TBT); Protection of human health or safety (TBT); Consumer information, labelling (TBT); Harmonization (TBT)</t>
  </si>
  <si>
    <r>
      <rPr>
        <sz val="11"/>
        <rFont val="Calibri"/>
      </rPr>
      <t>https://members.wto.org/crnattachments/2022/TBT/TZA/22_8745_00_e.pdf</t>
    </r>
  </si>
  <si>
    <t>Burundi</t>
  </si>
  <si>
    <t>Egypt</t>
  </si>
  <si>
    <t>The Ministerial decree No. 559 /2022 (3 pages, in Arabic) mandating the Egyptian standard ES 3040 for “plastic shopping sacks”. </t>
  </si>
  <si>
    <t>The Ministerial Decree No. 559 /2022(3 pages, in Arabic) gives the producers and importers a six-month transitional period to abide by the Egyptian standard ES 3040  which specifies requirements ,sampling , test methods for  single layer plastic shopping sacks in different shapes and dimensions, which are made of thermoplastic and intended to be used in carrying different products .Worth mentioning is that this standard has been formulated according to National Studies.</t>
  </si>
  <si>
    <t>Packaging and distribution of goods in general (ICS code(s): 55.020)</t>
  </si>
  <si>
    <t>55.020 - Packaging and distribution of goods in general</t>
  </si>
  <si>
    <t>Other (TBT); Protection of the environment (TBT); Protection of human health or safety (TBT)</t>
  </si>
  <si>
    <t>DEAS 802:2022, Textured soya protein products — Specification, Second Edition</t>
  </si>
  <si>
    <t>This draft East African Standard specifies the requirements sampling and test methods for textured soya protein products intended for human consumption.</t>
  </si>
  <si>
    <t>Protein concentrates and textured protein substances (HS code(s): 210610); Cereals, pulses and derived products (ICS code(s): 67.060)</t>
  </si>
  <si>
    <t>210610 - Protein concentrates and textured protein substances</t>
  </si>
  <si>
    <t>Harmonization (TBT); Quality requirements (TBT); Protection of human health or safety (TBT); Consumer information, labelling (TBT); Reducing trade barriers and facilitating trade (TBT)</t>
  </si>
  <si>
    <r>
      <rPr>
        <sz val="11"/>
        <rFont val="Calibri"/>
      </rPr>
      <t>https://members.wto.org/crnattachments/2022/TBT/TZA/22_8712_00_e.pdf</t>
    </r>
  </si>
  <si>
    <t>DEAS801:2022, Soya protein products — Specification, Second Edition</t>
  </si>
  <si>
    <t>This draft East African Standard specifies the requirements sampling and test methods for soya protein products intended for human consumption</t>
  </si>
  <si>
    <t>Peptones and their derivatives; other protein substances and their derivatives, n.e.s.; hide powder, whether or not chromed (excl. organic or inorganic compounds of mercury whether or not chemically defined) (HS code(s): 3504); Cereals, pulses and derived products (ICS code(s): 67.060)</t>
  </si>
  <si>
    <t>3504 - Peptones and their derivatives; other protein substances and their derivatives, n.e.s.; hide powder, whether or not chromed (excl. organic or inorganic compounds of mercury whether or not chemically defined)</t>
  </si>
  <si>
    <r>
      <rPr>
        <sz val="11"/>
        <rFont val="Calibri"/>
      </rPr>
      <t>https://members.wto.org/crnattachments/2022/TBT/TZA/22_8722_00_e.pdf</t>
    </r>
  </si>
  <si>
    <t>Uganda</t>
  </si>
  <si>
    <t>Japan</t>
  </si>
  <si>
    <t> Revisions of the Regulation and the Notification of the Ministry of Economy, Trade and Industry (METI) under the Act on the Rational Use of Energy. </t>
  </si>
  <si>
    <t>Revisions of the standards of judgement under the Act on the Rational Use of Energy, the target fiscal year for meeting the standards, the standards of insulating performance.</t>
  </si>
  <si>
    <t>Glass wool insulating material, extruded polystyrene foam insulating material. (HS:3921.11、7019.80)</t>
  </si>
  <si>
    <t>7019 - Glass fibres, incl. glass wool, and articles thereof (excl. mineral wools and articles thereof, optical fibres, fibre bundles or cable, electrical insulators or parts thereof, brushes of glass fibres, dolls' wigs); 392111 - Plates, sheets, film, foil and strip, of cellular polymers of styrene, unworked or merely surface-worked or merely cut into squares or rectangles (excl. self-adhesive products, floor, wall and ceiling coverings of heading 3918 and sterile surgical or dental adhesion barriers of subheading 3006.10.30)</t>
  </si>
  <si>
    <t>91.100.60 - Thermal and sound insulating materials</t>
  </si>
  <si>
    <r>
      <rPr>
        <sz val="11"/>
        <rFont val="Calibri"/>
      </rPr>
      <t>https://members.wto.org/crnattachments/2022/TBT/JPN/22_8771_00_e.pdf</t>
    </r>
  </si>
  <si>
    <t>DEAS128:2022, Milled rice — Specification, Second Edition</t>
  </si>
  <si>
    <t>This draft East African Standard specifies requirements, sampling and test methods for milled rice of the varieties grown from rice grains, (Oryza spp.) intended for human consumption</t>
  </si>
  <si>
    <t>Semi-milled or wholly milled rice, whether or not polished or glazed (HS code(s): 100630); Cereals, pulses and derived products (ICS code(s): 67.060)</t>
  </si>
  <si>
    <t>100630 - Semi-milled or wholly milled rice, whether or not polished or glazed</t>
  </si>
  <si>
    <r>
      <rPr>
        <sz val="11"/>
        <rFont val="Calibri"/>
      </rPr>
      <t>https://members.wto.org/crnattachments/2022/TBT/TZA/22_8701_00_e.pdf</t>
    </r>
  </si>
  <si>
    <t>Rwanda</t>
  </si>
  <si>
    <t>Australia</t>
  </si>
  <si>
    <t>Australian National Standard for Organic and Bio-Dynamic Produce Edition 3.8 (76 pages), in English</t>
  </si>
  <si>
    <t>The Australian Commonwealth Department of Agriculture, Fisheries and Forestry is advising the release the Australian National Standard for Organic and Bio-Dynamic Produce Edition 3.8 to supersede the previous edition 3.7 dated September 2016.Australia is allowing a sixty (60 days) comment period.</t>
  </si>
  <si>
    <t>Organic and bio-dynamic products</t>
  </si>
  <si>
    <t>67.040 - Food products in general</t>
  </si>
  <si>
    <t>Reducing trade barriers and facilitating trade (TBT)</t>
  </si>
  <si>
    <r>
      <rPr>
        <sz val="11"/>
        <rFont val="Calibri"/>
      </rPr>
      <t>https://www.agriculture.gov.au/sites/default/files/documents/national-standard-edition.pdf</t>
    </r>
  </si>
  <si>
    <t>Harmonization (TBT); Consumer information, labelling (TBT); Protection of human health or safety (TBT); Quality requirements (TBT); Reducing trade barriers and facilitating trade (TBT)</t>
  </si>
  <si>
    <t>KS 2971:2022Standards specifications for designs of cold formed buildings</t>
  </si>
  <si>
    <t>This Kenyan Standard specifies minimum requirements for the design of structural members cold- formed to shape from steel sheet, strip, plate or bar not more than 8 mm in thickness and used for load-carrying purposes in buildings. Sections may be either open or closed and should be made up of flat elements bounded either by free edges or by bends with included angles not exceeding 135 degrees and internal radii not exceeding 5t where t is the material thickness.</t>
  </si>
  <si>
    <t>Iron and steel products (ICS code(s): 77.140)</t>
  </si>
  <si>
    <t>77.140 - Iron and steel products</t>
  </si>
  <si>
    <t>Consumer information, labelling (TBT); Prevention of deceptive practices and consumer protection (TBT); Quality requirements (TBT); Reducing trade barriers and facilitating trade (TBT); Cost saving and productivity enhancement (TBT)</t>
  </si>
  <si>
    <r>
      <rPr>
        <sz val="11"/>
        <rFont val="Calibri"/>
      </rPr>
      <t>https://members.wto.org/crnattachments/2022/TBT/KEN/22_8675_00_e.pdf</t>
    </r>
  </si>
  <si>
    <t>United States of America</t>
  </si>
  <si>
    <t>n-Methylpyrrolidone (NMP); Revision to Toxic Substances Control 
Act (TSCA) Risk Determination; Notice of Availability</t>
  </si>
  <si>
    <t>Notice - The Environmental Protection Agency (EPA) is announcing the availability of the final revision to the risk determination for the n- methylpyrrolidone (NMP) risk evaluation issued under the Toxic Substances Control Act (TSCA). The revision to the NMP risk determination reflects the announced policy change. The revision to the NMP risk determination reflects the announced policy changes to ensure the public is protected from unreasonable risks from chemicals in a way that is supported by science and the law. EPA determined that NMP, as a whole chemical substance, presents an unreasonable risk of injury to health when evaluated under its conditions of use. In addition, this revised risk determination does not reflect an assumption that workers always appropriately wear personal protective equipment (PPE). EPA understands that there could be adequate occupational safety protections in place at certain workplace locations; however, not assuming use of PPE reflects EPA's recognition that unreasonable risk may exist for subpopulations of workers that may be highly exposed because they are not covered by Occupational Safety and Health Administration (OSHA) standards, or their employers are out of compliance with OSHA standards, or because many of OSHA's chemical- specific permissible exposure limits largely adopted in the 1970's are described by OSHA as being "outdated and inadequate for ensuring protection of worker health," or because OSHA has not issued a chemical-specific permissible exposure limit (PEL) (as is the case for NMP), or because EPA finds unreasonable risk for purposes of TSCA notwithstanding OSHA requirements. This revision supersedes the condition of use-specific no unreasonable risk determinations in the December 2020 NMP Risk Evaluation and withdraws the associated TSCA order included in the December 2020 NMP Risk Evaluation.</t>
  </si>
  <si>
    <t>n-Methylpyrrolidone (NMP); Environmental protection (ICS code(s): 13.020); Production in the chemical industry (ICS code(s): 71.020); Products of the chemical industry (ICS code(s): 71.100)</t>
  </si>
  <si>
    <t>13.020 - Environmental protection; 71.020 - Production in the chemical industry; 71.100 - Products of the chemical industry</t>
  </si>
  <si>
    <t>Protection of human health or safety (TBT); Protection of the environment (TBT)</t>
  </si>
  <si>
    <r>
      <rPr>
        <sz val="11"/>
        <rFont val="Calibri"/>
      </rPr>
      <t>https://members.wto.org/crnattachments/2022/TBT/USA/22_8691_00_e.pdf</t>
    </r>
  </si>
  <si>
    <t>DKS 2948-2: 2022 Safe play environment for children — Guidelines Part 2: Playground hazards</t>
  </si>
  <si>
    <t>This draft standard presents safety information for public playground equipment in the form of guidelines. This is Part 2 of KS 2948. It provides a broad overview of general hazards that should be avoided on playgrounds. It is intended to raise awareness of the risks posed by each of these hazards.</t>
  </si>
  <si>
    <t>Articles and equipment for general physical exercise, gymnastics, athletics, other sports, incl. table-tennis, or outdoor games, not specified or included in this chapter or elsewhere; swimming pools and paddling pools. (HS code(s): 9506); Playgrounds (ICS code(s): 97.200.40)</t>
  </si>
  <si>
    <t>9506 - Articles and equipment for general physical exercise, gymnastics, athletics, other sports, incl. table-tennis, or outdoor games, not specified or included in this chapter or elsewhere; swimming pools and paddling pools.</t>
  </si>
  <si>
    <t>97.200.40 - Playgrounds</t>
  </si>
  <si>
    <t>Prevention of deceptive practices and consumer protection (TBT); Protection of human health or safety (TBT); Protection of the environment (TBT); Quality requirements (TBT)</t>
  </si>
  <si>
    <r>
      <rPr>
        <sz val="11"/>
        <rFont val="Calibri"/>
      </rPr>
      <t>https://members.wto.org/crnattachments/2022/TBT/KEN/22_8631_00_e.pdf</t>
    </r>
  </si>
  <si>
    <t>Mozambique</t>
  </si>
  <si>
    <t>Code of commercialization of breastmilk subititutes</t>
  </si>
  <si>
    <t>This Code applies to the public and private sector dedicated to the production, distribution, commercialization, promotion, advertising, as well as practices related to the quality and information on the use of breast milk substitutes intended for feeding children of 0 to 3 years old.</t>
  </si>
  <si>
    <t>- Other : (HS code(s): 04029); Other milk products (ICS code(s): 67.100.99)</t>
  </si>
  <si>
    <t>04029 - - Other :</t>
  </si>
  <si>
    <t>67.100.99 - Other milk products</t>
  </si>
  <si>
    <t>Consumer information, labelling (TBT); Protection of human health or safety (TBT); Quality requirements (TBT)</t>
  </si>
  <si>
    <r>
      <rPr>
        <sz val="11"/>
        <rFont val="Calibri"/>
      </rPr>
      <t>https://members.wto.org/crnattachments/2022/TBT/MOZ/22_8673_00_x.pdf</t>
    </r>
  </si>
  <si>
    <t>Designation of Shitei Yakubutsu (designated substances), based on the Act on Securing Quality, Efficacy and Safety of Products Including Pharmaceuticals and Medical Devices (hereinafter referred to as the Act). (1960, Law No.145) </t>
  </si>
  <si>
    <t>Proposal for the additional designation of 5 substances as Shitei Yakubutsu, and their proper uses under the Act.</t>
  </si>
  <si>
    <t>Substances with probable effects on the central nervous system</t>
  </si>
  <si>
    <t>11.120 - Pharmaceutics</t>
  </si>
  <si>
    <t>Human health</t>
  </si>
  <si>
    <r>
      <rPr>
        <sz val="11"/>
        <rFont val="Calibri"/>
      </rPr>
      <t>https://members.wto.org/crnattachments/2022/TBT/JPN/22_8646_00_e.pdf</t>
    </r>
  </si>
  <si>
    <t>DKS 2948-3:2022 Safe play environment for children — Guidelines. Part 3: Maintaining a playground</t>
  </si>
  <si>
    <t>This draft standard presents safety information for public playground equipment in the form of guidelines. This is Part 3 of KS 2948. It provides a broad overview of maintenance of playgrounds. It is intended to raise awareness of good inspection procedures and maintenance of playgrounds.</t>
  </si>
  <si>
    <r>
      <rPr>
        <sz val="11"/>
        <rFont val="Calibri"/>
      </rPr>
      <t>https://members.wto.org/crnattachments/2022/TBT/KEN/22_8633_00_e.pdf</t>
    </r>
  </si>
  <si>
    <t>DKS 2948-4:2022 Safe play environment for children — Guidelines Part 4: Parts of the playground</t>
  </si>
  <si>
    <t>This draft standard presents safety information for public playground equipment in the form of guidelines. This is Part 4 of KS 2948. It provides a broad overview of parts of a playground.</t>
  </si>
  <si>
    <t>Protection of human health or safety (TBT); Quality requirements (TBT); Prevention of deceptive practices and consumer protection (TBT)</t>
  </si>
  <si>
    <r>
      <rPr>
        <sz val="11"/>
        <rFont val="Calibri"/>
      </rPr>
      <t>https://members.wto.org/crnattachments/2022/TBT/KEN/22_8632_00_e.pdf</t>
    </r>
  </si>
  <si>
    <t xml:space="preserve">Phasedown of Hydrofluorocarbons: Restrictions on the Use of 
Certain Hydrofluorocarbons Under Subsection (i) the American Innovation 
and Manufacturing Act of 2020&gt;_x000D_
</t>
  </si>
  <si>
    <t>Notice of proposed rulemaking and advance notice of proposed rulemaking - The U.S. Environmental Protection Agency is proposing to issue regulations to implement certain provisions of the American Innovation and Manufacturing Act, as enacted on 27 December 2020. This rulemaking proposes to: restrict the use of hydrofluorocarbons in specific sectors or subsectors in which they are used; establish a process for submitting technology transitions petitions; establish recordkeeping and reporting requirements; and address certain other elements related to the effective implementation of the American Innovation and Manufacturing Act. The proposed restrictions on the use of hydrofluorocarbons would, in part, address petitions granted on 7 October 2021, and 19 September 2022. The U.S. Environmental Protection Agency is also seeking advance information on certain topics that may be helpful to developing a future proposed rule including on restrictions on the use of hydrofluorocarbons for certain other sectors and subsectors and on a third-party auditing program to verify substances used in products.</t>
  </si>
  <si>
    <t>Hydrofluorocarbons; Environmental protection (ICS code(s): 13.020); Production in the chemical industry (ICS code(s): 71.020); Products of the chemical industry (ICS code(s): 71.100)</t>
  </si>
  <si>
    <t>13.020 - Environmental protection; 71.020 - Production in the chemical industry; 71.080 - Organic chemicals; 71.100 - Products of the chemical industry</t>
  </si>
  <si>
    <t>Prevention of deceptive practices and consumer protection (TBT); Protection of the environment (TBT)</t>
  </si>
  <si>
    <r>
      <rPr>
        <sz val="11"/>
        <rFont val="Calibri"/>
      </rPr>
      <t>https://members.wto.org/crnattachments/2022/TBT/USA/22_8643_00_e.pdf</t>
    </r>
  </si>
  <si>
    <t>Draft Commission Delegated Directive amending, for the purposes of adapting to scientific and technical progress, Annex IV to Directive 2011/65/EU of the European Parliament and of the Council as regards an exemption for mercury in melt pressure transducers for capillary rheometers under certain conditions</t>
  </si>
  <si>
    <t>This draft Commission Delegated Directive concerns applications for a specific and temporary exemption from the RoHS 2 (Directive 2011/65/EU) substance restrictions. The criteria for a new exemption are met and it is proposed to grant an exemption in Annex IV of that Directive. </t>
  </si>
  <si>
    <t>Electrical and electronic equipment (ICS – 31.020)</t>
  </si>
  <si>
    <t>31.020 - Electronic components in general</t>
  </si>
  <si>
    <t>Protection of the environment (TBT); Protection of human health or safety (TBT)</t>
  </si>
  <si>
    <r>
      <rPr>
        <sz val="11"/>
        <rFont val="Calibri"/>
      </rPr>
      <t>https://members.wto.org/crnattachments/2022/TBT/EEC/22_8585_00_e.pdf
https://members.wto.org/crnattachments/2022/TBT/EEC/22_8585_01_e.pdf</t>
    </r>
  </si>
  <si>
    <t>Consultation email for new safety standard – Bunk beds </t>
  </si>
  <si>
    <t>The mandatory standard references certain requirements in the 1994 edition of the voluntary Australian standard. The voluntary Australian standard was updatedin 2010.The ACCC’s preliminary position is to reference the most current edition of the Australian voluntary standard in a revised mandatory standard. In addition, consideration will be given to referencing overseas standards.The ACCC is considering updating the mandatory standard to permit compliance with the following voluntary/mandatory standards:AS/NZS 4220:2010 Bunk beds and other elevated bedsEN 747-1:2012+A1:2015 Furniture. Bunk beds and high beds. Safety strength and durability requirementsASTM F1427-21e1 Standard Consumer Safety Specification for Bunk BedsU.S. Consumer Product Safety Commission (16 C.F.R Part 1513) Safety Standard for bunk beds (note this is a mandatory standard in the U.S. based on an earlier version of the ASTM standard).The new mandatory standard would not impose any requirements other than those contained in these voluntary standards. The bulk of bunk beds are imported, allowing suppliers to source and sell bunk beds that comply with international standards would offer consumers greater choice. This could increase competition in the market, reduce prices and, given there are additional provisions being mandated, improve safety.</t>
  </si>
  <si>
    <t>Bunk beds are those products that are supplied as an item of household furniture or part of an item of household furniture. They do not include portable bunk beds designed for camping or bunk beds that are built-in fitments in caravans, camper trailers, tent trailers, camper vans, motor homes, trains, ships, aircraft and other types of conveyances.More specifically a bunk or elevated bed is currently defined as:A set of components that are assembled or are ready for assembly into single beds or double/single combination beds which will be stacked one over the other; or Any single bed, other than a hospital bed, where the upper surface of the mattress base is at least 800 mm above the floor surfaceThe mandatory safety standard for bunk beds (mandatory standard) prescribes the requirements for the construction, design, and labelling requirements of bunk beds.</t>
  </si>
  <si>
    <t>940350 - Wooden furniture for bedrooms (excl. seats); 940370 - Furniture of plastics (excl. medical, dental, surgical or veterinary, and seats); 940320 - Metal furniture (excl. for offices, seats and medical, surgical, dental or veterinary furniture)</t>
  </si>
  <si>
    <r>
      <rPr>
        <sz val="11"/>
        <rFont val="Calibri"/>
      </rPr>
      <t>https://members.wto.org/crnattachments/2022/TBT/AUS/22_8574_00_e.pdf</t>
    </r>
  </si>
  <si>
    <t>Consultation email for new safety standard – Bicycles </t>
  </si>
  <si>
    <t>The mandatory safety standard for bicycles references certain requirements in the 1998 edition of the voluntary Australian standard. The voluntary Australian standard wasupdated in 2010.The ACCC is proposing to make a new mandatory safety standard for bicycles to allow suppliers to comply with the most recent edition of the voluntary Australian standard which is the following:Australian/New Zealand Standard (AS/NZS 1927:2010, Pedal bicycles - Safety requirementsIn addition, the ACCC proposes to allow suppliers to comply with any of the following three widely adopted overseas voluntary standards:American Standard (U.S. Consumer Product Safety Commission (16 CFR Part 1512), Requirements for Bicycles))International Standard (ISO 4210 Cycles — Safety requirements for bicycles)ISO 4210-1 Terms and definitionsISO 4210-2 Requirements for city and trekking, young adult, mountain and racing bicyclesISO 4210-3 Common test methodsISO 4210-4 Braking test methodsISO 4210-5 Steering test methodsISO 4210-6 Frame and fork test methodsISO 4210-7 Wheels and rims test methodsISO 4210-8 Pedal and drive system test methodsISO 4210-9 Saddle and seat-post test methodsEuropean Standard (EN ISO 4210 Cycles — Safety requirements for bicycles (which is the adoption of ISO standards 4210 1-9))EN ISO 4210-1 Terms and definitionsEN ISO 4210-2 Requirements for city and trekking, young adult, mountain and racing bicyclesEN ISO 4210-3 Common test methodsEN ISO 4210-4 Braking test methodsEN ISO 4210-5 Steering test methodsEN ISO 4210-6 Frame and fork test methodsEN ISO 4210-7 Wheels and rims test methodsEN ISO 4210-8 Pedal and drive system test methodsEN ISO 4210-9 Saddles and seat-post test methodsThe new mandatory safety standard would not impose any requirements other than those contained in these voluntary standards. Allowing compliance with these standards would permit supply of bicycles without the need to additionally test to the Australian standard. It is also intended to reduce regulatory complexity and duplication for suppliers, thereby further facilitating trade.</t>
  </si>
  <si>
    <t>Bicycles are vehicles consisting of two wheels held in a frame one behind the other, propelled by pedals and steered with handlebars attached to the front wheel.The mandatory safety standard prescribes requirements for the bicycle’s sharp edges, fasteners, projections, control cables, ground clearance, toe clearance, wheels, protective guards, drive chains, pedals, steering systems, seat pillar, braking systems, reflectors, warning device, and lighting equipment (where fitted).</t>
  </si>
  <si>
    <t>8712 - Bicycles and other cycles, incl. delivery tricycles, not motorised</t>
  </si>
  <si>
    <r>
      <rPr>
        <sz val="11"/>
        <rFont val="Calibri"/>
      </rPr>
      <t>https://members.wto.org/crnattachments/2022/TBT/AUS/22_8575_00_e.pdf</t>
    </r>
  </si>
  <si>
    <t>Kuwait, the State of</t>
  </si>
  <si>
    <t>"REFRIGERATORS, REFRIGERATOR- FREEZERS AND FREEZERS ENERGY PERFORMANCE, TESTING AND LABELING REQUIREMENTS."</t>
  </si>
  <si>
    <t>This Kuwait Technical Regulation is concerned with the Minimum Energy Performance Standard (MEPS) and testing requirements of refrigerators, refrigerator-freezers and freezers and labeling requirements.</t>
  </si>
  <si>
    <t>All products fall under scope of " REFRIGERATORS, REFRIGERATOR- FREEZERS AND FREEZERS ENERGY PERFORMANCE, TESTING AND LABELING REQUIREMENTS " (ICS 97.040.30) Domestic Refrigerator Appliances.</t>
  </si>
  <si>
    <t>97.040.30 - Domestic refrigerating appliances</t>
  </si>
  <si>
    <r>
      <rPr>
        <sz val="11"/>
        <rFont val="Calibri"/>
      </rPr>
      <t>https://members.wto.org/crnattachments/2022/TBT/KWT/22_8552_00_e.pdf</t>
    </r>
  </si>
  <si>
    <t>Sweden</t>
  </si>
  <si>
    <t>Draft Ordinance amending the Ordinance (2022:1274) on producer responsibility for packaging</t>
  </si>
  <si>
    <t xml:space="preserve">A person established in Sweden acting in a professional capacity as an intermediary for distance sales of packaging to end-users in Sweden may only act as such for sales from producers who have provided or used a producer responsibility organisation. The intermediary must provide to the Swedish Environmental Protection Agency their name, contact details, personal identity or corporate identity number and details of how assurances have been made that the producers selling their products through the intermediary have provided or used a producer responsibility organisation. An intermediary may also be a producer representative, i.e. fulfil producer responsibility, for producers selling through the intermediary._x000D_
</t>
  </si>
  <si>
    <t>Packaging.</t>
  </si>
  <si>
    <t>55 - PACKAGING AND DISTRIBUTION OF GOODS</t>
  </si>
  <si>
    <t>Protection of the environment (TBT)</t>
  </si>
  <si>
    <r>
      <rPr>
        <sz val="11"/>
        <rFont val="Calibri"/>
      </rPr>
      <t>https://members.wto.org/crnattachments/2022/TBT/SWE/22_8558_00_x.pdf
https://ec.europa.eu/growth/tools-databases/tris/en/search/?trisaction=search.detail&amp;year=2021&amp;num=392</t>
    </r>
  </si>
  <si>
    <t>Korea, Republic of</t>
  </si>
  <si>
    <t>Proposed Revision of the “Regulations on Health Claims on Food Labelling and in Advertising” </t>
  </si>
  <si>
    <t>The proposed amendment is to:_x000D_
- Clarify requirements of foods, etc. that can be labelled or advertised as functional._x000D_
- Apply the revisions made to the Standards and Specifications for Health Functional Food or Labelling Standards for Foods, etc. — regarding the function of an ingredient, recommended daily intake, or reference intake per eating occasion — first, although no revision to the Regulation on Health Claims on Food Labelling and in Advertising has been made yet.  _x000D_
- Change the recommended daily intake of Nondigestible Maltodextrin</t>
  </si>
  <si>
    <t>FOODS</t>
  </si>
  <si>
    <t>Consumer information, labelling (TBT); Protection of human health or safety (TBT)</t>
  </si>
  <si>
    <r>
      <rPr>
        <sz val="11"/>
        <rFont val="Calibri"/>
      </rPr>
      <t>https://members.wto.org/crnattachments/2022/TBT/KOR/22_8578_00_x.pdf</t>
    </r>
  </si>
  <si>
    <t>Qatar</t>
  </si>
  <si>
    <t>Chili Sauce</t>
  </si>
  <si>
    <t>This Technical regulation applies to chili sauce offered for direct consumption, including for catering purposes or for repacking if required. It does not apply to the product when indicated as being intended for further processing.</t>
  </si>
  <si>
    <t>67.100.20</t>
  </si>
  <si>
    <t>67 - FOOD TECHNOLOGY</t>
  </si>
  <si>
    <t>Protection of human health or safety (TBT); Prevention of deceptive practices and consumer protection (TBT)</t>
  </si>
  <si>
    <r>
      <rPr>
        <sz val="11"/>
        <rFont val="Calibri"/>
      </rPr>
      <t>https://members.wto.org/crnattachments/2022/TBT/QAT/22_8542_00_e.pdf
https://members.wto.org/crnattachments/2022/TBT/QAT/22_8542_00_x.pdf</t>
    </r>
  </si>
  <si>
    <t>Bahrain, Kingdom of</t>
  </si>
  <si>
    <t>Oman</t>
  </si>
  <si>
    <t>Prevention of deceptive practices and consumer protection (TBT); Protection of human health or safety (TBT)</t>
  </si>
  <si>
    <t>Yemen</t>
  </si>
  <si>
    <t>Saudi Arabia, Kingdom of</t>
  </si>
  <si>
    <t>United Arab Emirates</t>
  </si>
  <si>
    <t>"The GCC Terrestrial Radio Receiver Specifications for AM/FM/T-DAB."</t>
  </si>
  <si>
    <t>This specification shall apply to all producers, manufacturers, importers and retailers who wish to sell radio receivers and all other products which have built-in radio receivers in the GCC countries. This specification shall be used to assess the eligibility of a product for use in the GCC countries. This specification covers devices which can receive terrestrially transmitted AM, FM and T-DAB+ radio services. Some of these devices may also receive other digital radio services via alternative delivery platforms, such as the internet. </t>
  </si>
  <si>
    <t>All products fall under scope of " The GCC Terrestrial Radio Receiver Specifications for AM/FM/T-DAB+ " (ICS 33.160.20) Radio Receivers.</t>
  </si>
  <si>
    <t>33.160.20 - Radio receivers</t>
  </si>
  <si>
    <r>
      <rPr>
        <sz val="11"/>
        <rFont val="Calibri"/>
      </rPr>
      <t>https://members.wto.org/crnattachments/2022/TBT/KWT/22_8551_00_e.pdf</t>
    </r>
  </si>
  <si>
    <t>Regulations amending certain regulations made under the Transportation of Dangerous Goods Act, 1992 (Part 12 and International Harmonization Update), (246 pages, available in English and French).</t>
  </si>
  <si>
    <t>The Regulations Amending Certain Regulations Made Under the Transportation of Dangerous Goods Act, 1992 (Part 12 and International Harmonization Update) [the proposed Regulations] would incorporate changes and new requirements adopted in the 22nd edition of the United Nations Model Regulations on the Transport of Dangerous Goods (UN Recommendations) and the 2020 edition of the International Maritime Dangerous Goods Code (IMDG Code). Associated changes to the proposed Regulations would include amendments to dangerous goods safety marks, classification information, shipping names, and packaging requirements. The proposed Regulations would include updates to Canadian standards that are incorporated by reference, to better align with the UN Recommendations for the design, manufacture, and use of means of containment. The proposed Regulations would also allow the use of dangerous goods safety marks prescribed under Title 49 of the United States (U.S.) Code of Federal Regulations (U.S. 49 CFR) and special permits issued in the United States for the transportation of dangerous goods across North America by road and railway vehicles. Finally, the proposed Regulations would rewrite Part 12 of the TDGR to clarify air transportation requirements and update provisions for transport to remote locations and exemptions for medical, scientific, industrial, aerial and enforcement activities to reflect current domestic needs.</t>
  </si>
  <si>
    <t>Dangerous goods (ICS:13.300)</t>
  </si>
  <si>
    <t>13.300 - Protection against dangerous goods</t>
  </si>
  <si>
    <t>"Household and similar electrical appliances – Safety – Part 1: General requirements."</t>
  </si>
  <si>
    <t>This Kuwait Technical Regulation is concerned with the safety of electrical appliances for household and similar purposes, their rated voltage being not more than 250 V for single-phase appliances and 480 V for other appliances including direct current (DC) supplied appliances and battery-operated appliance.</t>
  </si>
  <si>
    <t>All products fall under scope of " Household and similar electrical appliances – Safety – Part 1: General requirements " (ICS 97.030) Domestic electrical appliances in general &amp; (ICS 13.120) Domestic safety.</t>
  </si>
  <si>
    <t>13.120 - Domestic safety; 97.030 - Domestic electrical appliances in general</t>
  </si>
  <si>
    <t>Other (TBT); Protection of human health or safety (TBT)</t>
  </si>
  <si>
    <r>
      <rPr>
        <sz val="11"/>
        <rFont val="Calibri"/>
      </rPr>
      <t>https://members.wto.org/crnattachments/2022/TBT/KWT/22_8549_00_x.pdf</t>
    </r>
  </si>
  <si>
    <t>Update of UAE Technical regulations  for legal measuring instruments</t>
  </si>
  <si>
    <t>This regulation specifies the requirements for measuring instruments, regulation  applies toA:  the following legal Measuring instruments:1. Dynamic measuring systems for liquids other than water2. Automatic weighing instruments3. Taxi meters4. Material Measures5. Dimensional measuring instruments6. Exhaust gas measuring devices7. Tire pressure gaugesB:  All new measuring instruments manufactured in the local market,  or re-used  or new imported measuring instruments.C: All measurement tools that are provided by remote purchase (such as online purchase or otherwise).D: Measuring instruments used for the following purposes are excluded from Implementation of this regulation,1-      Samples of measuring instruments used for advertisement purposes,2-      Measuring instruments for special uses, such as military, educational, research or special industrial uses.</t>
  </si>
  <si>
    <t>Legal measuring instruments</t>
  </si>
  <si>
    <t>Consumer information, labelling (TBT); Prevention of deceptive practices and consumer protection (TBT); Harmonization (TBT)</t>
  </si>
  <si>
    <t>Metrology</t>
  </si>
  <si>
    <r>
      <rPr>
        <sz val="11"/>
        <rFont val="Calibri"/>
      </rPr>
      <t>https://members.wto.org/crnattachments/2022/TBT/ARE/22_8528_00_x.pdf</t>
    </r>
  </si>
  <si>
    <t>UAE Technical regulations for controlling the quantity of the product in pre-packaged packages</t>
  </si>
  <si>
    <t>This regulation applies to prepacked products which have fixed or variable nominal quantity, prepared for direct sale purposes in United Arab Emirates markets, using unit of weights, volume, length, area, or number, including manufactured and imported prepacked products.Prepacked used for specialized professional purposes, military, educational, Medicines and pharmaceuticals are exempted from implementation of the regulation</t>
  </si>
  <si>
    <t>Quantity of the product in pre-packaged packages</t>
  </si>
  <si>
    <t>Consumer information, labelling (TBT); Prevention of deceptive practices and consumer protection (TBT); Protection of human health or safety (TBT); Protection of the environment (TBT)</t>
  </si>
  <si>
    <r>
      <rPr>
        <sz val="11"/>
        <rFont val="Calibri"/>
      </rPr>
      <t>https://members.wto.org/crnattachments/2022/TBT/ARE/22_8527_00_x.pdf</t>
    </r>
  </si>
  <si>
    <t>Prepared meats- Canned Beef And Corned Beef</t>
  </si>
  <si>
    <t>This draft technical regulation applies to canned beef and mutton meat intended for human consumption, packed in hermetically sealed containers.</t>
  </si>
  <si>
    <t>Meat, meat products and other animal produce (ICS code(s): 67.120)</t>
  </si>
  <si>
    <t>67.120 - Meat, meat products and other animal produce</t>
  </si>
  <si>
    <t>Protection of human health or safety (TBT); Consumer information, labelling (TBT)</t>
  </si>
  <si>
    <r>
      <rPr>
        <sz val="11"/>
        <rFont val="Calibri"/>
      </rPr>
      <t>https://members.wto.org/crnattachments/2022/TBT/SAU/22_8438_00_e.pdf
https://members.wto.org/crnattachments/2022/TBT/SAU/22_8438_00_x.pdf</t>
    </r>
  </si>
  <si>
    <t xml:space="preserve">DEAS 1120-1: 2022, Mosquito repellent — Performance test guidelines — Part 1: Skin applied, First Edition_x000D_
</t>
  </si>
  <si>
    <t>This Draft East African standard provides guidelines for the design and execution of studies to evaluate the performance of mosquito repellents formulated and prepared for application directly to human skin. These guidelines apply to products in any formulation intended to be applied directly to human skin.The purpose of these guidelines is to provide specific and standardized procedures and criteria for efficacy testing and evaluation of mosquito repellents for human skin. Their aim is to harmonize the testing procedures carried out in different laboratories and institutions in order to generate comparable data for registering and labelling such products by the national regulatory authorities. However, the requirements for registration of pesticides, including repellents, are determined by the national regulatory authorities.The guidelines provide guidance and procedures on laboratory studies, field trials and evaluation of technical material used in mosquito repellent products and on the methods used to determine their application rate(s) and effectiveness. Guidance is also provided on the single-dose evaluation of formulated repellent products. With some modification, the guidelines can be used to determine the repellency of candidate compounds for other flying insects that blood-feed on humans.Detailed treatment and analysis of repellent safety and toxicity data are beyond the scope of these guidelines, and it is assumed that preliminary human safety assessments have been undertaken before the material(s) are applied to human skin. Any side-effects and/or undesirable characteristics experienced in association with the application and use of repellents in laboratory studies and field trials should be recorded and reported. The protocol must include provision for medical care and the reporting of adverse events.Products submitted for laboratory studies and/or field trials should be accompanied by the Material Safety Data Sheet, the labelling recommendation and the manufacturer’s certification that the product is within the company's manufacturing specifications for that product. Independent physical and chemical assessment may be required before initiating the efficacy studies.Biological tests are subject to the variation that accompanies living organisms. Studies should therefore be conducted under the close supervision of personnel familiar with biological testing of repellents and with sound scientific and experimental procedures; the principles of good laboratory practice or other suitable quality schemes such as the International Organization for Standardization should be applied.</t>
  </si>
  <si>
    <t>Insecticides, put up in forms or packings for retail sale or as preparations or articles (excl. goods of subheadings 3808.52 to 3808.69) (HS code(s): 380891); Insecticides (ICS code(s): 65.100.10)</t>
  </si>
  <si>
    <t>380891 - Insecticides, put up in forms or packings for retail sale or as preparations or articles (excl. goods of subheadings 3808.52 to 3808.69)</t>
  </si>
  <si>
    <t>65.100.10 - Insecticides</t>
  </si>
  <si>
    <t>Quality requirements (TBT); Prevention of deceptive practices and consumer protection (TBT)</t>
  </si>
  <si>
    <r>
      <rPr>
        <sz val="11"/>
        <rFont val="Calibri"/>
      </rPr>
      <t>https://members.wto.org/crnattachments/2022/TBT/UGA/22_8503_00_e.pdf</t>
    </r>
  </si>
  <si>
    <t>Martadella (Luncheon) meat</t>
  </si>
  <si>
    <t>This draft technical regulation applies to mortadella meat (luncheon) prepared from red meat or poultry meat or from a mixture of both and packed in any suitable packing material.</t>
  </si>
  <si>
    <r>
      <rPr>
        <sz val="11"/>
        <rFont val="Calibri"/>
      </rPr>
      <t>https://members.wto.org/crnattachments/2022/TBT/SAU/22_8452_00_e.pdf
https://members.wto.org/crnattachments/2022/TBT/SAU/22_8452_00_x.pdf</t>
    </r>
  </si>
  <si>
    <t>Prepared Meats – Pressed Meat Treated With Salt Solution And Heat Treated</t>
  </si>
  <si>
    <t>This draft technical regulation applies to pressed meat treated with salt solution and heat treated produced from chilled or frozen meat of beef or buffalo or camel or lamb or domesticated birds or rabbit meats free of bones, cartilages and tendons packed in suitable containers.</t>
  </si>
  <si>
    <r>
      <rPr>
        <sz val="11"/>
        <rFont val="Calibri"/>
      </rPr>
      <t>https://members.wto.org/crnattachments/2022/TBT/SAU/22_8459_00_x.pdf</t>
    </r>
  </si>
  <si>
    <t>DEAS 1119-2: 2022, Skin applied mosquito repellent — Specification — Part 2: Sprays and roll-ons, First Edition</t>
  </si>
  <si>
    <t>This Draft East African Standard specifies the requirements, sampling and test methods for skin applied mosquito repellents in form of sprays and roll-ons.</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</si>
  <si>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</si>
  <si>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https://members.wto.org/crnattachments/2022/TBT/UGA/22_8508_00_e.pdf</t>
    </r>
  </si>
  <si>
    <t>DEAS 1119-1: 2022, Skin applied mosquito repellent — Specification — Part 1: Lotions, creams, gels and ointments, First Edition</t>
  </si>
  <si>
    <t>This Draft East African Standard specifies the requirements, sampling and test methods for skin applied mosquito repellents in form of lotions, creams, gels and ointments.</t>
  </si>
  <si>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</si>
  <si>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r>
      <rPr>
        <sz val="11"/>
        <rFont val="Calibri"/>
      </rPr>
      <t>https://members.wto.org/crnattachments/2022/TBT/UGA/22_8513_00_e.pdf</t>
    </r>
  </si>
  <si>
    <t>Türkiye</t>
  </si>
  <si>
    <t>Turkish Food Codex - Regulation on Contaminants</t>
  </si>
  <si>
    <t>This Regulation covers maximum levels for certain contaminants in foodand the responsibilities for the identification, prevention, reduction or elimination of the source of the risk associated with the contaminants.The Regulation consists of nitrates, mycotoxins, heavy metals, 3-monochloropropanediol (3-MCPD), 3-MCPD fatty acid esters and glycidyl fatty acid esters, dioxins and dioxin-like polychlorinated biphenyls (PCB), polycyclic aromatic hydrocarbons (PAH), melamine and their structural analogues, natural plant toxins, perchlorate and other contaminants.With the enactment of the new Regulation, The Turkish Food Codex Regulation on Contaminants published in the Official Gazette dated 29/12/2011 and numbered 28157 shall be repealed.</t>
  </si>
  <si>
    <t>Foodstuffs</t>
  </si>
  <si>
    <r>
      <rPr>
        <sz val="11"/>
        <rFont val="Calibri"/>
      </rPr>
      <t>https://members.wto.org/crnattachments/2022/TBT/TUR/22_8419_00_x.pdf
https://www.tarimorman.gov.tr/Duyuru/1734/Mevzuat-Taslagi-Tgk-Bulasanlar-Yonetmeligi</t>
    </r>
  </si>
  <si>
    <t>Ukraine</t>
  </si>
  <si>
    <t>Draft Resolution of the Cabinet of Ministers of Ukraine "On Approval of the Technical Regulation on Ecodesign Requirements for Household Dishwashers"</t>
  </si>
  <si>
    <t>The draft Resolution of the Cabinet of Ministers of Ukraine "On Approval of the Technical Regulation on Ecodesign Requirements for Household Dishwashers" is developed  to improve energy and environmental characteristics of household dishwashers and to ensure the implementation of ecodesign requirements in accordance with the updated EU legislation.The Technical Regulation corresponds to Commission Regulation (EU) 2019/2022 of 1 October 2019 laying down ecodesign requirements for household dishwashers pursuant to Directive 2009/125/EC of the European Parliament and of the Council amending Commission Regulation (EC) No 1275/2008 and repealing Commission Regulation (EU) No 1016/2010.As of today, in Ukraine operates the Technical regulation on ecodesign requirements for household dishwashers, approved by the Resolution of the Cabinet of Ministers of Ukraine of August 14, 2019 No. 736 that was developed pursuant to Commission Regulation (EU) No 1016/2010 of 10 November 2010 implementing Directive 2009/125/EC of the European Parliament and of the Council with regard to ecodesign requirements for household dishwashers. After this Resolution enters into force, the Technical regulation on ecodesign requirements for household dishwashers, approved by the Resolution of the Cabinet of Ministers of Ukraine of August 14, 2019 No. 736, will be canceled.</t>
  </si>
  <si>
    <t>Household dishwashers</t>
  </si>
  <si>
    <t>Consumer information, labelling (TBT); Protection of human health or safety (TBT); Protection of the environment (TBT); Quality requirements (TBT); Harmonization (TBT)</t>
  </si>
  <si>
    <r>
      <rPr>
        <sz val="11"/>
        <rFont val="Calibri"/>
      </rPr>
      <t>https://members.wto.org/crnattachments/2022/TBT/UKR/22_8418_00_x.pdf
https://members.wto.org/crnattachments/2022/TBT/UKR/22_8418_01_x.pdf
https://members.wto.org/crnattachments/2022/TBT/UKR/22_8418_02_x.pdf
https://members.wto.org/crnattachments/2022/TBT/UKR/22_8418_03_x.pdf
https://members.wto.org/crnattachments/2022/TBT/UKR/22_8418_04_x.pdf
https://members.wto.org/crnattachments/2022/TBT/UKR/22_8418_05_x.pdf
https://members.wto.org/crnattachments/2022/TBT/UKR/22_8418_06_x.pdf
https://members.wto.org/crnattachments/2022/TBT/UKR/22_8418_07_x.pdf
https://members.wto.org/crnattachments/2022/TBT/UKR/22_8418_08_x.pdf
https://saee.gov.ua/uk/activity/rehulyatorna-diyalnist</t>
    </r>
  </si>
  <si>
    <t>Partially hydrogenated oils/fats</t>
  </si>
  <si>
    <t>This draft technical regulation is concerned with: 1.1 This Technical Regulation is concerned with the trans fat content in food products. 2.1 This Technical Regulation applies to all food products intended for human consumption.</t>
  </si>
  <si>
    <t>Edible oils and fats. Oilseeds (ICS code(s): 67.200)</t>
  </si>
  <si>
    <t>67.200 - Edible oils and fats. Oilseeds</t>
  </si>
  <si>
    <r>
      <rPr>
        <sz val="11"/>
        <rFont val="Calibri"/>
      </rPr>
      <t>https://members.wto.org/crnattachments/2022/TBT/SAU/22_8430_00_x.pdf</t>
    </r>
  </si>
  <si>
    <t>General requirements for the transportation and storage of food (Non-chilled and non- frozen)</t>
  </si>
  <si>
    <t>This draft technical regulation is applied to the general requirements for the transport and storage of foods (not chilled or not frozen), which are transported and stored at a temperature not exceeding 30 °C and do not, under normal circumstances, require their transportation by refrigeration and freezing.</t>
  </si>
  <si>
    <t>Storing. Warehousing (ICS code(s): 55.220)</t>
  </si>
  <si>
    <t>55.220 - Storing. Warehousing</t>
  </si>
  <si>
    <r>
      <rPr>
        <sz val="11"/>
        <rFont val="Calibri"/>
      </rPr>
      <t>https://members.wto.org/crnattachments/2022/TBT/SAU/22_8422_00_x.pdf</t>
    </r>
  </si>
  <si>
    <t>General Requirements for Transportation and Storage of Chilled and Frozen Foods</t>
  </si>
  <si>
    <t>This draft technical regulation is applied to General Requirements for Transportation and Storage of Chilled and Frozen Foods</t>
  </si>
  <si>
    <r>
      <rPr>
        <sz val="11"/>
        <rFont val="Calibri"/>
      </rPr>
      <t>https://members.wto.org/crnattachments/2022/TBT/SAU/22_8445_00_x.pdf</t>
    </r>
  </si>
  <si>
    <t>Coffee husks (Cascara coffee)</t>
  </si>
  <si>
    <t>This draft technical regulation applies to coffee husks prepared for use as a raw material and intended for human consumption.</t>
  </si>
  <si>
    <t>Coffee and coffee substitutes (ICS code(s): 67.140.20)</t>
  </si>
  <si>
    <t>67.140.20 - Coffee and coffee substitutes</t>
  </si>
  <si>
    <r>
      <rPr>
        <sz val="11"/>
        <rFont val="Calibri"/>
      </rPr>
      <t>https://members.wto.org/crnattachments/2022/TBT/SAU/22_8488_00_x.pdf</t>
    </r>
  </si>
  <si>
    <t>Prevention of deceptive practices and consumer protection (TBT); Quality requirements (TBT)</t>
  </si>
  <si>
    <t>Ground red meat and ground poultry meat</t>
  </si>
  <si>
    <t>This draft technical regulation applies to minced red meat or minced chicken, and includes pure minced meat (red meat or minced chicken) and minced meat with added soybean products or milk protein products and suitable for human consumption.</t>
  </si>
  <si>
    <r>
      <rPr>
        <sz val="11"/>
        <rFont val="Calibri"/>
      </rPr>
      <t>https://members.wto.org/crnattachments/2022/TBT/SAU/22_8480_00_e.pdf
https://members.wto.org/crnattachments/2022/TBT/SAU/22_8480_00_x.pdf</t>
    </r>
  </si>
  <si>
    <t>PREPARED MEAT —SAUSAGE</t>
  </si>
  <si>
    <t>This draft technical regulation applies to cooked and uncooked, chilled, and frozen sausages and does not include dried, canned and poultry meat sausages.</t>
  </si>
  <si>
    <r>
      <rPr>
        <sz val="11"/>
        <rFont val="Calibri"/>
      </rPr>
      <t>https://members.wto.org/crnattachments/2022/TBT/SAU/22_8466_00_e.pdf
https://members.wto.org/crnattachments/2022/TBT/SAU/22_8466_00_x.pdf</t>
    </r>
  </si>
  <si>
    <t>Investigational New Drug Applications; Exemptions for Clinical 
Investigations To Evaluate a Drug Use of a Product Lawfully Marketed as 
a Conventional Food, Dietary Supplement, or Cosmetic</t>
  </si>
  <si>
    <t>Proposed rule - The Food and Drug Administration (FDA, the Agency, or we) is proposing to amend its regulations on investigational new drug applications (INDs) to exempt from the IND requirements certain clinical investigations of lawfully marketed foods for human consumption (including both conventional foods and dietary supplements) and cosmetics when the product is to be studied to evaluate its use as a drug. Under the proposal, clinical studies to evaluate a drug use of such products would not have to be conducted under an IND when, among other things, the study is not intended to support a drug development plan or a labeling change that would cause the lawfully marketed product to become an unlawfully marketed drug, and the study does not present a potential for significant risk to the health, safety, or welfare of subjects. Though exempt from the IND requirements, such investigations would still be subject to other regulations designed to protect the rights and safety of subjects, including requirements for informed consent and review by institutional review boards (IRBs). By exempting from the IND requirements certain clinical investigations of products lawfully marketed as a food or cosmetic, the proposed provisions are intended to reduce the regulatory burden of conducting such studies while retaining protections for human subjects.</t>
  </si>
  <si>
    <t>Investigational new drug applications; Pharmaceutics (ICS code(s): 11.120); Domestic safety (ICS code(s): 13.120)</t>
  </si>
  <si>
    <t>11.120 - Pharmaceutics; 13.120 - Domestic safety; 67.040 - Food products in general; 71.100.70 - Cosmetics. Toiletries</t>
  </si>
  <si>
    <t>Cost saving and productivity enhancement (TBT); Protection of human health or safety (TBT)</t>
  </si>
  <si>
    <r>
      <rPr>
        <sz val="11"/>
        <rFont val="Calibri"/>
      </rPr>
      <t>https://members.wto.org/crnattachments/2022/TBT/USA/22_8519_00_e.pdf</t>
    </r>
  </si>
  <si>
    <t>DUS 289: 2022, Limestone for Industrial use — Specification, Second edition</t>
  </si>
  <si>
    <t>This Draft Uganda standard specifies the requirements, test methods and sampling of limestone for industrial use. This Draft Uganda Standard does not cover limestone for building, agricultural, metallurgical, glass and ceramic industries. Physical requirements, such as specific gravity, porosity, compressive strength and size of stone are not included in this Draft Uganda Standard, as these requirements will depend on, amongst others, the types of kilns used for burning limestone.</t>
  </si>
  <si>
    <t>Limestone flux; limestone and other calcareous stone, of a kind used for the manufacture of lime or cement (HS code(s): 2521); Cement. Gypsum. Lime. Mortar (ICS code(s): 91.100.10)</t>
  </si>
  <si>
    <t>2521 - Limestone flux; limestone and other calcareous stone, of a kind used for the manufacture of lime or cement</t>
  </si>
  <si>
    <t>91.100.10 - Cement. Gypsum. Lime. Mortar</t>
  </si>
  <si>
    <t>Prevention of deceptive practices and consumer protection (TBT); Protection of human health or safety (TBT); Quality requirements (TBT); Reducing trade barriers and facilitating trade (TBT); Consumer information, labelling (TBT)</t>
  </si>
  <si>
    <r>
      <rPr>
        <sz val="11"/>
        <rFont val="Calibri"/>
      </rPr>
      <t>https://members.wto.org/crnattachments/2022/TBT/UGA/22_8520_00_e.pdf</t>
    </r>
  </si>
  <si>
    <t>Prepared meat – chilled or frozen meat Kofta</t>
  </si>
  <si>
    <t>This draft technical regulation applies to chilled or frozen meat kofta prepared from sheep, goats, beef or camel buffalo meats.</t>
  </si>
  <si>
    <r>
      <rPr>
        <sz val="11"/>
        <rFont val="Calibri"/>
      </rPr>
      <t>https://members.wto.org/crnattachments/2022/TBT/SAU/22_8473_00_e.pdf
https://members.wto.org/crnattachments/2022/TBT/SAU/22_8473_00_x.pdf</t>
    </r>
  </si>
  <si>
    <t>Chile</t>
  </si>
  <si>
    <t>Establece condiciones y requisitos para la autorización de plaguicidas naturales químicos a partir de extractos naturales de baja preocupación de origen vegetal, microbiano, animal y mineral para el control de plagas (Conditions and requirements for the authorization of natural chemical pesticides from natural extracts of low concern of plant, microbial, animal and mineral origin for pest control) (23 pages, in Spanish)</t>
  </si>
  <si>
    <t>The notified draft regulations for the authorization of natural chemical pesticides from natural extracts of low concern specifically establish the conditions that the active substance(s) (main substance(s) of the extract) and co-formulant(s) present in the final product must meet in order to be considered of low concern. The regulations also describe the specific technical requirements that must be met for the evaluation and authorization of these inputs by the Agriculture and Livestock Service. The measure seeks to promote the registration of pesticides based on natural extracts of low concern, streamlining the acquisition and availability of tools required for domestic farming, with a greater quantity of products of lower risk to human and animal health and the environment. The regulations also recognize the active substances (main substances of the extract) authorized in the United States and the European Union.</t>
  </si>
  <si>
    <t>Natural chemical pesticides from natural extracts of low concern of plant, microbial, animal and mineral origin for pest control</t>
  </si>
  <si>
    <t>Protection of animal or plant life or health (TBT); Protection of human health or safety (TBT)</t>
  </si>
  <si>
    <r>
      <rPr>
        <sz val="11"/>
        <rFont val="Calibri"/>
      </rPr>
      <t>https://members.wto.org/crnattachments/2022/TBT/CHL/22_8420_00_s.pdf
https://www.sag.gob.cl/sites/default/files/Proyecto-norma-extractos.pdf</t>
    </r>
  </si>
  <si>
    <t>DUS 47: 2022, Carbonated and non-carbonated soft drinks — Specification, Fourth edition</t>
  </si>
  <si>
    <t>This Draft Uganda Standard specifies requirements, sampling and test methods for carbonated and non-carbonated soft drinks which may be concentrated (solid or liquid) or ready to drink.This standard does not apply to products for which other standards apply such as:a) waters (including packaged water, flavoured drinking water and packaged natural mineral waters);b) fruit juice drinks;c) fruit juices and nectars;d) vegetable juices and nectars;e) herbal juices (ready to drink and concentrates); andf) cereal based beveragesThe standard stipulates the compositional, safety and quality attributes for carbonated and non-carbonated soft drinks. Labelling requirements have been incorporated in this standard to clearly distinguish carbonated and non-carbonated soft drinks from other types of drinks._x000D_
This standard clarifies the difference between the carbonated and non-carbonated soft drinks and other drinks with a view of facilitating communication between consumers and traders while encouraging fair trade practices. For clarity purposes to industry and standard enforcers, it is important to distinctively mention that diet/light/lite are low calorie drinks, normally with virtually no calories.</t>
  </si>
  <si>
    <t>Non-alcoholic beverages (excl. water, fruit or vegetable juices, milk and beer) (HS code(s): 220299); Non-alcoholic beverages (ICS code(s): 67.160.20)</t>
  </si>
  <si>
    <t>67.160.20 - Non-alcoholic beverages</t>
  </si>
  <si>
    <t>Consumer information, labelling (TBT); Protection of human health or safety (TBT); Quality requirements (TBT); Prevention of deceptive practices and consumer protection (TBT)</t>
  </si>
  <si>
    <r>
      <rPr>
        <sz val="11"/>
        <rFont val="Calibri"/>
      </rPr>
      <t>https://members.wto.org/crnattachments/2022/TBT/UGA/22_8518_00_e.pdf</t>
    </r>
  </si>
  <si>
    <t>KEBS Information Management System and Trade Facilitation Platform - Go Live Notification </t>
  </si>
  <si>
    <t>Kenya Trade Network Agency (KenTrade) and Kenya Bureau of Standards (KEBS) have jointly integrated the Trade Facilitation Platform (TFP) and the KEBS Information Management System (KIMS). The integration has successfully automated submission of the Local Certificate of Conformity (CoC), Foreign Certificate of Conformity and Certificate of Inspection through the TFP.KEBS and KenTrade therefore wishes to notify all the stakeholders that from 30th November 2022, the application for Local CoC Consignment Documents and application for KEBS Inspection and Approval Documents are lodged through the TFP and processed in KIMS.</t>
  </si>
  <si>
    <t>Information technology (IT) in general (ICS code(s): 35.020)</t>
  </si>
  <si>
    <t>35.020 - Information technology (IT) in general</t>
  </si>
  <si>
    <t>Prevention of deceptive practices and consumer protection (TBT); Quality requirements (TBT); Reducing trade barriers and facilitating trade (TBT)</t>
  </si>
  <si>
    <r>
      <rPr>
        <sz val="11"/>
        <rFont val="Calibri"/>
      </rPr>
      <t>https://members.wto.org/crnattachments/2022/TBT/KEN/22_8502_00_e.pdf</t>
    </r>
  </si>
  <si>
    <t>Revision or legislation of the Ministerial ordinance and Notifications under the Act on the Rational Use and Proper Management of Fluorocarbons. </t>
  </si>
  <si>
    <t>Establishment of the criteria under the Act on the Rational Use and Proper Management of Fluorocarbons, i.e., the Global Warming Potential (hereinafter “GWP”) targets which the products listed in item 4 must satisfy, and the fiscal year targets by which the above GWP targets must be satisfied.</t>
  </si>
  <si>
    <t>Central air conditioners_x000D_
Gas engine heat pump air conditioners_x000D_
Facility air conditioners_x000D_
Automobile air conditioners_x000D_
Refrigerator and freezer combined units for commercial use</t>
  </si>
  <si>
    <r>
      <rPr>
        <sz val="11"/>
        <rFont val="Calibri"/>
      </rPr>
      <t>https://members.wto.org/crnattachments/2022/TBT/JPN/22_8409_00_e.pdf</t>
    </r>
  </si>
  <si>
    <t>Philippines</t>
  </si>
  <si>
    <t>Guidelines Prescribing the Principle of Reliance for Regulatory Decisions of the Food and Drug Administration</t>
  </si>
  <si>
    <t>The FDA, in cognizance of reliance application, shall leverage its review process to accelerate its regulatory decisions of FDA to provide coherence in the FDA's regulatory system for establishments and products under its jurisdiction Effective implementation of reliance will benefit not only the Agency but also the patients/clients, healthcare providers, Marketing Authorization Holders (MAH) and other stakeholders. This will consequently strengthen post-marketing surveillance and promote continuous improvement in building FDA’s institutional capacity towards effectively safeguarding public health.</t>
  </si>
  <si>
    <t>Medical equipment (ICS code(s): 11.040); Sterilization and disinfection (ICS code(s): 11.080); Laboratory medicine (ICS code(s): 11.100); Pharmaceutics (ICS code(s): 11.120); Hospital equipment (ICS code(s): 11.140); Birth control. Mechanical contraceptives (ICS code(s): 11.200); Veterinary medicine (ICS code(s): 11.220); Processes in the food industry (ICS code(s): 67.020); Food products in general (ICS code(s): 67.040); General methods of tests and analysis for food products (ICS code(s): 67.050); Cereals, pulses and derived products (ICS code(s): 67.060); Milk and milk products (ICS code(s): 67.100); Meat, meat products and other animal produce (ICS code(s): 67.120); Tea. Coffee. Cocoa (ICS code(s): 67.140); Beverages (ICS code(s): 67.160); Sugar. Sugar products. Starch (ICS code(s): 67.180); Chocolate (ICS code(s): 67.190); Edible oils and fats. Oilseeds (ICS code(s): 67.200); Spices and condiments. Food additives (ICS code(s): 67.220); Prepackaged and prepared foods (ICS code(s): 67.230); Materials and articles in contact with foodstuffs (ICS code(s): 67.250); CHEMICAL TECHNOLOGY (ICS code(s): 71); PAINT AND COLOUR INDUSTRIES (ICS code(s): 87)Other products may fall under the said regulation.</t>
  </si>
  <si>
    <t>11.040 - Medical equipment; 11.080 - Sterilization and disinfection; 11.100 - Laboratory medicine; 11.120 - Pharmaceutics; 11.140 - Hospital equipment; 11.200 - Birth control. Mechanical contraceptives; 11.220 - Veterinary medicine; 67.020 - Processes in the food industry; 67.040 - Food products in general; 67.050 - General methods of tests and analysis for food products; 67.060 - Cereals, pulses and derived products; 67.100 - Milk and milk products; 67.120 - Meat, meat products and other animal produce; 67.140 - Tea. Coffee. Cocoa; 67.160 - Beverages; 67.180 - Sugar. Sugar products. Starch; 67.190 - Chocolate; 67.200 - Edible oils and fats. Oilseeds; 67.220 - Spices and condiments. Food additives; 67.230 - Prepackaged and prepared foods; 67.250 - Materials and articles in contact with foodstuffs; 71 - CHEMICAL TECHNOLOGY; 87 - PAINT AND COLOUR INDUSTRIES</t>
  </si>
  <si>
    <t>Cost saving and productivity enhancement (TBT); Reducing trade barriers and facilitating trade (TBT); Protection of human health or safety (TBT)</t>
  </si>
  <si>
    <r>
      <rPr>
        <sz val="11"/>
        <rFont val="Calibri"/>
      </rPr>
      <t>https://members.wto.org/crnattachments/2022/TBT/PHL/22_8522_00_e.pdf
https://www.fda.gov.ph/draft-for-comments-guidelines-prescribing-the-principle-of-reliance-for-regulatory-decisions-of-the-food-and-drug-administration/</t>
    </r>
  </si>
  <si>
    <t>KS 1984:2022Labels for audio and audiovisual products — Specification</t>
  </si>
  <si>
    <t>This Kenya Standard prescribes the requirements packaging and labelling information for audio and audiovisual products. It applies to any physical media containing audio or audiovisual content. It does not cover the quality of the content.</t>
  </si>
  <si>
    <t>Audio, video and audiovisual engineering (ICS code(s): 33.160)</t>
  </si>
  <si>
    <t>33.160 - Audio, video and audiovisual engineering</t>
  </si>
  <si>
    <t>Consumer information, labelling (TBT); Prevention of deceptive practices and consumer protection (TBT); Protection of the environment (TBT); Reducing trade barriers and facilitating trade (TBT); Cost saving and productivity enhancement (TBT)</t>
  </si>
  <si>
    <t>Labelling</t>
  </si>
  <si>
    <r>
      <rPr>
        <sz val="11"/>
        <rFont val="Calibri"/>
      </rPr>
      <t xml:space="preserve">https://members.wto.org/crnattachments/2022/TBT/KEN/22_8391_00_e.pdf
</t>
    </r>
  </si>
  <si>
    <t>KS 2977-3:2022Sugar industry — Code of practice </t>
  </si>
  <si>
    <t>This Kenya Standard provides guidelines for achieving requirements for food safety and quality; worker health, safety and welfare; environmental protection and sustainability by value chain actors during primary production of sugar in Kenya. It applies to all players in the primary production including but not limited to growers, millers, harvesters, transporters, county governments and relevant government agencies.</t>
  </si>
  <si>
    <t>Sugar. Sugar products. Starch (ICS code(s): 67.180)</t>
  </si>
  <si>
    <t>67.180 - Sugar. Sugar products. Starch</t>
  </si>
  <si>
    <t>Consumer information, labelling (TBT); Prevention of deceptive practices and consumer protection (TBT); Protection of human health or safety (TBT); Quality requirements (TBT); Reducing trade barriers and facilitating trade (TBT); Cost saving and productivity enhancement (TBT); Protection of the environment (TBT)</t>
  </si>
  <si>
    <r>
      <rPr>
        <sz val="11"/>
        <rFont val="Calibri"/>
      </rPr>
      <t xml:space="preserve">https://members.wto.org/crnattachments/2022/TBT/KEN/22_8392_00_e.pdf
</t>
    </r>
  </si>
  <si>
    <t>System Safety Assessments</t>
  </si>
  <si>
    <t>Notice of proposed rulemaking - The FAA proposes to amend certain airworthiness regulations to standardize the criteria for conducting safety assessments for systems, including flight controls and powerplants, installed on transport category airplanes. With this action, the FAA seeks to reduce risk associated with airplane accidents and incidents that have occurred in service, and reduce risk associated with new technology in flight control systems. The intended effect of this proposed action is to improve aviation safety by making system safety assessment (SSA) certification requirements more comprehensive and consistent.</t>
  </si>
  <si>
    <t>Aviation system safety assessment; Quality (ICS code(s): 03.120); Domestic safety (ICS code(s): 13.120); Aircraft and space vehicles in general (ICS code(s): 49.020); Aerospace electric equipment and systems (ICS code(s): 49.060); On-board equipment and instruments (ICS code(s): 49.090); Cargo equipment (ICS code(s): 49.120)</t>
  </si>
  <si>
    <t>03.120 - Quality; 13.120 - Domestic safety; 49.020 - Aircraft and space vehicles in general; 49.060 - Aerospace electric equipment and systems; 49.090 - On-board equipment and instruments; 49.120 - Cargo equipment</t>
  </si>
  <si>
    <r>
      <rPr>
        <sz val="11"/>
        <rFont val="Calibri"/>
      </rPr>
      <t>https://members.wto.org/crnattachments/2022/TBT/USA/22_8404_00_e.pdf</t>
    </r>
  </si>
  <si>
    <t>Public Notice on Pre-Export Verification of Conformity (PVoC) of used / secondhand motor vehicles </t>
  </si>
  <si>
    <t>In pursuant to the provisions of KS 1515:2000 - Kenya Standard Code of Practice for Inspection of Road Vehicles, and Legal Notice No. 78 of 28th April 2020; The Standards (Verification of Conformity to Standards and other applicable Regulations) Order - 2020, KEBS wish to notify all importers of used / secondhand motor vehicles including diplomatic staff that in observance of clause 2.5 of KS 1515:2000 on the eight (8) year age limit requirement, only Right Hand Drive (RHD) motor vehicles whose Year of First Registration is from 1st January 2016 and later shall be allowed into the country effective 1st January 2023.All used /secondhand motor vehicles exported to Kenya are expected to comply with KS 1515:2000 - Kenya Code of Practice for Inspection of Road Vehicles. Further, used / secondhand vehicles from Japan United Arab Emirates, United Kingdom, Thailand, Singapore and South Africa should be accompanied with Certificate of Roadworthiness (CoR) issued by Quality Inspection Services Inc. Japan (QISJ).</t>
  </si>
  <si>
    <t>Motor cars and other motor vehicles principally designed for the transport of persons (other than those of heading 87.02), including station wagons and racing cars. (HS code(s): 8703); Product and company certification. Conformity assessment (ICS code(s): 03.120.20)</t>
  </si>
  <si>
    <t>8703 - Motor cars and other motor vehicles principally designed for the transport of &lt;10 persons, incl. station wagons and racing cars (excl. motor vehicles of heading 8702)</t>
  </si>
  <si>
    <t>03.120.20 - Product and company certification. Conformity assessment</t>
  </si>
  <si>
    <t>Quality requirements (TBT); Prevention of deceptive practices and consumer protection (TBT); Reducing trade barriers and facilitating trade (TBT); Protection of human health or safety (TBT)</t>
  </si>
  <si>
    <r>
      <rPr>
        <sz val="11"/>
        <rFont val="Calibri"/>
      </rPr>
      <t>https://members.wto.org/crnattachments/2022/TBT/KEN/22_8393_00_e.pdf</t>
    </r>
  </si>
  <si>
    <t>Proposed Revision of the "Act on Labelling and Advertising of Foods"</t>
  </si>
  <si>
    <t>The proposed amendment is to:Prohibit the use of the term narcotics or similar terms prescribed in the 'Narcotics Control Act' when labeling and advertising the name of food, etc.</t>
  </si>
  <si>
    <t>Foods</t>
  </si>
  <si>
    <r>
      <rPr>
        <sz val="11"/>
        <rFont val="Calibri"/>
      </rPr>
      <t>https://members.wto.org/crnattachments/2022/TBT/KOR/22_8394_00_x.pdf</t>
    </r>
  </si>
  <si>
    <t>Proposal for a Regulation of the European Parliament and of the Council on the labelling of organic pet food (COM(2022) 659 final)</t>
  </si>
  <si>
    <t>The proposal proposes to establish specific rules for the labelling of organic pet food. In order for pet food to be labelled as organic and bear the organic production logo of the European Union, at least 95% in terms of weight of the agricultural ingredients will have to be organic.</t>
  </si>
  <si>
    <t>Organic pet food</t>
  </si>
  <si>
    <t>65.120 - Animal feeding stuffs</t>
  </si>
  <si>
    <t>Prevention of deceptive practices and consumer protection (TBT)</t>
  </si>
  <si>
    <r>
      <rPr>
        <sz val="11"/>
        <rFont val="Calibri"/>
      </rPr>
      <t xml:space="preserve">https://members.wto.org/crnattachments/2022/TBT/EEC/22_8377_00_e.pdf
https://eur-lex.europa.eu/legal-content/EN/TXT/?uri=COM%3A2022%3A659%3AFIN&amp;qid=1669677224853
</t>
    </r>
  </si>
  <si>
    <t>Draft Commission Delegated Regulation amending Regulation (EU) 2018/848 of the European Parliament and of the Council as regards detailed production rules for organic sea salt and other organic salts for food and feed</t>
  </si>
  <si>
    <t>The proposal proposes to establish detailed production rules for organic sea salt and other salts for food and feed. It includes, in particular, detailed requirements for the operators, a list of prohibited practices, processes, treatments and techniques and labelling rules for the organic salt.</t>
  </si>
  <si>
    <t>organic salts</t>
  </si>
  <si>
    <t>67.220.10 - Spices and condiments</t>
  </si>
  <si>
    <r>
      <rPr>
        <sz val="11"/>
        <rFont val="Calibri"/>
      </rPr>
      <t>https://members.wto.org/crnattachments/2022/TBT/EEC/22_8378_00_e.pdf
https://members.wto.org/crnattachments/2022/TBT/EEC/22_8378_01_e.pdf</t>
    </r>
  </si>
  <si>
    <t>Singapore</t>
  </si>
  <si>
    <t>Draft Fire Safety (Petroleum &amp; Flammable Materials) (Amendment No. 2) Regulations 2022, </t>
  </si>
  <si>
    <t>Singapore Civil Defence Force (SCDF) is proposing to regulate 12 new chemicals and chemical groups (see Section 4 above) as Flammable Materials (FMs) under the Fire Safety (Petroleum &amp; Flammable Materials) Regulations (FS (P&amp;FM) Regs).These 12 chemicals and chemical groups have been identified as chemicals and precursors under the Chemical Weapons Convention (CWC), and are currently regulated by Singapore Customs, as the National Authority for the CWC (NA(CWC)), through the Chemical Weapons (Prohibition) Act (CWPA) and the Chemical Weapons (Prohibition) Regulations. Under the CWPA, depending on the CWC Schedule that the chemicals belong to, companies are required to apply for a NA(CWC) licence from Singapore Customs if they are engaged in activities including the import, export, production, processing, consumption and local sale and distribution of these chemicals.From July 2023, SCDF will also be regulating these 12 chemicals and chemical groups under the FS (P&amp;FM) Regs. Once the regulation takes effect, companies will be required to apply for a P&amp;FM licence from SCDF for the import, storage, transport or conveyance by pipeline of these chemicals. Accordingly, companies engaged in activities involving any of these chemicals would have to comply with the requirements on the import, storage, transport or conveyance by pipeline of these chemicals, that are stipulated in the FS (P&amp;FM) Regs. These include, inter alia, labelling and other requirements for the containers and vehicles that are used to store or transport the chemicals, as well as other specific safety and documentational requirements.</t>
  </si>
  <si>
    <t>    S/N   HS Code       Products 29314990     O-Alkyl ( 29309090    (a)   2-Chloroethylchloromethylsulfide;  (b) Mustard gas: Bis(2-chloroethyl)sulfide  (c) Bis(2-chloroethylthio)methane (d) Sesquimustard: 1,2-Bis(2-chloroethylthio)ethane (e) 1,3-Bis(2-chloroethylthio)-n-propane    (f) 1,4-Bis(2-chloroethylthio)-n-butane  (g) 1,5-Bis(2-chloroethylthio)-n-pentane (h) Bis(2-chloroethylthiomethyl)ether (i) O-Mustard: Bis(2-chloroethylthioethyl)ether29299090   N, N-Dialkyl (Me, Et, n-Pr or i-Pr)  phosphoramidic dihalides29221990      N,N-Dialkyl (Me, Et, n-Pr or i-Pr) aminoethane-2-ols and corresponding protonated salts4(a):    29221800      (a)   2-(N,N-Diisopropylamino)ethanol,  Exemptions:  N,N-Dimethylaminoethanol and corresponding protonated salts, N,N-Diethylaminoethanol and corresponding  protonated salts   29051900    Pinacolyl alcohol : 3,3-Dimethylbutan-2-ol 29202300   Trimethyl phosphite 29202400  Triethyl phosphite 29202100  Dimethyl phosphite28121500   Sulfur monochloride28121600  Sulfur dichloride               29221700  Ethyldiethanolamine29221700 Methyldiethanolamine</t>
  </si>
  <si>
    <t>281215 - Sulphur monochloride; 281216 - Sulphur dichloride; 290519 - Saturated monohydric acyclic alcohols (excl. methanol "methyl alcohol", propan-1-ol "propyl alcohol", propan-2-ol "isopropyl alcohol", butanols, octanol "octyl alcohol" and isomers thereof, dodecan-1-ol "lauryl alcohol", hexadecan-1-ol "cetyl alcohol" and octadecan-1-ol "stearyl alcohol"); 292021 - Dimethyl phosphite; 292023 - Trimethyl phosphite; 292024 - Triethyl phosphite; 292217 - Methyldiethanolamine and ethyldiethanolamine; 292218 - 2-"N,N-Diisopropylamino"ethanol; 292219 - Amino-alcohols, their ethers and esters; salts thereof (other than those containing &gt; one kind of oxygen function and excl. monoethanolamine, diethanolamine, dextropropoxyphene "INN", their salts, triethanolamine, diethanolammonium perfluorooctane sulphonate, methyldiethanolamine, ethyldiethanolamine and 2-(N,N-Diisopropylamino)ethanol); 293090 - Organo-sulphur compounds (excl. thiocarbamates and dithiocarbamates, thiuram mono-, di- or tetrasulphides, methionine, 2-(N,N-Diethylamino)ethanethiol, Bis(2-hydroxyethyl)sulfide (thiodiglycol (INN)), aldicarb [ISO], captafol [ISO] and methamidophos [ISO]); 2931 - Separate chemically defined organo-inorganic compounds (excl. organo-sulphur compounds and those of mercury); 292990 - 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and isocyanates)</t>
  </si>
  <si>
    <t>D06. Treaties</t>
  </si>
  <si>
    <t>Draft resolution number 1130, 24 November 2022;</t>
  </si>
  <si>
    <t>This Draft Resolution contains provisions on a proposal for Revision of the Classification of Personal Hygiene, Cosmetics and Perfumes for updating.</t>
  </si>
  <si>
    <t>HEALTH CARE TECHNOLOGY (ICS code(s): 11)</t>
  </si>
  <si>
    <t>11 - HEALTH CARE TECHNOLOGY</t>
  </si>
  <si>
    <r>
      <rPr>
        <sz val="11"/>
        <rFont val="Calibri"/>
      </rPr>
      <t>Draft: http://antigo.anvisa.gov.br/documents/10181/6520575/consulta_publica_1130_2022_CCOSM.rtf/f8721db9-8d11-4b4b-aaf1-eb3384bbb60b
Comment form: https://pesquisa.anvisa.gov.br/index.php/184948?lang=pt-BR</t>
    </r>
  </si>
  <si>
    <t>"Technical Requirements for Electric Vehicles" </t>
  </si>
  <si>
    <t>This Kuwait Technical Regulation is concerned with all electric vehicles with a weight not exceeding 3500 kg and speed exceeding 25 km/h.</t>
  </si>
  <si>
    <t> All products fall under scope of "Technical Requirements for Electric Vehicles" (ICS 29.280) Electric Road Vehicles </t>
  </si>
  <si>
    <t>29.280 - Electric traction equipment</t>
  </si>
  <si>
    <t>Protection of the environment (TBT); Other (TBT)</t>
  </si>
  <si>
    <r>
      <rPr>
        <sz val="11"/>
        <rFont val="Calibri"/>
      </rPr>
      <t>https://members.wto.org/crnattachments/2022/TBT/KWT/22_8339_00_x.pdf</t>
    </r>
  </si>
  <si>
    <t>Energy Conservation Program: Energy Conservation Standards for 
Circulator Pumps</t>
  </si>
  <si>
    <t xml:space="preserve">Notice of proposed rulemaking and announcement of public meeting - The Energy Policy and Conservation Actas amended ("EPCA"), prescribes energy conservation standards for various consumer products and certain commercial and industrial equipment, including circulator pumps. In this notice of proposed rulemaking ("NOPR"), DOE proposes energy conservation standards for circulator pumps, and also announces a public meeting to receive comment on these proposed standards and associated analyses and results. The public meeting will be held via webinar on Thursday, 19 January 2023.  _x000D_
</t>
  </si>
  <si>
    <t>Circulator pumps; Environmental protection (ICS code(s): 13.020); Pumps (ICS code(s): 23.080)</t>
  </si>
  <si>
    <t>13.020 - Environmental protection; 23.080 - Pumps</t>
  </si>
  <si>
    <r>
      <rPr>
        <sz val="11"/>
        <rFont val="Calibri"/>
      </rPr>
      <t>https://members.wto.org/crnattachments/2022/TBT/USA/22_8359_00_e.pdf</t>
    </r>
  </si>
  <si>
    <t>AFDC 23 (1520), Frozen cuttlefish and squid — Specification</t>
  </si>
  <si>
    <t>This Tanzania Standard specifies requirements, methods of sampling and test for frozen cuttlefish and squid.</t>
  </si>
  <si>
    <t>Cuttle fish and squid, frozen, with or without shell (HS code(s): 030743); Fish and fishery products (ICS code(s): 67.120.30)</t>
  </si>
  <si>
    <t>030743 - Cuttle fish and squid, frozen, with or without shell</t>
  </si>
  <si>
    <t>67.120.30 - Fish and fishery products</t>
  </si>
  <si>
    <t>Consumer information, labelling (TBT); Protection of human health or safety (TBT); Quality requirements (TBT); Reducing trade barriers and facilitating trade (TBT)</t>
  </si>
  <si>
    <r>
      <rPr>
        <sz val="11"/>
        <rFont val="Calibri"/>
      </rPr>
      <t>https://members.wto.org/crnattachments/2022/TBT/TZA/22_8299_00_e.pdf</t>
    </r>
  </si>
  <si>
    <t>Nicaragua</t>
  </si>
  <si>
    <t>NTON 09001:2022 Agua para consumos humano. Vehículo cisterna. Requisitos sanitarios y técnicos (Nicaraguan Mandatory Technical Standard (NTON) No. 09001:2022: "Water for human consumption. Tank vehicle. Sanitary and technical requirements") (20 pages, in Spanish) 6. | Description of content: The notified regulation establishes the sanitary and technical requirements to be met by tank vehicles that are used for transporting and distributing water for human consumption, and the technical, administrative and legal provisions to be met by natural or legal persons engaged in this activity. This standard is mandatory for natural or legal persons, whether public or private, that transport and distribute water for human consumption using tank vehicles, in situations of regular and irregular supply, supply cuts, in programmed cases and in emergency cases due to natural or anthropogenic phenomena. This standard does not apply to tanks for transporting and distributing water for human consumption with a capacity of less than 3m3. 7. | Objective and rationale, including the nature of urgent problems where applicable: Protection of human health or safety 8. | Relevant documents: Normas Regionales CAPRE, Normas de Calidad del Agua para el consumo, aprobada por el Acuerdo Ministerial N° 65-94, del Ministerio de Salud. Normativa - 066: Manual de procedimientos para la vigilancia sanitaria del agua para consumo humano. Acuerdo Ministerial 575-2021, del Ministerio de Salud. 9. | Proposed date of adoption: To be determined Proposed date of entry into force: To be determined 10. | Final date for comments: 7 January 2023 11. | Texts available from: National enquiry point</t>
  </si>
  <si>
    <t>Este reglamento establece los requisitos sanitarios y requerimientos técnicos que deben cumplir los vehículos cisterna que son utilizados para el transporte y distribución de agua para consumo humano, y las disposiciones técnicas, administrativas y legales que deben cumplir las personas naturales o jurídicas que se dedican a esta actividad.La presente norma es de cumplimiento obligatorio para las personas naturales o jurídicas, públicas o privadas que transportan y distribuyen agua para consumo humano a través de vehículos cisterna, en situaciones de abastecimiento regular e irregular, cortes de abastecimiento, en los siguientes casos: programados, casos de emergencias por fenómenos naturales o antropogénicos._x000D_
Se excluyen de esta norma, las cisternas para transporte y distribución de agua para consumo humano, con capacidad menor a 3 m3.</t>
  </si>
  <si>
    <t>Drinking water (ICS 13.060.20); Water supply systems (ICS 91.140.60) Tank vehicle. Water for human consumption.</t>
  </si>
  <si>
    <t>13.060.20 - Drinking water; 91.140.60 - Water supply systems</t>
  </si>
  <si>
    <r>
      <rPr>
        <sz val="11"/>
        <rFont val="Calibri"/>
      </rPr>
      <t>https://members.wto.org/crnattachments/2022/TBT/NIC/22_8356_00_s.pdf
www.mific.gob.ni/Inicio/Comercio/Comercio-Interior/SNC/snn/enn/ncp</t>
    </r>
  </si>
  <si>
    <t>NTON 05002:2022 Gestión ambiental. Residuos de aparatos eléctricos y electrónicos. Generadores y gestores de residuos (Nicaraguan Mandatory Technical Standard (NTON) No. 05002:2022: "Environmental management. Waste electrical and electronic equipment. Generators and managers of waste") (21 pages, in Spanish) 6. | Description of content: The notified regulation lays down provisions and technical specifications aimed at protecting the environment through the prevention and reduction of environmental impacts in the generation and management of waste electrical and electronic equipment (WEEE). It applies to generators and managers of WEEE. Note: This standard does not apply to WEEE from photovoltaic solar panels or to domestic generators of WEEE. 7. | Objective and rationale, including the nature of urgent problems where applicable: Protection of human health or safety; Protection of the environment 8. | Relevant documents: NTON 05 015 - 02 Norma Técnica para el Manejo y Eliminación de Residuos Sólidos Peligrosos. NTON 05 014 - 02 Norma Técnica Ambiental para el Manejo, Tratamiento y Disposición Final de los Desechos Sólidos No-Peligrosos. 9. | Proposed date of adoption: To be determined Proposed date of entry into force: To be determined 10. | Final date for comments: 5 February 2023 11. | Texts available from: National enquiry point</t>
  </si>
  <si>
    <t>Este reglamento establece las disposiciones y especificaciones técnicas destinadas a proteger el medio ambiente mediante la prevención y reducción de los impactos ambientales en la generación y gestión de los Residuos de Aparatos Eléctricos y Electrónicos (RAEE).Aplica a los generadores y gestores de Residuos de Aparatos Eléctricos y Electrónicos (RAEE)._x000D_
Nota: Se excluyen de la presente Norma los RAEE de Paneles solares fotovoltaicos y los generadores domiciliarios de RAEE.</t>
  </si>
  <si>
    <t>Special wastes (ICS 13.030.30)</t>
  </si>
  <si>
    <t>13.030.30 - Special wastes</t>
  </si>
  <si>
    <r>
      <rPr>
        <sz val="11"/>
        <rFont val="Calibri"/>
      </rPr>
      <t>https://members.wto.org/crnattachments/2022/TBT/NIC/22_8357_00_s.pdf
www.mific.gob.ni/Inicio/Comercio/Comercio-Interior/SNC/snn/enn/ncp</t>
    </r>
  </si>
  <si>
    <t>Draft Law of Ukraine "On Placing of Plant Protection Products and Agrochemicals on the Market"</t>
  </si>
  <si>
    <t>The draft Law aims to establish the procedures for placing of plant protection products and agrochemicals on the market in accordance with the EU regulations in force. Its purpose is to define the terminology and basic concepts on the approval of active substances, antidotes and synergists contained in the preparative forms of plant protection products, to define unacceptable coformulants that cannot be contained in plant protection products, to harmonize the procedures for placing on the market of agrochemicals and to determine the procedure for handling hazardous substances.The draft Order is developed to improve the state regulation in the sphere of pesticides and agrochemicals taking into account the Regulation (EC) No 1107/2009 of the European Parliament and of the Council of 21 October 2009 concerning the placing of plant protection products on the market and repealing Council Directives 79/117/EEC and 91/414/EEC, Regulation (EU) 2019/1009 of the European Parliament and of the Council of 5 June 2019 laying down rules on the making available on the market of EU fertilising products and amending Regulations (EC) No 1069/2009 and (EC) No 1107/2009 and repealing Regulation (EC) No 2003/2003.It is established that all existing registrations of pesticides and agrochemicals in accordance with the Law of Ukraine "On Pesticides and Agrochemicals", which will be valid as of the date of entry into force of this Law, shall remain valid until their completion without the need for approval of the active substance.The current Law of Ukraine "On Pesticides and Agrochemicals" will become invalid from the date of entry into force of this Law.The draft Law is also notified in accordance with the provisions of the Agreement on the Application of Sanitary and Phytosanitary Measures.</t>
  </si>
  <si>
    <t>Plant protection products and agrochemicals</t>
  </si>
  <si>
    <r>
      <rPr>
        <sz val="11"/>
        <rFont val="Calibri"/>
      </rPr>
      <t>https://members.wto.org/crnattachments/2022/TBT/UKR/22_8351_00_x.pdf
https://mepr.gov.ua/news/40385.html</t>
    </r>
  </si>
  <si>
    <t>Draft resolution number 1129, 23 November 2022;</t>
  </si>
  <si>
    <t>This Draft Resolution establishes the “List of permitted actives in cosmetic products for straightening or waving hair” with requirements for their use.</t>
  </si>
  <si>
    <r>
      <rPr>
        <sz val="11"/>
        <rFont val="Calibri"/>
      </rPr>
      <t>Draft: http://antigo.anvisa.gov.br/documents/10181/6520444/CONSULTA+P%C3%9ABLICA+N+1129+GHCOS.pdf/5a64155a-248d-4514-9d16-bee281dd307b
Comment form: https://pesquisa.anvisa.gov.br/index.php/391926?lang=pt-BR</t>
    </r>
  </si>
  <si>
    <t>DUS 2665: 2022, Standard Test Method for pH of Aqueous Solutions with the Glass Electrode, First Edition</t>
  </si>
  <si>
    <t>This Draft Uganda Standard specifies the apparatus and procedures for the electrometric measurement of pH values of aqueous solutions with the glass electrode. It does not deal with the manner in which the solutions are prepared. pH measurements of good precision can be made in aqueous solutions containing high concentrations of electrolytes or water-soluble organic compounds, or both. It should be understood, however, that pH measurements in such solutions are only a semiquantitative indication of hydrogen ion concentration or activity. The measured pH will yield an accurate result for these quantities only when the composition of the medium matches approximately that of the standard reference solutions. In general, this test method will not give an accurate measure of hydrogen ion activity unless the pH lies between 2 and 12 and the concentration of neither electrolytes nor nonelectrolytes exceeds 0.1 mol/L (M).</t>
  </si>
  <si>
    <t>Physicochemical methods of analysis (ICS code(s): 71.040.50)</t>
  </si>
  <si>
    <t>71.040.50 - Physicochemical methods of analysis</t>
  </si>
  <si>
    <t>Draft Amendment of "Standard and Specification of Wood Products"</t>
  </si>
  <si>
    <t>1. Reducing number of grading inspection for general use lumber from every lumber to sampled lumber in a lot_x000D_
2. Clarifying a certification organization for moisture content measurement method except oven-drying method_x000D_
3. Adding Korean industrial Standards related to sawn lumber as references</t>
  </si>
  <si>
    <t>Sawn Timber</t>
  </si>
  <si>
    <r>
      <rPr>
        <sz val="11"/>
        <rFont val="Calibri"/>
      </rPr>
      <t>https://members.wto.org/crnattachments/2022/TBT/KOR/22_8300_00_x.pdf
https://members.wto.org/crnattachments/2022/TBT/KOR/22_8300_01_x.pdf</t>
    </r>
  </si>
  <si>
    <t>DEAS 1116: 2022, Tourism and related services ― Sites and attractions ―General requirements, First Edition</t>
  </si>
  <si>
    <t>1.1 This draft East African standard specifies minimum requirements for the operations of tourist site and attractions that are_x000D_
a) Manned and managed: and_x000D_
b) Promoted by the operator for leisure, adventure, recreational, amusement, therapeutic or business purposes_x000D_
1. 2 It addresses both the facilities and the services provided. Included are requirements for:_x000D_
a) booking and registration:_x000D_
b) reception area and restrooms:_x000D_
c) signage_x000D_
d) staff requirements and_x000D_
e) safety and security_x000D_
1.3 This draft East African standard applies to tourist site and attractions of any size and types whether public or privately operated._x000D_
1.4 This draft East African standard does not apply to:_x000D_
a) tourist site and attractions which are not manned or managed:_x000D_
b) Tourist site and attractions which are not promoted by the operator for leisure, adventure, recreational, amusement or therapeutic purposes: and_x000D_
c) Sites which are used only for hosting temporary events_x000D_
NOTE: The term "tourist” applies to local and foreign visitors</t>
  </si>
  <si>
    <t>Leisure. Tourism (ICS code(s): 03.200)</t>
  </si>
  <si>
    <t>03.200 - Leisure. Tourism</t>
  </si>
  <si>
    <t>Quality requirements (TBT); Harmonization (TBT)</t>
  </si>
  <si>
    <r>
      <rPr>
        <sz val="11"/>
        <rFont val="Calibri"/>
      </rPr>
      <t>https://members.wto.org/crnattachments/2022/TBT/TZA/22_8324_00_e.pdf</t>
    </r>
  </si>
  <si>
    <t>Fermented Soybean Paste</t>
  </si>
  <si>
    <t>This technical regulation applies to the product defined in Clause 3 of the document, offered for direct consumption including for catering purposes or for repacking if required. It does not apply to the product when indicated as being intended for further processing.</t>
  </si>
  <si>
    <t>67.060</t>
  </si>
  <si>
    <t>67 - FOOD TECHNOLOGY; 67.060 - Cereals, pulses and derived products</t>
  </si>
  <si>
    <r>
      <rPr>
        <sz val="11"/>
        <rFont val="Calibri"/>
      </rPr>
      <t>https://members.wto.org/crnattachments/2022/TBT/QAT/22_8303_00_e.pdf</t>
    </r>
  </si>
  <si>
    <t>QUINOA</t>
  </si>
  <si>
    <t>This Technical Regulation applies to quinoa (Chenopodium quinoa Willd.) processed as defined in Section 2.2, suitable for human consumption, packaged or in bulk. It does not apply to quinoa used as seeds for propagation, products derived from quinoa (e.g., flour, flakes).</t>
  </si>
  <si>
    <t>67.040.00</t>
  </si>
  <si>
    <t>Harmonization (TBT); Quality requirements (TBT); Prevention of deceptive practices and consumer protection (TBT)</t>
  </si>
  <si>
    <r>
      <rPr>
        <sz val="11"/>
        <rFont val="Calibri"/>
      </rPr>
      <t>https://members.wto.org/crnattachments/2022/TBT/QAT/22_8317_00_e.pdf
https://members.wto.org/crnattachments/2022/TBT/QAT/22_8317_00_x.pdf</t>
    </r>
  </si>
  <si>
    <t>DEAS 1117: 2022, Tourism and related services ― Tourism service excellence ―General requirements, First Edition</t>
  </si>
  <si>
    <t>1.1. This draft East African standard establishes requirements and practices for planning, developing, implementing, maintaining, improving and recognizing service excellence in the sub-sectors and organizations that constitute the tourism value chain. 1.2 These requirements and practices are applicable to any tourism-related business and organizations participating in providing a meaningful and positive experience for all their guests regardless of the type and size of the product and service offered. 1.3 This draft East African standard is intended to guide organizations and to assist them to align their product offering to agreed-upon requirements and practices and to apply them in the tourism value chain</t>
  </si>
  <si>
    <r>
      <rPr>
        <sz val="11"/>
        <rFont val="Calibri"/>
      </rPr>
      <t>https://members.wto.org/crnattachments/2022/TBT/TZA/22_8329_00_e.pdf</t>
    </r>
  </si>
  <si>
    <t>Prevention of deceptive practices and consumer protection (TBT); Quality requirements (TBT); Harmonization (TBT)</t>
  </si>
  <si>
    <t>Harmonization (TBT); Quality requirements (TBT)</t>
  </si>
  <si>
    <t>DEAS 1118: 2022, Emergency management — Evacuation for healthcare facilities — Guidelines,First Edition</t>
  </si>
  <si>
    <t>This draft East African Standard provides guidelines to help healthcare facilities in the development/updating of a facility specific evacuation plan containing detailed information, instructions, and procedures that can be engaged in any emergency situation necessitating either full or partial hospital evacuation, as well as sheltering in place</t>
  </si>
  <si>
    <t>Accident and disaster control (ICS code(s): 13.200)</t>
  </si>
  <si>
    <t>13.200 - Accident and disaster control</t>
  </si>
  <si>
    <r>
      <rPr>
        <sz val="11"/>
        <rFont val="Calibri"/>
      </rPr>
      <t>https://members.wto.org/crnattachments/2022/TBT/TZA/22_8334_00_e.pdf</t>
    </r>
  </si>
  <si>
    <t>Significant New Use Rules on Certain Chemical Substances (22-
1.5e)</t>
  </si>
  <si>
    <t>Proposed rule - EPA is proposing significant new use rules (SNURs) under the Toxic Substances Control Act (TSCA) for chemical substances that were the subject of premanufacture notices (PMNs) and are also subject to Orders issued by EPA pursuant to TSCA. The SNURs would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use, under the conditions of use for that chemical substance, within the applicable review period. Persons may not commence manufacture or processing for the significant new use until EPA has conducted a review of the notice, made an appropriate determination on the notice, and has taken such actions as are required in association with that determination.</t>
  </si>
  <si>
    <t>Chemical substances; Environmental protection (ICS code(s): 13.020); Production in the chemical industry (ICS code(s): 71.020); Products of the chemical industry (ICS code(s): 71.100)</t>
  </si>
  <si>
    <t>Protection of human health or safety (TBT); Protection of animal or plant life or health (TBT); Protection of the environment (TBT)</t>
  </si>
  <si>
    <r>
      <rPr>
        <sz val="11"/>
        <rFont val="Calibri"/>
      </rPr>
      <t>https://members.wto.org/crnattachments/2022/TBT/USA/22_8289_00_e.pdf</t>
    </r>
  </si>
  <si>
    <t>Shea Butter</t>
  </si>
  <si>
    <t>This standard applies to unrefined shea butter intended for direct consumption, or as an ingredient in the manufacture of food products.</t>
  </si>
  <si>
    <t>67 - FOOD TECHNOLOGY; 67.100.20 - Butter</t>
  </si>
  <si>
    <r>
      <rPr>
        <sz val="11"/>
        <rFont val="Calibri"/>
      </rPr>
      <t>https://members.wto.org/crnattachments/2022/TBT/QAT/22_8310_00_e.pdf
https://members.wto.org/crnattachments/2022/TBT/QAT/22_8310_00_x.pdf</t>
    </r>
  </si>
  <si>
    <t>Proposed amendments to the Regulation on Safety of Pharmaceuticals, etc.</t>
  </si>
  <si>
    <t>This amendment clarifies specific dispositions criteria - such as the cancellation of GMP compliance determination in case of violation by medicinal product manufacturers - which is in relation to the amendments of the "Regulations on Drug Safety Notice No. 2022-436"(notified on September 30, 2022), of which the amendment was made to define the dispositions criteria for GMP compliance determination cancellation in accordance with Article 41 of the Administrative Procedures Act.</t>
  </si>
  <si>
    <t>Pharmaceuticals</t>
  </si>
  <si>
    <t>30 - PHARMACEUTICAL PRODUCTS</t>
  </si>
  <si>
    <r>
      <rPr>
        <sz val="11"/>
        <rFont val="Calibri"/>
      </rPr>
      <t>https://members.wto.org/crnattachments/2022/TBT/KOR/22_8340_00_x.pdf</t>
    </r>
  </si>
  <si>
    <t>Changes to Reporting Requirements for Per- and Polyfluoroalkyl 
Substances and to Supplier Notifications for Chemicals of Special 
Concern; Community Right-to-Know Toxic Chemical Release Reporting&gt;</t>
  </si>
  <si>
    <t>Proposed rule - The Environmental Protection Agency (EPA) is proposing to add per- and polyfluoroalkyl substances (PFAS) subject to reporting under the Emergency Planning and Community Right-to-Know Act (EPCRA) and the Pollution Prevention Act (PPA) pursuant to the National Defense Authorization Act for Fiscal Year 2020 (NDAA) to the list of Lower Thresholds for Chemicals of Special Concern (chemicals of special concern). These PFAS already have a lower reporting threshold of 100 pounds. The addition of these PFAS to the list of chemicals of special concern will cause such PFAS to be subject to the same reporting requirements as other chemicals of special concern (i.e., it would eliminate the use of the de minimis exemption and the option to use Form A and would limit the use of range reporting for PFAS). Removing the availability of these burden-reduction reporting options will result in a more complete picture of the releases and waste management quantities for these PFAS. In addition, EPA is proposing to remove the availability of the de minimis exemption for purposes of the Supplier Notification Requirements for all chemicals on the list of chemicals of special concern. This change will help ensure that purchasers of mixtures and trade name products containing such chemicals are informed of their presence in mixtures and products they purchase.</t>
  </si>
  <si>
    <t>Per- and polyfluoroalkyl substances (PFAS); Environmental protection (ICS code(s): 13.020); Production in the chemical industry (ICS code(s): 71.020); Products of the chemical industry (ICS code(s): 71.100)</t>
  </si>
  <si>
    <t>Protection of the environment (TBT); Protection of animal or plant life or health (TBT); Protection of human health or safety (TBT)</t>
  </si>
  <si>
    <r>
      <rPr>
        <sz val="11"/>
        <rFont val="Calibri"/>
      </rPr>
      <t>https://members.wto.org/crnattachments/2022/TBT/USA/22_8290_00_e.pdf</t>
    </r>
  </si>
  <si>
    <t>Diesel Vehicle Inspection Tests and Procedures</t>
  </si>
  <si>
    <t>Proposed rule - Amends rules to incorporate by reference California's emission standards and supporting requirements for new model year (MY) 2027 and later gasoline and diesel engines and vehicles with a GVWR greater than 8,500 pounds.</t>
  </si>
  <si>
    <t>Diesel vehicle inspection tests and procedures; Environmental protection (ICS code(s): 13.020); Test conditions and procedures in general (ICS code(s): 19.020); Commercial vehicles (ICS code(s): 43.080)</t>
  </si>
  <si>
    <t>13.020 - Environmental protection; 19.020 - Test conditions and procedures in general; 43.080 - Commercial vehicles</t>
  </si>
  <si>
    <r>
      <rPr>
        <sz val="11"/>
        <rFont val="Calibri"/>
      </rPr>
      <t>https://members.wto.org/crnattachments/2022/TBT/USA/22_8252_00_e.pdf</t>
    </r>
  </si>
  <si>
    <t>Proposed amendments to the “Designation of Self-quality inspection Checklist and Details of Hygiene Products”</t>
  </si>
  <si>
    <t>MFDS is proposing to amend the Designation of Self-quality Inspection Checklist and Details of Hygiene Products as follows: _x000D_
A. Modification of terms in the standards and specifications for wet-wipes used in restaurants, disposable cotton swab and diapers for children_x000D_
B. Add inspection item for fluorescent whitening agents of sanitary wet towels</t>
  </si>
  <si>
    <t>Hygiene products</t>
  </si>
  <si>
    <r>
      <rPr>
        <sz val="11"/>
        <rFont val="Calibri"/>
      </rPr>
      <t>https://members.wto.org/crnattachments/2022/TBT/KOR/22_8256_00_x.pdf</t>
    </r>
  </si>
  <si>
    <t>Proposed Revision of the “Labelling Standards for Health Functional Foods” </t>
  </si>
  <si>
    <t>The proposed amendment is to:_x000D_
- Expand the scope of minor matters that can be handled by sticker changes and improve the ability to selectively display health functional food designs of phrases, etc.</t>
  </si>
  <si>
    <r>
      <rPr>
        <sz val="11"/>
        <rFont val="Calibri"/>
      </rPr>
      <t>https://members.wto.org/crnattachments/2022/TBT/KOR/22_8257_00_x.pdf</t>
    </r>
  </si>
  <si>
    <t>KS 2977-1:2022SugarIndustry – Code of practice.  Part 1. Primary Production</t>
  </si>
  <si>
    <t>This Kenya Standard provides guidelines for achieving requirements for food safety and quality; worker health, safety and welfare; environmental protection and sustainability by value chain actors during primary production for sugar in Kenya.  It applies to all players in the primary production including but not limited to growers, harvesters, transporters, county governments and relevant government agencies.</t>
  </si>
  <si>
    <t>17 - SUGARS AND SUGAR CONFECTIONERY</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</si>
  <si>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</si>
  <si>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https://members.wto.org/crnattachments/2022/TBT/KEN/22_8223_00_e.pdf</t>
    </r>
  </si>
  <si>
    <t>New Source Performance Standards Review for Secondary Lead Smelters</t>
  </si>
  <si>
    <t>Proposed rule - The Environmental Protection Agency (EPA) is proposing amendments to the Standards of Performance for secondary lead smelters per the Agency's periodic review of the new source performance standards required by the Clean Air Act (CAA). In this action, we are proposing updates to the current New Source Performance Standards (NSPS) for secondary lead smelters and proposing a new NSPS subpart that applies to affected sources constructed, reconstructed, or modified after the date of this proposed rule. For the current NSPS subpart, we are proposing to revise the definitions of blast furnace, reverberatory furnace, and pot furnace to more closely align with the equipment definitions used in the National Emissions Standards for Hazardous Air Pollutants (NESHAP) for secondary lead smelting. We are also proposing requirements for periodic performance tests for particulate matter (PM) and incorporating revised monitoring, recordkeeping, and reporting requirements, including electronic reporting of performance tests, to be more consistent with the NESHAP. For the new subpart, we are proposing updated PM and opacity emissions limits for blast, reverberatory, and pot furnaces that reflect the performance achieved by the best system for emissions reductions (BSER). In the new subpart, we are proposing PM and opacity emissions limits that apply at all times, including during periods of startup, shutdown, and malfunction (SSM), and proposing initial and periodic PM and opacity performance testing and the same equipment definitions, recordkeeping, and reporting requirements proposed for current NSPS subpart.</t>
  </si>
  <si>
    <t>Secondary lead smelters; Quality (ICS code(s): 03.120); Environmental protection (ICS code(s): 13.020); Air quality (ICS code(s): 13.040); Lead, zinc, tin and their alloys (ICS code(s): 77.120.60); Equipment for the metallurgical industry (ICS code(s): 77.180)</t>
  </si>
  <si>
    <t>03.120 - Quality; 13.020 - Environmental protection; 13.040 - Air quality; 77.120.60 - Lead, zinc, tin and their alloys; 77.180 - Equipment for the metallurgical industry</t>
  </si>
  <si>
    <t>Protection of the environment (TBT); Quality requirements (TBT)</t>
  </si>
  <si>
    <r>
      <rPr>
        <sz val="11"/>
        <rFont val="Calibri"/>
      </rPr>
      <t>https://members.wto.org/crnattachments/2022/TBT/USA/22_8250_00_e.pdf</t>
    </r>
  </si>
  <si>
    <t>Revision to the Order for Enforcement of the Consumer Product Safety Act and the Ministerial Order on Technical Requirements for Specified Products Concerning the Ministry of Economy, Trade and Industry </t>
  </si>
  <si>
    <t>“Recreational goods made of magnets (which are generally called magnetic toys)” and “Toys made of water-absorbing synthetic resin” will be specified by revising the Order for Enforcement of the Consumer Product Safety Act. To specify the technical requirements for those products, the Ministerial Order on Technical Requirements for Specified Products Concerning the Ministry of Economy, Trade and Industry will be revised.</t>
  </si>
  <si>
    <t>Consumer products(HS: 8419.11, 8422.11,8516.10 , 8516.29)</t>
  </si>
  <si>
    <t>841911 - Instantaneous gas water heaters (excl. boilers or water heaters for central heating); 842211 - Dishwashing machines of the household type; 851610 - Electric instantaneous or storage water heaters and immersion heaters; 851629 - Electric space-heating and soil-heating apparatus (excl. storage heating radiators)</t>
  </si>
  <si>
    <r>
      <rPr>
        <sz val="11"/>
        <rFont val="Calibri"/>
      </rPr>
      <t>https://members.wto.org/crnattachments/2022/TBT/JPN/22_8240_00_e.pdf</t>
    </r>
  </si>
  <si>
    <t>KS 2977-2:2022SugarIndustry – Code of practice.  Part 2. Cane harvesting, processing and trade</t>
  </si>
  <si>
    <t>Kenya Standard provides guidelines for achieving requirements for food safety and quality; worker health and safety; by value chain actors during cane harvesting, transportation, processing and trade of sugar in Kenya.  It applies to all players in the cane harvesting, transportation and processing including but not limited harvesters, transporters, millers, county governments and relevant government agencies.</t>
  </si>
  <si>
    <t>Prevention of deceptive practices and consumer protection (TBT); Consumer information, labelling (TBT); Protection of human health or safety (TBT); Quality requirements (TBT); Reducing trade barriers and facilitating trade (TBT); Cost saving and productivity enhancement (TBT)</t>
  </si>
  <si>
    <r>
      <rPr>
        <sz val="11"/>
        <rFont val="Calibri"/>
      </rPr>
      <t xml:space="preserve">https://members.wto.org/crnattachments/2022/TBT/KEN/22_8224_00_e.pdf
</t>
    </r>
  </si>
  <si>
    <t>Proposed partical amendments to the “Standard on Pharmaceutical Equivalence Test”</t>
  </si>
  <si>
    <t>The proposed amendment to the Standard on Pharmaceutical Equivalance Test is as follows:_x000D_
1) Add standards for designating Reference Listed Drugs in accordance with the expanded scope of drugs subject to pharmaceutical equivalence study; _x000D_
2) Harmonize bioequivalence criteria for narrow therapeutic index drugs with international standards;_x000D_
3) Strengthen management of excipient changes by taking into consideration the formulations of products; and_x000D_
4) Recalibrate pharmaceutical equivalence study document requirements for cases when manufacturing procedures and sites are changed  </t>
  </si>
  <si>
    <r>
      <rPr>
        <sz val="11"/>
        <rFont val="Calibri"/>
      </rPr>
      <t>https://members.wto.org/crnattachments/2022/TBT/KOR/22_8255_00_x.pdf</t>
    </r>
  </si>
  <si>
    <t>Electronic Indicators for the Mailing of Hazardous Materials</t>
  </si>
  <si>
    <t>Proposed rule for special standards; invitation to comment - The Postal Service proposes to provide unique electronic service codes and to standardize extra service options for shipments of hazardous materials (HAZMAT). If adopted, this proposal would amend Publication 52, Hazardous, Restricted, and Perishable Mail (Pub 52) by requiring the use of unique service type codes and extra service codes within the electronic data submission and tracking barcodes for shipments containing HAZMAT provided to the USPS by the mailers in their Shipping Services File (SSF). This proposal would standardize the acceptance and handling of shipments containing HAZMAT by collecting electronic data to create manifests for the Postal Service's air carrier suppliers and ensuring these items are handled appropriately with regards to the category of HAMZAT contained within the package. The Postal Service also proposes to amend the Mailing Standards of the United States Postal Service Domestic Mail Manual (DMM) that would alter the refund eligibility of Priority Mail Express containing hazardous materials.</t>
  </si>
  <si>
    <t>Electronic indicators; transport hazardous materials; Transport (ICS code(s): 03.220); Postal services (ICS code(s): 03.240); Domestic safety (ICS code(s): 13.120); Protection against dangerous goods (ICS code(s): 13.300); Electronic components in general (ICS code(s): 31.020)</t>
  </si>
  <si>
    <t>03.220 - Transport; 03.240 - Postal services; 13.120 - Domestic safety; 13.300 - Protection against dangerous goods; 31.020 - Electronic components in general</t>
  </si>
  <si>
    <r>
      <rPr>
        <sz val="11"/>
        <rFont val="Calibri"/>
      </rPr>
      <t>https://members.wto.org/crnattachments/2022/TBT/USA/22_8230_00_e.pdf</t>
    </r>
  </si>
  <si>
    <t>"Electrical Clothes Dryers - Energy performance requirements and labeling" </t>
  </si>
  <si>
    <t>This Kuwait Technical Regulation is concerned with performance and energy labeling requirements for clothes dryers with capacity up to 25 kg.</t>
  </si>
  <si>
    <t>All products fall under scope of "Electrical Clothes Dryers - Energy performance requirements and labeling" (ICS 97.060) Laundry Appliances.</t>
  </si>
  <si>
    <t>97.060 - Laundry appliances</t>
  </si>
  <si>
    <r>
      <rPr>
        <sz val="11"/>
        <rFont val="Calibri"/>
      </rPr>
      <t>https://members.wto.org/crnattachments/2022/TBT/KWT/22_8136_00_e.pdf</t>
    </r>
  </si>
  <si>
    <t>DKS 523-1:2022 Breakfast cereals — Specification Part 1: Rolled/flaked oats (quick-cooking type) </t>
  </si>
  <si>
    <t>This part of Draft Kenya Standard specifies the requirements and methods of test for rolled/flaked oats (quick-cooking type)</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</si>
  <si>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 (HS code(s): 1904); Cereals, pulses and derived products (ICS code(s): 67.060)</t>
  </si>
  <si>
    <t>1904 - Prepared foods obtained by the swelling or roasting of cereals or cereal products, e.g. corn flakes; cereals (other than maize "corn") in grain form or in the form of flakes or other worked grains (except flour, groats and meal), pre-cooked or otherwise prepared, n.e.s.</t>
  </si>
  <si>
    <t>Quality requirements (TBT); Protection of human health or safety (TBT); Consumer information, labelling (TBT); Reducing trade barriers and facilitating trade (TBT); Prevention of deceptive practices and consumer protection (TBT)</t>
  </si>
  <si>
    <r>
      <rPr>
        <sz val="11"/>
        <rFont val="Calibri"/>
      </rPr>
      <t>https://members.wto.org/crnattachments/2022/TBT/KEN/22_8225_00_e.pdf</t>
    </r>
  </si>
  <si>
    <t>“Rotating electrical machines - Efficiency classes of AC operated motors”</t>
  </si>
  <si>
    <t>This Kuwait Technical Regulation is concerned with efficiency classes for single-speed electric motors that are rated according to IEC 60034-1 and rated for operation on a sinusoidal voltage supply. </t>
  </si>
  <si>
    <t>All products fall under scope of "Rotating electrical machines - Efficiency classes of AC operated motors" (ICS 29.160) Rotating Machinery </t>
  </si>
  <si>
    <t>29.160 - Rotating machinery</t>
  </si>
  <si>
    <r>
      <rPr>
        <sz val="11"/>
        <rFont val="Calibri"/>
      </rPr>
      <t>https://members.wto.org/crnattachments/2022/TBT/KWT/22_8137_00_e.pdf</t>
    </r>
  </si>
  <si>
    <t>DKS 523-2:2022 Breakfast cereals — Specification Part 2: Flaked/puffed cereals (ready-to-eat)</t>
  </si>
  <si>
    <t>This Draft Kenya Standard prescribes the requirements for ready to eat flaked/puffed breakfast cereals including cereal bars and muesli</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</si>
  <si>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</si>
  <si>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https://members.wto.org/crnattachments/2022/TBT/KEN/22_8226_00_e.pdf</t>
    </r>
  </si>
  <si>
    <t>Emne</t>
  </si>
  <si>
    <t>Jernbaneprodukter</t>
  </si>
  <si>
    <t>Telekommunikation (ICS 33.170)</t>
  </si>
  <si>
    <t xml:space="preserve">Aluminiumsartikler, ikke andetsteds tariferet7326.90.30 - Andre varer af jern og stål, Andre varer samt stiger og trin
</t>
  </si>
  <si>
    <t xml:space="preserve">Direkte-til-Home (DTH) udsendelsesmodtager til Set Top Box (STB), der skal bruges til modtagelse af Ku Band-signaler. Tv- og radioudsendelser (ICS:33.170)
</t>
  </si>
  <si>
    <t>Jernbaneprodukter/jernbaneforsyningsprodukter</t>
  </si>
  <si>
    <t>Plantesundhed, dyresundhed og fødevaresikkerhed</t>
  </si>
  <si>
    <t>Aktive indendørs antenner (Digital Terrestrial Television Television and Radio Television) (ICS:33.170)</t>
  </si>
  <si>
    <t>Planteavl</t>
  </si>
  <si>
    <t>Medicinsk udstyr; 11.120 - Farmaceutik</t>
  </si>
  <si>
    <t>Tv- og radioudsendelse</t>
  </si>
  <si>
    <t>Telekommunikationssystemer</t>
  </si>
  <si>
    <t>Korn, bælgfrugter og afledte produkter</t>
  </si>
  <si>
    <t>Telekommunikation</t>
  </si>
  <si>
    <t>Fødevarer generelt</t>
  </si>
  <si>
    <t>Jern- og stålprodukter</t>
  </si>
  <si>
    <t>Termiske og lydisolerende materialer</t>
  </si>
  <si>
    <t>Emballering og distribution af varer generelt</t>
  </si>
  <si>
    <t>Miljøbeskyttelse; 71.020 - Produktion i den kemiske industri; 71.100 - Produkter fra den kemiske industri</t>
  </si>
  <si>
    <t>Legepladser</t>
  </si>
  <si>
    <t>Andre mejeriprodukter</t>
  </si>
  <si>
    <t>Farmaceutik</t>
  </si>
  <si>
    <t xml:space="preserve">Miljøbeskyttelse; 71.020 - Produktion i den kemiske industri; 71.080 - Organiske kemikalier; 71.100 - Produkter fra den kemiske industri
</t>
  </si>
  <si>
    <t>Elektroniske komponenter generelt</t>
  </si>
  <si>
    <t xml:space="preserve">Cykler og andre cykler, inkl. trehjulede leveringscykler, ikke motoriserede
</t>
  </si>
  <si>
    <t>Køle/fryseapparater til husholdningsbrug</t>
  </si>
  <si>
    <t>Emballage</t>
  </si>
  <si>
    <t>Fødevareteknologi</t>
  </si>
  <si>
    <t>Radiomodtagere</t>
  </si>
  <si>
    <t>Beskyttelse mod farligt gods</t>
  </si>
  <si>
    <t xml:space="preserve">Elektriske husholdningsapparater </t>
  </si>
  <si>
    <t>Måleinstrumenter</t>
  </si>
  <si>
    <t>Produktmængde i færdigpakkede pakninger</t>
  </si>
  <si>
    <t>Kød, kødprodukter og andre animalske produkter</t>
  </si>
  <si>
    <t>Insekticider</t>
  </si>
  <si>
    <t>Levnedsmidler</t>
  </si>
  <si>
    <t>Opvaskemaskiner til husholdningsbrug</t>
  </si>
  <si>
    <t>Spiselige olier og fedtstoffer. Oliefrø</t>
  </si>
  <si>
    <t>Opbevaring. Oplagring</t>
  </si>
  <si>
    <t>Kaffe- og kaffeerstatninger</t>
  </si>
  <si>
    <t xml:space="preserve">Farmaceutisk medicin; 13.120 - Indenlandsk sikkerhed; 67.040 - Fødevarer generelt; 71.100.70 - Kosmetik. Toiletartikler
</t>
  </si>
  <si>
    <t>Cement. Gips. Kalk. Mørtel</t>
  </si>
  <si>
    <t xml:space="preserve">Naturlige kemiske pesticider </t>
  </si>
  <si>
    <t>Ikke-alkoholholdige drikkevarer</t>
  </si>
  <si>
    <t>Informationsteknologi (IT) generelt</t>
  </si>
  <si>
    <t>Klimaanlæg</t>
  </si>
  <si>
    <t xml:space="preserve">Lovgivningsmæssige beslutninger fra Food and Drug Administration
</t>
  </si>
  <si>
    <t>Audio-, video- og audiovisuel teknik</t>
  </si>
  <si>
    <t>Fly og rumfartøjer generelt; 49.060 - Luftfarts elektrisk udstyr og systemer;</t>
  </si>
  <si>
    <t>Produkt- og virksomhedscertificering. Overensstemmelsesvurdering</t>
  </si>
  <si>
    <t>Fødevarer</t>
  </si>
  <si>
    <t>Foderstoffer</t>
  </si>
  <si>
    <t>Krydderier</t>
  </si>
  <si>
    <t>Brandsikkerhed</t>
  </si>
  <si>
    <t xml:space="preserve">Personlig hygiejne, kosmetik og parfume </t>
  </si>
  <si>
    <t>Tekniske krav til elektriske køretøjer</t>
  </si>
  <si>
    <t>Pumper</t>
  </si>
  <si>
    <t>Fisk og fiskevarer</t>
  </si>
  <si>
    <t>Drikkevand; 91.140.60 - Vandforsyningssystemer</t>
  </si>
  <si>
    <t>Plantebeskyttelsesmidler og agrokemikalier</t>
  </si>
  <si>
    <t>Kosmetiske produkter</t>
  </si>
  <si>
    <t>Fysisk-kemiske analysemetoder</t>
  </si>
  <si>
    <t>Savet træ</t>
  </si>
  <si>
    <t>Fritid. Turisme</t>
  </si>
  <si>
    <t>Ulykkes- og katastrofekontrol</t>
  </si>
  <si>
    <t>Smør</t>
  </si>
  <si>
    <t>Lægemidler</t>
  </si>
  <si>
    <t xml:space="preserve">Miljøbeskyttelse; 71.020 - Produktion i den kemiske industri; 71.100 - Produkter fra den kemiske industri
</t>
  </si>
  <si>
    <t>Miljøbeskyttelse; 19.020 - Testbetingelser og procedurer generelt; 43.080 - Erhvervskøretøjer</t>
  </si>
  <si>
    <t>Hygiejne produkter</t>
  </si>
  <si>
    <t>Sukker. Sukkerprodukter. Stivelse</t>
  </si>
  <si>
    <t xml:space="preserve">Miljøbeskyttelse; 13.040 - Luftkvalitet; </t>
  </si>
  <si>
    <t>Forbrugerprodukter</t>
  </si>
  <si>
    <t>Elektroniske indikatorer til forsendelse af farlige materialer</t>
  </si>
  <si>
    <t>Husholdningsmaskiner</t>
  </si>
  <si>
    <t>Roterende maskiner</t>
  </si>
  <si>
    <t>Affald</t>
  </si>
  <si>
    <t xml:space="preserve">Møbler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</si>
</sst>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6"/>
  <sheetViews>
    <sheetView tabSelected="1" workbookViewId="0">
      <pane ySplit="1" topLeftCell="A229" activePane="bottomLeft" state="frozen"/>
      <selection pane="bottomLeft" activeCell="A2" sqref="A2"/>
    </sheetView>
  </sheetViews>
  <sheetFormatPr defaultRowHeight="15"/>
  <cols>
    <col min="1" max="1" width="52" style="2" customWidth="1"/>
    <col min="2" max="2" width="100" hidden="1" customWidth="1"/>
    <col min="3" max="3" width="100" style="2" hidden="1" customWidth="1"/>
    <col min="4" max="4" width="50" customWidth="1"/>
    <col min="5" max="5" width="30" customWidth="1"/>
    <col min="6" max="7" width="100" style="2" customWidth="1"/>
    <col min="8" max="8" width="20" style="4" customWidth="1"/>
    <col min="9" max="9" width="40" customWidth="1"/>
    <col min="11" max="13" width="100" customWidth="1"/>
    <col min="14" max="14" width="30" style="4" customWidth="1"/>
    <col min="15" max="19" width="100" customWidth="1"/>
  </cols>
  <sheetData>
    <row r="1" spans="1:19" ht="30" customHeight="1">
      <c r="A1" s="1" t="s">
        <v>579</v>
      </c>
      <c r="B1" s="1" t="s">
        <v>7</v>
      </c>
      <c r="C1" s="3" t="s">
        <v>5</v>
      </c>
      <c r="D1" s="1" t="s">
        <v>2</v>
      </c>
      <c r="E1" s="1" t="s">
        <v>0</v>
      </c>
      <c r="F1" s="3" t="s">
        <v>3</v>
      </c>
      <c r="G1" s="3" t="s">
        <v>4</v>
      </c>
      <c r="H1" s="5" t="s">
        <v>1</v>
      </c>
      <c r="I1" s="1" t="s">
        <v>6</v>
      </c>
      <c r="K1" s="1" t="s">
        <v>8</v>
      </c>
      <c r="L1" s="1" t="s">
        <v>9</v>
      </c>
      <c r="M1" s="1" t="s">
        <v>10</v>
      </c>
      <c r="N1" s="5" t="s">
        <v>11</v>
      </c>
      <c r="O1" s="1" t="s">
        <v>12</v>
      </c>
      <c r="P1" s="1" t="s">
        <v>13</v>
      </c>
      <c r="Q1" s="1" t="s">
        <v>14</v>
      </c>
      <c r="R1" s="1" t="s">
        <v>15</v>
      </c>
      <c r="S1" s="1" t="s">
        <v>16</v>
      </c>
    </row>
    <row r="2" spans="1:19" ht="210">
      <c r="A2" s="2" t="s">
        <v>655</v>
      </c>
      <c r="B2" s="6" t="s">
        <v>457</v>
      </c>
      <c r="C2" s="8" t="s">
        <v>456</v>
      </c>
      <c r="D2" s="6" t="str">
        <f>HYPERLINK("https://epingalert.org/en/Search?viewData= G/TBT/N/NIC/175"," G/TBT/N/NIC/175")</f>
        <v xml:space="preserve"> G/TBT/N/NIC/175</v>
      </c>
      <c r="E2" s="6" t="s">
        <v>448</v>
      </c>
      <c r="F2" s="8" t="s">
        <v>454</v>
      </c>
      <c r="G2" s="8" t="s">
        <v>455</v>
      </c>
      <c r="H2" s="7">
        <v>44902</v>
      </c>
      <c r="I2" s="6" t="s">
        <v>21</v>
      </c>
      <c r="K2" s="6" t="s">
        <v>22</v>
      </c>
      <c r="L2" s="6" t="s">
        <v>21</v>
      </c>
      <c r="M2" s="6"/>
      <c r="N2" s="7">
        <v>44977</v>
      </c>
      <c r="O2" s="6" t="s">
        <v>23</v>
      </c>
      <c r="P2" s="8" t="s">
        <v>24</v>
      </c>
      <c r="Q2" s="6" t="str">
        <f>HYPERLINK("https://docs.wto.org/imrd/directdoc.asp?DDFDocuments/t/G/TBTN22/EU942.DOCX", "https://docs.wto.org/imrd/directdoc.asp?DDFDocuments/t/G/TBTN22/EU942.DOCX")</f>
        <v>https://docs.wto.org/imrd/directdoc.asp?DDFDocuments/t/G/TBTN22/EU942.DOCX</v>
      </c>
      <c r="R2" s="6"/>
      <c r="S2" s="6"/>
    </row>
    <row r="3" spans="1:19" ht="90">
      <c r="A3" s="2" t="s">
        <v>586</v>
      </c>
      <c r="B3" s="6" t="s">
        <v>29</v>
      </c>
      <c r="C3" s="8" t="s">
        <v>59</v>
      </c>
      <c r="D3" s="6" t="str">
        <f>HYPERLINK("https://epingalert.org/en/Search?viewData= G/TBT/N/MYS/117"," G/TBT/N/MYS/117")</f>
        <v xml:space="preserve"> G/TBT/N/MYS/117</v>
      </c>
      <c r="E3" s="6" t="s">
        <v>38</v>
      </c>
      <c r="F3" s="8" t="s">
        <v>57</v>
      </c>
      <c r="G3" s="8" t="s">
        <v>58</v>
      </c>
      <c r="H3" s="7">
        <v>44916</v>
      </c>
      <c r="I3" s="6" t="s">
        <v>21</v>
      </c>
      <c r="K3" s="6" t="s">
        <v>30</v>
      </c>
      <c r="L3" s="6" t="s">
        <v>21</v>
      </c>
      <c r="M3" s="6"/>
      <c r="N3" s="7">
        <v>44995</v>
      </c>
      <c r="O3" s="6" t="s">
        <v>23</v>
      </c>
      <c r="P3" s="8" t="s">
        <v>31</v>
      </c>
      <c r="Q3" s="6" t="str">
        <f>HYPERLINK("https://docs.wto.org/imrd/directdoc.asp?DDFDocuments/t/G/TBTN22/CAN686.DOCX", "https://docs.wto.org/imrd/directdoc.asp?DDFDocuments/t/G/TBTN22/CAN686.DOCX")</f>
        <v>https://docs.wto.org/imrd/directdoc.asp?DDFDocuments/t/G/TBTN22/CAN686.DOCX</v>
      </c>
      <c r="R3" s="6" t="str">
        <f>HYPERLINK("https://docs.wto.org/imrd/directdoc.asp?DDFDocuments/u/G/TBTN22/CAN686.DOCX", "https://docs.wto.org/imrd/directdoc.asp?DDFDocuments/u/G/TBTN22/CAN686.DOCX")</f>
        <v>https://docs.wto.org/imrd/directdoc.asp?DDFDocuments/u/G/TBTN22/CAN686.DOCX</v>
      </c>
      <c r="S3" s="6"/>
    </row>
    <row r="4" spans="1:19" ht="330">
      <c r="A4" s="2" t="s">
        <v>582</v>
      </c>
      <c r="B4" s="6" t="s">
        <v>21</v>
      </c>
      <c r="C4" s="8" t="s">
        <v>35</v>
      </c>
      <c r="D4" s="6" t="str">
        <f>HYPERLINK("https://epingalert.org/en/Search?viewData= G/TBT/N/NZL/117"," G/TBT/N/NZL/117")</f>
        <v xml:space="preserve"> G/TBT/N/NZL/117</v>
      </c>
      <c r="E4" s="6" t="s">
        <v>32</v>
      </c>
      <c r="F4" s="8" t="s">
        <v>33</v>
      </c>
      <c r="G4" s="8" t="s">
        <v>34</v>
      </c>
      <c r="H4" s="7">
        <v>44917</v>
      </c>
      <c r="I4" s="6" t="s">
        <v>36</v>
      </c>
      <c r="K4" s="6" t="s">
        <v>37</v>
      </c>
      <c r="L4" s="6" t="s">
        <v>21</v>
      </c>
      <c r="M4" s="6"/>
      <c r="N4" s="7">
        <v>44977</v>
      </c>
      <c r="O4" s="6" t="s">
        <v>23</v>
      </c>
      <c r="P4" s="6"/>
      <c r="Q4" s="6" t="str">
        <f>HYPERLINK("https://docs.wto.org/imrd/directdoc.asp?DDFDocuments/t/G/TBTN22/NZL117.DOCX", "https://docs.wto.org/imrd/directdoc.asp?DDFDocuments/t/G/TBTN22/NZL117.DOCX")</f>
        <v>https://docs.wto.org/imrd/directdoc.asp?DDFDocuments/t/G/TBTN22/NZL117.DOCX</v>
      </c>
      <c r="R4" s="6"/>
      <c r="S4" s="6"/>
    </row>
    <row r="5" spans="1:19" ht="45">
      <c r="A5" s="2" t="s">
        <v>599</v>
      </c>
      <c r="B5" s="6" t="s">
        <v>175</v>
      </c>
      <c r="C5" s="8" t="s">
        <v>173</v>
      </c>
      <c r="D5" s="6" t="str">
        <f>HYPERLINK("https://epingalert.org/en/Search?viewData= G/TBT/N/MOZ/22"," G/TBT/N/MOZ/22")</f>
        <v xml:space="preserve"> G/TBT/N/MOZ/22</v>
      </c>
      <c r="E5" s="6" t="s">
        <v>170</v>
      </c>
      <c r="F5" s="8" t="s">
        <v>171</v>
      </c>
      <c r="G5" s="8" t="s">
        <v>172</v>
      </c>
      <c r="H5" s="7">
        <v>44914</v>
      </c>
      <c r="I5" s="6" t="s">
        <v>174</v>
      </c>
      <c r="K5" s="6" t="s">
        <v>30</v>
      </c>
      <c r="L5" s="6" t="s">
        <v>21</v>
      </c>
      <c r="M5" s="6"/>
      <c r="N5" s="7">
        <v>44976</v>
      </c>
      <c r="O5" s="6" t="s">
        <v>23</v>
      </c>
      <c r="P5" s="8" t="s">
        <v>42</v>
      </c>
      <c r="Q5" s="6" t="str">
        <f>HYPERLINK("https://docs.wto.org/imrd/directdoc.asp?DDFDocuments/t/G/TBTN22/MYS116.DOCX", "https://docs.wto.org/imrd/directdoc.asp?DDFDocuments/t/G/TBTN22/MYS116.DOCX")</f>
        <v>https://docs.wto.org/imrd/directdoc.asp?DDFDocuments/t/G/TBTN22/MYS116.DOCX</v>
      </c>
      <c r="R5" s="6"/>
      <c r="S5" s="6"/>
    </row>
    <row r="6" spans="1:19" ht="45">
      <c r="A6" s="2" t="s">
        <v>626</v>
      </c>
      <c r="B6" s="6" t="s">
        <v>382</v>
      </c>
      <c r="C6" s="8" t="s">
        <v>381</v>
      </c>
      <c r="D6" s="6" t="str">
        <f>HYPERLINK("https://epingalert.org/en/Search?viewData= G/TBT/N/KEN/1342"," G/TBT/N/KEN/1342")</f>
        <v xml:space="preserve"> G/TBT/N/KEN/1342</v>
      </c>
      <c r="E6" s="6" t="s">
        <v>82</v>
      </c>
      <c r="F6" s="8" t="s">
        <v>379</v>
      </c>
      <c r="G6" s="8" t="s">
        <v>380</v>
      </c>
      <c r="H6" s="7">
        <v>44904</v>
      </c>
      <c r="I6" s="6" t="s">
        <v>21</v>
      </c>
      <c r="K6" s="6" t="s">
        <v>47</v>
      </c>
      <c r="L6" s="6" t="s">
        <v>21</v>
      </c>
      <c r="M6" s="6"/>
      <c r="N6" s="7">
        <v>44976</v>
      </c>
      <c r="O6" s="6" t="s">
        <v>23</v>
      </c>
      <c r="P6" s="8" t="s">
        <v>48</v>
      </c>
      <c r="Q6" s="6" t="str">
        <f>HYPERLINK("https://docs.wto.org/imrd/directdoc.asp?DDFDocuments/t/G/TBTN22/EU941.DOCX", "https://docs.wto.org/imrd/directdoc.asp?DDFDocuments/t/G/TBTN22/EU941.DOCX")</f>
        <v>https://docs.wto.org/imrd/directdoc.asp?DDFDocuments/t/G/TBTN22/EU941.DOCX</v>
      </c>
      <c r="R6" s="6"/>
      <c r="S6" s="6"/>
    </row>
    <row r="7" spans="1:19" ht="210">
      <c r="A7" s="2" t="s">
        <v>608</v>
      </c>
      <c r="B7" s="6" t="s">
        <v>253</v>
      </c>
      <c r="C7" s="8" t="s">
        <v>252</v>
      </c>
      <c r="D7" s="6" t="str">
        <f>HYPERLINK("https://epingalert.org/en/Search?viewData= G/TBT/N/CAN/684"," G/TBT/N/CAN/684")</f>
        <v xml:space="preserve"> G/TBT/N/CAN/684</v>
      </c>
      <c r="E7" s="6" t="s">
        <v>25</v>
      </c>
      <c r="F7" s="8" t="s">
        <v>250</v>
      </c>
      <c r="G7" s="8" t="s">
        <v>251</v>
      </c>
      <c r="H7" s="7">
        <v>44908</v>
      </c>
      <c r="I7" s="6" t="s">
        <v>21</v>
      </c>
      <c r="K7" s="6" t="s">
        <v>54</v>
      </c>
      <c r="L7" s="6" t="s">
        <v>55</v>
      </c>
      <c r="M7" s="6"/>
      <c r="N7" s="7">
        <v>44976</v>
      </c>
      <c r="O7" s="6" t="s">
        <v>23</v>
      </c>
      <c r="P7" s="8" t="s">
        <v>56</v>
      </c>
      <c r="Q7" s="6"/>
      <c r="R7" s="6"/>
      <c r="S7" s="6" t="str">
        <f>HYPERLINK("https://docs.wto.org/imrd/directdoc.asp?DDFDocuments/v/G/TBTN22/SLV225.DOCX", "https://docs.wto.org/imrd/directdoc.asp?DDFDocuments/v/G/TBTN22/SLV225.DOCX")</f>
        <v>https://docs.wto.org/imrd/directdoc.asp?DDFDocuments/v/G/TBTN22/SLV225.DOCX</v>
      </c>
    </row>
    <row r="8" spans="1:19" ht="240">
      <c r="A8" s="2" t="s">
        <v>632</v>
      </c>
      <c r="B8" s="6" t="s">
        <v>21</v>
      </c>
      <c r="C8" s="8" t="s">
        <v>422</v>
      </c>
      <c r="D8" s="6" t="str">
        <f>HYPERLINK("https://epingalert.org/en/Search?viewData= G/TBT/N/SGP/68"," G/TBT/N/SGP/68")</f>
        <v xml:space="preserve"> G/TBT/N/SGP/68</v>
      </c>
      <c r="E8" s="6" t="s">
        <v>419</v>
      </c>
      <c r="F8" s="8" t="s">
        <v>420</v>
      </c>
      <c r="G8" s="8" t="s">
        <v>421</v>
      </c>
      <c r="H8" s="7">
        <v>44903</v>
      </c>
      <c r="I8" s="6" t="s">
        <v>423</v>
      </c>
      <c r="K8" s="6" t="s">
        <v>30</v>
      </c>
      <c r="L8" s="6" t="s">
        <v>21</v>
      </c>
      <c r="M8" s="6"/>
      <c r="N8" s="7">
        <v>44976</v>
      </c>
      <c r="O8" s="6" t="s">
        <v>23</v>
      </c>
      <c r="P8" s="8" t="s">
        <v>60</v>
      </c>
      <c r="Q8" s="6" t="str">
        <f>HYPERLINK("https://docs.wto.org/imrd/directdoc.asp?DDFDocuments/t/G/TBTN22/MYS117.DOCX", "https://docs.wto.org/imrd/directdoc.asp?DDFDocuments/t/G/TBTN22/MYS117.DOCX")</f>
        <v>https://docs.wto.org/imrd/directdoc.asp?DDFDocuments/t/G/TBTN22/MYS117.DOCX</v>
      </c>
      <c r="R8" s="6"/>
      <c r="S8" s="6"/>
    </row>
    <row r="9" spans="1:19" ht="75">
      <c r="A9" s="2" t="s">
        <v>620</v>
      </c>
      <c r="B9" s="6" t="s">
        <v>344</v>
      </c>
      <c r="C9" s="8" t="s">
        <v>342</v>
      </c>
      <c r="D9" s="6" t="str">
        <f>HYPERLINK("https://epingalert.org/en/Search?viewData= G/TBT/N/UGA/1717"," G/TBT/N/UGA/1717")</f>
        <v xml:space="preserve"> G/TBT/N/UGA/1717</v>
      </c>
      <c r="E9" s="6" t="s">
        <v>128</v>
      </c>
      <c r="F9" s="8" t="s">
        <v>340</v>
      </c>
      <c r="G9" s="8" t="s">
        <v>341</v>
      </c>
      <c r="H9" s="7">
        <v>44907</v>
      </c>
      <c r="I9" s="6" t="s">
        <v>343</v>
      </c>
      <c r="K9" s="6" t="s">
        <v>65</v>
      </c>
      <c r="L9" s="6" t="s">
        <v>66</v>
      </c>
      <c r="M9" s="6"/>
      <c r="N9" s="7">
        <v>44976</v>
      </c>
      <c r="O9" s="6" t="s">
        <v>23</v>
      </c>
      <c r="P9" s="8" t="s">
        <v>67</v>
      </c>
      <c r="Q9" s="6"/>
      <c r="R9" s="6"/>
      <c r="S9" s="6" t="str">
        <f>HYPERLINK("https://docs.wto.org/imrd/directdoc.asp?DDFDocuments/v/G/TBTN22/SLV224.DOCX", "https://docs.wto.org/imrd/directdoc.asp?DDFDocuments/v/G/TBTN22/SLV224.DOCX")</f>
        <v>https://docs.wto.org/imrd/directdoc.asp?DDFDocuments/v/G/TBTN22/SLV224.DOCX</v>
      </c>
    </row>
    <row r="10" spans="1:19" ht="315">
      <c r="A10" s="2" t="s">
        <v>603</v>
      </c>
      <c r="B10" s="6" t="s">
        <v>21</v>
      </c>
      <c r="C10" s="8" t="s">
        <v>210</v>
      </c>
      <c r="D10" s="6" t="str">
        <f>HYPERLINK("https://epingalert.org/en/Search?viewData= G/TBT/N/AUS/149"," G/TBT/N/AUS/149")</f>
        <v xml:space="preserve"> G/TBT/N/AUS/149</v>
      </c>
      <c r="E10" s="6" t="s">
        <v>142</v>
      </c>
      <c r="F10" s="8" t="s">
        <v>208</v>
      </c>
      <c r="G10" s="8" t="s">
        <v>209</v>
      </c>
      <c r="H10" s="7">
        <v>44909</v>
      </c>
      <c r="I10" s="6" t="s">
        <v>211</v>
      </c>
      <c r="K10" s="6" t="s">
        <v>30</v>
      </c>
      <c r="L10" s="6" t="s">
        <v>72</v>
      </c>
      <c r="M10" s="6"/>
      <c r="N10" s="7">
        <v>45012</v>
      </c>
      <c r="O10" s="6" t="s">
        <v>23</v>
      </c>
      <c r="P10" s="6"/>
      <c r="Q10" s="6" t="str">
        <f>HYPERLINK("https://docs.wto.org/imrd/directdoc.asp?DDFDocuments/t/G/TBTN22/CAN685.DOCX", "https://docs.wto.org/imrd/directdoc.asp?DDFDocuments/t/G/TBTN22/CAN685.DOCX")</f>
        <v>https://docs.wto.org/imrd/directdoc.asp?DDFDocuments/t/G/TBTN22/CAN685.DOCX</v>
      </c>
      <c r="R10" s="6" t="str">
        <f>HYPERLINK("https://docs.wto.org/imrd/directdoc.asp?DDFDocuments/u/G/TBTN22/CAN685.DOCX", "https://docs.wto.org/imrd/directdoc.asp?DDFDocuments/u/G/TBTN22/CAN685.DOCX")</f>
        <v>https://docs.wto.org/imrd/directdoc.asp?DDFDocuments/u/G/TBTN22/CAN685.DOCX</v>
      </c>
      <c r="S10" s="6"/>
    </row>
    <row r="11" spans="1:19" ht="120">
      <c r="A11" s="2" t="s">
        <v>583</v>
      </c>
      <c r="B11" s="6" t="s">
        <v>29</v>
      </c>
      <c r="C11" s="8" t="s">
        <v>41</v>
      </c>
      <c r="D11" s="6" t="str">
        <f>HYPERLINK("https://epingalert.org/en/Search?viewData= G/TBT/N/MYS/116"," G/TBT/N/MYS/116")</f>
        <v xml:space="preserve"> G/TBT/N/MYS/116</v>
      </c>
      <c r="E11" s="6" t="s">
        <v>38</v>
      </c>
      <c r="F11" s="8" t="s">
        <v>39</v>
      </c>
      <c r="G11" s="8" t="s">
        <v>40</v>
      </c>
      <c r="H11" s="7">
        <v>44916</v>
      </c>
      <c r="I11" s="6" t="s">
        <v>21</v>
      </c>
      <c r="K11" s="6" t="s">
        <v>30</v>
      </c>
      <c r="L11" s="6" t="s">
        <v>21</v>
      </c>
      <c r="M11" s="6"/>
      <c r="N11" s="7">
        <v>44976</v>
      </c>
      <c r="O11" s="6" t="s">
        <v>23</v>
      </c>
      <c r="P11" s="8" t="s">
        <v>76</v>
      </c>
      <c r="Q11" s="6" t="str">
        <f>HYPERLINK("https://docs.wto.org/imrd/directdoc.asp?DDFDocuments/t/G/TBTN22/MYS115.DOCX", "https://docs.wto.org/imrd/directdoc.asp?DDFDocuments/t/G/TBTN22/MYS115.DOCX")</f>
        <v>https://docs.wto.org/imrd/directdoc.asp?DDFDocuments/t/G/TBTN22/MYS115.DOCX</v>
      </c>
      <c r="R11" s="6"/>
      <c r="S11" s="6"/>
    </row>
    <row r="12" spans="1:19" ht="255">
      <c r="A12" s="2" t="s">
        <v>637</v>
      </c>
      <c r="B12" s="6" t="s">
        <v>452</v>
      </c>
      <c r="C12" s="8" t="s">
        <v>451</v>
      </c>
      <c r="D12" s="6" t="str">
        <f>HYPERLINK("https://epingalert.org/en/Search?viewData= G/TBT/N/NIC/174"," G/TBT/N/NIC/174")</f>
        <v xml:space="preserve"> G/TBT/N/NIC/174</v>
      </c>
      <c r="E12" s="6" t="s">
        <v>448</v>
      </c>
      <c r="F12" s="8" t="s">
        <v>449</v>
      </c>
      <c r="G12" s="8" t="s">
        <v>450</v>
      </c>
      <c r="H12" s="7">
        <v>44902</v>
      </c>
      <c r="I12" s="6" t="s">
        <v>21</v>
      </c>
      <c r="K12" s="6" t="s">
        <v>30</v>
      </c>
      <c r="L12" s="6" t="s">
        <v>21</v>
      </c>
      <c r="M12" s="6"/>
      <c r="N12" s="7">
        <v>44976</v>
      </c>
      <c r="O12" s="6" t="s">
        <v>23</v>
      </c>
      <c r="P12" s="8" t="s">
        <v>81</v>
      </c>
      <c r="Q12" s="6" t="str">
        <f>HYPERLINK("https://docs.wto.org/imrd/directdoc.asp?DDFDocuments/t/G/TBTN22/MYS118.DOCX", "https://docs.wto.org/imrd/directdoc.asp?DDFDocuments/t/G/TBTN22/MYS118.DOCX")</f>
        <v>https://docs.wto.org/imrd/directdoc.asp?DDFDocuments/t/G/TBTN22/MYS118.DOCX</v>
      </c>
      <c r="R12" s="6"/>
      <c r="S12" s="6"/>
    </row>
    <row r="13" spans="1:19" ht="45">
      <c r="A13" s="2" t="s">
        <v>609</v>
      </c>
      <c r="B13" s="6" t="s">
        <v>257</v>
      </c>
      <c r="C13" s="8" t="s">
        <v>256</v>
      </c>
      <c r="D13" s="6" t="str">
        <f>HYPERLINK("https://epingalert.org/en/Search?viewData= G/TBT/N/KWT/626"," G/TBT/N/KWT/626")</f>
        <v xml:space="preserve"> G/TBT/N/KWT/626</v>
      </c>
      <c r="E13" s="6" t="s">
        <v>213</v>
      </c>
      <c r="F13" s="8" t="s">
        <v>254</v>
      </c>
      <c r="G13" s="8" t="s">
        <v>255</v>
      </c>
      <c r="H13" s="7">
        <v>44908</v>
      </c>
      <c r="I13" s="6" t="s">
        <v>21</v>
      </c>
      <c r="K13" s="6" t="s">
        <v>88</v>
      </c>
      <c r="L13" s="6" t="s">
        <v>55</v>
      </c>
      <c r="M13" s="6"/>
      <c r="N13" s="7">
        <v>44975</v>
      </c>
      <c r="O13" s="6" t="s">
        <v>23</v>
      </c>
      <c r="P13" s="8" t="s">
        <v>89</v>
      </c>
      <c r="Q13" s="6" t="str">
        <f>HYPERLINK("https://docs.wto.org/imrd/directdoc.asp?DDFDocuments/t/G/TBTN22/BDI310.DOCX", "https://docs.wto.org/imrd/directdoc.asp?DDFDocuments/t/G/TBTN22/BDI310.DOCX")</f>
        <v>https://docs.wto.org/imrd/directdoc.asp?DDFDocuments/t/G/TBTN22/BDI310.DOCX</v>
      </c>
      <c r="R13" s="6"/>
      <c r="S13" s="6"/>
    </row>
    <row r="14" spans="1:19" ht="165">
      <c r="A14" s="2" t="s">
        <v>652</v>
      </c>
      <c r="B14" s="6" t="s">
        <v>557</v>
      </c>
      <c r="C14" s="8" t="s">
        <v>556</v>
      </c>
      <c r="D14" s="6" t="str">
        <f>HYPERLINK("https://epingalert.org/en/Search?viewData= G/TBT/N/USA/1946"," G/TBT/N/USA/1946")</f>
        <v xml:space="preserve"> G/TBT/N/USA/1946</v>
      </c>
      <c r="E14" s="6" t="s">
        <v>156</v>
      </c>
      <c r="F14" s="8" t="s">
        <v>554</v>
      </c>
      <c r="G14" s="8" t="s">
        <v>555</v>
      </c>
      <c r="H14" s="7">
        <v>44896</v>
      </c>
      <c r="I14" s="6" t="s">
        <v>21</v>
      </c>
      <c r="K14" s="6" t="s">
        <v>88</v>
      </c>
      <c r="L14" s="6" t="s">
        <v>55</v>
      </c>
      <c r="M14" s="6"/>
      <c r="N14" s="7">
        <v>44975</v>
      </c>
      <c r="O14" s="6" t="s">
        <v>23</v>
      </c>
      <c r="P14" s="8" t="s">
        <v>94</v>
      </c>
      <c r="Q14" s="6" t="str">
        <f>HYPERLINK("https://docs.wto.org/imrd/directdoc.asp?DDFDocuments/t/G/TBTN22/BDI312.DOCX", "https://docs.wto.org/imrd/directdoc.asp?DDFDocuments/t/G/TBTN22/BDI312.DOCX")</f>
        <v>https://docs.wto.org/imrd/directdoc.asp?DDFDocuments/t/G/TBTN22/BDI312.DOCX</v>
      </c>
      <c r="R14" s="6"/>
      <c r="S14" s="6"/>
    </row>
    <row r="15" spans="1:19" ht="45">
      <c r="A15" s="2" t="s">
        <v>602</v>
      </c>
      <c r="B15" s="6" t="s">
        <v>200</v>
      </c>
      <c r="C15" s="8" t="s">
        <v>199</v>
      </c>
      <c r="D15" s="6" t="str">
        <f>HYPERLINK("https://epingalert.org/en/Search?viewData= G/TBT/N/EU/940"," G/TBT/N/EU/940")</f>
        <v xml:space="preserve"> G/TBT/N/EU/940</v>
      </c>
      <c r="E15" s="6" t="s">
        <v>17</v>
      </c>
      <c r="F15" s="8" t="s">
        <v>197</v>
      </c>
      <c r="G15" s="8" t="s">
        <v>198</v>
      </c>
      <c r="H15" s="7">
        <v>44910</v>
      </c>
      <c r="I15" s="6" t="s">
        <v>21</v>
      </c>
      <c r="K15" s="6" t="s">
        <v>101</v>
      </c>
      <c r="L15" s="6" t="s">
        <v>21</v>
      </c>
      <c r="M15" s="6"/>
      <c r="N15" s="7">
        <v>44608</v>
      </c>
      <c r="O15" s="6" t="s">
        <v>23</v>
      </c>
      <c r="P15" s="8" t="s">
        <v>102</v>
      </c>
      <c r="Q15" s="6" t="str">
        <f>HYPERLINK("https://docs.wto.org/imrd/directdoc.asp?DDFDocuments/t/G/TBTN22/BRA1461.DOCX", "https://docs.wto.org/imrd/directdoc.asp?DDFDocuments/t/G/TBTN22/BRA1461.DOCX")</f>
        <v>https://docs.wto.org/imrd/directdoc.asp?DDFDocuments/t/G/TBTN22/BRA1461.DOCX</v>
      </c>
      <c r="R15" s="6"/>
      <c r="S15" s="6"/>
    </row>
    <row r="16" spans="1:19" ht="120">
      <c r="A16" s="2" t="s">
        <v>605</v>
      </c>
      <c r="B16" s="6" t="s">
        <v>223</v>
      </c>
      <c r="C16" s="8" t="s">
        <v>222</v>
      </c>
      <c r="D16" s="6" t="str">
        <f>HYPERLINK("https://epingalert.org/en/Search?viewData= G/TBT/N/SWE/145"," G/TBT/N/SWE/145")</f>
        <v xml:space="preserve"> G/TBT/N/SWE/145</v>
      </c>
      <c r="E16" s="6" t="s">
        <v>219</v>
      </c>
      <c r="F16" s="8" t="s">
        <v>220</v>
      </c>
      <c r="G16" s="8" t="s">
        <v>221</v>
      </c>
      <c r="H16" s="7">
        <v>44909</v>
      </c>
      <c r="I16" s="6" t="s">
        <v>21</v>
      </c>
      <c r="K16" s="6" t="s">
        <v>108</v>
      </c>
      <c r="L16" s="6" t="s">
        <v>55</v>
      </c>
      <c r="M16" s="6"/>
      <c r="N16" s="7">
        <v>44975</v>
      </c>
      <c r="O16" s="6" t="s">
        <v>23</v>
      </c>
      <c r="P16" s="8" t="s">
        <v>109</v>
      </c>
      <c r="Q16" s="6" t="str">
        <f>HYPERLINK("https://docs.wto.org/imrd/directdoc.asp?DDFDocuments/t/G/TBTN22/BDI311.DOCX", "https://docs.wto.org/imrd/directdoc.asp?DDFDocuments/t/G/TBTN22/BDI311.DOCX")</f>
        <v>https://docs.wto.org/imrd/directdoc.asp?DDFDocuments/t/G/TBTN22/BDI311.DOCX</v>
      </c>
      <c r="R16" s="6"/>
      <c r="S16" s="6"/>
    </row>
    <row r="17" spans="1:19" ht="75">
      <c r="A17" s="2" t="s">
        <v>596</v>
      </c>
      <c r="B17" s="6" t="s">
        <v>115</v>
      </c>
      <c r="C17" s="8" t="s">
        <v>114</v>
      </c>
      <c r="D17" s="6" t="str">
        <f>HYPERLINK("https://epingalert.org/en/Search?viewData= G/TBT/N/EGY/339"," G/TBT/N/EGY/339")</f>
        <v xml:space="preserve"> G/TBT/N/EGY/339</v>
      </c>
      <c r="E17" s="6" t="s">
        <v>111</v>
      </c>
      <c r="F17" s="8" t="s">
        <v>112</v>
      </c>
      <c r="G17" s="8" t="s">
        <v>113</v>
      </c>
      <c r="H17" s="7">
        <v>44915</v>
      </c>
      <c r="I17" s="6" t="s">
        <v>21</v>
      </c>
      <c r="K17" s="6" t="s">
        <v>108</v>
      </c>
      <c r="L17" s="6" t="s">
        <v>55</v>
      </c>
      <c r="M17" s="6"/>
      <c r="N17" s="7">
        <v>44975</v>
      </c>
      <c r="O17" s="6" t="s">
        <v>23</v>
      </c>
      <c r="P17" s="8" t="s">
        <v>109</v>
      </c>
      <c r="Q17" s="6" t="str">
        <f>HYPERLINK("https://docs.wto.org/imrd/directdoc.asp?DDFDocuments/t/G/TBTN22/BDI311.DOCX", "https://docs.wto.org/imrd/directdoc.asp?DDFDocuments/t/G/TBTN22/BDI311.DOCX")</f>
        <v>https://docs.wto.org/imrd/directdoc.asp?DDFDocuments/t/G/TBTN22/BDI311.DOCX</v>
      </c>
      <c r="R17" s="6"/>
      <c r="S17" s="6"/>
    </row>
    <row r="18" spans="1:19" ht="45">
      <c r="A18" s="2" t="s">
        <v>600</v>
      </c>
      <c r="B18" s="6" t="s">
        <v>181</v>
      </c>
      <c r="C18" s="8" t="s">
        <v>180</v>
      </c>
      <c r="D18" s="6" t="str">
        <f>HYPERLINK("https://epingalert.org/en/Search?viewData= G/TBT/N/JPN/758"," G/TBT/N/JPN/758")</f>
        <v xml:space="preserve"> G/TBT/N/JPN/758</v>
      </c>
      <c r="E18" s="6" t="s">
        <v>129</v>
      </c>
      <c r="F18" s="8" t="s">
        <v>178</v>
      </c>
      <c r="G18" s="8" t="s">
        <v>179</v>
      </c>
      <c r="H18" s="7">
        <v>44914</v>
      </c>
      <c r="I18" s="6" t="s">
        <v>21</v>
      </c>
      <c r="K18" s="6" t="s">
        <v>116</v>
      </c>
      <c r="L18" s="6" t="s">
        <v>21</v>
      </c>
      <c r="M18" s="6"/>
      <c r="N18" s="7">
        <v>44975</v>
      </c>
      <c r="O18" s="6" t="s">
        <v>23</v>
      </c>
      <c r="P18" s="6"/>
      <c r="Q18" s="6" t="str">
        <f>HYPERLINK("https://docs.wto.org/imrd/directdoc.asp?DDFDocuments/t/G/TBTN22/EGY339.DOCX", "https://docs.wto.org/imrd/directdoc.asp?DDFDocuments/t/G/TBTN22/EGY339.DOCX")</f>
        <v>https://docs.wto.org/imrd/directdoc.asp?DDFDocuments/t/G/TBTN22/EGY339.DOCX</v>
      </c>
      <c r="R18" s="6"/>
      <c r="S18" s="6"/>
    </row>
    <row r="19" spans="1:19" ht="210">
      <c r="A19" s="2" t="s">
        <v>619</v>
      </c>
      <c r="B19" s="6" t="s">
        <v>337</v>
      </c>
      <c r="C19" s="8" t="s">
        <v>336</v>
      </c>
      <c r="D19" s="6" t="str">
        <f>HYPERLINK("https://epingalert.org/en/Search?viewData= G/TBT/N/USA/1953"," G/TBT/N/USA/1953")</f>
        <v xml:space="preserve"> G/TBT/N/USA/1953</v>
      </c>
      <c r="E19" s="6" t="s">
        <v>156</v>
      </c>
      <c r="F19" s="8" t="s">
        <v>334</v>
      </c>
      <c r="G19" s="8" t="s">
        <v>335</v>
      </c>
      <c r="H19" s="7">
        <v>44907</v>
      </c>
      <c r="I19" s="6" t="s">
        <v>21</v>
      </c>
      <c r="K19" s="6" t="s">
        <v>121</v>
      </c>
      <c r="L19" s="6" t="s">
        <v>55</v>
      </c>
      <c r="M19" s="6"/>
      <c r="N19" s="7">
        <v>44975</v>
      </c>
      <c r="O19" s="6" t="s">
        <v>23</v>
      </c>
      <c r="P19" s="8" t="s">
        <v>122</v>
      </c>
      <c r="Q19" s="6" t="str">
        <f>HYPERLINK("https://docs.wto.org/imrd/directdoc.asp?DDFDocuments/t/G/TBTN22/BDI308.DOCX", "https://docs.wto.org/imrd/directdoc.asp?DDFDocuments/t/G/TBTN22/BDI308.DOCX")</f>
        <v>https://docs.wto.org/imrd/directdoc.asp?DDFDocuments/t/G/TBTN22/BDI308.DOCX</v>
      </c>
      <c r="R19" s="6"/>
      <c r="S19" s="6"/>
    </row>
    <row r="20" spans="1:19" ht="30">
      <c r="A20" s="2" t="s">
        <v>636</v>
      </c>
      <c r="B20" s="6" t="s">
        <v>445</v>
      </c>
      <c r="C20" s="8" t="s">
        <v>443</v>
      </c>
      <c r="D20" s="6" t="str">
        <f>HYPERLINK("https://epingalert.org/en/Search?viewData= G/TBT/N/TZA/867"," G/TBT/N/TZA/867")</f>
        <v xml:space="preserve"> G/TBT/N/TZA/867</v>
      </c>
      <c r="E20" s="6" t="s">
        <v>103</v>
      </c>
      <c r="F20" s="8" t="s">
        <v>441</v>
      </c>
      <c r="G20" s="8" t="s">
        <v>442</v>
      </c>
      <c r="H20" s="7">
        <v>44902</v>
      </c>
      <c r="I20" s="6" t="s">
        <v>444</v>
      </c>
      <c r="K20" s="6" t="s">
        <v>121</v>
      </c>
      <c r="L20" s="6" t="s">
        <v>55</v>
      </c>
      <c r="M20" s="6"/>
      <c r="N20" s="7">
        <v>44975</v>
      </c>
      <c r="O20" s="6" t="s">
        <v>23</v>
      </c>
      <c r="P20" s="8" t="s">
        <v>127</v>
      </c>
      <c r="Q20" s="6" t="str">
        <f>HYPERLINK("https://docs.wto.org/imrd/directdoc.asp?DDFDocuments/t/G/TBTN22/BDI309.DOCX", "https://docs.wto.org/imrd/directdoc.asp?DDFDocuments/t/G/TBTN22/BDI309.DOCX")</f>
        <v>https://docs.wto.org/imrd/directdoc.asp?DDFDocuments/t/G/TBTN22/BDI309.DOCX</v>
      </c>
      <c r="R20" s="6"/>
      <c r="S20" s="6"/>
    </row>
    <row r="21" spans="1:19" ht="105">
      <c r="A21" s="2" t="s">
        <v>627</v>
      </c>
      <c r="B21" s="6" t="s">
        <v>395</v>
      </c>
      <c r="C21" s="8" t="s">
        <v>394</v>
      </c>
      <c r="D21" s="6" t="str">
        <f>HYPERLINK("https://epingalert.org/en/Search?viewData= G/TBT/N/USA/1952"," G/TBT/N/USA/1952")</f>
        <v xml:space="preserve"> G/TBT/N/USA/1952</v>
      </c>
      <c r="E21" s="6" t="s">
        <v>156</v>
      </c>
      <c r="F21" s="8" t="s">
        <v>392</v>
      </c>
      <c r="G21" s="8" t="s">
        <v>393</v>
      </c>
      <c r="H21" s="7">
        <v>44904</v>
      </c>
      <c r="I21" s="6" t="s">
        <v>21</v>
      </c>
      <c r="K21" s="6" t="s">
        <v>88</v>
      </c>
      <c r="L21" s="6" t="s">
        <v>55</v>
      </c>
      <c r="M21" s="6"/>
      <c r="N21" s="7">
        <v>44975</v>
      </c>
      <c r="O21" s="6" t="s">
        <v>23</v>
      </c>
      <c r="P21" s="8" t="s">
        <v>94</v>
      </c>
      <c r="Q21" s="6" t="str">
        <f>HYPERLINK("https://docs.wto.org/imrd/directdoc.asp?DDFDocuments/t/G/TBTN22/BDI312.DOCX", "https://docs.wto.org/imrd/directdoc.asp?DDFDocuments/t/G/TBTN22/BDI312.DOCX")</f>
        <v>https://docs.wto.org/imrd/directdoc.asp?DDFDocuments/t/G/TBTN22/BDI312.DOCX</v>
      </c>
      <c r="R21" s="6"/>
      <c r="S21" s="6"/>
    </row>
    <row r="22" spans="1:19" ht="45">
      <c r="A22" s="2" t="s">
        <v>630</v>
      </c>
      <c r="B22" s="6" t="s">
        <v>411</v>
      </c>
      <c r="C22" s="8" t="s">
        <v>410</v>
      </c>
      <c r="D22" s="6" t="str">
        <f>HYPERLINK("https://epingalert.org/en/Search?viewData= G/TBT/N/EU/938"," G/TBT/N/EU/938")</f>
        <v xml:space="preserve"> G/TBT/N/EU/938</v>
      </c>
      <c r="E22" s="6" t="s">
        <v>17</v>
      </c>
      <c r="F22" s="8" t="s">
        <v>408</v>
      </c>
      <c r="G22" s="8" t="s">
        <v>409</v>
      </c>
      <c r="H22" s="7">
        <v>44903</v>
      </c>
      <c r="I22" s="6" t="s">
        <v>21</v>
      </c>
      <c r="K22" s="6" t="s">
        <v>30</v>
      </c>
      <c r="L22" s="6" t="s">
        <v>21</v>
      </c>
      <c r="M22" s="6"/>
      <c r="N22" s="7">
        <v>44975</v>
      </c>
      <c r="O22" s="6" t="s">
        <v>23</v>
      </c>
      <c r="P22" s="8" t="s">
        <v>135</v>
      </c>
      <c r="Q22" s="6" t="str">
        <f>HYPERLINK("https://docs.wto.org/imrd/directdoc.asp?DDFDocuments/t/G/TBTN22/JPN759.DOCX", "https://docs.wto.org/imrd/directdoc.asp?DDFDocuments/t/G/TBTN22/JPN759.DOCX")</f>
        <v>https://docs.wto.org/imrd/directdoc.asp?DDFDocuments/t/G/TBTN22/JPN759.DOCX</v>
      </c>
      <c r="R22" s="6"/>
      <c r="S22" s="6"/>
    </row>
    <row r="23" spans="1:19" ht="75">
      <c r="A23" s="2" t="s">
        <v>651</v>
      </c>
      <c r="B23" s="6" t="s">
        <v>21</v>
      </c>
      <c r="C23" s="8" t="s">
        <v>544</v>
      </c>
      <c r="D23" s="6" t="str">
        <f>HYPERLINK("https://epingalert.org/en/Search?viewData= G/TBT/N/JPN/756"," G/TBT/N/JPN/756")</f>
        <v xml:space="preserve"> G/TBT/N/JPN/756</v>
      </c>
      <c r="E23" s="6" t="s">
        <v>129</v>
      </c>
      <c r="F23" s="8" t="s">
        <v>542</v>
      </c>
      <c r="G23" s="8" t="s">
        <v>543</v>
      </c>
      <c r="H23" s="7">
        <v>44897</v>
      </c>
      <c r="I23" s="6" t="s">
        <v>545</v>
      </c>
      <c r="K23" s="6" t="s">
        <v>121</v>
      </c>
      <c r="L23" s="6" t="s">
        <v>55</v>
      </c>
      <c r="M23" s="6"/>
      <c r="N23" s="7">
        <v>44975</v>
      </c>
      <c r="O23" s="6" t="s">
        <v>23</v>
      </c>
      <c r="P23" s="8" t="s">
        <v>94</v>
      </c>
      <c r="Q23" s="6" t="str">
        <f>HYPERLINK("https://docs.wto.org/imrd/directdoc.asp?DDFDocuments/t/G/TBTN22/BDI312.DOCX", "https://docs.wto.org/imrd/directdoc.asp?DDFDocuments/t/G/TBTN22/BDI312.DOCX")</f>
        <v>https://docs.wto.org/imrd/directdoc.asp?DDFDocuments/t/G/TBTN22/BDI312.DOCX</v>
      </c>
      <c r="R23" s="6"/>
      <c r="S23" s="6"/>
    </row>
    <row r="24" spans="1:19" ht="285">
      <c r="A24" s="2" t="s">
        <v>642</v>
      </c>
      <c r="B24" s="6" t="s">
        <v>477</v>
      </c>
      <c r="C24" s="8" t="s">
        <v>476</v>
      </c>
      <c r="D24" s="6" t="str">
        <f>HYPERLINK("https://epingalert.org/en/Search?viewData= G/TBT/N/BDI/301, G/TBT/N/KEN/1339, G/TBT/N/RWA/742, G/TBT/N/TZA/864, G/TBT/N/UGA/1709"," G/TBT/N/BDI/301, G/TBT/N/KEN/1339, G/TBT/N/RWA/742, G/TBT/N/TZA/864, G/TBT/N/UGA/1709")</f>
        <v xml:space="preserve"> G/TBT/N/BDI/301, G/TBT/N/KEN/1339, G/TBT/N/RWA/742, G/TBT/N/TZA/864, G/TBT/N/UGA/1709</v>
      </c>
      <c r="E24" s="6" t="s">
        <v>82</v>
      </c>
      <c r="F24" s="8" t="s">
        <v>474</v>
      </c>
      <c r="G24" s="8" t="s">
        <v>475</v>
      </c>
      <c r="H24" s="7">
        <v>44901</v>
      </c>
      <c r="I24" s="6" t="s">
        <v>21</v>
      </c>
      <c r="K24" s="6" t="s">
        <v>88</v>
      </c>
      <c r="L24" s="6" t="s">
        <v>55</v>
      </c>
      <c r="M24" s="6"/>
      <c r="N24" s="7">
        <v>44975</v>
      </c>
      <c r="O24" s="6" t="s">
        <v>23</v>
      </c>
      <c r="P24" s="8" t="s">
        <v>140</v>
      </c>
      <c r="Q24" s="6" t="str">
        <f>HYPERLINK("https://docs.wto.org/imrd/directdoc.asp?DDFDocuments/t/G/TBTN22/BDI307.DOCX", "https://docs.wto.org/imrd/directdoc.asp?DDFDocuments/t/G/TBTN22/BDI307.DOCX")</f>
        <v>https://docs.wto.org/imrd/directdoc.asp?DDFDocuments/t/G/TBTN22/BDI307.DOCX</v>
      </c>
      <c r="R24" s="6"/>
      <c r="S24" s="6"/>
    </row>
    <row r="25" spans="1:19" ht="105">
      <c r="A25" s="2" t="s">
        <v>642</v>
      </c>
      <c r="B25" s="6" t="s">
        <v>477</v>
      </c>
      <c r="C25" s="8" t="s">
        <v>476</v>
      </c>
      <c r="D25" s="6" t="str">
        <f>HYPERLINK("https://epingalert.org/en/Search?viewData= G/TBT/N/BDI/302, G/TBT/N/KEN/1340, G/TBT/N/RWA/743, G/TBT/N/TZA/865, G/TBT/N/UGA/1710"," G/TBT/N/BDI/302, G/TBT/N/KEN/1340, G/TBT/N/RWA/743, G/TBT/N/TZA/865, G/TBT/N/UGA/1710")</f>
        <v xml:space="preserve"> G/TBT/N/BDI/302, G/TBT/N/KEN/1340, G/TBT/N/RWA/743, G/TBT/N/TZA/865, G/TBT/N/UGA/1710</v>
      </c>
      <c r="E25" s="6" t="s">
        <v>82</v>
      </c>
      <c r="F25" s="8" t="s">
        <v>490</v>
      </c>
      <c r="G25" s="8" t="s">
        <v>491</v>
      </c>
      <c r="H25" s="7">
        <v>44901</v>
      </c>
      <c r="I25" s="6" t="s">
        <v>21</v>
      </c>
      <c r="K25" s="6" t="s">
        <v>88</v>
      </c>
      <c r="L25" s="6" t="s">
        <v>55</v>
      </c>
      <c r="M25" s="6"/>
      <c r="N25" s="7">
        <v>44975</v>
      </c>
      <c r="O25" s="6" t="s">
        <v>23</v>
      </c>
      <c r="P25" s="8" t="s">
        <v>122</v>
      </c>
      <c r="Q25" s="6" t="str">
        <f>HYPERLINK("https://docs.wto.org/imrd/directdoc.asp?DDFDocuments/t/G/TBTN22/BDI308.DOCX", "https://docs.wto.org/imrd/directdoc.asp?DDFDocuments/t/G/TBTN22/BDI308.DOCX")</f>
        <v>https://docs.wto.org/imrd/directdoc.asp?DDFDocuments/t/G/TBTN22/BDI308.DOCX</v>
      </c>
      <c r="R25" s="6"/>
      <c r="S25" s="6"/>
    </row>
    <row r="26" spans="1:19" ht="285">
      <c r="A26" s="2" t="s">
        <v>642</v>
      </c>
      <c r="B26" s="6" t="s">
        <v>477</v>
      </c>
      <c r="C26" s="8" t="s">
        <v>476</v>
      </c>
      <c r="D26" s="6" t="str">
        <f>HYPERLINK("https://epingalert.org/en/Search?viewData= G/TBT/N/BDI/301, G/TBT/N/KEN/1339, G/TBT/N/RWA/742, G/TBT/N/TZA/864, G/TBT/N/UGA/1709"," G/TBT/N/BDI/301, G/TBT/N/KEN/1339, G/TBT/N/RWA/742, G/TBT/N/TZA/864, G/TBT/N/UGA/1709")</f>
        <v xml:space="preserve"> G/TBT/N/BDI/301, G/TBT/N/KEN/1339, G/TBT/N/RWA/742, G/TBT/N/TZA/864, G/TBT/N/UGA/1709</v>
      </c>
      <c r="E26" s="6" t="s">
        <v>110</v>
      </c>
      <c r="F26" s="8" t="s">
        <v>474</v>
      </c>
      <c r="G26" s="8" t="s">
        <v>475</v>
      </c>
      <c r="H26" s="7">
        <v>44901</v>
      </c>
      <c r="I26" s="6" t="s">
        <v>21</v>
      </c>
      <c r="K26" s="6" t="s">
        <v>88</v>
      </c>
      <c r="L26" s="6" t="s">
        <v>55</v>
      </c>
      <c r="M26" s="6"/>
      <c r="N26" s="7">
        <v>44975</v>
      </c>
      <c r="O26" s="6" t="s">
        <v>23</v>
      </c>
      <c r="P26" s="8" t="s">
        <v>122</v>
      </c>
      <c r="Q26" s="6" t="str">
        <f>HYPERLINK("https://docs.wto.org/imrd/directdoc.asp?DDFDocuments/t/G/TBTN22/BDI308.DOCX", "https://docs.wto.org/imrd/directdoc.asp?DDFDocuments/t/G/TBTN22/BDI308.DOCX")</f>
        <v>https://docs.wto.org/imrd/directdoc.asp?DDFDocuments/t/G/TBTN22/BDI308.DOCX</v>
      </c>
      <c r="R26" s="6"/>
      <c r="S26" s="6"/>
    </row>
    <row r="27" spans="1:19" ht="285">
      <c r="A27" s="2" t="s">
        <v>642</v>
      </c>
      <c r="B27" s="6" t="s">
        <v>477</v>
      </c>
      <c r="C27" s="8" t="s">
        <v>476</v>
      </c>
      <c r="D27" s="6" t="str">
        <f>HYPERLINK("https://epingalert.org/en/Search?viewData= G/TBT/N/BDI/301, G/TBT/N/KEN/1339, G/TBT/N/RWA/742, G/TBT/N/TZA/864, G/TBT/N/UGA/1709"," G/TBT/N/BDI/301, G/TBT/N/KEN/1339, G/TBT/N/RWA/742, G/TBT/N/TZA/864, G/TBT/N/UGA/1709")</f>
        <v xml:space="preserve"> G/TBT/N/BDI/301, G/TBT/N/KEN/1339, G/TBT/N/RWA/742, G/TBT/N/TZA/864, G/TBT/N/UGA/1709</v>
      </c>
      <c r="E27" s="6" t="s">
        <v>128</v>
      </c>
      <c r="F27" s="8" t="s">
        <v>474</v>
      </c>
      <c r="G27" s="8" t="s">
        <v>475</v>
      </c>
      <c r="H27" s="7">
        <v>44901</v>
      </c>
      <c r="I27" s="6" t="s">
        <v>21</v>
      </c>
      <c r="K27" s="6" t="s">
        <v>121</v>
      </c>
      <c r="L27" s="6" t="s">
        <v>55</v>
      </c>
      <c r="M27" s="6"/>
      <c r="N27" s="7">
        <v>44975</v>
      </c>
      <c r="O27" s="6" t="s">
        <v>23</v>
      </c>
      <c r="P27" s="8" t="s">
        <v>89</v>
      </c>
      <c r="Q27" s="6" t="str">
        <f>HYPERLINK("https://docs.wto.org/imrd/directdoc.asp?DDFDocuments/t/G/TBTN22/BDI310.DOCX", "https://docs.wto.org/imrd/directdoc.asp?DDFDocuments/t/G/TBTN22/BDI310.DOCX")</f>
        <v>https://docs.wto.org/imrd/directdoc.asp?DDFDocuments/t/G/TBTN22/BDI310.DOCX</v>
      </c>
      <c r="R27" s="6"/>
      <c r="S27" s="6"/>
    </row>
    <row r="28" spans="1:19" ht="105">
      <c r="A28" s="2" t="s">
        <v>642</v>
      </c>
      <c r="B28" s="6" t="s">
        <v>477</v>
      </c>
      <c r="C28" s="8" t="s">
        <v>476</v>
      </c>
      <c r="D28" s="6" t="str">
        <f>HYPERLINK("https://epingalert.org/en/Search?viewData= G/TBT/N/BDI/302, G/TBT/N/KEN/1340, G/TBT/N/RWA/743, G/TBT/N/TZA/865, G/TBT/N/UGA/1710"," G/TBT/N/BDI/302, G/TBT/N/KEN/1340, G/TBT/N/RWA/743, G/TBT/N/TZA/865, G/TBT/N/UGA/1710")</f>
        <v xml:space="preserve"> G/TBT/N/BDI/302, G/TBT/N/KEN/1340, G/TBT/N/RWA/743, G/TBT/N/TZA/865, G/TBT/N/UGA/1710</v>
      </c>
      <c r="E28" s="6" t="s">
        <v>141</v>
      </c>
      <c r="F28" s="8" t="s">
        <v>490</v>
      </c>
      <c r="G28" s="8" t="s">
        <v>491</v>
      </c>
      <c r="H28" s="7">
        <v>44901</v>
      </c>
      <c r="I28" s="6" t="s">
        <v>21</v>
      </c>
      <c r="K28" s="6" t="s">
        <v>88</v>
      </c>
      <c r="L28" s="6" t="s">
        <v>55</v>
      </c>
      <c r="M28" s="6"/>
      <c r="N28" s="7">
        <v>44975</v>
      </c>
      <c r="O28" s="6" t="s">
        <v>23</v>
      </c>
      <c r="P28" s="8" t="s">
        <v>89</v>
      </c>
      <c r="Q28" s="6" t="str">
        <f>HYPERLINK("https://docs.wto.org/imrd/directdoc.asp?DDFDocuments/t/G/TBTN22/BDI310.DOCX", "https://docs.wto.org/imrd/directdoc.asp?DDFDocuments/t/G/TBTN22/BDI310.DOCX")</f>
        <v>https://docs.wto.org/imrd/directdoc.asp?DDFDocuments/t/G/TBTN22/BDI310.DOCX</v>
      </c>
      <c r="R28" s="6"/>
      <c r="S28" s="6"/>
    </row>
    <row r="29" spans="1:19" ht="285">
      <c r="A29" s="2" t="s">
        <v>642</v>
      </c>
      <c r="B29" s="6" t="s">
        <v>477</v>
      </c>
      <c r="C29" s="8" t="s">
        <v>476</v>
      </c>
      <c r="D29" s="6" t="str">
        <f>HYPERLINK("https://epingalert.org/en/Search?viewData= G/TBT/N/BDI/301, G/TBT/N/KEN/1339, G/TBT/N/RWA/742, G/TBT/N/TZA/864, G/TBT/N/UGA/1709"," G/TBT/N/BDI/301, G/TBT/N/KEN/1339, G/TBT/N/RWA/742, G/TBT/N/TZA/864, G/TBT/N/UGA/1709")</f>
        <v xml:space="preserve"> G/TBT/N/BDI/301, G/TBT/N/KEN/1339, G/TBT/N/RWA/742, G/TBT/N/TZA/864, G/TBT/N/UGA/1709</v>
      </c>
      <c r="E29" s="6" t="s">
        <v>103</v>
      </c>
      <c r="F29" s="8" t="s">
        <v>474</v>
      </c>
      <c r="G29" s="8" t="s">
        <v>475</v>
      </c>
      <c r="H29" s="7">
        <v>44901</v>
      </c>
      <c r="I29" s="6" t="s">
        <v>21</v>
      </c>
      <c r="K29" s="6" t="s">
        <v>147</v>
      </c>
      <c r="L29" s="6" t="s">
        <v>55</v>
      </c>
      <c r="M29" s="6"/>
      <c r="N29" s="7">
        <v>44981</v>
      </c>
      <c r="O29" s="6" t="s">
        <v>23</v>
      </c>
      <c r="P29" s="8" t="s">
        <v>148</v>
      </c>
      <c r="Q29" s="6" t="str">
        <f>HYPERLINK("https://docs.wto.org/imrd/directdoc.asp?DDFDocuments/t/G/TBTN22/AUS150.DOCX", "https://docs.wto.org/imrd/directdoc.asp?DDFDocuments/t/G/TBTN22/AUS150.DOCX")</f>
        <v>https://docs.wto.org/imrd/directdoc.asp?DDFDocuments/t/G/TBTN22/AUS150.DOCX</v>
      </c>
      <c r="R29" s="6"/>
      <c r="S29" s="6"/>
    </row>
    <row r="30" spans="1:19" ht="105">
      <c r="A30" s="2" t="s">
        <v>642</v>
      </c>
      <c r="B30" s="6" t="s">
        <v>477</v>
      </c>
      <c r="C30" s="8" t="s">
        <v>476</v>
      </c>
      <c r="D30" s="6" t="str">
        <f>HYPERLINK("https://epingalert.org/en/Search?viewData= G/TBT/N/BDI/302, G/TBT/N/KEN/1340, G/TBT/N/RWA/743, G/TBT/N/TZA/865, G/TBT/N/UGA/1710"," G/TBT/N/BDI/302, G/TBT/N/KEN/1340, G/TBT/N/RWA/743, G/TBT/N/TZA/865, G/TBT/N/UGA/1710")</f>
        <v xml:space="preserve"> G/TBT/N/BDI/302, G/TBT/N/KEN/1340, G/TBT/N/RWA/743, G/TBT/N/TZA/865, G/TBT/N/UGA/1710</v>
      </c>
      <c r="E30" s="6" t="s">
        <v>110</v>
      </c>
      <c r="F30" s="8" t="s">
        <v>490</v>
      </c>
      <c r="G30" s="8" t="s">
        <v>491</v>
      </c>
      <c r="H30" s="7">
        <v>44901</v>
      </c>
      <c r="I30" s="6" t="s">
        <v>21</v>
      </c>
      <c r="K30" s="6" t="s">
        <v>88</v>
      </c>
      <c r="L30" s="6" t="s">
        <v>55</v>
      </c>
      <c r="M30" s="6"/>
      <c r="N30" s="7">
        <v>44975</v>
      </c>
      <c r="O30" s="6" t="s">
        <v>23</v>
      </c>
      <c r="P30" s="8" t="s">
        <v>140</v>
      </c>
      <c r="Q30" s="6" t="str">
        <f>HYPERLINK("https://docs.wto.org/imrd/directdoc.asp?DDFDocuments/t/G/TBTN22/BDI307.DOCX", "https://docs.wto.org/imrd/directdoc.asp?DDFDocuments/t/G/TBTN22/BDI307.DOCX")</f>
        <v>https://docs.wto.org/imrd/directdoc.asp?DDFDocuments/t/G/TBTN22/BDI307.DOCX</v>
      </c>
      <c r="R30" s="6"/>
      <c r="S30" s="6"/>
    </row>
    <row r="31" spans="1:19" ht="105">
      <c r="A31" s="2" t="s">
        <v>642</v>
      </c>
      <c r="B31" s="6" t="s">
        <v>477</v>
      </c>
      <c r="C31" s="8" t="s">
        <v>476</v>
      </c>
      <c r="D31" s="6" t="str">
        <f>HYPERLINK("https://epingalert.org/en/Search?viewData= G/TBT/N/BDI/302, G/TBT/N/KEN/1340, G/TBT/N/RWA/743, G/TBT/N/TZA/865, G/TBT/N/UGA/1710"," G/TBT/N/BDI/302, G/TBT/N/KEN/1340, G/TBT/N/RWA/743, G/TBT/N/TZA/865, G/TBT/N/UGA/1710")</f>
        <v xml:space="preserve"> G/TBT/N/BDI/302, G/TBT/N/KEN/1340, G/TBT/N/RWA/743, G/TBT/N/TZA/865, G/TBT/N/UGA/1710</v>
      </c>
      <c r="E31" s="6" t="s">
        <v>103</v>
      </c>
      <c r="F31" s="8" t="s">
        <v>490</v>
      </c>
      <c r="G31" s="8" t="s">
        <v>491</v>
      </c>
      <c r="H31" s="7">
        <v>44901</v>
      </c>
      <c r="I31" s="6" t="s">
        <v>21</v>
      </c>
      <c r="K31" s="6" t="s">
        <v>88</v>
      </c>
      <c r="L31" s="6" t="s">
        <v>55</v>
      </c>
      <c r="M31" s="6"/>
      <c r="N31" s="7">
        <v>44975</v>
      </c>
      <c r="O31" s="6" t="s">
        <v>23</v>
      </c>
      <c r="P31" s="8" t="s">
        <v>89</v>
      </c>
      <c r="Q31" s="6" t="str">
        <f>HYPERLINK("https://docs.wto.org/imrd/directdoc.asp?DDFDocuments/t/G/TBTN22/BDI310.DOCX", "https://docs.wto.org/imrd/directdoc.asp?DDFDocuments/t/G/TBTN22/BDI310.DOCX")</f>
        <v>https://docs.wto.org/imrd/directdoc.asp?DDFDocuments/t/G/TBTN22/BDI310.DOCX</v>
      </c>
      <c r="R31" s="6"/>
      <c r="S31" s="6"/>
    </row>
    <row r="32" spans="1:19" ht="285">
      <c r="A32" s="2" t="s">
        <v>642</v>
      </c>
      <c r="B32" s="6" t="s">
        <v>477</v>
      </c>
      <c r="C32" s="8" t="s">
        <v>476</v>
      </c>
      <c r="D32" s="6" t="str">
        <f>HYPERLINK("https://epingalert.org/en/Search?viewData= G/TBT/N/BDI/301, G/TBT/N/KEN/1339, G/TBT/N/RWA/742, G/TBT/N/TZA/864, G/TBT/N/UGA/1709"," G/TBT/N/BDI/301, G/TBT/N/KEN/1339, G/TBT/N/RWA/742, G/TBT/N/TZA/864, G/TBT/N/UGA/1709")</f>
        <v xml:space="preserve"> G/TBT/N/BDI/301, G/TBT/N/KEN/1339, G/TBT/N/RWA/742, G/TBT/N/TZA/864, G/TBT/N/UGA/1709</v>
      </c>
      <c r="E32" s="6" t="s">
        <v>141</v>
      </c>
      <c r="F32" s="8" t="s">
        <v>474</v>
      </c>
      <c r="G32" s="8" t="s">
        <v>475</v>
      </c>
      <c r="H32" s="7">
        <v>44901</v>
      </c>
      <c r="I32" s="6" t="s">
        <v>21</v>
      </c>
      <c r="K32" s="6" t="s">
        <v>149</v>
      </c>
      <c r="L32" s="6" t="s">
        <v>55</v>
      </c>
      <c r="M32" s="6"/>
      <c r="N32" s="7">
        <v>44975</v>
      </c>
      <c r="O32" s="6" t="s">
        <v>23</v>
      </c>
      <c r="P32" s="8" t="s">
        <v>109</v>
      </c>
      <c r="Q32" s="6" t="str">
        <f>HYPERLINK("https://docs.wto.org/imrd/directdoc.asp?DDFDocuments/t/G/TBTN22/BDI311.DOCX", "https://docs.wto.org/imrd/directdoc.asp?DDFDocuments/t/G/TBTN22/BDI311.DOCX")</f>
        <v>https://docs.wto.org/imrd/directdoc.asp?DDFDocuments/t/G/TBTN22/BDI311.DOCX</v>
      </c>
      <c r="R32" s="6"/>
      <c r="S32" s="6"/>
    </row>
    <row r="33" spans="1:19" ht="105">
      <c r="A33" s="2" t="s">
        <v>642</v>
      </c>
      <c r="B33" s="6" t="s">
        <v>477</v>
      </c>
      <c r="C33" s="8" t="s">
        <v>476</v>
      </c>
      <c r="D33" s="6" t="str">
        <f>HYPERLINK("https://epingalert.org/en/Search?viewData= G/TBT/N/BDI/302, G/TBT/N/KEN/1340, G/TBT/N/RWA/743, G/TBT/N/TZA/865, G/TBT/N/UGA/1710"," G/TBT/N/BDI/302, G/TBT/N/KEN/1340, G/TBT/N/RWA/743, G/TBT/N/TZA/865, G/TBT/N/UGA/1710")</f>
        <v xml:space="preserve"> G/TBT/N/BDI/302, G/TBT/N/KEN/1340, G/TBT/N/RWA/743, G/TBT/N/TZA/865, G/TBT/N/UGA/1710</v>
      </c>
      <c r="E33" s="6" t="s">
        <v>128</v>
      </c>
      <c r="F33" s="8" t="s">
        <v>490</v>
      </c>
      <c r="G33" s="8" t="s">
        <v>491</v>
      </c>
      <c r="H33" s="7">
        <v>44901</v>
      </c>
      <c r="I33" s="6" t="s">
        <v>21</v>
      </c>
      <c r="K33" s="6" t="s">
        <v>149</v>
      </c>
      <c r="L33" s="6" t="s">
        <v>55</v>
      </c>
      <c r="M33" s="6"/>
      <c r="N33" s="7">
        <v>44975</v>
      </c>
      <c r="O33" s="6" t="s">
        <v>23</v>
      </c>
      <c r="P33" s="8" t="s">
        <v>109</v>
      </c>
      <c r="Q33" s="6" t="str">
        <f>HYPERLINK("https://docs.wto.org/imrd/directdoc.asp?DDFDocuments/t/G/TBTN22/BDI311.DOCX", "https://docs.wto.org/imrd/directdoc.asp?DDFDocuments/t/G/TBTN22/BDI311.DOCX")</f>
        <v>https://docs.wto.org/imrd/directdoc.asp?DDFDocuments/t/G/TBTN22/BDI311.DOCX</v>
      </c>
      <c r="R33" s="6"/>
      <c r="S33" s="6"/>
    </row>
    <row r="34" spans="1:19" ht="135">
      <c r="A34" s="2" t="s">
        <v>640</v>
      </c>
      <c r="B34" s="6" t="s">
        <v>469</v>
      </c>
      <c r="C34" s="8" t="s">
        <v>468</v>
      </c>
      <c r="D34" s="6" t="str">
        <f>HYPERLINK("https://epingalert.org/en/Search?viewData= G/TBT/N/UGA/1712"," G/TBT/N/UGA/1712")</f>
        <v xml:space="preserve"> G/TBT/N/UGA/1712</v>
      </c>
      <c r="E34" s="6" t="s">
        <v>128</v>
      </c>
      <c r="F34" s="8" t="s">
        <v>466</v>
      </c>
      <c r="G34" s="8" t="s">
        <v>467</v>
      </c>
      <c r="H34" s="7">
        <v>44902</v>
      </c>
      <c r="I34" s="6" t="s">
        <v>21</v>
      </c>
      <c r="K34" s="6" t="s">
        <v>121</v>
      </c>
      <c r="L34" s="6" t="s">
        <v>55</v>
      </c>
      <c r="M34" s="6"/>
      <c r="N34" s="7">
        <v>44975</v>
      </c>
      <c r="O34" s="6" t="s">
        <v>23</v>
      </c>
      <c r="P34" s="8" t="s">
        <v>140</v>
      </c>
      <c r="Q34" s="6" t="str">
        <f>HYPERLINK("https://docs.wto.org/imrd/directdoc.asp?DDFDocuments/t/G/TBTN22/BDI307.DOCX", "https://docs.wto.org/imrd/directdoc.asp?DDFDocuments/t/G/TBTN22/BDI307.DOCX")</f>
        <v>https://docs.wto.org/imrd/directdoc.asp?DDFDocuments/t/G/TBTN22/BDI307.DOCX</v>
      </c>
      <c r="R34" s="6"/>
      <c r="S34" s="6"/>
    </row>
    <row r="35" spans="1:19" ht="30">
      <c r="A35" s="2" t="s">
        <v>629</v>
      </c>
      <c r="B35" s="6" t="s">
        <v>21</v>
      </c>
      <c r="C35" s="8" t="s">
        <v>406</v>
      </c>
      <c r="D35" s="6" t="str">
        <f>HYPERLINK("https://epingalert.org/en/Search?viewData= G/TBT/N/KOR/1122"," G/TBT/N/KOR/1122")</f>
        <v xml:space="preserve"> G/TBT/N/KOR/1122</v>
      </c>
      <c r="E35" s="6" t="s">
        <v>226</v>
      </c>
      <c r="F35" s="8" t="s">
        <v>404</v>
      </c>
      <c r="G35" s="8" t="s">
        <v>405</v>
      </c>
      <c r="H35" s="7">
        <v>44904</v>
      </c>
      <c r="I35" s="6" t="s">
        <v>21</v>
      </c>
      <c r="K35" s="6" t="s">
        <v>88</v>
      </c>
      <c r="L35" s="6" t="s">
        <v>55</v>
      </c>
      <c r="M35" s="6"/>
      <c r="N35" s="7">
        <v>44975</v>
      </c>
      <c r="O35" s="6" t="s">
        <v>23</v>
      </c>
      <c r="P35" s="8" t="s">
        <v>140</v>
      </c>
      <c r="Q35" s="6" t="str">
        <f>HYPERLINK("https://docs.wto.org/imrd/directdoc.asp?DDFDocuments/t/G/TBTN22/BDI307.DOCX", "https://docs.wto.org/imrd/directdoc.asp?DDFDocuments/t/G/TBTN22/BDI307.DOCX")</f>
        <v>https://docs.wto.org/imrd/directdoc.asp?DDFDocuments/t/G/TBTN22/BDI307.DOCX</v>
      </c>
      <c r="R35" s="6"/>
      <c r="S35" s="6"/>
    </row>
    <row r="36" spans="1:19" ht="45">
      <c r="A36" s="2" t="s">
        <v>629</v>
      </c>
      <c r="B36" s="6" t="s">
        <v>21</v>
      </c>
      <c r="C36" s="8" t="s">
        <v>406</v>
      </c>
      <c r="D36" s="6" t="str">
        <f>HYPERLINK("https://epingalert.org/en/Search?viewData= G/TBT/N/KOR/1119"," G/TBT/N/KOR/1119")</f>
        <v xml:space="preserve"> G/TBT/N/KOR/1119</v>
      </c>
      <c r="E36" s="6" t="s">
        <v>226</v>
      </c>
      <c r="F36" s="8" t="s">
        <v>528</v>
      </c>
      <c r="G36" s="8" t="s">
        <v>529</v>
      </c>
      <c r="H36" s="7">
        <v>44897</v>
      </c>
      <c r="I36" s="6" t="s">
        <v>21</v>
      </c>
      <c r="K36" s="6" t="s">
        <v>154</v>
      </c>
      <c r="L36" s="6" t="s">
        <v>21</v>
      </c>
      <c r="M36" s="6"/>
      <c r="N36" s="7">
        <v>44973</v>
      </c>
      <c r="O36" s="6" t="s">
        <v>23</v>
      </c>
      <c r="P36" s="8" t="s">
        <v>155</v>
      </c>
      <c r="Q36" s="6" t="str">
        <f>HYPERLINK("https://docs.wto.org/imrd/directdoc.asp?DDFDocuments/t/G/TBTN22/KEN1352.DOCX", "https://docs.wto.org/imrd/directdoc.asp?DDFDocuments/t/G/TBTN22/KEN1352.DOCX")</f>
        <v>https://docs.wto.org/imrd/directdoc.asp?DDFDocuments/t/G/TBTN22/KEN1352.DOCX</v>
      </c>
      <c r="R36" s="6"/>
      <c r="S36" s="6"/>
    </row>
    <row r="37" spans="1:19" ht="30">
      <c r="A37" s="9" t="s">
        <v>629</v>
      </c>
      <c r="B37" s="6" t="s">
        <v>317</v>
      </c>
      <c r="C37" s="8" t="s">
        <v>316</v>
      </c>
      <c r="D37"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37" s="6" t="s">
        <v>213</v>
      </c>
      <c r="F37" s="8" t="s">
        <v>319</v>
      </c>
      <c r="G37" s="8" t="s">
        <v>320</v>
      </c>
      <c r="H37" s="7">
        <v>44907</v>
      </c>
      <c r="I37" s="6" t="s">
        <v>21</v>
      </c>
      <c r="K37" s="6" t="s">
        <v>88</v>
      </c>
      <c r="L37" s="6" t="s">
        <v>55</v>
      </c>
      <c r="M37" s="6"/>
      <c r="N37" s="7">
        <v>44975</v>
      </c>
      <c r="O37" s="6" t="s">
        <v>23</v>
      </c>
      <c r="P37" s="8" t="s">
        <v>127</v>
      </c>
      <c r="Q37" s="6" t="str">
        <f>HYPERLINK("https://docs.wto.org/imrd/directdoc.asp?DDFDocuments/t/G/TBTN22/BDI309.DOCX", "https://docs.wto.org/imrd/directdoc.asp?DDFDocuments/t/G/TBTN22/BDI309.DOCX")</f>
        <v>https://docs.wto.org/imrd/directdoc.asp?DDFDocuments/t/G/TBTN22/BDI309.DOCX</v>
      </c>
      <c r="R37" s="6"/>
      <c r="S37" s="6"/>
    </row>
    <row r="38" spans="1:19" ht="45">
      <c r="A38" s="2" t="s">
        <v>593</v>
      </c>
      <c r="B38" s="6" t="s">
        <v>146</v>
      </c>
      <c r="C38" s="8" t="s">
        <v>145</v>
      </c>
      <c r="D38" s="6" t="str">
        <f>HYPERLINK("https://epingalert.org/en/Search?viewData= G/TBT/N/AUS/150"," G/TBT/N/AUS/150")</f>
        <v xml:space="preserve"> G/TBT/N/AUS/150</v>
      </c>
      <c r="E38" s="6" t="s">
        <v>142</v>
      </c>
      <c r="F38" s="8" t="s">
        <v>143</v>
      </c>
      <c r="G38" s="8" t="s">
        <v>144</v>
      </c>
      <c r="H38" s="7">
        <v>44915</v>
      </c>
      <c r="I38" s="6" t="s">
        <v>21</v>
      </c>
      <c r="K38" s="6" t="s">
        <v>88</v>
      </c>
      <c r="L38" s="6" t="s">
        <v>55</v>
      </c>
      <c r="M38" s="6"/>
      <c r="N38" s="7">
        <v>44975</v>
      </c>
      <c r="O38" s="6" t="s">
        <v>23</v>
      </c>
      <c r="P38" s="8" t="s">
        <v>127</v>
      </c>
      <c r="Q38" s="6" t="str">
        <f>HYPERLINK("https://docs.wto.org/imrd/directdoc.asp?DDFDocuments/t/G/TBTN22/BDI309.DOCX", "https://docs.wto.org/imrd/directdoc.asp?DDFDocuments/t/G/TBTN22/BDI309.DOCX")</f>
        <v>https://docs.wto.org/imrd/directdoc.asp?DDFDocuments/t/G/TBTN22/BDI309.DOCX</v>
      </c>
      <c r="R38" s="6"/>
      <c r="S38" s="6"/>
    </row>
    <row r="39" spans="1:19" ht="105">
      <c r="A39" s="2" t="s">
        <v>593</v>
      </c>
      <c r="B39" s="6" t="s">
        <v>21</v>
      </c>
      <c r="C39" s="8" t="s">
        <v>229</v>
      </c>
      <c r="D39" s="6" t="str">
        <f>HYPERLINK("https://epingalert.org/en/Search?viewData= G/TBT/N/KOR/1123"," G/TBT/N/KOR/1123")</f>
        <v xml:space="preserve"> G/TBT/N/KOR/1123</v>
      </c>
      <c r="E39" s="6" t="s">
        <v>226</v>
      </c>
      <c r="F39" s="8" t="s">
        <v>227</v>
      </c>
      <c r="G39" s="8" t="s">
        <v>228</v>
      </c>
      <c r="H39" s="7">
        <v>44909</v>
      </c>
      <c r="I39" s="6" t="s">
        <v>21</v>
      </c>
      <c r="K39" s="6" t="s">
        <v>121</v>
      </c>
      <c r="L39" s="6" t="s">
        <v>55</v>
      </c>
      <c r="M39" s="6"/>
      <c r="N39" s="7">
        <v>44975</v>
      </c>
      <c r="O39" s="6" t="s">
        <v>23</v>
      </c>
      <c r="P39" s="8" t="s">
        <v>89</v>
      </c>
      <c r="Q39" s="6" t="str">
        <f>HYPERLINK("https://docs.wto.org/imrd/directdoc.asp?DDFDocuments/t/G/TBTN22/BDI310.DOCX", "https://docs.wto.org/imrd/directdoc.asp?DDFDocuments/t/G/TBTN22/BDI310.DOCX")</f>
        <v>https://docs.wto.org/imrd/directdoc.asp?DDFDocuments/t/G/TBTN22/BDI310.DOCX</v>
      </c>
      <c r="R39" s="6"/>
      <c r="S39" s="6"/>
    </row>
    <row r="40" spans="1:19" ht="45">
      <c r="A40" s="2" t="s">
        <v>593</v>
      </c>
      <c r="B40" s="6" t="s">
        <v>146</v>
      </c>
      <c r="C40" s="8" t="s">
        <v>487</v>
      </c>
      <c r="D40"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0" s="6" t="s">
        <v>239</v>
      </c>
      <c r="F40" s="8" t="s">
        <v>485</v>
      </c>
      <c r="G40" s="8" t="s">
        <v>486</v>
      </c>
      <c r="H40" s="7">
        <v>44901</v>
      </c>
      <c r="I40" s="6" t="s">
        <v>21</v>
      </c>
      <c r="K40" s="6" t="s">
        <v>121</v>
      </c>
      <c r="L40" s="6" t="s">
        <v>55</v>
      </c>
      <c r="M40" s="6"/>
      <c r="N40" s="7">
        <v>44975</v>
      </c>
      <c r="O40" s="6" t="s">
        <v>23</v>
      </c>
      <c r="P40" s="8" t="s">
        <v>127</v>
      </c>
      <c r="Q40" s="6" t="str">
        <f>HYPERLINK("https://docs.wto.org/imrd/directdoc.asp?DDFDocuments/t/G/TBTN22/BDI309.DOCX", "https://docs.wto.org/imrd/directdoc.asp?DDFDocuments/t/G/TBTN22/BDI309.DOCX")</f>
        <v>https://docs.wto.org/imrd/directdoc.asp?DDFDocuments/t/G/TBTN22/BDI309.DOCX</v>
      </c>
      <c r="R40" s="6"/>
      <c r="S40" s="6"/>
    </row>
    <row r="41" spans="1:19" ht="45">
      <c r="A41" s="2" t="s">
        <v>593</v>
      </c>
      <c r="B41" s="6" t="s">
        <v>146</v>
      </c>
      <c r="C41" s="8" t="s">
        <v>487</v>
      </c>
      <c r="D41"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1" s="6" t="s">
        <v>213</v>
      </c>
      <c r="F41" s="8" t="s">
        <v>485</v>
      </c>
      <c r="G41" s="8" t="s">
        <v>486</v>
      </c>
      <c r="H41" s="7">
        <v>44901</v>
      </c>
      <c r="I41" s="6" t="s">
        <v>21</v>
      </c>
      <c r="K41" s="6" t="s">
        <v>121</v>
      </c>
      <c r="L41" s="6" t="s">
        <v>55</v>
      </c>
      <c r="M41" s="6"/>
      <c r="N41" s="7">
        <v>44975</v>
      </c>
      <c r="O41" s="6" t="s">
        <v>23</v>
      </c>
      <c r="P41" s="8" t="s">
        <v>140</v>
      </c>
      <c r="Q41" s="6" t="str">
        <f>HYPERLINK("https://docs.wto.org/imrd/directdoc.asp?DDFDocuments/t/G/TBTN22/BDI307.DOCX", "https://docs.wto.org/imrd/directdoc.asp?DDFDocuments/t/G/TBTN22/BDI307.DOCX")</f>
        <v>https://docs.wto.org/imrd/directdoc.asp?DDFDocuments/t/G/TBTN22/BDI307.DOCX</v>
      </c>
      <c r="R41" s="6"/>
      <c r="S41" s="6"/>
    </row>
    <row r="42" spans="1:19" ht="45">
      <c r="A42" s="2" t="s">
        <v>593</v>
      </c>
      <c r="B42" s="6" t="s">
        <v>146</v>
      </c>
      <c r="C42" s="8" t="s">
        <v>487</v>
      </c>
      <c r="D42"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2" s="6" t="s">
        <v>240</v>
      </c>
      <c r="F42" s="8" t="s">
        <v>485</v>
      </c>
      <c r="G42" s="8" t="s">
        <v>486</v>
      </c>
      <c r="H42" s="7">
        <v>44901</v>
      </c>
      <c r="I42" s="6" t="s">
        <v>21</v>
      </c>
      <c r="K42" s="6" t="s">
        <v>88</v>
      </c>
      <c r="L42" s="6" t="s">
        <v>55</v>
      </c>
      <c r="M42" s="6"/>
      <c r="N42" s="7">
        <v>44975</v>
      </c>
      <c r="O42" s="6" t="s">
        <v>23</v>
      </c>
      <c r="P42" s="8" t="s">
        <v>122</v>
      </c>
      <c r="Q42" s="6" t="str">
        <f>HYPERLINK("https://docs.wto.org/imrd/directdoc.asp?DDFDocuments/t/G/TBTN22/BDI308.DOCX", "https://docs.wto.org/imrd/directdoc.asp?DDFDocuments/t/G/TBTN22/BDI308.DOCX")</f>
        <v>https://docs.wto.org/imrd/directdoc.asp?DDFDocuments/t/G/TBTN22/BDI308.DOCX</v>
      </c>
      <c r="R42" s="6"/>
      <c r="S42" s="6"/>
    </row>
    <row r="43" spans="1:19" ht="45">
      <c r="A43" s="2" t="s">
        <v>593</v>
      </c>
      <c r="B43" s="6" t="s">
        <v>146</v>
      </c>
      <c r="C43" s="8" t="s">
        <v>487</v>
      </c>
      <c r="D43"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3" s="6" t="s">
        <v>232</v>
      </c>
      <c r="F43" s="8" t="s">
        <v>485</v>
      </c>
      <c r="G43" s="8" t="s">
        <v>486</v>
      </c>
      <c r="H43" s="7">
        <v>44901</v>
      </c>
      <c r="I43" s="6" t="s">
        <v>21</v>
      </c>
      <c r="K43" s="6" t="s">
        <v>161</v>
      </c>
      <c r="L43" s="6" t="s">
        <v>21</v>
      </c>
      <c r="M43" s="6"/>
      <c r="N43" s="7" t="s">
        <v>21</v>
      </c>
      <c r="O43" s="6" t="s">
        <v>23</v>
      </c>
      <c r="P43" s="8" t="s">
        <v>162</v>
      </c>
      <c r="Q43" s="6" t="str">
        <f>HYPERLINK("https://docs.wto.org/imrd/directdoc.asp?DDFDocuments/t/G/TBTN22/USA1955.DOCX", "https://docs.wto.org/imrd/directdoc.asp?DDFDocuments/t/G/TBTN22/USA1955.DOCX")</f>
        <v>https://docs.wto.org/imrd/directdoc.asp?DDFDocuments/t/G/TBTN22/USA1955.DOCX</v>
      </c>
      <c r="R43" s="6"/>
      <c r="S43" s="6"/>
    </row>
    <row r="44" spans="1:19" ht="45">
      <c r="A44" s="2" t="s">
        <v>593</v>
      </c>
      <c r="B44" s="6" t="s">
        <v>146</v>
      </c>
      <c r="C44" s="8" t="s">
        <v>487</v>
      </c>
      <c r="D44"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4" s="6" t="s">
        <v>242</v>
      </c>
      <c r="F44" s="8" t="s">
        <v>485</v>
      </c>
      <c r="G44" s="8" t="s">
        <v>486</v>
      </c>
      <c r="H44" s="7">
        <v>44901</v>
      </c>
      <c r="I44" s="6" t="s">
        <v>21</v>
      </c>
      <c r="K44" s="6" t="s">
        <v>121</v>
      </c>
      <c r="L44" s="6" t="s">
        <v>55</v>
      </c>
      <c r="M44" s="6"/>
      <c r="N44" s="7">
        <v>44975</v>
      </c>
      <c r="O44" s="6" t="s">
        <v>23</v>
      </c>
      <c r="P44" s="8" t="s">
        <v>122</v>
      </c>
      <c r="Q44" s="6" t="str">
        <f>HYPERLINK("https://docs.wto.org/imrd/directdoc.asp?DDFDocuments/t/G/TBTN22/BDI308.DOCX", "https://docs.wto.org/imrd/directdoc.asp?DDFDocuments/t/G/TBTN22/BDI308.DOCX")</f>
        <v>https://docs.wto.org/imrd/directdoc.asp?DDFDocuments/t/G/TBTN22/BDI308.DOCX</v>
      </c>
      <c r="R44" s="6"/>
      <c r="S44" s="6"/>
    </row>
    <row r="45" spans="1:19" ht="45">
      <c r="A45" s="2" t="s">
        <v>593</v>
      </c>
      <c r="B45" s="6" t="s">
        <v>146</v>
      </c>
      <c r="C45" s="8" t="s">
        <v>487</v>
      </c>
      <c r="D45"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5" s="6" t="s">
        <v>243</v>
      </c>
      <c r="F45" s="8" t="s">
        <v>485</v>
      </c>
      <c r="G45" s="8" t="s">
        <v>486</v>
      </c>
      <c r="H45" s="7">
        <v>44901</v>
      </c>
      <c r="I45" s="6" t="s">
        <v>21</v>
      </c>
      <c r="K45" s="6" t="s">
        <v>88</v>
      </c>
      <c r="L45" s="6" t="s">
        <v>55</v>
      </c>
      <c r="M45" s="6"/>
      <c r="N45" s="7">
        <v>44975</v>
      </c>
      <c r="O45" s="6" t="s">
        <v>23</v>
      </c>
      <c r="P45" s="8" t="s">
        <v>127</v>
      </c>
      <c r="Q45" s="6" t="str">
        <f>HYPERLINK("https://docs.wto.org/imrd/directdoc.asp?DDFDocuments/t/G/TBTN22/BDI309.DOCX", "https://docs.wto.org/imrd/directdoc.asp?DDFDocuments/t/G/TBTN22/BDI309.DOCX")</f>
        <v>https://docs.wto.org/imrd/directdoc.asp?DDFDocuments/t/G/TBTN22/BDI309.DOCX</v>
      </c>
      <c r="R45" s="6"/>
      <c r="S45" s="6"/>
    </row>
    <row r="46" spans="1:19" ht="45">
      <c r="A46" s="2" t="s">
        <v>593</v>
      </c>
      <c r="B46" s="6" t="s">
        <v>146</v>
      </c>
      <c r="C46" s="8" t="s">
        <v>487</v>
      </c>
      <c r="D46" s="6" t="str">
        <f>HYPERLINK("https://epingalert.org/en/Search?viewData= G/TBT/N/ARE/555, G/TBT/N/BHR/647, G/TBT/N/KWT/613, G/TBT/N/OMN/479, G/TBT/N/QAT/630, G/TBT/N/SAU/1264, G/TBT/N/YEM/237"," G/TBT/N/ARE/555, G/TBT/N/BHR/647, G/TBT/N/KWT/613, G/TBT/N/OMN/479, G/TBT/N/QAT/630, G/TBT/N/SAU/1264, G/TBT/N/YEM/237")</f>
        <v xml:space="preserve"> G/TBT/N/ARE/555, G/TBT/N/BHR/647, G/TBT/N/KWT/613, G/TBT/N/OMN/479, G/TBT/N/QAT/630, G/TBT/N/SAU/1264, G/TBT/N/YEM/237</v>
      </c>
      <c r="E46" s="6" t="s">
        <v>244</v>
      </c>
      <c r="F46" s="8" t="s">
        <v>485</v>
      </c>
      <c r="G46" s="8" t="s">
        <v>486</v>
      </c>
      <c r="H46" s="7">
        <v>44901</v>
      </c>
      <c r="I46" s="6" t="s">
        <v>21</v>
      </c>
      <c r="K46" s="6" t="s">
        <v>149</v>
      </c>
      <c r="L46" s="6" t="s">
        <v>55</v>
      </c>
      <c r="M46" s="6"/>
      <c r="N46" s="7">
        <v>44975</v>
      </c>
      <c r="O46" s="6" t="s">
        <v>23</v>
      </c>
      <c r="P46" s="8" t="s">
        <v>109</v>
      </c>
      <c r="Q46" s="6" t="str">
        <f>HYPERLINK("https://docs.wto.org/imrd/directdoc.asp?DDFDocuments/t/G/TBTN22/BDI311.DOCX", "https://docs.wto.org/imrd/directdoc.asp?DDFDocuments/t/G/TBTN22/BDI311.DOCX")</f>
        <v>https://docs.wto.org/imrd/directdoc.asp?DDFDocuments/t/G/TBTN22/BDI311.DOCX</v>
      </c>
      <c r="R46" s="6"/>
      <c r="S46" s="6"/>
    </row>
    <row r="47" spans="1:19" ht="45">
      <c r="A47" s="2" t="s">
        <v>606</v>
      </c>
      <c r="B47" s="6" t="s">
        <v>236</v>
      </c>
      <c r="C47" s="8" t="s">
        <v>235</v>
      </c>
      <c r="D47"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47" s="6" t="s">
        <v>232</v>
      </c>
      <c r="F47" s="8" t="s">
        <v>233</v>
      </c>
      <c r="G47" s="8" t="s">
        <v>234</v>
      </c>
      <c r="H47" s="7">
        <v>44908</v>
      </c>
      <c r="I47" s="6" t="s">
        <v>21</v>
      </c>
      <c r="K47" s="6" t="s">
        <v>121</v>
      </c>
      <c r="L47" s="6" t="s">
        <v>55</v>
      </c>
      <c r="M47" s="6"/>
      <c r="N47" s="7">
        <v>44975</v>
      </c>
      <c r="O47" s="6" t="s">
        <v>23</v>
      </c>
      <c r="P47" s="8" t="s">
        <v>94</v>
      </c>
      <c r="Q47" s="6" t="str">
        <f>HYPERLINK("https://docs.wto.org/imrd/directdoc.asp?DDFDocuments/t/G/TBTN22/BDI312.DOCX", "https://docs.wto.org/imrd/directdoc.asp?DDFDocuments/t/G/TBTN22/BDI312.DOCX")</f>
        <v>https://docs.wto.org/imrd/directdoc.asp?DDFDocuments/t/G/TBTN22/BDI312.DOCX</v>
      </c>
      <c r="R47" s="6"/>
      <c r="S47" s="6"/>
    </row>
    <row r="48" spans="1:19" ht="45">
      <c r="A48" s="2" t="s">
        <v>606</v>
      </c>
      <c r="B48" s="6" t="s">
        <v>236</v>
      </c>
      <c r="C48" s="8" t="s">
        <v>235</v>
      </c>
      <c r="D48"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48" s="6" t="s">
        <v>239</v>
      </c>
      <c r="F48" s="8" t="s">
        <v>233</v>
      </c>
      <c r="G48" s="8" t="s">
        <v>234</v>
      </c>
      <c r="H48" s="7">
        <v>44908</v>
      </c>
      <c r="I48" s="6" t="s">
        <v>21</v>
      </c>
      <c r="K48" s="6" t="s">
        <v>88</v>
      </c>
      <c r="L48" s="6" t="s">
        <v>55</v>
      </c>
      <c r="M48" s="6"/>
      <c r="N48" s="7">
        <v>44975</v>
      </c>
      <c r="O48" s="6" t="s">
        <v>23</v>
      </c>
      <c r="P48" s="8" t="s">
        <v>94</v>
      </c>
      <c r="Q48" s="6" t="str">
        <f>HYPERLINK("https://docs.wto.org/imrd/directdoc.asp?DDFDocuments/t/G/TBTN22/BDI312.DOCX", "https://docs.wto.org/imrd/directdoc.asp?DDFDocuments/t/G/TBTN22/BDI312.DOCX")</f>
        <v>https://docs.wto.org/imrd/directdoc.asp?DDFDocuments/t/G/TBTN22/BDI312.DOCX</v>
      </c>
      <c r="R48" s="6"/>
      <c r="S48" s="6"/>
    </row>
    <row r="49" spans="1:19" ht="45">
      <c r="A49" s="2" t="s">
        <v>606</v>
      </c>
      <c r="B49" s="6" t="s">
        <v>236</v>
      </c>
      <c r="C49" s="8" t="s">
        <v>235</v>
      </c>
      <c r="D49"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49" s="6" t="s">
        <v>240</v>
      </c>
      <c r="F49" s="8" t="s">
        <v>233</v>
      </c>
      <c r="G49" s="8" t="s">
        <v>234</v>
      </c>
      <c r="H49" s="7">
        <v>44908</v>
      </c>
      <c r="I49" s="6" t="s">
        <v>21</v>
      </c>
      <c r="K49" s="6" t="s">
        <v>168</v>
      </c>
      <c r="L49" s="6" t="s">
        <v>21</v>
      </c>
      <c r="M49" s="6"/>
      <c r="N49" s="7">
        <v>44971</v>
      </c>
      <c r="O49" s="6" t="s">
        <v>23</v>
      </c>
      <c r="P49" s="8" t="s">
        <v>169</v>
      </c>
      <c r="Q49" s="6" t="str">
        <f>HYPERLINK("https://docs.wto.org/imrd/directdoc.asp?DDFDocuments/t/G/TBTN22/KEN1349.DOCX", "https://docs.wto.org/imrd/directdoc.asp?DDFDocuments/t/G/TBTN22/KEN1349.DOCX")</f>
        <v>https://docs.wto.org/imrd/directdoc.asp?DDFDocuments/t/G/TBTN22/KEN1349.DOCX</v>
      </c>
      <c r="R49" s="6"/>
      <c r="S49" s="6"/>
    </row>
    <row r="50" spans="1:19" ht="45">
      <c r="A50" s="2" t="s">
        <v>606</v>
      </c>
      <c r="B50" s="6" t="s">
        <v>236</v>
      </c>
      <c r="C50" s="8" t="s">
        <v>235</v>
      </c>
      <c r="D50"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50" s="6" t="s">
        <v>242</v>
      </c>
      <c r="F50" s="8" t="s">
        <v>233</v>
      </c>
      <c r="G50" s="8" t="s">
        <v>234</v>
      </c>
      <c r="H50" s="7">
        <v>44908</v>
      </c>
      <c r="I50" s="6" t="s">
        <v>21</v>
      </c>
      <c r="K50" s="6" t="s">
        <v>176</v>
      </c>
      <c r="L50" s="6" t="s">
        <v>55</v>
      </c>
      <c r="M50" s="6"/>
      <c r="N50" s="7">
        <v>44974</v>
      </c>
      <c r="O50" s="6" t="s">
        <v>23</v>
      </c>
      <c r="P50" s="8" t="s">
        <v>177</v>
      </c>
      <c r="Q50" s="6" t="str">
        <f>HYPERLINK("https://docs.wto.org/imrd/directdoc.asp?DDFDocuments/t/G/TBTN22/MOZ22.DOCX", "https://docs.wto.org/imrd/directdoc.asp?DDFDocuments/t/G/TBTN22/MOZ22.DOCX")</f>
        <v>https://docs.wto.org/imrd/directdoc.asp?DDFDocuments/t/G/TBTN22/MOZ22.DOCX</v>
      </c>
      <c r="R50" s="6"/>
      <c r="S50" s="6"/>
    </row>
    <row r="51" spans="1:19" ht="45">
      <c r="A51" s="2" t="s">
        <v>606</v>
      </c>
      <c r="B51" s="6" t="s">
        <v>236</v>
      </c>
      <c r="C51" s="8" t="s">
        <v>235</v>
      </c>
      <c r="D51"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51" s="6" t="s">
        <v>213</v>
      </c>
      <c r="F51" s="8" t="s">
        <v>233</v>
      </c>
      <c r="G51" s="8" t="s">
        <v>234</v>
      </c>
      <c r="H51" s="7">
        <v>44908</v>
      </c>
      <c r="I51" s="6" t="s">
        <v>21</v>
      </c>
      <c r="K51" s="6" t="s">
        <v>30</v>
      </c>
      <c r="L51" s="6" t="s">
        <v>182</v>
      </c>
      <c r="M51" s="6"/>
      <c r="N51" s="7" t="s">
        <v>21</v>
      </c>
      <c r="O51" s="6" t="s">
        <v>23</v>
      </c>
      <c r="P51" s="8" t="s">
        <v>183</v>
      </c>
      <c r="Q51" s="6" t="str">
        <f>HYPERLINK("https://docs.wto.org/imrd/directdoc.asp?DDFDocuments/t/G/TBTN22/JPN758.DOCX", "https://docs.wto.org/imrd/directdoc.asp?DDFDocuments/t/G/TBTN22/JPN758.DOCX")</f>
        <v>https://docs.wto.org/imrd/directdoc.asp?DDFDocuments/t/G/TBTN22/JPN758.DOCX</v>
      </c>
      <c r="R51" s="6"/>
      <c r="S51" s="6"/>
    </row>
    <row r="52" spans="1:19" ht="45">
      <c r="A52" s="2" t="s">
        <v>606</v>
      </c>
      <c r="B52" s="6" t="s">
        <v>236</v>
      </c>
      <c r="C52" s="8" t="s">
        <v>235</v>
      </c>
      <c r="D52"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52" s="6" t="s">
        <v>243</v>
      </c>
      <c r="F52" s="8" t="s">
        <v>233</v>
      </c>
      <c r="G52" s="8" t="s">
        <v>234</v>
      </c>
      <c r="H52" s="7">
        <v>44908</v>
      </c>
      <c r="I52" s="6" t="s">
        <v>21</v>
      </c>
      <c r="K52" s="6" t="s">
        <v>161</v>
      </c>
      <c r="L52" s="6" t="s">
        <v>21</v>
      </c>
      <c r="M52" s="6"/>
      <c r="N52" s="7">
        <v>44971</v>
      </c>
      <c r="O52" s="6" t="s">
        <v>23</v>
      </c>
      <c r="P52" s="8" t="s">
        <v>186</v>
      </c>
      <c r="Q52" s="6" t="str">
        <f>HYPERLINK("https://docs.wto.org/imrd/directdoc.asp?DDFDocuments/t/G/TBTN22/KEN1351.DOCX", "https://docs.wto.org/imrd/directdoc.asp?DDFDocuments/t/G/TBTN22/KEN1351.DOCX")</f>
        <v>https://docs.wto.org/imrd/directdoc.asp?DDFDocuments/t/G/TBTN22/KEN1351.DOCX</v>
      </c>
      <c r="R52" s="6"/>
      <c r="S52" s="6"/>
    </row>
    <row r="53" spans="1:19" ht="45">
      <c r="A53" s="2" t="s">
        <v>606</v>
      </c>
      <c r="B53" s="6" t="s">
        <v>236</v>
      </c>
      <c r="C53" s="8" t="s">
        <v>235</v>
      </c>
      <c r="D53" s="6" t="str">
        <f>HYPERLINK("https://epingalert.org/en/Search?viewData= G/TBT/N/ARE/568, G/TBT/N/BHR/658, G/TBT/N/KWT/625, G/TBT/N/OMN/490, G/TBT/N/QAT/641, G/TBT/N/SAU/1275, G/TBT/N/YEM/248"," G/TBT/N/ARE/568, G/TBT/N/BHR/658, G/TBT/N/KWT/625, G/TBT/N/OMN/490, G/TBT/N/QAT/641, G/TBT/N/SAU/1275, G/TBT/N/YEM/248")</f>
        <v xml:space="preserve"> G/TBT/N/ARE/568, G/TBT/N/BHR/658, G/TBT/N/KWT/625, G/TBT/N/OMN/490, G/TBT/N/QAT/641, G/TBT/N/SAU/1275, G/TBT/N/YEM/248</v>
      </c>
      <c r="E53" s="6" t="s">
        <v>244</v>
      </c>
      <c r="F53" s="8" t="s">
        <v>233</v>
      </c>
      <c r="G53" s="8" t="s">
        <v>234</v>
      </c>
      <c r="H53" s="7">
        <v>44908</v>
      </c>
      <c r="I53" s="6" t="s">
        <v>21</v>
      </c>
      <c r="K53" s="6" t="s">
        <v>189</v>
      </c>
      <c r="L53" s="6" t="s">
        <v>21</v>
      </c>
      <c r="M53" s="6"/>
      <c r="N53" s="7">
        <v>44971</v>
      </c>
      <c r="O53" s="6" t="s">
        <v>23</v>
      </c>
      <c r="P53" s="8" t="s">
        <v>190</v>
      </c>
      <c r="Q53" s="6" t="str">
        <f>HYPERLINK("https://docs.wto.org/imrd/directdoc.asp?DDFDocuments/t/G/TBTN22/KEN1350.DOCX", "https://docs.wto.org/imrd/directdoc.asp?DDFDocuments/t/G/TBTN22/KEN1350.DOCX")</f>
        <v>https://docs.wto.org/imrd/directdoc.asp?DDFDocuments/t/G/TBTN22/KEN1350.DOCX</v>
      </c>
      <c r="R53" s="6"/>
      <c r="S53" s="6"/>
    </row>
    <row r="54" spans="1:19" ht="30">
      <c r="A54" s="2" t="s">
        <v>653</v>
      </c>
      <c r="B54" s="6" t="s">
        <v>562</v>
      </c>
      <c r="C54" s="8" t="s">
        <v>561</v>
      </c>
      <c r="D54" s="6" t="str">
        <f>HYPERLINK("https://epingalert.org/en/Search?viewData= G/TBT/N/KWT/609"," G/TBT/N/KWT/609")</f>
        <v xml:space="preserve"> G/TBT/N/KWT/609</v>
      </c>
      <c r="E54" s="6" t="s">
        <v>213</v>
      </c>
      <c r="F54" s="8" t="s">
        <v>559</v>
      </c>
      <c r="G54" s="8" t="s">
        <v>560</v>
      </c>
      <c r="H54" s="7">
        <v>44896</v>
      </c>
      <c r="I54" s="6" t="s">
        <v>21</v>
      </c>
      <c r="K54" s="6" t="s">
        <v>195</v>
      </c>
      <c r="L54" s="6" t="s">
        <v>21</v>
      </c>
      <c r="M54" s="6"/>
      <c r="N54" s="7">
        <v>44956</v>
      </c>
      <c r="O54" s="6" t="s">
        <v>23</v>
      </c>
      <c r="P54" s="8" t="s">
        <v>196</v>
      </c>
      <c r="Q54" s="6" t="str">
        <f>HYPERLINK("https://docs.wto.org/imrd/directdoc.asp?DDFDocuments/t/G/TBTN22/USA1954.DOCX", "https://docs.wto.org/imrd/directdoc.asp?DDFDocuments/t/G/TBTN22/USA1954.DOCX")</f>
        <v>https://docs.wto.org/imrd/directdoc.asp?DDFDocuments/t/G/TBTN22/USA1954.DOCX</v>
      </c>
      <c r="R54" s="6"/>
      <c r="S54" s="6"/>
    </row>
    <row r="55" spans="1:19" ht="75">
      <c r="A55" s="2" t="s">
        <v>648</v>
      </c>
      <c r="B55" s="6" t="s">
        <v>21</v>
      </c>
      <c r="C55" s="8" t="s">
        <v>526</v>
      </c>
      <c r="D55" s="6" t="str">
        <f>HYPERLINK("https://epingalert.org/en/Search?viewData= G/TBT/N/KOR/1118"," G/TBT/N/KOR/1118")</f>
        <v xml:space="preserve"> G/TBT/N/KOR/1118</v>
      </c>
      <c r="E55" s="6" t="s">
        <v>226</v>
      </c>
      <c r="F55" s="8" t="s">
        <v>524</v>
      </c>
      <c r="G55" s="8" t="s">
        <v>525</v>
      </c>
      <c r="H55" s="7">
        <v>44897</v>
      </c>
      <c r="I55" s="6" t="s">
        <v>21</v>
      </c>
      <c r="K55" s="6" t="s">
        <v>201</v>
      </c>
      <c r="L55" s="6" t="s">
        <v>21</v>
      </c>
      <c r="M55" s="6"/>
      <c r="N55" s="7">
        <v>44970</v>
      </c>
      <c r="O55" s="6" t="s">
        <v>23</v>
      </c>
      <c r="P55" s="8" t="s">
        <v>202</v>
      </c>
      <c r="Q55" s="6" t="str">
        <f>HYPERLINK("https://docs.wto.org/imrd/directdoc.asp?DDFDocuments/t/G/TBTN22/EU940.DOCX", "https://docs.wto.org/imrd/directdoc.asp?DDFDocuments/t/G/TBTN22/EU940.DOCX")</f>
        <v>https://docs.wto.org/imrd/directdoc.asp?DDFDocuments/t/G/TBTN22/EU940.DOCX</v>
      </c>
      <c r="R55" s="6"/>
      <c r="S55" s="6"/>
    </row>
    <row r="56" spans="1:19" ht="180">
      <c r="A56" s="2" t="s">
        <v>622</v>
      </c>
      <c r="B56" s="6" t="s">
        <v>359</v>
      </c>
      <c r="C56" s="8" t="s">
        <v>358</v>
      </c>
      <c r="D56" s="6" t="str">
        <f>HYPERLINK("https://epingalert.org/en/Search?viewData= G/TBT/N/UGA/1716"," G/TBT/N/UGA/1716")</f>
        <v xml:space="preserve"> G/TBT/N/UGA/1716</v>
      </c>
      <c r="E56" s="6" t="s">
        <v>128</v>
      </c>
      <c r="F56" s="8" t="s">
        <v>356</v>
      </c>
      <c r="G56" s="8" t="s">
        <v>357</v>
      </c>
      <c r="H56" s="7">
        <v>44907</v>
      </c>
      <c r="I56" s="6" t="s">
        <v>86</v>
      </c>
      <c r="K56" s="6" t="s">
        <v>22</v>
      </c>
      <c r="L56" s="6" t="s">
        <v>21</v>
      </c>
      <c r="M56" s="6"/>
      <c r="N56" s="7">
        <v>44970</v>
      </c>
      <c r="O56" s="6" t="s">
        <v>23</v>
      </c>
      <c r="P56" s="8" t="s">
        <v>207</v>
      </c>
      <c r="Q56" s="6" t="str">
        <f>HYPERLINK("https://docs.wto.org/imrd/directdoc.asp?DDFDocuments/t/G/TBTN22/AUS148.DOCX", "https://docs.wto.org/imrd/directdoc.asp?DDFDocuments/t/G/TBTN22/AUS148.DOCX")</f>
        <v>https://docs.wto.org/imrd/directdoc.asp?DDFDocuments/t/G/TBTN22/AUS148.DOCX</v>
      </c>
      <c r="R56" s="6"/>
      <c r="S56" s="6"/>
    </row>
    <row r="57" spans="1:19" ht="90">
      <c r="A57" s="2" t="s">
        <v>623</v>
      </c>
      <c r="B57" s="6" t="s">
        <v>365</v>
      </c>
      <c r="C57" s="8" t="s">
        <v>364</v>
      </c>
      <c r="D57" s="6" t="str">
        <f>HYPERLINK("https://epingalert.org/en/Search?viewData= G/TBT/N/KEN/1345"," G/TBT/N/KEN/1345")</f>
        <v xml:space="preserve"> G/TBT/N/KEN/1345</v>
      </c>
      <c r="E57" s="6" t="s">
        <v>82</v>
      </c>
      <c r="F57" s="8" t="s">
        <v>362</v>
      </c>
      <c r="G57" s="8" t="s">
        <v>363</v>
      </c>
      <c r="H57" s="7">
        <v>44907</v>
      </c>
      <c r="I57" s="6" t="s">
        <v>21</v>
      </c>
      <c r="K57" s="6" t="s">
        <v>22</v>
      </c>
      <c r="L57" s="6" t="s">
        <v>21</v>
      </c>
      <c r="M57" s="6"/>
      <c r="N57" s="7">
        <v>44969</v>
      </c>
      <c r="O57" s="6" t="s">
        <v>23</v>
      </c>
      <c r="P57" s="8" t="s">
        <v>212</v>
      </c>
      <c r="Q57" s="6" t="str">
        <f>HYPERLINK("https://docs.wto.org/imrd/directdoc.asp?DDFDocuments/t/G/TBTN22/AUS149.DOCX", "https://docs.wto.org/imrd/directdoc.asp?DDFDocuments/t/G/TBTN22/AUS149.DOCX")</f>
        <v>https://docs.wto.org/imrd/directdoc.asp?DDFDocuments/t/G/TBTN22/AUS149.DOCX</v>
      </c>
      <c r="R57" s="6"/>
      <c r="S57" s="6"/>
    </row>
    <row r="58" spans="1:19" ht="390">
      <c r="A58" s="2" t="s">
        <v>613</v>
      </c>
      <c r="B58" s="6" t="s">
        <v>281</v>
      </c>
      <c r="C58" s="8" t="s">
        <v>279</v>
      </c>
      <c r="D58" s="6" t="str">
        <f>HYPERLINK("https://epingalert.org/en/Search?viewData= G/TBT/N/BDI/304, G/TBT/N/KEN/1346, G/TBT/N/RWA/745, G/TBT/N/TZA/868, G/TBT/N/UGA/1713"," G/TBT/N/BDI/304, G/TBT/N/KEN/1346, G/TBT/N/RWA/745, G/TBT/N/TZA/868, G/TBT/N/UGA/1713")</f>
        <v xml:space="preserve"> G/TBT/N/BDI/304, G/TBT/N/KEN/1346, G/TBT/N/RWA/745, G/TBT/N/TZA/868, G/TBT/N/UGA/1713</v>
      </c>
      <c r="E58" s="6" t="s">
        <v>128</v>
      </c>
      <c r="F58" s="8" t="s">
        <v>277</v>
      </c>
      <c r="G58" s="8" t="s">
        <v>278</v>
      </c>
      <c r="H58" s="7">
        <v>44907</v>
      </c>
      <c r="I58" s="6" t="s">
        <v>280</v>
      </c>
      <c r="K58" s="6" t="s">
        <v>47</v>
      </c>
      <c r="L58" s="6" t="s">
        <v>21</v>
      </c>
      <c r="M58" s="6"/>
      <c r="N58" s="7">
        <v>44969</v>
      </c>
      <c r="O58" s="6" t="s">
        <v>23</v>
      </c>
      <c r="P58" s="8" t="s">
        <v>218</v>
      </c>
      <c r="Q58" s="6" t="str">
        <f>HYPERLINK("https://docs.wto.org/imrd/directdoc.asp?DDFDocuments/t/G/TBTN22/KWT628.DOCX", "https://docs.wto.org/imrd/directdoc.asp?DDFDocuments/t/G/TBTN22/KWT628.DOCX")</f>
        <v>https://docs.wto.org/imrd/directdoc.asp?DDFDocuments/t/G/TBTN22/KWT628.DOCX</v>
      </c>
      <c r="R58" s="6"/>
      <c r="S58" s="6"/>
    </row>
    <row r="59" spans="1:19" ht="45">
      <c r="A59" s="2" t="s">
        <v>613</v>
      </c>
      <c r="B59" s="6" t="s">
        <v>281</v>
      </c>
      <c r="C59" s="8" t="s">
        <v>279</v>
      </c>
      <c r="D59" s="6" t="str">
        <f>HYPERLINK("https://epingalert.org/en/Search?viewData= G/TBT/N/BDI/305, G/TBT/N/KEN/1347, G/TBT/N/RWA/746, G/TBT/N/TZA/869, G/TBT/N/UGA/1714"," G/TBT/N/BDI/305, G/TBT/N/KEN/1347, G/TBT/N/RWA/746, G/TBT/N/TZA/869, G/TBT/N/UGA/1714")</f>
        <v xml:space="preserve"> G/TBT/N/BDI/305, G/TBT/N/KEN/1347, G/TBT/N/RWA/746, G/TBT/N/TZA/869, G/TBT/N/UGA/1714</v>
      </c>
      <c r="E59" s="6" t="s">
        <v>103</v>
      </c>
      <c r="F59" s="8" t="s">
        <v>290</v>
      </c>
      <c r="G59" s="8" t="s">
        <v>291</v>
      </c>
      <c r="H59" s="7">
        <v>44907</v>
      </c>
      <c r="I59" s="6" t="s">
        <v>280</v>
      </c>
      <c r="K59" s="6" t="s">
        <v>224</v>
      </c>
      <c r="L59" s="6" t="s">
        <v>21</v>
      </c>
      <c r="M59" s="6"/>
      <c r="N59" s="7">
        <v>44969</v>
      </c>
      <c r="O59" s="6" t="s">
        <v>23</v>
      </c>
      <c r="P59" s="8" t="s">
        <v>225</v>
      </c>
      <c r="Q59" s="6" t="str">
        <f>HYPERLINK("https://docs.wto.org/imrd/directdoc.asp?DDFDocuments/t/G/TBTN22/SWE145.DOCX", "https://docs.wto.org/imrd/directdoc.asp?DDFDocuments/t/G/TBTN22/SWE145.DOCX")</f>
        <v>https://docs.wto.org/imrd/directdoc.asp?DDFDocuments/t/G/TBTN22/SWE145.DOCX</v>
      </c>
      <c r="R59" s="6"/>
      <c r="S59" s="6"/>
    </row>
    <row r="60" spans="1:19" ht="30">
      <c r="A60" s="2" t="s">
        <v>613</v>
      </c>
      <c r="B60" s="6" t="s">
        <v>281</v>
      </c>
      <c r="C60" s="8" t="s">
        <v>279</v>
      </c>
      <c r="D60" s="6" t="str">
        <f>HYPERLINK("https://epingalert.org/en/Search?viewData= G/TBT/N/BDI/306, G/TBT/N/KEN/1348, G/TBT/N/RWA/747, G/TBT/N/TZA/870, G/TBT/N/UGA/1715"," G/TBT/N/BDI/306, G/TBT/N/KEN/1348, G/TBT/N/RWA/747, G/TBT/N/TZA/870, G/TBT/N/UGA/1715")</f>
        <v xml:space="preserve"> G/TBT/N/BDI/306, G/TBT/N/KEN/1348, G/TBT/N/RWA/747, G/TBT/N/TZA/870, G/TBT/N/UGA/1715</v>
      </c>
      <c r="E60" s="6" t="s">
        <v>110</v>
      </c>
      <c r="F60" s="8" t="s">
        <v>294</v>
      </c>
      <c r="G60" s="8" t="s">
        <v>295</v>
      </c>
      <c r="H60" s="7">
        <v>44907</v>
      </c>
      <c r="I60" s="6" t="s">
        <v>280</v>
      </c>
      <c r="K60" s="6" t="s">
        <v>230</v>
      </c>
      <c r="L60" s="6" t="s">
        <v>182</v>
      </c>
      <c r="M60" s="6"/>
      <c r="N60" s="7">
        <v>44969</v>
      </c>
      <c r="O60" s="6" t="s">
        <v>23</v>
      </c>
      <c r="P60" s="8" t="s">
        <v>231</v>
      </c>
      <c r="Q60" s="6" t="str">
        <f>HYPERLINK("https://docs.wto.org/imrd/directdoc.asp?DDFDocuments/t/G/TBTN22/KOR1123.DOCX", "https://docs.wto.org/imrd/directdoc.asp?DDFDocuments/t/G/TBTN22/KOR1123.DOCX")</f>
        <v>https://docs.wto.org/imrd/directdoc.asp?DDFDocuments/t/G/TBTN22/KOR1123.DOCX</v>
      </c>
      <c r="R60" s="6"/>
      <c r="S60" s="6" t="str">
        <f>HYPERLINK("https://docs.wto.org/imrd/directdoc.asp?DDFDocuments/v/G/TBTN22/KOR1123.DOCX", "https://docs.wto.org/imrd/directdoc.asp?DDFDocuments/v/G/TBTN22/KOR1123.DOCX")</f>
        <v>https://docs.wto.org/imrd/directdoc.asp?DDFDocuments/v/G/TBTN22/KOR1123.DOCX</v>
      </c>
    </row>
    <row r="61" spans="1:19" ht="30">
      <c r="A61" s="2" t="s">
        <v>613</v>
      </c>
      <c r="B61" s="6" t="s">
        <v>281</v>
      </c>
      <c r="C61" s="8" t="s">
        <v>279</v>
      </c>
      <c r="D61" s="6" t="str">
        <f>HYPERLINK("https://epingalert.org/en/Search?viewData= G/TBT/N/BDI/306, G/TBT/N/KEN/1348, G/TBT/N/RWA/747, G/TBT/N/TZA/870, G/TBT/N/UGA/1715"," G/TBT/N/BDI/306, G/TBT/N/KEN/1348, G/TBT/N/RWA/747, G/TBT/N/TZA/870, G/TBT/N/UGA/1715")</f>
        <v xml:space="preserve"> G/TBT/N/BDI/306, G/TBT/N/KEN/1348, G/TBT/N/RWA/747, G/TBT/N/TZA/870, G/TBT/N/UGA/1715</v>
      </c>
      <c r="E61" s="6" t="s">
        <v>103</v>
      </c>
      <c r="F61" s="8" t="s">
        <v>294</v>
      </c>
      <c r="G61" s="8" t="s">
        <v>295</v>
      </c>
      <c r="H61" s="7">
        <v>44907</v>
      </c>
      <c r="I61" s="6" t="s">
        <v>280</v>
      </c>
      <c r="K61" s="6" t="s">
        <v>237</v>
      </c>
      <c r="L61" s="6" t="s">
        <v>55</v>
      </c>
      <c r="M61" s="6"/>
      <c r="N61" s="7">
        <v>44968</v>
      </c>
      <c r="O61" s="6" t="s">
        <v>23</v>
      </c>
      <c r="P61" s="8" t="s">
        <v>238</v>
      </c>
      <c r="Q61" s="6" t="str">
        <f t="shared" ref="Q61:Q67" si="0">HYPERLINK("https://docs.wto.org/imrd/directdoc.asp?DDFDocuments/t/G/TBTN22/ARE568.DOCX", "https://docs.wto.org/imrd/directdoc.asp?DDFDocuments/t/G/TBTN22/ARE568.DOCX")</f>
        <v>https://docs.wto.org/imrd/directdoc.asp?DDFDocuments/t/G/TBTN22/ARE568.DOCX</v>
      </c>
      <c r="R61" s="6"/>
      <c r="S61" s="6"/>
    </row>
    <row r="62" spans="1:19" ht="390">
      <c r="A62" s="2" t="s">
        <v>613</v>
      </c>
      <c r="B62" s="6" t="s">
        <v>281</v>
      </c>
      <c r="C62" s="8" t="s">
        <v>279</v>
      </c>
      <c r="D62" s="6" t="str">
        <f>HYPERLINK("https://epingalert.org/en/Search?viewData= G/TBT/N/BDI/304, G/TBT/N/KEN/1346, G/TBT/N/RWA/745, G/TBT/N/TZA/868, G/TBT/N/UGA/1713"," G/TBT/N/BDI/304, G/TBT/N/KEN/1346, G/TBT/N/RWA/745, G/TBT/N/TZA/868, G/TBT/N/UGA/1713")</f>
        <v xml:space="preserve"> G/TBT/N/BDI/304, G/TBT/N/KEN/1346, G/TBT/N/RWA/745, G/TBT/N/TZA/868, G/TBT/N/UGA/1713</v>
      </c>
      <c r="E62" s="6" t="s">
        <v>110</v>
      </c>
      <c r="F62" s="8" t="s">
        <v>277</v>
      </c>
      <c r="G62" s="8" t="s">
        <v>278</v>
      </c>
      <c r="H62" s="7">
        <v>44907</v>
      </c>
      <c r="I62" s="6" t="s">
        <v>280</v>
      </c>
      <c r="K62" s="6" t="s">
        <v>237</v>
      </c>
      <c r="L62" s="6" t="s">
        <v>55</v>
      </c>
      <c r="M62" s="6"/>
      <c r="N62" s="7">
        <v>44968</v>
      </c>
      <c r="O62" s="6" t="s">
        <v>23</v>
      </c>
      <c r="P62" s="8" t="s">
        <v>238</v>
      </c>
      <c r="Q62" s="6" t="str">
        <f t="shared" si="0"/>
        <v>https://docs.wto.org/imrd/directdoc.asp?DDFDocuments/t/G/TBTN22/ARE568.DOCX</v>
      </c>
      <c r="R62" s="6"/>
      <c r="S62" s="6"/>
    </row>
    <row r="63" spans="1:19" ht="30">
      <c r="A63" s="2" t="s">
        <v>613</v>
      </c>
      <c r="B63" s="6" t="s">
        <v>281</v>
      </c>
      <c r="C63" s="8" t="s">
        <v>279</v>
      </c>
      <c r="D63" s="6" t="str">
        <f>HYPERLINK("https://epingalert.org/en/Search?viewData= G/TBT/N/BDI/306, G/TBT/N/KEN/1348, G/TBT/N/RWA/747, G/TBT/N/TZA/870, G/TBT/N/UGA/1715"," G/TBT/N/BDI/306, G/TBT/N/KEN/1348, G/TBT/N/RWA/747, G/TBT/N/TZA/870, G/TBT/N/UGA/1715")</f>
        <v xml:space="preserve"> G/TBT/N/BDI/306, G/TBT/N/KEN/1348, G/TBT/N/RWA/747, G/TBT/N/TZA/870, G/TBT/N/UGA/1715</v>
      </c>
      <c r="E63" s="6" t="s">
        <v>128</v>
      </c>
      <c r="F63" s="8" t="s">
        <v>294</v>
      </c>
      <c r="G63" s="8" t="s">
        <v>295</v>
      </c>
      <c r="H63" s="7">
        <v>44907</v>
      </c>
      <c r="I63" s="6" t="s">
        <v>280</v>
      </c>
      <c r="K63" s="6" t="s">
        <v>241</v>
      </c>
      <c r="L63" s="6" t="s">
        <v>55</v>
      </c>
      <c r="M63" s="6"/>
      <c r="N63" s="7">
        <v>44968</v>
      </c>
      <c r="O63" s="6" t="s">
        <v>23</v>
      </c>
      <c r="P63" s="8" t="s">
        <v>238</v>
      </c>
      <c r="Q63" s="6" t="str">
        <f t="shared" si="0"/>
        <v>https://docs.wto.org/imrd/directdoc.asp?DDFDocuments/t/G/TBTN22/ARE568.DOCX</v>
      </c>
      <c r="R63" s="6"/>
      <c r="S63" s="6"/>
    </row>
    <row r="64" spans="1:19" ht="30">
      <c r="A64" s="2" t="s">
        <v>613</v>
      </c>
      <c r="B64" s="6" t="s">
        <v>281</v>
      </c>
      <c r="C64" s="8" t="s">
        <v>279</v>
      </c>
      <c r="D64" s="6" t="str">
        <f>HYPERLINK("https://epingalert.org/en/Search?viewData= G/TBT/N/BDI/305, G/TBT/N/KEN/1347, G/TBT/N/RWA/746, G/TBT/N/TZA/869, G/TBT/N/UGA/1714"," G/TBT/N/BDI/305, G/TBT/N/KEN/1347, G/TBT/N/RWA/746, G/TBT/N/TZA/869, G/TBT/N/UGA/1714")</f>
        <v xml:space="preserve"> G/TBT/N/BDI/305, G/TBT/N/KEN/1347, G/TBT/N/RWA/746, G/TBT/N/TZA/869, G/TBT/N/UGA/1714</v>
      </c>
      <c r="E64" s="6" t="s">
        <v>141</v>
      </c>
      <c r="F64" s="8" t="s">
        <v>290</v>
      </c>
      <c r="G64" s="8" t="s">
        <v>291</v>
      </c>
      <c r="H64" s="7">
        <v>44907</v>
      </c>
      <c r="I64" s="6" t="s">
        <v>280</v>
      </c>
      <c r="K64" s="6" t="s">
        <v>241</v>
      </c>
      <c r="L64" s="6" t="s">
        <v>55</v>
      </c>
      <c r="M64" s="6"/>
      <c r="N64" s="7">
        <v>44968</v>
      </c>
      <c r="O64" s="6" t="s">
        <v>23</v>
      </c>
      <c r="P64" s="8" t="s">
        <v>238</v>
      </c>
      <c r="Q64" s="6" t="str">
        <f t="shared" si="0"/>
        <v>https://docs.wto.org/imrd/directdoc.asp?DDFDocuments/t/G/TBTN22/ARE568.DOCX</v>
      </c>
      <c r="R64" s="6"/>
      <c r="S64" s="6"/>
    </row>
    <row r="65" spans="1:19" ht="30">
      <c r="A65" s="2" t="s">
        <v>613</v>
      </c>
      <c r="B65" s="6" t="s">
        <v>281</v>
      </c>
      <c r="C65" s="8" t="s">
        <v>279</v>
      </c>
      <c r="D65" s="6" t="str">
        <f>HYPERLINK("https://epingalert.org/en/Search?viewData= G/TBT/N/BDI/305, G/TBT/N/KEN/1347, G/TBT/N/RWA/746, G/TBT/N/TZA/869, G/TBT/N/UGA/1714"," G/TBT/N/BDI/305, G/TBT/N/KEN/1347, G/TBT/N/RWA/746, G/TBT/N/TZA/869, G/TBT/N/UGA/1714")</f>
        <v xml:space="preserve"> G/TBT/N/BDI/305, G/TBT/N/KEN/1347, G/TBT/N/RWA/746, G/TBT/N/TZA/869, G/TBT/N/UGA/1714</v>
      </c>
      <c r="E65" s="6" t="s">
        <v>110</v>
      </c>
      <c r="F65" s="8" t="s">
        <v>290</v>
      </c>
      <c r="G65" s="8" t="s">
        <v>291</v>
      </c>
      <c r="H65" s="7">
        <v>44907</v>
      </c>
      <c r="I65" s="6" t="s">
        <v>280</v>
      </c>
      <c r="K65" s="6" t="s">
        <v>241</v>
      </c>
      <c r="L65" s="6" t="s">
        <v>55</v>
      </c>
      <c r="M65" s="6"/>
      <c r="N65" s="7">
        <v>44968</v>
      </c>
      <c r="O65" s="6" t="s">
        <v>23</v>
      </c>
      <c r="P65" s="8" t="s">
        <v>238</v>
      </c>
      <c r="Q65" s="6" t="str">
        <f t="shared" si="0"/>
        <v>https://docs.wto.org/imrd/directdoc.asp?DDFDocuments/t/G/TBTN22/ARE568.DOCX</v>
      </c>
      <c r="R65" s="6"/>
      <c r="S65" s="6"/>
    </row>
    <row r="66" spans="1:19" ht="30">
      <c r="A66" s="2" t="s">
        <v>613</v>
      </c>
      <c r="B66" s="6" t="s">
        <v>281</v>
      </c>
      <c r="C66" s="8" t="s">
        <v>279</v>
      </c>
      <c r="D66" s="6" t="str">
        <f>HYPERLINK("https://epingalert.org/en/Search?viewData= G/TBT/N/BDI/306, G/TBT/N/KEN/1348, G/TBT/N/RWA/747, G/TBT/N/TZA/870, G/TBT/N/UGA/1715"," G/TBT/N/BDI/306, G/TBT/N/KEN/1348, G/TBT/N/RWA/747, G/TBT/N/TZA/870, G/TBT/N/UGA/1715")</f>
        <v xml:space="preserve"> G/TBT/N/BDI/306, G/TBT/N/KEN/1348, G/TBT/N/RWA/747, G/TBT/N/TZA/870, G/TBT/N/UGA/1715</v>
      </c>
      <c r="E66" s="6" t="s">
        <v>82</v>
      </c>
      <c r="F66" s="8" t="s">
        <v>294</v>
      </c>
      <c r="G66" s="8" t="s">
        <v>295</v>
      </c>
      <c r="H66" s="7">
        <v>44907</v>
      </c>
      <c r="I66" s="6" t="s">
        <v>280</v>
      </c>
      <c r="K66" s="6" t="s">
        <v>241</v>
      </c>
      <c r="L66" s="6" t="s">
        <v>55</v>
      </c>
      <c r="M66" s="6"/>
      <c r="N66" s="7">
        <v>44968</v>
      </c>
      <c r="O66" s="6" t="s">
        <v>23</v>
      </c>
      <c r="P66" s="8" t="s">
        <v>238</v>
      </c>
      <c r="Q66" s="6" t="str">
        <f t="shared" si="0"/>
        <v>https://docs.wto.org/imrd/directdoc.asp?DDFDocuments/t/G/TBTN22/ARE568.DOCX</v>
      </c>
      <c r="R66" s="6"/>
      <c r="S66" s="6"/>
    </row>
    <row r="67" spans="1:19" ht="30">
      <c r="A67" s="2" t="s">
        <v>613</v>
      </c>
      <c r="B67" s="6" t="s">
        <v>281</v>
      </c>
      <c r="C67" s="8" t="s">
        <v>279</v>
      </c>
      <c r="D67" s="6" t="str">
        <f>HYPERLINK("https://epingalert.org/en/Search?viewData= G/TBT/N/BDI/305, G/TBT/N/KEN/1347, G/TBT/N/RWA/746, G/TBT/N/TZA/869, G/TBT/N/UGA/1714"," G/TBT/N/BDI/305, G/TBT/N/KEN/1347, G/TBT/N/RWA/746, G/TBT/N/TZA/869, G/TBT/N/UGA/1714")</f>
        <v xml:space="preserve"> G/TBT/N/BDI/305, G/TBT/N/KEN/1347, G/TBT/N/RWA/746, G/TBT/N/TZA/869, G/TBT/N/UGA/1714</v>
      </c>
      <c r="E67" s="6" t="s">
        <v>82</v>
      </c>
      <c r="F67" s="8" t="s">
        <v>290</v>
      </c>
      <c r="G67" s="8" t="s">
        <v>291</v>
      </c>
      <c r="H67" s="7">
        <v>44907</v>
      </c>
      <c r="I67" s="6" t="s">
        <v>280</v>
      </c>
      <c r="K67" s="6" t="s">
        <v>241</v>
      </c>
      <c r="L67" s="6" t="s">
        <v>55</v>
      </c>
      <c r="M67" s="6"/>
      <c r="N67" s="7">
        <v>44968</v>
      </c>
      <c r="O67" s="6" t="s">
        <v>23</v>
      </c>
      <c r="P67" s="8" t="s">
        <v>238</v>
      </c>
      <c r="Q67" s="6" t="str">
        <f t="shared" si="0"/>
        <v>https://docs.wto.org/imrd/directdoc.asp?DDFDocuments/t/G/TBTN22/ARE568.DOCX</v>
      </c>
      <c r="R67" s="6"/>
      <c r="S67" s="6"/>
    </row>
    <row r="68" spans="1:19" ht="30">
      <c r="A68" s="2" t="s">
        <v>613</v>
      </c>
      <c r="B68" s="6" t="s">
        <v>281</v>
      </c>
      <c r="C68" s="8" t="s">
        <v>279</v>
      </c>
      <c r="D68" s="6" t="str">
        <f>HYPERLINK("https://epingalert.org/en/Search?viewData= G/TBT/N/BDI/305, G/TBT/N/KEN/1347, G/TBT/N/RWA/746, G/TBT/N/TZA/869, G/TBT/N/UGA/1714"," G/TBT/N/BDI/305, G/TBT/N/KEN/1347, G/TBT/N/RWA/746, G/TBT/N/TZA/869, G/TBT/N/UGA/1714")</f>
        <v xml:space="preserve"> G/TBT/N/BDI/305, G/TBT/N/KEN/1347, G/TBT/N/RWA/746, G/TBT/N/TZA/869, G/TBT/N/UGA/1714</v>
      </c>
      <c r="E68" s="6" t="s">
        <v>128</v>
      </c>
      <c r="F68" s="8" t="s">
        <v>290</v>
      </c>
      <c r="G68" s="8" t="s">
        <v>291</v>
      </c>
      <c r="H68" s="7">
        <v>44907</v>
      </c>
      <c r="I68" s="6" t="s">
        <v>280</v>
      </c>
      <c r="K68" s="6" t="s">
        <v>30</v>
      </c>
      <c r="L68" s="6" t="s">
        <v>21</v>
      </c>
      <c r="M68" s="6"/>
      <c r="N68" s="7">
        <v>44968</v>
      </c>
      <c r="O68" s="6" t="s">
        <v>23</v>
      </c>
      <c r="P68" s="8" t="s">
        <v>249</v>
      </c>
      <c r="Q68" s="6" t="str">
        <f>HYPERLINK("https://docs.wto.org/imrd/directdoc.asp?DDFDocuments/t/G/TBTN22/KWT627.DOCX", "https://docs.wto.org/imrd/directdoc.asp?DDFDocuments/t/G/TBTN22/KWT627.DOCX")</f>
        <v>https://docs.wto.org/imrd/directdoc.asp?DDFDocuments/t/G/TBTN22/KWT627.DOCX</v>
      </c>
      <c r="R68" s="6"/>
      <c r="S68" s="6"/>
    </row>
    <row r="69" spans="1:19" ht="390">
      <c r="A69" s="2" t="s">
        <v>613</v>
      </c>
      <c r="B69" s="6" t="s">
        <v>281</v>
      </c>
      <c r="C69" s="8" t="s">
        <v>279</v>
      </c>
      <c r="D69" s="6" t="str">
        <f>HYPERLINK("https://epingalert.org/en/Search?viewData= G/TBT/N/BDI/304, G/TBT/N/KEN/1346, G/TBT/N/RWA/745, G/TBT/N/TZA/868, G/TBT/N/UGA/1713"," G/TBT/N/BDI/304, G/TBT/N/KEN/1346, G/TBT/N/RWA/745, G/TBT/N/TZA/868, G/TBT/N/UGA/1713")</f>
        <v xml:space="preserve"> G/TBT/N/BDI/304, G/TBT/N/KEN/1346, G/TBT/N/RWA/745, G/TBT/N/TZA/868, G/TBT/N/UGA/1713</v>
      </c>
      <c r="E69" s="6" t="s">
        <v>82</v>
      </c>
      <c r="F69" s="8" t="s">
        <v>277</v>
      </c>
      <c r="G69" s="8" t="s">
        <v>278</v>
      </c>
      <c r="H69" s="7">
        <v>44907</v>
      </c>
      <c r="I69" s="6" t="s">
        <v>280</v>
      </c>
      <c r="K69" s="6" t="s">
        <v>30</v>
      </c>
      <c r="L69" s="6" t="s">
        <v>21</v>
      </c>
      <c r="M69" s="6"/>
      <c r="N69" s="7">
        <v>44966</v>
      </c>
      <c r="O69" s="6" t="s">
        <v>23</v>
      </c>
      <c r="P69" s="6"/>
      <c r="Q69" s="6" t="str">
        <f>HYPERLINK("https://docs.wto.org/imrd/directdoc.asp?DDFDocuments/t/G/TBTN22/CAN684.DOCX", "https://docs.wto.org/imrd/directdoc.asp?DDFDocuments/t/G/TBTN22/CAN684.DOCX")</f>
        <v>https://docs.wto.org/imrd/directdoc.asp?DDFDocuments/t/G/TBTN22/CAN684.DOCX</v>
      </c>
      <c r="R69" s="6" t="str">
        <f>HYPERLINK("https://docs.wto.org/imrd/directdoc.asp?DDFDocuments/u/G/TBTN22/CAN684.DOCX", "https://docs.wto.org/imrd/directdoc.asp?DDFDocuments/u/G/TBTN22/CAN684.DOCX")</f>
        <v>https://docs.wto.org/imrd/directdoc.asp?DDFDocuments/u/G/TBTN22/CAN684.DOCX</v>
      </c>
      <c r="S69" s="6"/>
    </row>
    <row r="70" spans="1:19" ht="390">
      <c r="A70" s="2" t="s">
        <v>613</v>
      </c>
      <c r="B70" s="6" t="s">
        <v>281</v>
      </c>
      <c r="C70" s="8" t="s">
        <v>279</v>
      </c>
      <c r="D70" s="6" t="str">
        <f>HYPERLINK("https://epingalert.org/en/Search?viewData= G/TBT/N/BDI/304, G/TBT/N/KEN/1346, G/TBT/N/RWA/745, G/TBT/N/TZA/868, G/TBT/N/UGA/1713"," G/TBT/N/BDI/304, G/TBT/N/KEN/1346, G/TBT/N/RWA/745, G/TBT/N/TZA/868, G/TBT/N/UGA/1713")</f>
        <v xml:space="preserve"> G/TBT/N/BDI/304, G/TBT/N/KEN/1346, G/TBT/N/RWA/745, G/TBT/N/TZA/868, G/TBT/N/UGA/1713</v>
      </c>
      <c r="E70" s="6" t="s">
        <v>141</v>
      </c>
      <c r="F70" s="8" t="s">
        <v>277</v>
      </c>
      <c r="G70" s="8" t="s">
        <v>278</v>
      </c>
      <c r="H70" s="7">
        <v>44907</v>
      </c>
      <c r="I70" s="6" t="s">
        <v>280</v>
      </c>
      <c r="K70" s="6" t="s">
        <v>258</v>
      </c>
      <c r="L70" s="6" t="s">
        <v>21</v>
      </c>
      <c r="M70" s="6"/>
      <c r="N70" s="7">
        <v>44968</v>
      </c>
      <c r="O70" s="6" t="s">
        <v>23</v>
      </c>
      <c r="P70" s="8" t="s">
        <v>259</v>
      </c>
      <c r="Q70" s="6" t="str">
        <f>HYPERLINK("https://docs.wto.org/imrd/directdoc.asp?DDFDocuments/t/G/TBTN22/KWT626.DOCX", "https://docs.wto.org/imrd/directdoc.asp?DDFDocuments/t/G/TBTN22/KWT626.DOCX")</f>
        <v>https://docs.wto.org/imrd/directdoc.asp?DDFDocuments/t/G/TBTN22/KWT626.DOCX</v>
      </c>
      <c r="R70" s="6"/>
      <c r="S70" s="6"/>
    </row>
    <row r="71" spans="1:19" ht="390">
      <c r="A71" s="2" t="s">
        <v>613</v>
      </c>
      <c r="B71" s="6" t="s">
        <v>281</v>
      </c>
      <c r="C71" s="8" t="s">
        <v>279</v>
      </c>
      <c r="D71" s="6" t="str">
        <f>HYPERLINK("https://epingalert.org/en/Search?viewData= G/TBT/N/BDI/304, G/TBT/N/KEN/1346, G/TBT/N/RWA/745, G/TBT/N/TZA/868, G/TBT/N/UGA/1713"," G/TBT/N/BDI/304, G/TBT/N/KEN/1346, G/TBT/N/RWA/745, G/TBT/N/TZA/868, G/TBT/N/UGA/1713")</f>
        <v xml:space="preserve"> G/TBT/N/BDI/304, G/TBT/N/KEN/1346, G/TBT/N/RWA/745, G/TBT/N/TZA/868, G/TBT/N/UGA/1713</v>
      </c>
      <c r="E71" s="6" t="s">
        <v>103</v>
      </c>
      <c r="F71" s="8" t="s">
        <v>277</v>
      </c>
      <c r="G71" s="8" t="s">
        <v>278</v>
      </c>
      <c r="H71" s="7">
        <v>44907</v>
      </c>
      <c r="I71" s="6" t="s">
        <v>280</v>
      </c>
      <c r="K71" s="6" t="s">
        <v>263</v>
      </c>
      <c r="L71" s="6" t="s">
        <v>264</v>
      </c>
      <c r="M71" s="6"/>
      <c r="N71" s="7">
        <v>44967</v>
      </c>
      <c r="O71" s="6" t="s">
        <v>23</v>
      </c>
      <c r="P71" s="8" t="s">
        <v>265</v>
      </c>
      <c r="Q71" s="6" t="str">
        <f>HYPERLINK("https://docs.wto.org/imrd/directdoc.asp?DDFDocuments/t/G/TBTN22/ARE567.DOCX", "https://docs.wto.org/imrd/directdoc.asp?DDFDocuments/t/G/TBTN22/ARE567.DOCX")</f>
        <v>https://docs.wto.org/imrd/directdoc.asp?DDFDocuments/t/G/TBTN22/ARE567.DOCX</v>
      </c>
      <c r="R71" s="6"/>
      <c r="S71" s="6"/>
    </row>
    <row r="72" spans="1:19" ht="30">
      <c r="A72" s="2" t="s">
        <v>613</v>
      </c>
      <c r="B72" s="6" t="s">
        <v>281</v>
      </c>
      <c r="C72" s="8" t="s">
        <v>279</v>
      </c>
      <c r="D72" s="6" t="str">
        <f>HYPERLINK("https://epingalert.org/en/Search?viewData= G/TBT/N/BDI/306, G/TBT/N/KEN/1348, G/TBT/N/RWA/747, G/TBT/N/TZA/870, G/TBT/N/UGA/1715"," G/TBT/N/BDI/306, G/TBT/N/KEN/1348, G/TBT/N/RWA/747, G/TBT/N/TZA/870, G/TBT/N/UGA/1715")</f>
        <v xml:space="preserve"> G/TBT/N/BDI/306, G/TBT/N/KEN/1348, G/TBT/N/RWA/747, G/TBT/N/TZA/870, G/TBT/N/UGA/1715</v>
      </c>
      <c r="E72" s="6" t="s">
        <v>141</v>
      </c>
      <c r="F72" s="8" t="s">
        <v>294</v>
      </c>
      <c r="G72" s="8" t="s">
        <v>295</v>
      </c>
      <c r="H72" s="7">
        <v>44907</v>
      </c>
      <c r="I72" s="6" t="s">
        <v>280</v>
      </c>
      <c r="K72" s="6" t="s">
        <v>269</v>
      </c>
      <c r="L72" s="6" t="s">
        <v>21</v>
      </c>
      <c r="M72" s="6"/>
      <c r="N72" s="7">
        <v>44967</v>
      </c>
      <c r="O72" s="6" t="s">
        <v>23</v>
      </c>
      <c r="P72" s="8" t="s">
        <v>270</v>
      </c>
      <c r="Q72" s="6" t="str">
        <f>HYPERLINK("https://docs.wto.org/imrd/directdoc.asp?DDFDocuments/t/G/TBTN22/ARE566.DOCX", "https://docs.wto.org/imrd/directdoc.asp?DDFDocuments/t/G/TBTN22/ARE566.DOCX")</f>
        <v>https://docs.wto.org/imrd/directdoc.asp?DDFDocuments/t/G/TBTN22/ARE566.DOCX</v>
      </c>
      <c r="R72" s="6"/>
      <c r="S72" s="6"/>
    </row>
    <row r="73" spans="1:19" ht="75">
      <c r="A73" s="2" t="s">
        <v>594</v>
      </c>
      <c r="B73" s="6" t="s">
        <v>153</v>
      </c>
      <c r="C73" s="8" t="s">
        <v>152</v>
      </c>
      <c r="D73" s="6" t="str">
        <f>HYPERLINK("https://epingalert.org/en/Search?viewData= G/TBT/N/KEN/1352"," G/TBT/N/KEN/1352")</f>
        <v xml:space="preserve"> G/TBT/N/KEN/1352</v>
      </c>
      <c r="E73" s="6" t="s">
        <v>82</v>
      </c>
      <c r="F73" s="8" t="s">
        <v>150</v>
      </c>
      <c r="G73" s="8" t="s">
        <v>151</v>
      </c>
      <c r="H73" s="7">
        <v>44915</v>
      </c>
      <c r="I73" s="6" t="s">
        <v>21</v>
      </c>
      <c r="K73" s="6" t="s">
        <v>275</v>
      </c>
      <c r="L73" s="6" t="s">
        <v>55</v>
      </c>
      <c r="M73" s="6"/>
      <c r="N73" s="7">
        <v>44967</v>
      </c>
      <c r="O73" s="6" t="s">
        <v>23</v>
      </c>
      <c r="P73" s="8" t="s">
        <v>276</v>
      </c>
      <c r="Q73" s="6" t="str">
        <f>HYPERLINK("https://docs.wto.org/imrd/directdoc.asp?DDFDocuments/t/G/TBTN22/ARE558.DOCX", "https://docs.wto.org/imrd/directdoc.asp?DDFDocuments/t/G/TBTN22/ARE558.DOCX")</f>
        <v>https://docs.wto.org/imrd/directdoc.asp?DDFDocuments/t/G/TBTN22/ARE558.DOCX</v>
      </c>
      <c r="R73" s="6"/>
      <c r="S73" s="6" t="str">
        <f>HYPERLINK("https://docs.wto.org/imrd/directdoc.asp?DDFDocuments/v/G/TBTN22/ARE558.DOCX", "https://docs.wto.org/imrd/directdoc.asp?DDFDocuments/v/G/TBTN22/ARE558.DOCX")</f>
        <v>https://docs.wto.org/imrd/directdoc.asp?DDFDocuments/v/G/TBTN22/ARE558.DOCX</v>
      </c>
    </row>
    <row r="74" spans="1:19" ht="75">
      <c r="A74" s="2" t="s">
        <v>580</v>
      </c>
      <c r="B74" s="6" t="s">
        <v>21</v>
      </c>
      <c r="C74" s="8" t="s">
        <v>20</v>
      </c>
      <c r="D74" s="6" t="str">
        <f>HYPERLINK("https://epingalert.org/en/Search?viewData= G/TBT/N/EU/942"," G/TBT/N/EU/942")</f>
        <v xml:space="preserve"> G/TBT/N/EU/942</v>
      </c>
      <c r="E74" s="6" t="s">
        <v>17</v>
      </c>
      <c r="F74" s="8" t="s">
        <v>18</v>
      </c>
      <c r="G74" s="8" t="s">
        <v>19</v>
      </c>
      <c r="H74" s="7">
        <v>44917</v>
      </c>
      <c r="I74" s="6" t="s">
        <v>21</v>
      </c>
      <c r="K74" s="6" t="s">
        <v>282</v>
      </c>
      <c r="L74" s="6" t="s">
        <v>21</v>
      </c>
      <c r="M74" s="6"/>
      <c r="N74" s="7">
        <v>44967</v>
      </c>
      <c r="O74" s="6" t="s">
        <v>23</v>
      </c>
      <c r="P74" s="8" t="s">
        <v>283</v>
      </c>
      <c r="Q74" s="6" t="str">
        <f>HYPERLINK("https://docs.wto.org/imrd/directdoc.asp?DDFDocuments/t/G/TBTN22/BDI304.DOCX", "https://docs.wto.org/imrd/directdoc.asp?DDFDocuments/t/G/TBTN22/BDI304.DOCX")</f>
        <v>https://docs.wto.org/imrd/directdoc.asp?DDFDocuments/t/G/TBTN22/BDI304.DOCX</v>
      </c>
      <c r="R74" s="6"/>
      <c r="S74" s="6" t="str">
        <f>HYPERLINK("https://docs.wto.org/imrd/directdoc.asp?DDFDocuments/v/G/TBTN22/BDI304.DOCX", "https://docs.wto.org/imrd/directdoc.asp?DDFDocuments/v/G/TBTN22/BDI304.DOCX")</f>
        <v>https://docs.wto.org/imrd/directdoc.asp?DDFDocuments/v/G/TBTN22/BDI304.DOCX</v>
      </c>
    </row>
    <row r="75" spans="1:19" ht="45">
      <c r="A75" s="2" t="s">
        <v>584</v>
      </c>
      <c r="B75" s="6" t="s">
        <v>46</v>
      </c>
      <c r="C75" s="8" t="s">
        <v>45</v>
      </c>
      <c r="D75" s="6" t="str">
        <f>HYPERLINK("https://epingalert.org/en/Search?viewData= G/TBT/N/EU/941"," G/TBT/N/EU/941")</f>
        <v xml:space="preserve"> G/TBT/N/EU/941</v>
      </c>
      <c r="E75" s="6" t="s">
        <v>17</v>
      </c>
      <c r="F75" s="8" t="s">
        <v>43</v>
      </c>
      <c r="G75" s="8" t="s">
        <v>44</v>
      </c>
      <c r="H75" s="7">
        <v>44916</v>
      </c>
      <c r="I75" s="6" t="s">
        <v>21</v>
      </c>
      <c r="K75" s="6" t="s">
        <v>230</v>
      </c>
      <c r="L75" s="6" t="s">
        <v>55</v>
      </c>
      <c r="M75" s="6"/>
      <c r="N75" s="7">
        <v>44967</v>
      </c>
      <c r="O75" s="6" t="s">
        <v>23</v>
      </c>
      <c r="P75" s="8" t="s">
        <v>286</v>
      </c>
      <c r="Q75" s="6" t="str">
        <f>HYPERLINK("https://docs.wto.org/imrd/directdoc.asp?DDFDocuments/t/G/TBTN22/ARE560.DOCX", "https://docs.wto.org/imrd/directdoc.asp?DDFDocuments/t/G/TBTN22/ARE560.DOCX")</f>
        <v>https://docs.wto.org/imrd/directdoc.asp?DDFDocuments/t/G/TBTN22/ARE560.DOCX</v>
      </c>
      <c r="R75" s="6"/>
      <c r="S75" s="6"/>
    </row>
    <row r="76" spans="1:19" ht="30">
      <c r="A76" s="2" t="s">
        <v>618</v>
      </c>
      <c r="B76" s="6" t="s">
        <v>325</v>
      </c>
      <c r="C76" s="8" t="s">
        <v>324</v>
      </c>
      <c r="D76"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76" s="6" t="s">
        <v>244</v>
      </c>
      <c r="F76" s="8" t="s">
        <v>322</v>
      </c>
      <c r="G76" s="8" t="s">
        <v>323</v>
      </c>
      <c r="H76" s="7">
        <v>44907</v>
      </c>
      <c r="I76" s="6" t="s">
        <v>21</v>
      </c>
      <c r="K76" s="6" t="s">
        <v>230</v>
      </c>
      <c r="L76" s="6" t="s">
        <v>55</v>
      </c>
      <c r="M76" s="6"/>
      <c r="N76" s="7">
        <v>44967</v>
      </c>
      <c r="O76" s="6" t="s">
        <v>23</v>
      </c>
      <c r="P76" s="8" t="s">
        <v>289</v>
      </c>
      <c r="Q76" s="6" t="str">
        <f>HYPERLINK("https://docs.wto.org/imrd/directdoc.asp?DDFDocuments/t/G/TBTN22/ARE561.DOCX", "https://docs.wto.org/imrd/directdoc.asp?DDFDocuments/t/G/TBTN22/ARE561.DOCX")</f>
        <v>https://docs.wto.org/imrd/directdoc.asp?DDFDocuments/t/G/TBTN22/ARE561.DOCX</v>
      </c>
      <c r="R76" s="6"/>
      <c r="S76" s="6"/>
    </row>
    <row r="77" spans="1:19" ht="30">
      <c r="A77" s="2" t="s">
        <v>618</v>
      </c>
      <c r="B77" s="6" t="s">
        <v>325</v>
      </c>
      <c r="C77" s="8" t="s">
        <v>324</v>
      </c>
      <c r="D77"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77" s="6" t="s">
        <v>242</v>
      </c>
      <c r="F77" s="8" t="s">
        <v>322</v>
      </c>
      <c r="G77" s="8" t="s">
        <v>323</v>
      </c>
      <c r="H77" s="7">
        <v>44907</v>
      </c>
      <c r="I77" s="6" t="s">
        <v>21</v>
      </c>
      <c r="K77" s="6" t="s">
        <v>292</v>
      </c>
      <c r="L77" s="6" t="s">
        <v>21</v>
      </c>
      <c r="M77" s="6"/>
      <c r="N77" s="7">
        <v>44967</v>
      </c>
      <c r="O77" s="6" t="s">
        <v>23</v>
      </c>
      <c r="P77" s="8" t="s">
        <v>293</v>
      </c>
      <c r="Q77" s="6" t="str">
        <f>HYPERLINK("https://docs.wto.org/imrd/directdoc.asp?DDFDocuments/t/G/TBTN22/BDI305.DOCX", "https://docs.wto.org/imrd/directdoc.asp?DDFDocuments/t/G/TBTN22/BDI305.DOCX")</f>
        <v>https://docs.wto.org/imrd/directdoc.asp?DDFDocuments/t/G/TBTN22/BDI305.DOCX</v>
      </c>
      <c r="R77" s="6"/>
      <c r="S77" s="6"/>
    </row>
    <row r="78" spans="1:19" ht="30">
      <c r="A78" s="2" t="s">
        <v>618</v>
      </c>
      <c r="B78" s="6" t="s">
        <v>325</v>
      </c>
      <c r="C78" s="8" t="s">
        <v>324</v>
      </c>
      <c r="D78"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78" s="6" t="s">
        <v>243</v>
      </c>
      <c r="F78" s="8" t="s">
        <v>322</v>
      </c>
      <c r="G78" s="8" t="s">
        <v>323</v>
      </c>
      <c r="H78" s="7">
        <v>44907</v>
      </c>
      <c r="I78" s="6" t="s">
        <v>21</v>
      </c>
      <c r="K78" s="6" t="s">
        <v>296</v>
      </c>
      <c r="L78" s="6" t="s">
        <v>21</v>
      </c>
      <c r="M78" s="6"/>
      <c r="N78" s="7">
        <v>44967</v>
      </c>
      <c r="O78" s="6" t="s">
        <v>23</v>
      </c>
      <c r="P78" s="8" t="s">
        <v>297</v>
      </c>
      <c r="Q78" s="6" t="str">
        <f>HYPERLINK("https://docs.wto.org/imrd/directdoc.asp?DDFDocuments/t/G/TBTN22/BDI306.DOCX", "https://docs.wto.org/imrd/directdoc.asp?DDFDocuments/t/G/TBTN22/BDI306.DOCX")</f>
        <v>https://docs.wto.org/imrd/directdoc.asp?DDFDocuments/t/G/TBTN22/BDI306.DOCX</v>
      </c>
      <c r="R78" s="6"/>
      <c r="S78" s="6"/>
    </row>
    <row r="79" spans="1:19" ht="30">
      <c r="A79" s="2" t="s">
        <v>618</v>
      </c>
      <c r="B79" s="6" t="s">
        <v>325</v>
      </c>
      <c r="C79" s="8" t="s">
        <v>324</v>
      </c>
      <c r="D79"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79" s="6" t="s">
        <v>239</v>
      </c>
      <c r="F79" s="8" t="s">
        <v>322</v>
      </c>
      <c r="G79" s="8" t="s">
        <v>323</v>
      </c>
      <c r="H79" s="7">
        <v>44907</v>
      </c>
      <c r="I79" s="6" t="s">
        <v>21</v>
      </c>
      <c r="K79" s="6" t="s">
        <v>292</v>
      </c>
      <c r="L79" s="6" t="s">
        <v>21</v>
      </c>
      <c r="M79" s="6"/>
      <c r="N79" s="7">
        <v>44967</v>
      </c>
      <c r="O79" s="6" t="s">
        <v>23</v>
      </c>
      <c r="P79" s="8" t="s">
        <v>297</v>
      </c>
      <c r="Q79" s="6" t="str">
        <f>HYPERLINK("https://docs.wto.org/imrd/directdoc.asp?DDFDocuments/t/G/TBTN22/BDI306.DOCX", "https://docs.wto.org/imrd/directdoc.asp?DDFDocuments/t/G/TBTN22/BDI306.DOCX")</f>
        <v>https://docs.wto.org/imrd/directdoc.asp?DDFDocuments/t/G/TBTN22/BDI306.DOCX</v>
      </c>
      <c r="R79" s="6"/>
      <c r="S79" s="6"/>
    </row>
    <row r="80" spans="1:19" ht="30">
      <c r="A80" s="2" t="s">
        <v>618</v>
      </c>
      <c r="B80" s="6" t="s">
        <v>325</v>
      </c>
      <c r="C80" s="8" t="s">
        <v>324</v>
      </c>
      <c r="D80"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80" s="6" t="s">
        <v>240</v>
      </c>
      <c r="F80" s="8" t="s">
        <v>322</v>
      </c>
      <c r="G80" s="8" t="s">
        <v>323</v>
      </c>
      <c r="H80" s="7">
        <v>44907</v>
      </c>
      <c r="I80" s="6" t="s">
        <v>21</v>
      </c>
      <c r="K80" s="6" t="s">
        <v>30</v>
      </c>
      <c r="L80" s="6" t="s">
        <v>55</v>
      </c>
      <c r="M80" s="6"/>
      <c r="N80" s="7">
        <v>44967</v>
      </c>
      <c r="O80" s="6" t="s">
        <v>23</v>
      </c>
      <c r="P80" s="8" t="s">
        <v>302</v>
      </c>
      <c r="Q80" s="6" t="str">
        <f>HYPERLINK("https://docs.wto.org/imrd/directdoc.asp?DDFDocuments/t/G/TBTN22/TUR204.DOCX", "https://docs.wto.org/imrd/directdoc.asp?DDFDocuments/t/G/TBTN22/TUR204.DOCX")</f>
        <v>https://docs.wto.org/imrd/directdoc.asp?DDFDocuments/t/G/TBTN22/TUR204.DOCX</v>
      </c>
      <c r="R80" s="6"/>
      <c r="S80" s="6"/>
    </row>
    <row r="81" spans="1:19" ht="150">
      <c r="A81" s="2" t="s">
        <v>618</v>
      </c>
      <c r="B81" s="6" t="s">
        <v>325</v>
      </c>
      <c r="C81" s="8" t="s">
        <v>324</v>
      </c>
      <c r="D81"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81" s="6" t="s">
        <v>213</v>
      </c>
      <c r="F81" s="8" t="s">
        <v>322</v>
      </c>
      <c r="G81" s="8" t="s">
        <v>323</v>
      </c>
      <c r="H81" s="7">
        <v>44907</v>
      </c>
      <c r="I81" s="6" t="s">
        <v>21</v>
      </c>
      <c r="K81" s="6" t="s">
        <v>307</v>
      </c>
      <c r="L81" s="6" t="s">
        <v>21</v>
      </c>
      <c r="M81" s="6"/>
      <c r="N81" s="7">
        <v>44967</v>
      </c>
      <c r="O81" s="6" t="s">
        <v>23</v>
      </c>
      <c r="P81" s="8" t="s">
        <v>308</v>
      </c>
      <c r="Q81" s="6" t="str">
        <f>HYPERLINK("https://docs.wto.org/imrd/directdoc.asp?DDFDocuments/t/G/TBTN22/UKR242.DOCX", "https://docs.wto.org/imrd/directdoc.asp?DDFDocuments/t/G/TBTN22/UKR242.DOCX")</f>
        <v>https://docs.wto.org/imrd/directdoc.asp?DDFDocuments/t/G/TBTN22/UKR242.DOCX</v>
      </c>
      <c r="R81" s="6"/>
      <c r="S81" s="6"/>
    </row>
    <row r="82" spans="1:19" ht="30">
      <c r="A82" s="2" t="s">
        <v>618</v>
      </c>
      <c r="B82" s="6" t="s">
        <v>325</v>
      </c>
      <c r="C82" s="8" t="s">
        <v>324</v>
      </c>
      <c r="D82" s="6" t="str">
        <f>HYPERLINK("https://epingalert.org/en/Search?viewData= G/TBT/N/ARE/565, G/TBT/N/BHR/657, G/TBT/N/KWT/624, G/TBT/N/OMN/489, G/TBT/N/QAT/640, G/TBT/N/SAU/1274, G/TBT/N/YEM/247"," G/TBT/N/ARE/565, G/TBT/N/BHR/657, G/TBT/N/KWT/624, G/TBT/N/OMN/489, G/TBT/N/QAT/640, G/TBT/N/SAU/1274, G/TBT/N/YEM/247")</f>
        <v xml:space="preserve"> G/TBT/N/ARE/565, G/TBT/N/BHR/657, G/TBT/N/KWT/624, G/TBT/N/OMN/489, G/TBT/N/QAT/640, G/TBT/N/SAU/1274, G/TBT/N/YEM/247</v>
      </c>
      <c r="E82" s="6" t="s">
        <v>232</v>
      </c>
      <c r="F82" s="8" t="s">
        <v>322</v>
      </c>
      <c r="G82" s="8" t="s">
        <v>323</v>
      </c>
      <c r="H82" s="7">
        <v>44907</v>
      </c>
      <c r="I82" s="6" t="s">
        <v>21</v>
      </c>
      <c r="K82" s="6" t="s">
        <v>275</v>
      </c>
      <c r="L82" s="6" t="s">
        <v>55</v>
      </c>
      <c r="M82" s="6"/>
      <c r="N82" s="7">
        <v>44967</v>
      </c>
      <c r="O82" s="6" t="s">
        <v>23</v>
      </c>
      <c r="P82" s="8" t="s">
        <v>313</v>
      </c>
      <c r="Q82" s="6" t="str">
        <f>HYPERLINK("https://docs.wto.org/imrd/directdoc.asp?DDFDocuments/t/G/TBTN22/ARE557.DOCX", "https://docs.wto.org/imrd/directdoc.asp?DDFDocuments/t/G/TBTN22/ARE557.DOCX")</f>
        <v>https://docs.wto.org/imrd/directdoc.asp?DDFDocuments/t/G/TBTN22/ARE557.DOCX</v>
      </c>
      <c r="R82" s="6"/>
      <c r="S82" s="6" t="str">
        <f>HYPERLINK("https://docs.wto.org/imrd/directdoc.asp?DDFDocuments/v/G/TBTN22/ARE557.DOCX", "https://docs.wto.org/imrd/directdoc.asp?DDFDocuments/v/G/TBTN22/ARE557.DOCX")</f>
        <v>https://docs.wto.org/imrd/directdoc.asp?DDFDocuments/v/G/TBTN22/ARE557.DOCX</v>
      </c>
    </row>
    <row r="83" spans="1:19" ht="75">
      <c r="A83" s="2" t="s">
        <v>624</v>
      </c>
      <c r="B83" s="6" t="s">
        <v>21</v>
      </c>
      <c r="C83" s="8" t="s">
        <v>370</v>
      </c>
      <c r="D83" s="6" t="str">
        <f>HYPERLINK("https://epingalert.org/en/Search?viewData= G/TBT/N/JPN/757"," G/TBT/N/JPN/757")</f>
        <v xml:space="preserve"> G/TBT/N/JPN/757</v>
      </c>
      <c r="E83" s="6" t="s">
        <v>129</v>
      </c>
      <c r="F83" s="8" t="s">
        <v>368</v>
      </c>
      <c r="G83" s="8" t="s">
        <v>369</v>
      </c>
      <c r="H83" s="7">
        <v>44907</v>
      </c>
      <c r="I83" s="6" t="s">
        <v>21</v>
      </c>
      <c r="K83" s="6" t="s">
        <v>22</v>
      </c>
      <c r="L83" s="6" t="s">
        <v>55</v>
      </c>
      <c r="M83" s="6"/>
      <c r="N83" s="7">
        <v>44967</v>
      </c>
      <c r="O83" s="6" t="s">
        <v>23</v>
      </c>
      <c r="P83" s="8" t="s">
        <v>318</v>
      </c>
      <c r="Q83" s="6" t="str">
        <f>HYPERLINK("https://docs.wto.org/imrd/directdoc.asp?DDFDocuments/t/G/TBTN22/ARE556.DOCX", "https://docs.wto.org/imrd/directdoc.asp?DDFDocuments/t/G/TBTN22/ARE556.DOCX")</f>
        <v>https://docs.wto.org/imrd/directdoc.asp?DDFDocuments/t/G/TBTN22/ARE556.DOCX</v>
      </c>
      <c r="R83" s="6"/>
      <c r="S83" s="6" t="str">
        <f>HYPERLINK("https://docs.wto.org/imrd/directdoc.asp?DDFDocuments/v/G/TBTN22/ARE556.DOCX", "https://docs.wto.org/imrd/directdoc.asp?DDFDocuments/v/G/TBTN22/ARE556.DOCX")</f>
        <v>https://docs.wto.org/imrd/directdoc.asp?DDFDocuments/v/G/TBTN22/ARE556.DOCX</v>
      </c>
    </row>
    <row r="84" spans="1:19" ht="30">
      <c r="A84" s="2" t="s">
        <v>591</v>
      </c>
      <c r="B84" s="6" t="s">
        <v>87</v>
      </c>
      <c r="C84" s="8" t="s">
        <v>85</v>
      </c>
      <c r="D84" s="6" t="str">
        <f>HYPERLINK("https://epingalert.org/en/Search?viewData= G/TBT/N/BDI/310, G/TBT/N/KEN/1356, G/TBT/N/RWA/751, G/TBT/N/TZA/874, G/TBT/N/UGA/1721"," G/TBT/N/BDI/310, G/TBT/N/KEN/1356, G/TBT/N/RWA/751, G/TBT/N/TZA/874, G/TBT/N/UGA/1721")</f>
        <v xml:space="preserve"> G/TBT/N/BDI/310, G/TBT/N/KEN/1356, G/TBT/N/RWA/751, G/TBT/N/TZA/874, G/TBT/N/UGA/1721</v>
      </c>
      <c r="E84" s="6" t="s">
        <v>82</v>
      </c>
      <c r="F84" s="8" t="s">
        <v>83</v>
      </c>
      <c r="G84" s="8" t="s">
        <v>84</v>
      </c>
      <c r="H84" s="7">
        <v>44915</v>
      </c>
      <c r="I84" s="6" t="s">
        <v>86</v>
      </c>
      <c r="K84" s="6" t="s">
        <v>22</v>
      </c>
      <c r="L84" s="6" t="s">
        <v>55</v>
      </c>
      <c r="M84" s="6"/>
      <c r="N84" s="7">
        <v>44967</v>
      </c>
      <c r="O84" s="6" t="s">
        <v>23</v>
      </c>
      <c r="P84" s="8" t="s">
        <v>321</v>
      </c>
      <c r="Q84" s="6" t="str">
        <f>HYPERLINK("https://docs.wto.org/imrd/directdoc.asp?DDFDocuments/t/G/TBTN22/ARE559.DOCX", "https://docs.wto.org/imrd/directdoc.asp?DDFDocuments/t/G/TBTN22/ARE559.DOCX")</f>
        <v>https://docs.wto.org/imrd/directdoc.asp?DDFDocuments/t/G/TBTN22/ARE559.DOCX</v>
      </c>
      <c r="R84" s="6"/>
      <c r="S84" s="6" t="str">
        <f>HYPERLINK("https://docs.wto.org/imrd/directdoc.asp?DDFDocuments/v/G/TBTN22/ARE559.DOCX", "https://docs.wto.org/imrd/directdoc.asp?DDFDocuments/v/G/TBTN22/ARE559.DOCX")</f>
        <v>https://docs.wto.org/imrd/directdoc.asp?DDFDocuments/v/G/TBTN22/ARE559.DOCX</v>
      </c>
    </row>
    <row r="85" spans="1:19" ht="30">
      <c r="A85" s="2" t="s">
        <v>591</v>
      </c>
      <c r="B85" s="6" t="s">
        <v>87</v>
      </c>
      <c r="C85" s="8" t="s">
        <v>92</v>
      </c>
      <c r="D85" s="6" t="str">
        <f>HYPERLINK("https://epingalert.org/en/Search?viewData= G/TBT/N/BDI/312, G/TBT/N/KEN/1358, G/TBT/N/RWA/753, G/TBT/N/TZA/876, G/TBT/N/UGA/1723"," G/TBT/N/BDI/312, G/TBT/N/KEN/1358, G/TBT/N/RWA/753, G/TBT/N/TZA/876, G/TBT/N/UGA/1723")</f>
        <v xml:space="preserve"> G/TBT/N/BDI/312, G/TBT/N/KEN/1358, G/TBT/N/RWA/753, G/TBT/N/TZA/876, G/TBT/N/UGA/1723</v>
      </c>
      <c r="E85" s="6" t="s">
        <v>82</v>
      </c>
      <c r="F85" s="8" t="s">
        <v>90</v>
      </c>
      <c r="G85" s="8" t="s">
        <v>91</v>
      </c>
      <c r="H85" s="7">
        <v>44915</v>
      </c>
      <c r="I85" s="6" t="s">
        <v>93</v>
      </c>
      <c r="K85" s="6" t="s">
        <v>230</v>
      </c>
      <c r="L85" s="6" t="s">
        <v>55</v>
      </c>
      <c r="M85" s="6"/>
      <c r="N85" s="7">
        <v>44967</v>
      </c>
      <c r="O85" s="6" t="s">
        <v>23</v>
      </c>
      <c r="P85" s="8" t="s">
        <v>326</v>
      </c>
      <c r="Q85" s="6" t="str">
        <f>HYPERLINK("https://docs.wto.org/imrd/directdoc.asp?DDFDocuments/t/G/TBTN22/ARE565.DOCX", "https://docs.wto.org/imrd/directdoc.asp?DDFDocuments/t/G/TBTN22/ARE565.DOCX")</f>
        <v>https://docs.wto.org/imrd/directdoc.asp?DDFDocuments/t/G/TBTN22/ARE565.DOCX</v>
      </c>
      <c r="R85" s="6"/>
      <c r="S85" s="6"/>
    </row>
    <row r="86" spans="1:19" ht="60">
      <c r="A86" s="2" t="s">
        <v>591</v>
      </c>
      <c r="B86" s="6" t="s">
        <v>87</v>
      </c>
      <c r="C86" s="8" t="s">
        <v>106</v>
      </c>
      <c r="D86" s="6" t="str">
        <f>HYPERLINK("https://epingalert.org/en/Search?viewData= G/TBT/N/BDI/311, G/TBT/N/KEN/1357, G/TBT/N/RWA/752, G/TBT/N/TZA/875, G/TBT/N/UGA/1722"," G/TBT/N/BDI/311, G/TBT/N/KEN/1357, G/TBT/N/RWA/752, G/TBT/N/TZA/875, G/TBT/N/UGA/1722")</f>
        <v xml:space="preserve"> G/TBT/N/BDI/311, G/TBT/N/KEN/1357, G/TBT/N/RWA/752, G/TBT/N/TZA/875, G/TBT/N/UGA/1722</v>
      </c>
      <c r="E86" s="6" t="s">
        <v>103</v>
      </c>
      <c r="F86" s="8" t="s">
        <v>104</v>
      </c>
      <c r="G86" s="8" t="s">
        <v>105</v>
      </c>
      <c r="H86" s="7">
        <v>44915</v>
      </c>
      <c r="I86" s="6" t="s">
        <v>107</v>
      </c>
      <c r="K86" s="6" t="s">
        <v>230</v>
      </c>
      <c r="L86" s="6" t="s">
        <v>55</v>
      </c>
      <c r="M86" s="6"/>
      <c r="N86" s="7">
        <v>44967</v>
      </c>
      <c r="O86" s="6" t="s">
        <v>23</v>
      </c>
      <c r="P86" s="8" t="s">
        <v>326</v>
      </c>
      <c r="Q86" s="6" t="str">
        <f>HYPERLINK("https://docs.wto.org/imrd/directdoc.asp?DDFDocuments/t/G/TBTN22/ARE565.DOCX", "https://docs.wto.org/imrd/directdoc.asp?DDFDocuments/t/G/TBTN22/ARE565.DOCX")</f>
        <v>https://docs.wto.org/imrd/directdoc.asp?DDFDocuments/t/G/TBTN22/ARE565.DOCX</v>
      </c>
      <c r="R86" s="6"/>
      <c r="S86" s="6"/>
    </row>
    <row r="87" spans="1:19" ht="60">
      <c r="A87" s="2" t="s">
        <v>591</v>
      </c>
      <c r="B87" s="6" t="s">
        <v>87</v>
      </c>
      <c r="C87" s="8" t="s">
        <v>106</v>
      </c>
      <c r="D87" s="6" t="str">
        <f>HYPERLINK("https://epingalert.org/en/Search?viewData= G/TBT/N/BDI/311, G/TBT/N/KEN/1357, G/TBT/N/RWA/752, G/TBT/N/TZA/875, G/TBT/N/UGA/1722"," G/TBT/N/BDI/311, G/TBT/N/KEN/1357, G/TBT/N/RWA/752, G/TBT/N/TZA/875, G/TBT/N/UGA/1722")</f>
        <v xml:space="preserve"> G/TBT/N/BDI/311, G/TBT/N/KEN/1357, G/TBT/N/RWA/752, G/TBT/N/TZA/875, G/TBT/N/UGA/1722</v>
      </c>
      <c r="E87" s="6" t="s">
        <v>110</v>
      </c>
      <c r="F87" s="8" t="s">
        <v>104</v>
      </c>
      <c r="G87" s="8" t="s">
        <v>105</v>
      </c>
      <c r="H87" s="7">
        <v>44915</v>
      </c>
      <c r="I87" s="6" t="s">
        <v>107</v>
      </c>
      <c r="K87" s="6" t="s">
        <v>230</v>
      </c>
      <c r="L87" s="6" t="s">
        <v>55</v>
      </c>
      <c r="M87" s="6"/>
      <c r="N87" s="7">
        <v>44967</v>
      </c>
      <c r="O87" s="6" t="s">
        <v>23</v>
      </c>
      <c r="P87" s="8" t="s">
        <v>289</v>
      </c>
      <c r="Q87" s="6" t="str">
        <f>HYPERLINK("https://docs.wto.org/imrd/directdoc.asp?DDFDocuments/t/G/TBTN22/ARE561.DOCX", "https://docs.wto.org/imrd/directdoc.asp?DDFDocuments/t/G/TBTN22/ARE561.DOCX")</f>
        <v>https://docs.wto.org/imrd/directdoc.asp?DDFDocuments/t/G/TBTN22/ARE561.DOCX</v>
      </c>
      <c r="R87" s="6"/>
      <c r="S87" s="6"/>
    </row>
    <row r="88" spans="1:19" ht="30">
      <c r="A88" s="2" t="s">
        <v>591</v>
      </c>
      <c r="B88" s="6" t="s">
        <v>87</v>
      </c>
      <c r="C88" s="8" t="s">
        <v>119</v>
      </c>
      <c r="D88" s="6" t="str">
        <f>HYPERLINK("https://epingalert.org/en/Search?viewData= G/TBT/N/BDI/308, G/TBT/N/KEN/1354, G/TBT/N/RWA/749, G/TBT/N/TZA/872, G/TBT/N/UGA/1719"," G/TBT/N/BDI/308, G/TBT/N/KEN/1354, G/TBT/N/RWA/749, G/TBT/N/TZA/872, G/TBT/N/UGA/1719")</f>
        <v xml:space="preserve"> G/TBT/N/BDI/308, G/TBT/N/KEN/1354, G/TBT/N/RWA/749, G/TBT/N/TZA/872, G/TBT/N/UGA/1719</v>
      </c>
      <c r="E88" s="6" t="s">
        <v>103</v>
      </c>
      <c r="F88" s="8" t="s">
        <v>117</v>
      </c>
      <c r="G88" s="8" t="s">
        <v>118</v>
      </c>
      <c r="H88" s="7">
        <v>44915</v>
      </c>
      <c r="I88" s="6" t="s">
        <v>120</v>
      </c>
      <c r="K88" s="6" t="s">
        <v>327</v>
      </c>
      <c r="L88" s="6" t="s">
        <v>21</v>
      </c>
      <c r="M88" s="6"/>
      <c r="N88" s="7">
        <v>44967</v>
      </c>
      <c r="O88" s="6" t="s">
        <v>23</v>
      </c>
      <c r="P88" s="8" t="s">
        <v>283</v>
      </c>
      <c r="Q88" s="6" t="str">
        <f>HYPERLINK("https://docs.wto.org/imrd/directdoc.asp?DDFDocuments/t/G/TBTN22/BDI304.DOCX", "https://docs.wto.org/imrd/directdoc.asp?DDFDocuments/t/G/TBTN22/BDI304.DOCX")</f>
        <v>https://docs.wto.org/imrd/directdoc.asp?DDFDocuments/t/G/TBTN22/BDI304.DOCX</v>
      </c>
      <c r="R88" s="6"/>
      <c r="S88" s="6" t="str">
        <f>HYPERLINK("https://docs.wto.org/imrd/directdoc.asp?DDFDocuments/v/G/TBTN22/BDI304.DOCX", "https://docs.wto.org/imrd/directdoc.asp?DDFDocuments/v/G/TBTN22/BDI304.DOCX")</f>
        <v>https://docs.wto.org/imrd/directdoc.asp?DDFDocuments/v/G/TBTN22/BDI304.DOCX</v>
      </c>
    </row>
    <row r="89" spans="1:19" ht="45">
      <c r="A89" s="2" t="s">
        <v>591</v>
      </c>
      <c r="B89" s="6" t="s">
        <v>87</v>
      </c>
      <c r="C89" s="8" t="s">
        <v>125</v>
      </c>
      <c r="D89" s="6" t="str">
        <f>HYPERLINK("https://epingalert.org/en/Search?viewData= G/TBT/N/BDI/309, G/TBT/N/KEN/1355, G/TBT/N/RWA/750, G/TBT/N/TZA/873, G/TBT/N/UGA/1720"," G/TBT/N/BDI/309, G/TBT/N/KEN/1355, G/TBT/N/RWA/750, G/TBT/N/TZA/873, G/TBT/N/UGA/1720")</f>
        <v xml:space="preserve"> G/TBT/N/BDI/309, G/TBT/N/KEN/1355, G/TBT/N/RWA/750, G/TBT/N/TZA/873, G/TBT/N/UGA/1720</v>
      </c>
      <c r="E89" s="6" t="s">
        <v>110</v>
      </c>
      <c r="F89" s="8" t="s">
        <v>123</v>
      </c>
      <c r="G89" s="8" t="s">
        <v>124</v>
      </c>
      <c r="H89" s="7">
        <v>44915</v>
      </c>
      <c r="I89" s="6" t="s">
        <v>126</v>
      </c>
      <c r="K89" s="6" t="s">
        <v>275</v>
      </c>
      <c r="L89" s="6" t="s">
        <v>55</v>
      </c>
      <c r="M89" s="6"/>
      <c r="N89" s="7">
        <v>44967</v>
      </c>
      <c r="O89" s="6" t="s">
        <v>23</v>
      </c>
      <c r="P89" s="8" t="s">
        <v>330</v>
      </c>
      <c r="Q89" s="6" t="str">
        <f>HYPERLINK("https://docs.wto.org/imrd/directdoc.asp?DDFDocuments/t/G/TBTN22/ARE564.DOCX", "https://docs.wto.org/imrd/directdoc.asp?DDFDocuments/t/G/TBTN22/ARE564.DOCX")</f>
        <v>https://docs.wto.org/imrd/directdoc.asp?DDFDocuments/t/G/TBTN22/ARE564.DOCX</v>
      </c>
      <c r="R89" s="6"/>
      <c r="S89" s="6"/>
    </row>
    <row r="90" spans="1:19" ht="30">
      <c r="A90" s="2" t="s">
        <v>591</v>
      </c>
      <c r="B90" s="6" t="s">
        <v>87</v>
      </c>
      <c r="C90" s="8" t="s">
        <v>92</v>
      </c>
      <c r="D90" s="6" t="str">
        <f>HYPERLINK("https://epingalert.org/en/Search?viewData= G/TBT/N/BDI/312, G/TBT/N/KEN/1358, G/TBT/N/RWA/753, G/TBT/N/TZA/876, G/TBT/N/UGA/1723"," G/TBT/N/BDI/312, G/TBT/N/KEN/1358, G/TBT/N/RWA/753, G/TBT/N/TZA/876, G/TBT/N/UGA/1723")</f>
        <v xml:space="preserve"> G/TBT/N/BDI/312, G/TBT/N/KEN/1358, G/TBT/N/RWA/753, G/TBT/N/TZA/876, G/TBT/N/UGA/1723</v>
      </c>
      <c r="E90" s="6" t="s">
        <v>128</v>
      </c>
      <c r="F90" s="8" t="s">
        <v>90</v>
      </c>
      <c r="G90" s="8" t="s">
        <v>91</v>
      </c>
      <c r="H90" s="7">
        <v>44915</v>
      </c>
      <c r="I90" s="6" t="s">
        <v>93</v>
      </c>
      <c r="K90" s="6" t="s">
        <v>275</v>
      </c>
      <c r="L90" s="6" t="s">
        <v>55</v>
      </c>
      <c r="M90" s="6"/>
      <c r="N90" s="7">
        <v>44967</v>
      </c>
      <c r="O90" s="6" t="s">
        <v>23</v>
      </c>
      <c r="P90" s="8" t="s">
        <v>333</v>
      </c>
      <c r="Q90" s="6" t="str">
        <f>HYPERLINK("https://docs.wto.org/imrd/directdoc.asp?DDFDocuments/t/G/TBTN22/ARE562.DOCX", "https://docs.wto.org/imrd/directdoc.asp?DDFDocuments/t/G/TBTN22/ARE562.DOCX")</f>
        <v>https://docs.wto.org/imrd/directdoc.asp?DDFDocuments/t/G/TBTN22/ARE562.DOCX</v>
      </c>
      <c r="R90" s="6"/>
      <c r="S90" s="6"/>
    </row>
    <row r="91" spans="1:19" ht="30">
      <c r="A91" s="2" t="s">
        <v>591</v>
      </c>
      <c r="B91" s="6" t="s">
        <v>87</v>
      </c>
      <c r="C91" s="8" t="s">
        <v>92</v>
      </c>
      <c r="D91" s="6" t="str">
        <f>HYPERLINK("https://epingalert.org/en/Search?viewData= G/TBT/N/BDI/312, G/TBT/N/KEN/1358, G/TBT/N/RWA/753, G/TBT/N/TZA/876, G/TBT/N/UGA/1723"," G/TBT/N/BDI/312, G/TBT/N/KEN/1358, G/TBT/N/RWA/753, G/TBT/N/TZA/876, G/TBT/N/UGA/1723")</f>
        <v xml:space="preserve"> G/TBT/N/BDI/312, G/TBT/N/KEN/1358, G/TBT/N/RWA/753, G/TBT/N/TZA/876, G/TBT/N/UGA/1723</v>
      </c>
      <c r="E91" s="6" t="s">
        <v>103</v>
      </c>
      <c r="F91" s="8" t="s">
        <v>90</v>
      </c>
      <c r="G91" s="8" t="s">
        <v>91</v>
      </c>
      <c r="H91" s="7">
        <v>44915</v>
      </c>
      <c r="I91" s="6" t="s">
        <v>93</v>
      </c>
      <c r="K91" s="6" t="s">
        <v>275</v>
      </c>
      <c r="L91" s="6" t="s">
        <v>55</v>
      </c>
      <c r="M91" s="6"/>
      <c r="N91" s="7">
        <v>44967</v>
      </c>
      <c r="O91" s="6" t="s">
        <v>23</v>
      </c>
      <c r="P91" s="8" t="s">
        <v>333</v>
      </c>
      <c r="Q91" s="6" t="str">
        <f>HYPERLINK("https://docs.wto.org/imrd/directdoc.asp?DDFDocuments/t/G/TBTN22/ARE562.DOCX", "https://docs.wto.org/imrd/directdoc.asp?DDFDocuments/t/G/TBTN22/ARE562.DOCX")</f>
        <v>https://docs.wto.org/imrd/directdoc.asp?DDFDocuments/t/G/TBTN22/ARE562.DOCX</v>
      </c>
      <c r="R91" s="6"/>
      <c r="S91" s="6"/>
    </row>
    <row r="92" spans="1:19" ht="30">
      <c r="A92" s="2" t="s">
        <v>591</v>
      </c>
      <c r="B92" s="6" t="s">
        <v>87</v>
      </c>
      <c r="C92" s="8" t="s">
        <v>138</v>
      </c>
      <c r="D92" s="6" t="str">
        <f>HYPERLINK("https://epingalert.org/en/Search?viewData= G/TBT/N/BDI/307, G/TBT/N/KEN/1353, G/TBT/N/RWA/748, G/TBT/N/TZA/871, G/TBT/N/UGA/1718"," G/TBT/N/BDI/307, G/TBT/N/KEN/1353, G/TBT/N/RWA/748, G/TBT/N/TZA/871, G/TBT/N/UGA/1718")</f>
        <v xml:space="preserve"> G/TBT/N/BDI/307, G/TBT/N/KEN/1353, G/TBT/N/RWA/748, G/TBT/N/TZA/871, G/TBT/N/UGA/1718</v>
      </c>
      <c r="E92" s="6" t="s">
        <v>128</v>
      </c>
      <c r="F92" s="8" t="s">
        <v>136</v>
      </c>
      <c r="G92" s="8" t="s">
        <v>137</v>
      </c>
      <c r="H92" s="7">
        <v>44915</v>
      </c>
      <c r="I92" s="6" t="s">
        <v>139</v>
      </c>
      <c r="K92" s="6" t="s">
        <v>230</v>
      </c>
      <c r="L92" s="6" t="s">
        <v>55</v>
      </c>
      <c r="M92" s="6"/>
      <c r="N92" s="7">
        <v>44967</v>
      </c>
      <c r="O92" s="6" t="s">
        <v>23</v>
      </c>
      <c r="P92" s="8" t="s">
        <v>330</v>
      </c>
      <c r="Q92" s="6" t="str">
        <f>HYPERLINK("https://docs.wto.org/imrd/directdoc.asp?DDFDocuments/t/G/TBTN22/ARE564.DOCX", "https://docs.wto.org/imrd/directdoc.asp?DDFDocuments/t/G/TBTN22/ARE564.DOCX")</f>
        <v>https://docs.wto.org/imrd/directdoc.asp?DDFDocuments/t/G/TBTN22/ARE564.DOCX</v>
      </c>
      <c r="R92" s="6"/>
      <c r="S92" s="6"/>
    </row>
    <row r="93" spans="1:19" ht="30">
      <c r="A93" s="2" t="s">
        <v>591</v>
      </c>
      <c r="B93" s="6" t="s">
        <v>87</v>
      </c>
      <c r="C93" s="8" t="s">
        <v>119</v>
      </c>
      <c r="D93" s="6" t="str">
        <f>HYPERLINK("https://epingalert.org/en/Search?viewData= G/TBT/N/BDI/308, G/TBT/N/KEN/1354, G/TBT/N/RWA/749, G/TBT/N/TZA/872, G/TBT/N/UGA/1719"," G/TBT/N/BDI/308, G/TBT/N/KEN/1354, G/TBT/N/RWA/749, G/TBT/N/TZA/872, G/TBT/N/UGA/1719")</f>
        <v xml:space="preserve"> G/TBT/N/BDI/308, G/TBT/N/KEN/1354, G/TBT/N/RWA/749, G/TBT/N/TZA/872, G/TBT/N/UGA/1719</v>
      </c>
      <c r="E93" s="6" t="s">
        <v>82</v>
      </c>
      <c r="F93" s="8" t="s">
        <v>117</v>
      </c>
      <c r="G93" s="8" t="s">
        <v>118</v>
      </c>
      <c r="H93" s="7">
        <v>44915</v>
      </c>
      <c r="I93" s="6" t="s">
        <v>120</v>
      </c>
      <c r="K93" s="6" t="s">
        <v>296</v>
      </c>
      <c r="L93" s="6" t="s">
        <v>21</v>
      </c>
      <c r="M93" s="6"/>
      <c r="N93" s="7">
        <v>44967</v>
      </c>
      <c r="O93" s="6" t="s">
        <v>23</v>
      </c>
      <c r="P93" s="8" t="s">
        <v>297</v>
      </c>
      <c r="Q93" s="6" t="str">
        <f>HYPERLINK("https://docs.wto.org/imrd/directdoc.asp?DDFDocuments/t/G/TBTN22/BDI306.DOCX", "https://docs.wto.org/imrd/directdoc.asp?DDFDocuments/t/G/TBTN22/BDI306.DOCX")</f>
        <v>https://docs.wto.org/imrd/directdoc.asp?DDFDocuments/t/G/TBTN22/BDI306.DOCX</v>
      </c>
      <c r="R93" s="6"/>
      <c r="S93" s="6"/>
    </row>
    <row r="94" spans="1:19" ht="30">
      <c r="A94" s="2" t="s">
        <v>591</v>
      </c>
      <c r="B94" s="6" t="s">
        <v>87</v>
      </c>
      <c r="C94" s="8" t="s">
        <v>119</v>
      </c>
      <c r="D94" s="6" t="str">
        <f>HYPERLINK("https://epingalert.org/en/Search?viewData= G/TBT/N/BDI/308, G/TBT/N/KEN/1354, G/TBT/N/RWA/749, G/TBT/N/TZA/872, G/TBT/N/UGA/1719"," G/TBT/N/BDI/308, G/TBT/N/KEN/1354, G/TBT/N/RWA/749, G/TBT/N/TZA/872, G/TBT/N/UGA/1719")</f>
        <v xml:space="preserve"> G/TBT/N/BDI/308, G/TBT/N/KEN/1354, G/TBT/N/RWA/749, G/TBT/N/TZA/872, G/TBT/N/UGA/1719</v>
      </c>
      <c r="E94" s="6" t="s">
        <v>141</v>
      </c>
      <c r="F94" s="8" t="s">
        <v>117</v>
      </c>
      <c r="G94" s="8" t="s">
        <v>118</v>
      </c>
      <c r="H94" s="7">
        <v>44915</v>
      </c>
      <c r="I94" s="6" t="s">
        <v>120</v>
      </c>
      <c r="K94" s="6" t="s">
        <v>230</v>
      </c>
      <c r="L94" s="6" t="s">
        <v>55</v>
      </c>
      <c r="M94" s="6"/>
      <c r="N94" s="7">
        <v>44967</v>
      </c>
      <c r="O94" s="6" t="s">
        <v>23</v>
      </c>
      <c r="P94" s="8" t="s">
        <v>289</v>
      </c>
      <c r="Q94" s="6" t="str">
        <f>HYPERLINK("https://docs.wto.org/imrd/directdoc.asp?DDFDocuments/t/G/TBTN22/ARE561.DOCX", "https://docs.wto.org/imrd/directdoc.asp?DDFDocuments/t/G/TBTN22/ARE561.DOCX")</f>
        <v>https://docs.wto.org/imrd/directdoc.asp?DDFDocuments/t/G/TBTN22/ARE561.DOCX</v>
      </c>
      <c r="R94" s="6"/>
      <c r="S94" s="6"/>
    </row>
    <row r="95" spans="1:19" ht="30">
      <c r="A95" s="2" t="s">
        <v>591</v>
      </c>
      <c r="B95" s="6" t="s">
        <v>87</v>
      </c>
      <c r="C95" s="8" t="s">
        <v>85</v>
      </c>
      <c r="D95" s="6" t="str">
        <f>HYPERLINK("https://epingalert.org/en/Search?viewData= G/TBT/N/BDI/310, G/TBT/N/KEN/1356, G/TBT/N/RWA/751, G/TBT/N/TZA/874, G/TBT/N/UGA/1721"," G/TBT/N/BDI/310, G/TBT/N/KEN/1356, G/TBT/N/RWA/751, G/TBT/N/TZA/874, G/TBT/N/UGA/1721")</f>
        <v xml:space="preserve"> G/TBT/N/BDI/310, G/TBT/N/KEN/1356, G/TBT/N/RWA/751, G/TBT/N/TZA/874, G/TBT/N/UGA/1721</v>
      </c>
      <c r="E95" s="6" t="s">
        <v>110</v>
      </c>
      <c r="F95" s="8" t="s">
        <v>83</v>
      </c>
      <c r="G95" s="8" t="s">
        <v>84</v>
      </c>
      <c r="H95" s="7">
        <v>44915</v>
      </c>
      <c r="I95" s="6" t="s">
        <v>86</v>
      </c>
      <c r="K95" s="6" t="s">
        <v>292</v>
      </c>
      <c r="L95" s="6" t="s">
        <v>21</v>
      </c>
      <c r="M95" s="6"/>
      <c r="N95" s="7">
        <v>44967</v>
      </c>
      <c r="O95" s="6" t="s">
        <v>23</v>
      </c>
      <c r="P95" s="8" t="s">
        <v>293</v>
      </c>
      <c r="Q95" s="6" t="str">
        <f>HYPERLINK("https://docs.wto.org/imrd/directdoc.asp?DDFDocuments/t/G/TBTN22/BDI305.DOCX", "https://docs.wto.org/imrd/directdoc.asp?DDFDocuments/t/G/TBTN22/BDI305.DOCX")</f>
        <v>https://docs.wto.org/imrd/directdoc.asp?DDFDocuments/t/G/TBTN22/BDI305.DOCX</v>
      </c>
      <c r="R95" s="6"/>
      <c r="S95" s="6"/>
    </row>
    <row r="96" spans="1:19" ht="30">
      <c r="A96" s="2" t="s">
        <v>591</v>
      </c>
      <c r="B96" s="6" t="s">
        <v>87</v>
      </c>
      <c r="C96" s="8" t="s">
        <v>85</v>
      </c>
      <c r="D96" s="6" t="str">
        <f>HYPERLINK("https://epingalert.org/en/Search?viewData= G/TBT/N/BDI/310, G/TBT/N/KEN/1356, G/TBT/N/RWA/751, G/TBT/N/TZA/874, G/TBT/N/UGA/1721"," G/TBT/N/BDI/310, G/TBT/N/KEN/1356, G/TBT/N/RWA/751, G/TBT/N/TZA/874, G/TBT/N/UGA/1721")</f>
        <v xml:space="preserve"> G/TBT/N/BDI/310, G/TBT/N/KEN/1356, G/TBT/N/RWA/751, G/TBT/N/TZA/874, G/TBT/N/UGA/1721</v>
      </c>
      <c r="E96" s="6" t="s">
        <v>141</v>
      </c>
      <c r="F96" s="8" t="s">
        <v>83</v>
      </c>
      <c r="G96" s="8" t="s">
        <v>84</v>
      </c>
      <c r="H96" s="7">
        <v>44915</v>
      </c>
      <c r="I96" s="6" t="s">
        <v>86</v>
      </c>
      <c r="K96" s="6" t="s">
        <v>338</v>
      </c>
      <c r="L96" s="6" t="s">
        <v>182</v>
      </c>
      <c r="M96" s="6"/>
      <c r="N96" s="7">
        <v>44629</v>
      </c>
      <c r="O96" s="6" t="s">
        <v>23</v>
      </c>
      <c r="P96" s="8" t="s">
        <v>339</v>
      </c>
      <c r="Q96" s="6" t="str">
        <f>HYPERLINK("https://docs.wto.org/imrd/directdoc.asp?DDFDocuments/t/G/TBTN22/USA1953.DOCX", "https://docs.wto.org/imrd/directdoc.asp?DDFDocuments/t/G/TBTN22/USA1953.DOCX")</f>
        <v>https://docs.wto.org/imrd/directdoc.asp?DDFDocuments/t/G/TBTN22/USA1953.DOCX</v>
      </c>
      <c r="R96" s="6"/>
      <c r="S96" s="6"/>
    </row>
    <row r="97" spans="1:19" ht="30">
      <c r="A97" s="2" t="s">
        <v>591</v>
      </c>
      <c r="B97" s="6" t="s">
        <v>87</v>
      </c>
      <c r="C97" s="8" t="s">
        <v>138</v>
      </c>
      <c r="D97" s="6" t="str">
        <f>HYPERLINK("https://epingalert.org/en/Search?viewData= G/TBT/N/BDI/307, G/TBT/N/KEN/1353, G/TBT/N/RWA/748, G/TBT/N/TZA/871, G/TBT/N/UGA/1718"," G/TBT/N/BDI/307, G/TBT/N/KEN/1353, G/TBT/N/RWA/748, G/TBT/N/TZA/871, G/TBT/N/UGA/1718")</f>
        <v xml:space="preserve"> G/TBT/N/BDI/307, G/TBT/N/KEN/1353, G/TBT/N/RWA/748, G/TBT/N/TZA/871, G/TBT/N/UGA/1718</v>
      </c>
      <c r="E97" s="6" t="s">
        <v>141</v>
      </c>
      <c r="F97" s="8" t="s">
        <v>136</v>
      </c>
      <c r="G97" s="8" t="s">
        <v>137</v>
      </c>
      <c r="H97" s="7">
        <v>44915</v>
      </c>
      <c r="I97" s="6" t="s">
        <v>139</v>
      </c>
      <c r="K97" s="6" t="s">
        <v>275</v>
      </c>
      <c r="L97" s="6" t="s">
        <v>55</v>
      </c>
      <c r="M97" s="6"/>
      <c r="N97" s="7">
        <v>44967</v>
      </c>
      <c r="O97" s="6" t="s">
        <v>23</v>
      </c>
      <c r="P97" s="8" t="s">
        <v>313</v>
      </c>
      <c r="Q97" s="6" t="str">
        <f>HYPERLINK("https://docs.wto.org/imrd/directdoc.asp?DDFDocuments/t/G/TBTN22/ARE557.DOCX", "https://docs.wto.org/imrd/directdoc.asp?DDFDocuments/t/G/TBTN22/ARE557.DOCX")</f>
        <v>https://docs.wto.org/imrd/directdoc.asp?DDFDocuments/t/G/TBTN22/ARE557.DOCX</v>
      </c>
      <c r="R97" s="6"/>
      <c r="S97" s="6" t="str">
        <f>HYPERLINK("https://docs.wto.org/imrd/directdoc.asp?DDFDocuments/v/G/TBTN22/ARE557.DOCX", "https://docs.wto.org/imrd/directdoc.asp?DDFDocuments/v/G/TBTN22/ARE557.DOCX")</f>
        <v>https://docs.wto.org/imrd/directdoc.asp?DDFDocuments/v/G/TBTN22/ARE557.DOCX</v>
      </c>
    </row>
    <row r="98" spans="1:19" ht="30">
      <c r="A98" s="2" t="s">
        <v>591</v>
      </c>
      <c r="B98" s="6" t="s">
        <v>87</v>
      </c>
      <c r="C98" s="8" t="s">
        <v>85</v>
      </c>
      <c r="D98" s="6" t="str">
        <f>HYPERLINK("https://epingalert.org/en/Search?viewData= G/TBT/N/BDI/310, G/TBT/N/KEN/1356, G/TBT/N/RWA/751, G/TBT/N/TZA/874, G/TBT/N/UGA/1721"," G/TBT/N/BDI/310, G/TBT/N/KEN/1356, G/TBT/N/RWA/751, G/TBT/N/TZA/874, G/TBT/N/UGA/1721")</f>
        <v xml:space="preserve"> G/TBT/N/BDI/310, G/TBT/N/KEN/1356, G/TBT/N/RWA/751, G/TBT/N/TZA/874, G/TBT/N/UGA/1721</v>
      </c>
      <c r="E98" s="6" t="s">
        <v>128</v>
      </c>
      <c r="F98" s="8" t="s">
        <v>83</v>
      </c>
      <c r="G98" s="8" t="s">
        <v>84</v>
      </c>
      <c r="H98" s="7">
        <v>44915</v>
      </c>
      <c r="I98" s="6" t="s">
        <v>86</v>
      </c>
      <c r="K98" s="6" t="s">
        <v>230</v>
      </c>
      <c r="L98" s="6" t="s">
        <v>55</v>
      </c>
      <c r="M98" s="6"/>
      <c r="N98" s="7">
        <v>44967</v>
      </c>
      <c r="O98" s="6" t="s">
        <v>23</v>
      </c>
      <c r="P98" s="8" t="s">
        <v>276</v>
      </c>
      <c r="Q98" s="6" t="str">
        <f>HYPERLINK("https://docs.wto.org/imrd/directdoc.asp?DDFDocuments/t/G/TBTN22/ARE558.DOCX", "https://docs.wto.org/imrd/directdoc.asp?DDFDocuments/t/G/TBTN22/ARE558.DOCX")</f>
        <v>https://docs.wto.org/imrd/directdoc.asp?DDFDocuments/t/G/TBTN22/ARE558.DOCX</v>
      </c>
      <c r="R98" s="6"/>
      <c r="S98" s="6" t="str">
        <f>HYPERLINK("https://docs.wto.org/imrd/directdoc.asp?DDFDocuments/v/G/TBTN22/ARE558.DOCX", "https://docs.wto.org/imrd/directdoc.asp?DDFDocuments/v/G/TBTN22/ARE558.DOCX")</f>
        <v>https://docs.wto.org/imrd/directdoc.asp?DDFDocuments/v/G/TBTN22/ARE558.DOCX</v>
      </c>
    </row>
    <row r="99" spans="1:19" ht="60">
      <c r="A99" s="2" t="s">
        <v>591</v>
      </c>
      <c r="B99" s="6" t="s">
        <v>87</v>
      </c>
      <c r="C99" s="8" t="s">
        <v>106</v>
      </c>
      <c r="D99" s="6" t="str">
        <f>HYPERLINK("https://epingalert.org/en/Search?viewData= G/TBT/N/BDI/311, G/TBT/N/KEN/1357, G/TBT/N/RWA/752, G/TBT/N/TZA/875, G/TBT/N/UGA/1722"," G/TBT/N/BDI/311, G/TBT/N/KEN/1357, G/TBT/N/RWA/752, G/TBT/N/TZA/875, G/TBT/N/UGA/1722")</f>
        <v xml:space="preserve"> G/TBT/N/BDI/311, G/TBT/N/KEN/1357, G/TBT/N/RWA/752, G/TBT/N/TZA/875, G/TBT/N/UGA/1722</v>
      </c>
      <c r="E99" s="6" t="s">
        <v>82</v>
      </c>
      <c r="F99" s="8" t="s">
        <v>104</v>
      </c>
      <c r="G99" s="8" t="s">
        <v>105</v>
      </c>
      <c r="H99" s="7">
        <v>44915</v>
      </c>
      <c r="I99" s="6" t="s">
        <v>107</v>
      </c>
      <c r="K99" s="6" t="s">
        <v>230</v>
      </c>
      <c r="L99" s="6" t="s">
        <v>55</v>
      </c>
      <c r="M99" s="6"/>
      <c r="N99" s="7">
        <v>44967</v>
      </c>
      <c r="O99" s="6" t="s">
        <v>23</v>
      </c>
      <c r="P99" s="8" t="s">
        <v>330</v>
      </c>
      <c r="Q99" s="6" t="str">
        <f>HYPERLINK("https://docs.wto.org/imrd/directdoc.asp?DDFDocuments/t/G/TBTN22/ARE564.DOCX", "https://docs.wto.org/imrd/directdoc.asp?DDFDocuments/t/G/TBTN22/ARE564.DOCX")</f>
        <v>https://docs.wto.org/imrd/directdoc.asp?DDFDocuments/t/G/TBTN22/ARE564.DOCX</v>
      </c>
      <c r="R99" s="6"/>
      <c r="S99" s="6"/>
    </row>
    <row r="100" spans="1:19" ht="60">
      <c r="A100" s="2" t="s">
        <v>591</v>
      </c>
      <c r="B100" s="6" t="s">
        <v>87</v>
      </c>
      <c r="C100" s="8" t="s">
        <v>106</v>
      </c>
      <c r="D100" s="6" t="str">
        <f>HYPERLINK("https://epingalert.org/en/Search?viewData= G/TBT/N/BDI/311, G/TBT/N/KEN/1357, G/TBT/N/RWA/752, G/TBT/N/TZA/875, G/TBT/N/UGA/1722"," G/TBT/N/BDI/311, G/TBT/N/KEN/1357, G/TBT/N/RWA/752, G/TBT/N/TZA/875, G/TBT/N/UGA/1722")</f>
        <v xml:space="preserve"> G/TBT/N/BDI/311, G/TBT/N/KEN/1357, G/TBT/N/RWA/752, G/TBT/N/TZA/875, G/TBT/N/UGA/1722</v>
      </c>
      <c r="E100" s="6" t="s">
        <v>141</v>
      </c>
      <c r="F100" s="8" t="s">
        <v>104</v>
      </c>
      <c r="G100" s="8" t="s">
        <v>105</v>
      </c>
      <c r="H100" s="7">
        <v>44915</v>
      </c>
      <c r="I100" s="6" t="s">
        <v>107</v>
      </c>
      <c r="K100" s="6" t="s">
        <v>22</v>
      </c>
      <c r="L100" s="6" t="s">
        <v>55</v>
      </c>
      <c r="M100" s="6"/>
      <c r="N100" s="7">
        <v>44967</v>
      </c>
      <c r="O100" s="6" t="s">
        <v>23</v>
      </c>
      <c r="P100" s="8" t="s">
        <v>321</v>
      </c>
      <c r="Q100" s="6" t="str">
        <f>HYPERLINK("https://docs.wto.org/imrd/directdoc.asp?DDFDocuments/t/G/TBTN22/ARE559.DOCX", "https://docs.wto.org/imrd/directdoc.asp?DDFDocuments/t/G/TBTN22/ARE559.DOCX")</f>
        <v>https://docs.wto.org/imrd/directdoc.asp?DDFDocuments/t/G/TBTN22/ARE559.DOCX</v>
      </c>
      <c r="R100" s="6"/>
      <c r="S100" s="6" t="str">
        <f>HYPERLINK("https://docs.wto.org/imrd/directdoc.asp?DDFDocuments/v/G/TBTN22/ARE559.DOCX", "https://docs.wto.org/imrd/directdoc.asp?DDFDocuments/v/G/TBTN22/ARE559.DOCX")</f>
        <v>https://docs.wto.org/imrd/directdoc.asp?DDFDocuments/v/G/TBTN22/ARE559.DOCX</v>
      </c>
    </row>
    <row r="101" spans="1:19" ht="30">
      <c r="A101" s="2" t="s">
        <v>591</v>
      </c>
      <c r="B101" s="6" t="s">
        <v>87</v>
      </c>
      <c r="C101" s="8" t="s">
        <v>138</v>
      </c>
      <c r="D101" s="6" t="str">
        <f>HYPERLINK("https://epingalert.org/en/Search?viewData= G/TBT/N/BDI/307, G/TBT/N/KEN/1353, G/TBT/N/RWA/748, G/TBT/N/TZA/871, G/TBT/N/UGA/1718"," G/TBT/N/BDI/307, G/TBT/N/KEN/1353, G/TBT/N/RWA/748, G/TBT/N/TZA/871, G/TBT/N/UGA/1718")</f>
        <v xml:space="preserve"> G/TBT/N/BDI/307, G/TBT/N/KEN/1353, G/TBT/N/RWA/748, G/TBT/N/TZA/871, G/TBT/N/UGA/1718</v>
      </c>
      <c r="E101" s="6" t="s">
        <v>103</v>
      </c>
      <c r="F101" s="8" t="s">
        <v>136</v>
      </c>
      <c r="G101" s="8" t="s">
        <v>137</v>
      </c>
      <c r="H101" s="7">
        <v>44915</v>
      </c>
      <c r="I101" s="6" t="s">
        <v>139</v>
      </c>
      <c r="K101" s="6" t="s">
        <v>275</v>
      </c>
      <c r="L101" s="6" t="s">
        <v>55</v>
      </c>
      <c r="M101" s="6"/>
      <c r="N101" s="7">
        <v>44967</v>
      </c>
      <c r="O101" s="6" t="s">
        <v>23</v>
      </c>
      <c r="P101" s="8" t="s">
        <v>289</v>
      </c>
      <c r="Q101" s="6" t="str">
        <f>HYPERLINK("https://docs.wto.org/imrd/directdoc.asp?DDFDocuments/t/G/TBTN22/ARE561.DOCX", "https://docs.wto.org/imrd/directdoc.asp?DDFDocuments/t/G/TBTN22/ARE561.DOCX")</f>
        <v>https://docs.wto.org/imrd/directdoc.asp?DDFDocuments/t/G/TBTN22/ARE561.DOCX</v>
      </c>
      <c r="R101" s="6"/>
      <c r="S101" s="6"/>
    </row>
    <row r="102" spans="1:19" ht="30">
      <c r="A102" s="2" t="s">
        <v>591</v>
      </c>
      <c r="B102" s="6" t="s">
        <v>87</v>
      </c>
      <c r="C102" s="8" t="s">
        <v>138</v>
      </c>
      <c r="D102" s="6" t="str">
        <f>HYPERLINK("https://epingalert.org/en/Search?viewData= G/TBT/N/BDI/307, G/TBT/N/KEN/1353, G/TBT/N/RWA/748, G/TBT/N/TZA/871, G/TBT/N/UGA/1718"," G/TBT/N/BDI/307, G/TBT/N/KEN/1353, G/TBT/N/RWA/748, G/TBT/N/TZA/871, G/TBT/N/UGA/1718")</f>
        <v xml:space="preserve"> G/TBT/N/BDI/307, G/TBT/N/KEN/1353, G/TBT/N/RWA/748, G/TBT/N/TZA/871, G/TBT/N/UGA/1718</v>
      </c>
      <c r="E102" s="6" t="s">
        <v>82</v>
      </c>
      <c r="F102" s="8" t="s">
        <v>136</v>
      </c>
      <c r="G102" s="8" t="s">
        <v>137</v>
      </c>
      <c r="H102" s="7">
        <v>44915</v>
      </c>
      <c r="I102" s="6" t="s">
        <v>139</v>
      </c>
      <c r="K102" s="6" t="s">
        <v>296</v>
      </c>
      <c r="L102" s="6" t="s">
        <v>21</v>
      </c>
      <c r="M102" s="6"/>
      <c r="N102" s="7">
        <v>44967</v>
      </c>
      <c r="O102" s="6" t="s">
        <v>23</v>
      </c>
      <c r="P102" s="8" t="s">
        <v>293</v>
      </c>
      <c r="Q102" s="6" t="str">
        <f>HYPERLINK("https://docs.wto.org/imrd/directdoc.asp?DDFDocuments/t/G/TBTN22/BDI305.DOCX", "https://docs.wto.org/imrd/directdoc.asp?DDFDocuments/t/G/TBTN22/BDI305.DOCX")</f>
        <v>https://docs.wto.org/imrd/directdoc.asp?DDFDocuments/t/G/TBTN22/BDI305.DOCX</v>
      </c>
      <c r="R102" s="6"/>
      <c r="S102" s="6"/>
    </row>
    <row r="103" spans="1:19" ht="45">
      <c r="A103" s="2" t="s">
        <v>591</v>
      </c>
      <c r="B103" s="6" t="s">
        <v>87</v>
      </c>
      <c r="C103" s="8" t="s">
        <v>125</v>
      </c>
      <c r="D103" s="6" t="str">
        <f>HYPERLINK("https://epingalert.org/en/Search?viewData= G/TBT/N/BDI/309, G/TBT/N/KEN/1355, G/TBT/N/RWA/750, G/TBT/N/TZA/873, G/TBT/N/UGA/1720"," G/TBT/N/BDI/309, G/TBT/N/KEN/1355, G/TBT/N/RWA/750, G/TBT/N/TZA/873, G/TBT/N/UGA/1720")</f>
        <v xml:space="preserve"> G/TBT/N/BDI/309, G/TBT/N/KEN/1355, G/TBT/N/RWA/750, G/TBT/N/TZA/873, G/TBT/N/UGA/1720</v>
      </c>
      <c r="E103" s="6" t="s">
        <v>82</v>
      </c>
      <c r="F103" s="8" t="s">
        <v>123</v>
      </c>
      <c r="G103" s="8" t="s">
        <v>124</v>
      </c>
      <c r="H103" s="7">
        <v>44915</v>
      </c>
      <c r="I103" s="6" t="s">
        <v>126</v>
      </c>
      <c r="K103" s="6" t="s">
        <v>345</v>
      </c>
      <c r="L103" s="6" t="s">
        <v>21</v>
      </c>
      <c r="M103" s="6"/>
      <c r="N103" s="7">
        <v>44967</v>
      </c>
      <c r="O103" s="6" t="s">
        <v>23</v>
      </c>
      <c r="P103" s="8" t="s">
        <v>346</v>
      </c>
      <c r="Q103" s="6" t="str">
        <f>HYPERLINK("https://docs.wto.org/imrd/directdoc.asp?DDFDocuments/t/G/TBTN22/UGA1717.DOCX", "https://docs.wto.org/imrd/directdoc.asp?DDFDocuments/t/G/TBTN22/UGA1717.DOCX")</f>
        <v>https://docs.wto.org/imrd/directdoc.asp?DDFDocuments/t/G/TBTN22/UGA1717.DOCX</v>
      </c>
      <c r="R103" s="6"/>
      <c r="S103" s="6"/>
    </row>
    <row r="104" spans="1:19" ht="45">
      <c r="A104" s="2" t="s">
        <v>591</v>
      </c>
      <c r="B104" s="6" t="s">
        <v>87</v>
      </c>
      <c r="C104" s="8" t="s">
        <v>125</v>
      </c>
      <c r="D104" s="6" t="str">
        <f>HYPERLINK("https://epingalert.org/en/Search?viewData= G/TBT/N/BDI/309, G/TBT/N/KEN/1355, G/TBT/N/RWA/750, G/TBT/N/TZA/873, G/TBT/N/UGA/1720"," G/TBT/N/BDI/309, G/TBT/N/KEN/1355, G/TBT/N/RWA/750, G/TBT/N/TZA/873, G/TBT/N/UGA/1720")</f>
        <v xml:space="preserve"> G/TBT/N/BDI/309, G/TBT/N/KEN/1355, G/TBT/N/RWA/750, G/TBT/N/TZA/873, G/TBT/N/UGA/1720</v>
      </c>
      <c r="E104" s="6" t="s">
        <v>128</v>
      </c>
      <c r="F104" s="8" t="s">
        <v>123</v>
      </c>
      <c r="G104" s="8" t="s">
        <v>124</v>
      </c>
      <c r="H104" s="7">
        <v>44915</v>
      </c>
      <c r="I104" s="6" t="s">
        <v>126</v>
      </c>
      <c r="K104" s="6" t="s">
        <v>275</v>
      </c>
      <c r="L104" s="6" t="s">
        <v>55</v>
      </c>
      <c r="M104" s="6"/>
      <c r="N104" s="7">
        <v>44967</v>
      </c>
      <c r="O104" s="6" t="s">
        <v>23</v>
      </c>
      <c r="P104" s="8" t="s">
        <v>330</v>
      </c>
      <c r="Q104" s="6" t="str">
        <f>HYPERLINK("https://docs.wto.org/imrd/directdoc.asp?DDFDocuments/t/G/TBTN22/ARE564.DOCX", "https://docs.wto.org/imrd/directdoc.asp?DDFDocuments/t/G/TBTN22/ARE564.DOCX")</f>
        <v>https://docs.wto.org/imrd/directdoc.asp?DDFDocuments/t/G/TBTN22/ARE564.DOCX</v>
      </c>
      <c r="R104" s="6"/>
      <c r="S104" s="6"/>
    </row>
    <row r="105" spans="1:19" ht="30">
      <c r="A105" s="2" t="s">
        <v>591</v>
      </c>
      <c r="B105" s="6" t="s">
        <v>87</v>
      </c>
      <c r="C105" s="8" t="s">
        <v>85</v>
      </c>
      <c r="D105" s="6" t="str">
        <f>HYPERLINK("https://epingalert.org/en/Search?viewData= G/TBT/N/BDI/310, G/TBT/N/KEN/1356, G/TBT/N/RWA/751, G/TBT/N/TZA/874, G/TBT/N/UGA/1721"," G/TBT/N/BDI/310, G/TBT/N/KEN/1356, G/TBT/N/RWA/751, G/TBT/N/TZA/874, G/TBT/N/UGA/1721")</f>
        <v xml:space="preserve"> G/TBT/N/BDI/310, G/TBT/N/KEN/1356, G/TBT/N/RWA/751, G/TBT/N/TZA/874, G/TBT/N/UGA/1721</v>
      </c>
      <c r="E105" s="6" t="s">
        <v>103</v>
      </c>
      <c r="F105" s="8" t="s">
        <v>83</v>
      </c>
      <c r="G105" s="8" t="s">
        <v>84</v>
      </c>
      <c r="H105" s="7">
        <v>44915</v>
      </c>
      <c r="I105" s="6" t="s">
        <v>86</v>
      </c>
      <c r="K105" s="6" t="s">
        <v>230</v>
      </c>
      <c r="L105" s="6" t="s">
        <v>55</v>
      </c>
      <c r="M105" s="6"/>
      <c r="N105" s="7">
        <v>44967</v>
      </c>
      <c r="O105" s="6" t="s">
        <v>23</v>
      </c>
      <c r="P105" s="8" t="s">
        <v>313</v>
      </c>
      <c r="Q105" s="6" t="str">
        <f>HYPERLINK("https://docs.wto.org/imrd/directdoc.asp?DDFDocuments/t/G/TBTN22/ARE557.DOCX", "https://docs.wto.org/imrd/directdoc.asp?DDFDocuments/t/G/TBTN22/ARE557.DOCX")</f>
        <v>https://docs.wto.org/imrd/directdoc.asp?DDFDocuments/t/G/TBTN22/ARE557.DOCX</v>
      </c>
      <c r="R105" s="6"/>
      <c r="S105" s="6" t="str">
        <f>HYPERLINK("https://docs.wto.org/imrd/directdoc.asp?DDFDocuments/v/G/TBTN22/ARE557.DOCX", "https://docs.wto.org/imrd/directdoc.asp?DDFDocuments/v/G/TBTN22/ARE557.DOCX")</f>
        <v>https://docs.wto.org/imrd/directdoc.asp?DDFDocuments/v/G/TBTN22/ARE557.DOCX</v>
      </c>
    </row>
    <row r="106" spans="1:19" ht="45">
      <c r="A106" s="2" t="s">
        <v>591</v>
      </c>
      <c r="B106" s="6" t="s">
        <v>87</v>
      </c>
      <c r="C106" s="8" t="s">
        <v>125</v>
      </c>
      <c r="D106" s="6" t="str">
        <f>HYPERLINK("https://epingalert.org/en/Search?viewData= G/TBT/N/BDI/309, G/TBT/N/KEN/1355, G/TBT/N/RWA/750, G/TBT/N/TZA/873, G/TBT/N/UGA/1720"," G/TBT/N/BDI/309, G/TBT/N/KEN/1355, G/TBT/N/RWA/750, G/TBT/N/TZA/873, G/TBT/N/UGA/1720")</f>
        <v xml:space="preserve"> G/TBT/N/BDI/309, G/TBT/N/KEN/1355, G/TBT/N/RWA/750, G/TBT/N/TZA/873, G/TBT/N/UGA/1720</v>
      </c>
      <c r="E106" s="6" t="s">
        <v>103</v>
      </c>
      <c r="F106" s="8" t="s">
        <v>123</v>
      </c>
      <c r="G106" s="8" t="s">
        <v>124</v>
      </c>
      <c r="H106" s="7">
        <v>44915</v>
      </c>
      <c r="I106" s="6" t="s">
        <v>126</v>
      </c>
      <c r="K106" s="6" t="s">
        <v>230</v>
      </c>
      <c r="L106" s="6" t="s">
        <v>55</v>
      </c>
      <c r="M106" s="6"/>
      <c r="N106" s="7">
        <v>44967</v>
      </c>
      <c r="O106" s="6" t="s">
        <v>23</v>
      </c>
      <c r="P106" s="8" t="s">
        <v>349</v>
      </c>
      <c r="Q106" s="6" t="str">
        <f>HYPERLINK("https://docs.wto.org/imrd/directdoc.asp?DDFDocuments/t/G/TBTN22/ARE563.DOCX", "https://docs.wto.org/imrd/directdoc.asp?DDFDocuments/t/G/TBTN22/ARE563.DOCX")</f>
        <v>https://docs.wto.org/imrd/directdoc.asp?DDFDocuments/t/G/TBTN22/ARE563.DOCX</v>
      </c>
      <c r="R106" s="6"/>
      <c r="S106" s="6"/>
    </row>
    <row r="107" spans="1:19" ht="30">
      <c r="A107" s="2" t="s">
        <v>591</v>
      </c>
      <c r="B107" s="6" t="s">
        <v>87</v>
      </c>
      <c r="C107" s="8" t="s">
        <v>138</v>
      </c>
      <c r="D107" s="6" t="str">
        <f>HYPERLINK("https://epingalert.org/en/Search?viewData= G/TBT/N/BDI/307, G/TBT/N/KEN/1353, G/TBT/N/RWA/748, G/TBT/N/TZA/871, G/TBT/N/UGA/1718"," G/TBT/N/BDI/307, G/TBT/N/KEN/1353, G/TBT/N/RWA/748, G/TBT/N/TZA/871, G/TBT/N/UGA/1718")</f>
        <v xml:space="preserve"> G/TBT/N/BDI/307, G/TBT/N/KEN/1353, G/TBT/N/RWA/748, G/TBT/N/TZA/871, G/TBT/N/UGA/1718</v>
      </c>
      <c r="E107" s="6" t="s">
        <v>110</v>
      </c>
      <c r="F107" s="8" t="s">
        <v>136</v>
      </c>
      <c r="G107" s="8" t="s">
        <v>137</v>
      </c>
      <c r="H107" s="7">
        <v>44915</v>
      </c>
      <c r="I107" s="6" t="s">
        <v>139</v>
      </c>
      <c r="K107" s="6" t="s">
        <v>22</v>
      </c>
      <c r="L107" s="6" t="s">
        <v>55</v>
      </c>
      <c r="M107" s="6"/>
      <c r="N107" s="7">
        <v>44967</v>
      </c>
      <c r="O107" s="6" t="s">
        <v>23</v>
      </c>
      <c r="P107" s="8" t="s">
        <v>318</v>
      </c>
      <c r="Q107" s="6" t="str">
        <f>HYPERLINK("https://docs.wto.org/imrd/directdoc.asp?DDFDocuments/t/G/TBTN22/ARE556.DOCX", "https://docs.wto.org/imrd/directdoc.asp?DDFDocuments/t/G/TBTN22/ARE556.DOCX")</f>
        <v>https://docs.wto.org/imrd/directdoc.asp?DDFDocuments/t/G/TBTN22/ARE556.DOCX</v>
      </c>
      <c r="R107" s="6"/>
      <c r="S107" s="6" t="str">
        <f>HYPERLINK("https://docs.wto.org/imrd/directdoc.asp?DDFDocuments/v/G/TBTN22/ARE556.DOCX", "https://docs.wto.org/imrd/directdoc.asp?DDFDocuments/v/G/TBTN22/ARE556.DOCX")</f>
        <v>https://docs.wto.org/imrd/directdoc.asp?DDFDocuments/v/G/TBTN22/ARE556.DOCX</v>
      </c>
    </row>
    <row r="108" spans="1:19" ht="30">
      <c r="A108" s="2" t="s">
        <v>591</v>
      </c>
      <c r="B108" s="6" t="s">
        <v>87</v>
      </c>
      <c r="C108" s="8" t="s">
        <v>119</v>
      </c>
      <c r="D108" s="6" t="str">
        <f>HYPERLINK("https://epingalert.org/en/Search?viewData= G/TBT/N/BDI/308, G/TBT/N/KEN/1354, G/TBT/N/RWA/749, G/TBT/N/TZA/872, G/TBT/N/UGA/1719"," G/TBT/N/BDI/308, G/TBT/N/KEN/1354, G/TBT/N/RWA/749, G/TBT/N/TZA/872, G/TBT/N/UGA/1719")</f>
        <v xml:space="preserve"> G/TBT/N/BDI/308, G/TBT/N/KEN/1354, G/TBT/N/RWA/749, G/TBT/N/TZA/872, G/TBT/N/UGA/1719</v>
      </c>
      <c r="E108" s="6" t="s">
        <v>128</v>
      </c>
      <c r="F108" s="8" t="s">
        <v>117</v>
      </c>
      <c r="G108" s="8" t="s">
        <v>118</v>
      </c>
      <c r="H108" s="7">
        <v>44915</v>
      </c>
      <c r="I108" s="6" t="s">
        <v>120</v>
      </c>
      <c r="K108" s="6" t="s">
        <v>22</v>
      </c>
      <c r="L108" s="6" t="s">
        <v>55</v>
      </c>
      <c r="M108" s="6"/>
      <c r="N108" s="7">
        <v>44967</v>
      </c>
      <c r="O108" s="6" t="s">
        <v>23</v>
      </c>
      <c r="P108" s="8" t="s">
        <v>321</v>
      </c>
      <c r="Q108" s="6" t="str">
        <f>HYPERLINK("https://docs.wto.org/imrd/directdoc.asp?DDFDocuments/t/G/TBTN22/ARE559.DOCX", "https://docs.wto.org/imrd/directdoc.asp?DDFDocuments/t/G/TBTN22/ARE559.DOCX")</f>
        <v>https://docs.wto.org/imrd/directdoc.asp?DDFDocuments/t/G/TBTN22/ARE559.DOCX</v>
      </c>
      <c r="R108" s="6"/>
      <c r="S108" s="6" t="str">
        <f>HYPERLINK("https://docs.wto.org/imrd/directdoc.asp?DDFDocuments/v/G/TBTN22/ARE559.DOCX", "https://docs.wto.org/imrd/directdoc.asp?DDFDocuments/v/G/TBTN22/ARE559.DOCX")</f>
        <v>https://docs.wto.org/imrd/directdoc.asp?DDFDocuments/v/G/TBTN22/ARE559.DOCX</v>
      </c>
    </row>
    <row r="109" spans="1:19" ht="30">
      <c r="A109" s="2" t="s">
        <v>591</v>
      </c>
      <c r="B109" s="6" t="s">
        <v>87</v>
      </c>
      <c r="C109" s="8" t="s">
        <v>119</v>
      </c>
      <c r="D109" s="6" t="str">
        <f>HYPERLINK("https://epingalert.org/en/Search?viewData= G/TBT/N/BDI/308, G/TBT/N/KEN/1354, G/TBT/N/RWA/749, G/TBT/N/TZA/872, G/TBT/N/UGA/1719"," G/TBT/N/BDI/308, G/TBT/N/KEN/1354, G/TBT/N/RWA/749, G/TBT/N/TZA/872, G/TBT/N/UGA/1719")</f>
        <v xml:space="preserve"> G/TBT/N/BDI/308, G/TBT/N/KEN/1354, G/TBT/N/RWA/749, G/TBT/N/TZA/872, G/TBT/N/UGA/1719</v>
      </c>
      <c r="E109" s="6" t="s">
        <v>110</v>
      </c>
      <c r="F109" s="8" t="s">
        <v>117</v>
      </c>
      <c r="G109" s="8" t="s">
        <v>118</v>
      </c>
      <c r="H109" s="7">
        <v>44915</v>
      </c>
      <c r="I109" s="6" t="s">
        <v>120</v>
      </c>
      <c r="K109" s="6" t="s">
        <v>230</v>
      </c>
      <c r="L109" s="6" t="s">
        <v>55</v>
      </c>
      <c r="M109" s="6"/>
      <c r="N109" s="7">
        <v>44967</v>
      </c>
      <c r="O109" s="6" t="s">
        <v>23</v>
      </c>
      <c r="P109" s="8" t="s">
        <v>349</v>
      </c>
      <c r="Q109" s="6" t="str">
        <f>HYPERLINK("https://docs.wto.org/imrd/directdoc.asp?DDFDocuments/t/G/TBTN22/ARE563.DOCX", "https://docs.wto.org/imrd/directdoc.asp?DDFDocuments/t/G/TBTN22/ARE563.DOCX")</f>
        <v>https://docs.wto.org/imrd/directdoc.asp?DDFDocuments/t/G/TBTN22/ARE563.DOCX</v>
      </c>
      <c r="R109" s="6"/>
      <c r="S109" s="6"/>
    </row>
    <row r="110" spans="1:19" ht="45">
      <c r="A110" s="2" t="s">
        <v>591</v>
      </c>
      <c r="B110" s="6" t="s">
        <v>87</v>
      </c>
      <c r="C110" s="8" t="s">
        <v>125</v>
      </c>
      <c r="D110" s="6" t="str">
        <f>HYPERLINK("https://epingalert.org/en/Search?viewData= G/TBT/N/BDI/309, G/TBT/N/KEN/1355, G/TBT/N/RWA/750, G/TBT/N/TZA/873, G/TBT/N/UGA/1720"," G/TBT/N/BDI/309, G/TBT/N/KEN/1355, G/TBT/N/RWA/750, G/TBT/N/TZA/873, G/TBT/N/UGA/1720")</f>
        <v xml:space="preserve"> G/TBT/N/BDI/309, G/TBT/N/KEN/1355, G/TBT/N/RWA/750, G/TBT/N/TZA/873, G/TBT/N/UGA/1720</v>
      </c>
      <c r="E110" s="6" t="s">
        <v>141</v>
      </c>
      <c r="F110" s="8" t="s">
        <v>123</v>
      </c>
      <c r="G110" s="8" t="s">
        <v>124</v>
      </c>
      <c r="H110" s="7">
        <v>44915</v>
      </c>
      <c r="I110" s="6" t="s">
        <v>126</v>
      </c>
      <c r="K110" s="6" t="s">
        <v>230</v>
      </c>
      <c r="L110" s="6" t="s">
        <v>55</v>
      </c>
      <c r="M110" s="6"/>
      <c r="N110" s="7">
        <v>44967</v>
      </c>
      <c r="O110" s="6" t="s">
        <v>23</v>
      </c>
      <c r="P110" s="8" t="s">
        <v>349</v>
      </c>
      <c r="Q110" s="6" t="str">
        <f>HYPERLINK("https://docs.wto.org/imrd/directdoc.asp?DDFDocuments/t/G/TBTN22/ARE563.DOCX", "https://docs.wto.org/imrd/directdoc.asp?DDFDocuments/t/G/TBTN22/ARE563.DOCX")</f>
        <v>https://docs.wto.org/imrd/directdoc.asp?DDFDocuments/t/G/TBTN22/ARE563.DOCX</v>
      </c>
      <c r="R110" s="6"/>
      <c r="S110" s="6"/>
    </row>
    <row r="111" spans="1:19" ht="60">
      <c r="A111" s="2" t="s">
        <v>591</v>
      </c>
      <c r="B111" s="6" t="s">
        <v>87</v>
      </c>
      <c r="C111" s="8" t="s">
        <v>106</v>
      </c>
      <c r="D111" s="6" t="str">
        <f>HYPERLINK("https://epingalert.org/en/Search?viewData= G/TBT/N/BDI/311, G/TBT/N/KEN/1357, G/TBT/N/RWA/752, G/TBT/N/TZA/875, G/TBT/N/UGA/1722"," G/TBT/N/BDI/311, G/TBT/N/KEN/1357, G/TBT/N/RWA/752, G/TBT/N/TZA/875, G/TBT/N/UGA/1722")</f>
        <v xml:space="preserve"> G/TBT/N/BDI/311, G/TBT/N/KEN/1357, G/TBT/N/RWA/752, G/TBT/N/TZA/875, G/TBT/N/UGA/1722</v>
      </c>
      <c r="E111" s="6" t="s">
        <v>128</v>
      </c>
      <c r="F111" s="8" t="s">
        <v>104</v>
      </c>
      <c r="G111" s="8" t="s">
        <v>105</v>
      </c>
      <c r="H111" s="7">
        <v>44915</v>
      </c>
      <c r="I111" s="6" t="s">
        <v>107</v>
      </c>
      <c r="K111" s="6" t="s">
        <v>22</v>
      </c>
      <c r="L111" s="6" t="s">
        <v>55</v>
      </c>
      <c r="M111" s="6"/>
      <c r="N111" s="7">
        <v>44967</v>
      </c>
      <c r="O111" s="6" t="s">
        <v>23</v>
      </c>
      <c r="P111" s="8" t="s">
        <v>321</v>
      </c>
      <c r="Q111" s="6" t="str">
        <f>HYPERLINK("https://docs.wto.org/imrd/directdoc.asp?DDFDocuments/t/G/TBTN22/ARE559.DOCX", "https://docs.wto.org/imrd/directdoc.asp?DDFDocuments/t/G/TBTN22/ARE559.DOCX")</f>
        <v>https://docs.wto.org/imrd/directdoc.asp?DDFDocuments/t/G/TBTN22/ARE559.DOCX</v>
      </c>
      <c r="R111" s="6"/>
      <c r="S111" s="6" t="str">
        <f>HYPERLINK("https://docs.wto.org/imrd/directdoc.asp?DDFDocuments/v/G/TBTN22/ARE559.DOCX", "https://docs.wto.org/imrd/directdoc.asp?DDFDocuments/v/G/TBTN22/ARE559.DOCX")</f>
        <v>https://docs.wto.org/imrd/directdoc.asp?DDFDocuments/v/G/TBTN22/ARE559.DOCX</v>
      </c>
    </row>
    <row r="112" spans="1:19" ht="30">
      <c r="A112" s="2" t="s">
        <v>591</v>
      </c>
      <c r="B112" s="6" t="s">
        <v>87</v>
      </c>
      <c r="C112" s="8" t="s">
        <v>92</v>
      </c>
      <c r="D112" s="6" t="str">
        <f>HYPERLINK("https://epingalert.org/en/Search?viewData= G/TBT/N/BDI/312, G/TBT/N/KEN/1358, G/TBT/N/RWA/753, G/TBT/N/TZA/876, G/TBT/N/UGA/1723"," G/TBT/N/BDI/312, G/TBT/N/KEN/1358, G/TBT/N/RWA/753, G/TBT/N/TZA/876, G/TBT/N/UGA/1723")</f>
        <v xml:space="preserve"> G/TBT/N/BDI/312, G/TBT/N/KEN/1358, G/TBT/N/RWA/753, G/TBT/N/TZA/876, G/TBT/N/UGA/1723</v>
      </c>
      <c r="E112" s="6" t="s">
        <v>110</v>
      </c>
      <c r="F112" s="8" t="s">
        <v>90</v>
      </c>
      <c r="G112" s="8" t="s">
        <v>91</v>
      </c>
      <c r="H112" s="7">
        <v>44915</v>
      </c>
      <c r="I112" s="6" t="s">
        <v>93</v>
      </c>
      <c r="K112" s="6" t="s">
        <v>22</v>
      </c>
      <c r="L112" s="6" t="s">
        <v>55</v>
      </c>
      <c r="M112" s="6"/>
      <c r="N112" s="7">
        <v>44967</v>
      </c>
      <c r="O112" s="6" t="s">
        <v>23</v>
      </c>
      <c r="P112" s="8" t="s">
        <v>321</v>
      </c>
      <c r="Q112" s="6" t="str">
        <f>HYPERLINK("https://docs.wto.org/imrd/directdoc.asp?DDFDocuments/t/G/TBTN22/ARE559.DOCX", "https://docs.wto.org/imrd/directdoc.asp?DDFDocuments/t/G/TBTN22/ARE559.DOCX")</f>
        <v>https://docs.wto.org/imrd/directdoc.asp?DDFDocuments/t/G/TBTN22/ARE559.DOCX</v>
      </c>
      <c r="R112" s="6"/>
      <c r="S112" s="6" t="str">
        <f>HYPERLINK("https://docs.wto.org/imrd/directdoc.asp?DDFDocuments/v/G/TBTN22/ARE559.DOCX", "https://docs.wto.org/imrd/directdoc.asp?DDFDocuments/v/G/TBTN22/ARE559.DOCX")</f>
        <v>https://docs.wto.org/imrd/directdoc.asp?DDFDocuments/v/G/TBTN22/ARE559.DOCX</v>
      </c>
    </row>
    <row r="113" spans="1:19" ht="30">
      <c r="A113" s="2" t="s">
        <v>591</v>
      </c>
      <c r="B113" s="6" t="s">
        <v>87</v>
      </c>
      <c r="C113" s="8" t="s">
        <v>92</v>
      </c>
      <c r="D113" s="6" t="str">
        <f>HYPERLINK("https://epingalert.org/en/Search?viewData= G/TBT/N/BDI/312, G/TBT/N/KEN/1358, G/TBT/N/RWA/753, G/TBT/N/TZA/876, G/TBT/N/UGA/1723"," G/TBT/N/BDI/312, G/TBT/N/KEN/1358, G/TBT/N/RWA/753, G/TBT/N/TZA/876, G/TBT/N/UGA/1723")</f>
        <v xml:space="preserve"> G/TBT/N/BDI/312, G/TBT/N/KEN/1358, G/TBT/N/RWA/753, G/TBT/N/TZA/876, G/TBT/N/UGA/1723</v>
      </c>
      <c r="E113" s="6" t="s">
        <v>141</v>
      </c>
      <c r="F113" s="8" t="s">
        <v>90</v>
      </c>
      <c r="G113" s="8" t="s">
        <v>91</v>
      </c>
      <c r="H113" s="7">
        <v>44915</v>
      </c>
      <c r="I113" s="6" t="s">
        <v>93</v>
      </c>
      <c r="K113" s="6" t="s">
        <v>275</v>
      </c>
      <c r="L113" s="6" t="s">
        <v>55</v>
      </c>
      <c r="M113" s="6"/>
      <c r="N113" s="7">
        <v>44967</v>
      </c>
      <c r="O113" s="6" t="s">
        <v>23</v>
      </c>
      <c r="P113" s="8" t="s">
        <v>333</v>
      </c>
      <c r="Q113" s="6" t="str">
        <f>HYPERLINK("https://docs.wto.org/imrd/directdoc.asp?DDFDocuments/t/G/TBTN22/ARE562.DOCX", "https://docs.wto.org/imrd/directdoc.asp?DDFDocuments/t/G/TBTN22/ARE562.DOCX")</f>
        <v>https://docs.wto.org/imrd/directdoc.asp?DDFDocuments/t/G/TBTN22/ARE562.DOCX</v>
      </c>
      <c r="R113" s="6"/>
      <c r="S113" s="6"/>
    </row>
    <row r="114" spans="1:19" ht="45">
      <c r="A114" s="2" t="s">
        <v>591</v>
      </c>
      <c r="B114" s="6" t="s">
        <v>483</v>
      </c>
      <c r="C114" s="8" t="s">
        <v>482</v>
      </c>
      <c r="D114"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4" s="6" t="s">
        <v>213</v>
      </c>
      <c r="F114" s="8" t="s">
        <v>480</v>
      </c>
      <c r="G114" s="8" t="s">
        <v>481</v>
      </c>
      <c r="H114" s="7">
        <v>44901</v>
      </c>
      <c r="I114" s="6" t="s">
        <v>21</v>
      </c>
      <c r="K114" s="6" t="s">
        <v>292</v>
      </c>
      <c r="L114" s="6" t="s">
        <v>21</v>
      </c>
      <c r="M114" s="6"/>
      <c r="N114" s="7">
        <v>44967</v>
      </c>
      <c r="O114" s="6" t="s">
        <v>23</v>
      </c>
      <c r="P114" s="8" t="s">
        <v>297</v>
      </c>
      <c r="Q114" s="6" t="str">
        <f>HYPERLINK("https://docs.wto.org/imrd/directdoc.asp?DDFDocuments/t/G/TBTN22/BDI306.DOCX", "https://docs.wto.org/imrd/directdoc.asp?DDFDocuments/t/G/TBTN22/BDI306.DOCX")</f>
        <v>https://docs.wto.org/imrd/directdoc.asp?DDFDocuments/t/G/TBTN22/BDI306.DOCX</v>
      </c>
      <c r="R114" s="6"/>
      <c r="S114" s="6"/>
    </row>
    <row r="115" spans="1:19" ht="45">
      <c r="A115" s="2" t="s">
        <v>591</v>
      </c>
      <c r="B115" s="6" t="s">
        <v>483</v>
      </c>
      <c r="C115" s="8" t="s">
        <v>482</v>
      </c>
      <c r="D115"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5" s="6" t="s">
        <v>232</v>
      </c>
      <c r="F115" s="8" t="s">
        <v>480</v>
      </c>
      <c r="G115" s="8" t="s">
        <v>481</v>
      </c>
      <c r="H115" s="7">
        <v>44901</v>
      </c>
      <c r="I115" s="6" t="s">
        <v>21</v>
      </c>
      <c r="K115" s="6" t="s">
        <v>275</v>
      </c>
      <c r="L115" s="6" t="s">
        <v>55</v>
      </c>
      <c r="M115" s="6"/>
      <c r="N115" s="7">
        <v>44967</v>
      </c>
      <c r="O115" s="6" t="s">
        <v>23</v>
      </c>
      <c r="P115" s="8" t="s">
        <v>333</v>
      </c>
      <c r="Q115" s="6" t="str">
        <f>HYPERLINK("https://docs.wto.org/imrd/directdoc.asp?DDFDocuments/t/G/TBTN22/ARE562.DOCX", "https://docs.wto.org/imrd/directdoc.asp?DDFDocuments/t/G/TBTN22/ARE562.DOCX")</f>
        <v>https://docs.wto.org/imrd/directdoc.asp?DDFDocuments/t/G/TBTN22/ARE562.DOCX</v>
      </c>
      <c r="R115" s="6"/>
      <c r="S115" s="6"/>
    </row>
    <row r="116" spans="1:19" ht="45">
      <c r="A116" s="2" t="s">
        <v>591</v>
      </c>
      <c r="B116" s="6" t="s">
        <v>483</v>
      </c>
      <c r="C116" s="8" t="s">
        <v>482</v>
      </c>
      <c r="D116"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6" s="6" t="s">
        <v>243</v>
      </c>
      <c r="F116" s="8" t="s">
        <v>480</v>
      </c>
      <c r="G116" s="8" t="s">
        <v>481</v>
      </c>
      <c r="H116" s="7">
        <v>44901</v>
      </c>
      <c r="I116" s="6" t="s">
        <v>21</v>
      </c>
      <c r="K116" s="6" t="s">
        <v>22</v>
      </c>
      <c r="L116" s="6" t="s">
        <v>55</v>
      </c>
      <c r="M116" s="6"/>
      <c r="N116" s="7">
        <v>44967</v>
      </c>
      <c r="O116" s="6" t="s">
        <v>23</v>
      </c>
      <c r="P116" s="8" t="s">
        <v>318</v>
      </c>
      <c r="Q116" s="6" t="str">
        <f>HYPERLINK("https://docs.wto.org/imrd/directdoc.asp?DDFDocuments/t/G/TBTN22/ARE556.DOCX", "https://docs.wto.org/imrd/directdoc.asp?DDFDocuments/t/G/TBTN22/ARE556.DOCX")</f>
        <v>https://docs.wto.org/imrd/directdoc.asp?DDFDocuments/t/G/TBTN22/ARE556.DOCX</v>
      </c>
      <c r="R116" s="6"/>
      <c r="S116" s="6" t="str">
        <f>HYPERLINK("https://docs.wto.org/imrd/directdoc.asp?DDFDocuments/v/G/TBTN22/ARE556.DOCX", "https://docs.wto.org/imrd/directdoc.asp?DDFDocuments/v/G/TBTN22/ARE556.DOCX")</f>
        <v>https://docs.wto.org/imrd/directdoc.asp?DDFDocuments/v/G/TBTN22/ARE556.DOCX</v>
      </c>
    </row>
    <row r="117" spans="1:19" ht="45">
      <c r="A117" s="2" t="s">
        <v>591</v>
      </c>
      <c r="B117" s="6" t="s">
        <v>483</v>
      </c>
      <c r="C117" s="8" t="s">
        <v>482</v>
      </c>
      <c r="D117"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7" s="6" t="s">
        <v>244</v>
      </c>
      <c r="F117" s="8" t="s">
        <v>480</v>
      </c>
      <c r="G117" s="8" t="s">
        <v>481</v>
      </c>
      <c r="H117" s="7">
        <v>44901</v>
      </c>
      <c r="I117" s="6" t="s">
        <v>21</v>
      </c>
      <c r="K117" s="6" t="s">
        <v>354</v>
      </c>
      <c r="L117" s="6" t="s">
        <v>21</v>
      </c>
      <c r="M117" s="6"/>
      <c r="N117" s="7">
        <v>44967</v>
      </c>
      <c r="O117" s="6" t="s">
        <v>23</v>
      </c>
      <c r="P117" s="8" t="s">
        <v>355</v>
      </c>
      <c r="Q117" s="6" t="str">
        <f>HYPERLINK("https://docs.wto.org/imrd/directdoc.asp?DDFDocuments/t/G/TBTN22/CHL616.DOCX", "https://docs.wto.org/imrd/directdoc.asp?DDFDocuments/t/G/TBTN22/CHL616.DOCX")</f>
        <v>https://docs.wto.org/imrd/directdoc.asp?DDFDocuments/t/G/TBTN22/CHL616.DOCX</v>
      </c>
      <c r="R117" s="6"/>
      <c r="S117" s="6" t="str">
        <f>HYPERLINK("https://docs.wto.org/imrd/directdoc.asp?DDFDocuments/v/G/TBTN22/CHL616.DOCX", "https://docs.wto.org/imrd/directdoc.asp?DDFDocuments/v/G/TBTN22/CHL616.DOCX")</f>
        <v>https://docs.wto.org/imrd/directdoc.asp?DDFDocuments/v/G/TBTN22/CHL616.DOCX</v>
      </c>
    </row>
    <row r="118" spans="1:19" ht="45">
      <c r="A118" s="2" t="s">
        <v>591</v>
      </c>
      <c r="B118" s="6" t="s">
        <v>483</v>
      </c>
      <c r="C118" s="8" t="s">
        <v>482</v>
      </c>
      <c r="D118"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8" s="6" t="s">
        <v>242</v>
      </c>
      <c r="F118" s="8" t="s">
        <v>480</v>
      </c>
      <c r="G118" s="8" t="s">
        <v>481</v>
      </c>
      <c r="H118" s="7">
        <v>44901</v>
      </c>
      <c r="I118" s="6" t="s">
        <v>21</v>
      </c>
      <c r="K118" s="6" t="s">
        <v>360</v>
      </c>
      <c r="L118" s="6" t="s">
        <v>55</v>
      </c>
      <c r="M118" s="6"/>
      <c r="N118" s="7">
        <v>44967</v>
      </c>
      <c r="O118" s="6" t="s">
        <v>23</v>
      </c>
      <c r="P118" s="8" t="s">
        <v>361</v>
      </c>
      <c r="Q118" s="6" t="str">
        <f>HYPERLINK("https://docs.wto.org/imrd/directdoc.asp?DDFDocuments/t/G/TBTN22/UGA1716.DOCX", "https://docs.wto.org/imrd/directdoc.asp?DDFDocuments/t/G/TBTN22/UGA1716.DOCX")</f>
        <v>https://docs.wto.org/imrd/directdoc.asp?DDFDocuments/t/G/TBTN22/UGA1716.DOCX</v>
      </c>
      <c r="R118" s="6"/>
      <c r="S118" s="6"/>
    </row>
    <row r="119" spans="1:19" ht="45">
      <c r="A119" s="2" t="s">
        <v>591</v>
      </c>
      <c r="B119" s="6" t="s">
        <v>483</v>
      </c>
      <c r="C119" s="8" t="s">
        <v>482</v>
      </c>
      <c r="D119"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19" s="6" t="s">
        <v>240</v>
      </c>
      <c r="F119" s="8" t="s">
        <v>480</v>
      </c>
      <c r="G119" s="8" t="s">
        <v>481</v>
      </c>
      <c r="H119" s="7">
        <v>44901</v>
      </c>
      <c r="I119" s="6" t="s">
        <v>21</v>
      </c>
      <c r="K119" s="6" t="s">
        <v>230</v>
      </c>
      <c r="L119" s="6" t="s">
        <v>55</v>
      </c>
      <c r="M119" s="6"/>
      <c r="N119" s="7">
        <v>44967</v>
      </c>
      <c r="O119" s="6" t="s">
        <v>23</v>
      </c>
      <c r="P119" s="8" t="s">
        <v>286</v>
      </c>
      <c r="Q119" s="6" t="str">
        <f>HYPERLINK("https://docs.wto.org/imrd/directdoc.asp?DDFDocuments/t/G/TBTN22/ARE560.DOCX", "https://docs.wto.org/imrd/directdoc.asp?DDFDocuments/t/G/TBTN22/ARE560.DOCX")</f>
        <v>https://docs.wto.org/imrd/directdoc.asp?DDFDocuments/t/G/TBTN22/ARE560.DOCX</v>
      </c>
      <c r="R119" s="6"/>
      <c r="S119" s="6"/>
    </row>
    <row r="120" spans="1:19" ht="45">
      <c r="A120" s="2" t="s">
        <v>591</v>
      </c>
      <c r="B120" s="6" t="s">
        <v>483</v>
      </c>
      <c r="C120" s="8" t="s">
        <v>482</v>
      </c>
      <c r="D120" s="6" t="str">
        <f>HYPERLINK("https://epingalert.org/en/Search?viewData= G/TBT/N/ARE/553, G/TBT/N/BHR/645, G/TBT/N/KWT/611, G/TBT/N/OMN/477, G/TBT/N/QAT/628, G/TBT/N/SAU/1262, G/TBT/N/YEM/235"," G/TBT/N/ARE/553, G/TBT/N/BHR/645, G/TBT/N/KWT/611, G/TBT/N/OMN/477, G/TBT/N/QAT/628, G/TBT/N/SAU/1262, G/TBT/N/YEM/235")</f>
        <v xml:space="preserve"> G/TBT/N/ARE/553, G/TBT/N/BHR/645, G/TBT/N/KWT/611, G/TBT/N/OMN/477, G/TBT/N/QAT/628, G/TBT/N/SAU/1262, G/TBT/N/YEM/235</v>
      </c>
      <c r="E120" s="6" t="s">
        <v>239</v>
      </c>
      <c r="F120" s="8" t="s">
        <v>480</v>
      </c>
      <c r="G120" s="8" t="s">
        <v>481</v>
      </c>
      <c r="H120" s="7">
        <v>44901</v>
      </c>
      <c r="I120" s="6" t="s">
        <v>21</v>
      </c>
      <c r="K120" s="6" t="s">
        <v>230</v>
      </c>
      <c r="L120" s="6" t="s">
        <v>55</v>
      </c>
      <c r="M120" s="6"/>
      <c r="N120" s="7">
        <v>44967</v>
      </c>
      <c r="O120" s="6" t="s">
        <v>23</v>
      </c>
      <c r="P120" s="8" t="s">
        <v>286</v>
      </c>
      <c r="Q120" s="6" t="str">
        <f>HYPERLINK("https://docs.wto.org/imrd/directdoc.asp?DDFDocuments/t/G/TBTN22/ARE560.DOCX", "https://docs.wto.org/imrd/directdoc.asp?DDFDocuments/t/G/TBTN22/ARE560.DOCX")</f>
        <v>https://docs.wto.org/imrd/directdoc.asp?DDFDocuments/t/G/TBTN22/ARE560.DOCX</v>
      </c>
      <c r="R120" s="6"/>
      <c r="S120" s="6"/>
    </row>
    <row r="121" spans="1:19" ht="60">
      <c r="A121" s="2" t="s">
        <v>591</v>
      </c>
      <c r="B121" s="6" t="s">
        <v>87</v>
      </c>
      <c r="C121" s="8" t="s">
        <v>566</v>
      </c>
      <c r="D121" s="6" t="str">
        <f>HYPERLINK("https://epingalert.org/en/Search?viewData= G/TBT/N/KEN/1335"," G/TBT/N/KEN/1335")</f>
        <v xml:space="preserve"> G/TBT/N/KEN/1335</v>
      </c>
      <c r="E121" s="6" t="s">
        <v>82</v>
      </c>
      <c r="F121" s="8" t="s">
        <v>564</v>
      </c>
      <c r="G121" s="8" t="s">
        <v>565</v>
      </c>
      <c r="H121" s="7">
        <v>44896</v>
      </c>
      <c r="I121" s="6" t="s">
        <v>567</v>
      </c>
      <c r="K121" s="6" t="s">
        <v>230</v>
      </c>
      <c r="L121" s="6" t="s">
        <v>55</v>
      </c>
      <c r="M121" s="6"/>
      <c r="N121" s="7">
        <v>44967</v>
      </c>
      <c r="O121" s="6" t="s">
        <v>23</v>
      </c>
      <c r="P121" s="8" t="s">
        <v>286</v>
      </c>
      <c r="Q121" s="6" t="str">
        <f>HYPERLINK("https://docs.wto.org/imrd/directdoc.asp?DDFDocuments/t/G/TBTN22/ARE560.DOCX", "https://docs.wto.org/imrd/directdoc.asp?DDFDocuments/t/G/TBTN22/ARE560.DOCX")</f>
        <v>https://docs.wto.org/imrd/directdoc.asp?DDFDocuments/t/G/TBTN22/ARE560.DOCX</v>
      </c>
      <c r="R121" s="6"/>
      <c r="S121" s="6"/>
    </row>
    <row r="122" spans="1:19" ht="60">
      <c r="A122" s="2" t="s">
        <v>591</v>
      </c>
      <c r="B122" s="6" t="s">
        <v>87</v>
      </c>
      <c r="C122" s="8" t="s">
        <v>566</v>
      </c>
      <c r="D122" s="6" t="str">
        <f>HYPERLINK("https://epingalert.org/en/Search?viewData= G/TBT/N/KEN/1336"," G/TBT/N/KEN/1336")</f>
        <v xml:space="preserve"> G/TBT/N/KEN/1336</v>
      </c>
      <c r="E122" s="6" t="s">
        <v>82</v>
      </c>
      <c r="F122" s="8" t="s">
        <v>575</v>
      </c>
      <c r="G122" s="8" t="s">
        <v>576</v>
      </c>
      <c r="H122" s="7">
        <v>44896</v>
      </c>
      <c r="I122" s="6" t="s">
        <v>567</v>
      </c>
      <c r="K122" s="6" t="s">
        <v>230</v>
      </c>
      <c r="L122" s="6" t="s">
        <v>55</v>
      </c>
      <c r="M122" s="6"/>
      <c r="N122" s="7">
        <v>44967</v>
      </c>
      <c r="O122" s="6" t="s">
        <v>23</v>
      </c>
      <c r="P122" s="8" t="s">
        <v>313</v>
      </c>
      <c r="Q122" s="6" t="str">
        <f>HYPERLINK("https://docs.wto.org/imrd/directdoc.asp?DDFDocuments/t/G/TBTN22/ARE557.DOCX", "https://docs.wto.org/imrd/directdoc.asp?DDFDocuments/t/G/TBTN22/ARE557.DOCX")</f>
        <v>https://docs.wto.org/imrd/directdoc.asp?DDFDocuments/t/G/TBTN22/ARE557.DOCX</v>
      </c>
      <c r="R122" s="6"/>
      <c r="S122" s="6" t="str">
        <f>HYPERLINK("https://docs.wto.org/imrd/directdoc.asp?DDFDocuments/v/G/TBTN22/ARE557.DOCX", "https://docs.wto.org/imrd/directdoc.asp?DDFDocuments/v/G/TBTN22/ARE557.DOCX")</f>
        <v>https://docs.wto.org/imrd/directdoc.asp?DDFDocuments/v/G/TBTN22/ARE557.DOCX</v>
      </c>
    </row>
    <row r="123" spans="1:19" ht="30">
      <c r="A123" s="2" t="s">
        <v>639</v>
      </c>
      <c r="B123" s="6" t="s">
        <v>428</v>
      </c>
      <c r="C123" s="8" t="s">
        <v>427</v>
      </c>
      <c r="D123" s="6" t="str">
        <f>HYPERLINK("https://epingalert.org/en/Search?viewData= G/TBT/N/BRA/1460"," G/TBT/N/BRA/1460")</f>
        <v xml:space="preserve"> G/TBT/N/BRA/1460</v>
      </c>
      <c r="E123" s="6" t="s">
        <v>95</v>
      </c>
      <c r="F123" s="8" t="s">
        <v>463</v>
      </c>
      <c r="G123" s="8" t="s">
        <v>464</v>
      </c>
      <c r="H123" s="7">
        <v>44902</v>
      </c>
      <c r="I123" s="6" t="s">
        <v>21</v>
      </c>
      <c r="K123" s="6" t="s">
        <v>230</v>
      </c>
      <c r="L123" s="6" t="s">
        <v>55</v>
      </c>
      <c r="M123" s="6"/>
      <c r="N123" s="7">
        <v>44967</v>
      </c>
      <c r="O123" s="6" t="s">
        <v>23</v>
      </c>
      <c r="P123" s="8" t="s">
        <v>349</v>
      </c>
      <c r="Q123" s="6" t="str">
        <f>HYPERLINK("https://docs.wto.org/imrd/directdoc.asp?DDFDocuments/t/G/TBTN22/ARE563.DOCX", "https://docs.wto.org/imrd/directdoc.asp?DDFDocuments/t/G/TBTN22/ARE563.DOCX")</f>
        <v>https://docs.wto.org/imrd/directdoc.asp?DDFDocuments/t/G/TBTN22/ARE563.DOCX</v>
      </c>
      <c r="R123" s="6"/>
      <c r="S123" s="6"/>
    </row>
    <row r="124" spans="1:19" ht="45">
      <c r="A124" s="2" t="s">
        <v>631</v>
      </c>
      <c r="B124" s="6" t="s">
        <v>417</v>
      </c>
      <c r="C124" s="8" t="s">
        <v>416</v>
      </c>
      <c r="D124" s="6" t="str">
        <f>HYPERLINK("https://epingalert.org/en/Search?viewData= G/TBT/N/EU/939"," G/TBT/N/EU/939")</f>
        <v xml:space="preserve"> G/TBT/N/EU/939</v>
      </c>
      <c r="E124" s="6" t="s">
        <v>17</v>
      </c>
      <c r="F124" s="8" t="s">
        <v>414</v>
      </c>
      <c r="G124" s="8" t="s">
        <v>415</v>
      </c>
      <c r="H124" s="7">
        <v>44903</v>
      </c>
      <c r="I124" s="6" t="s">
        <v>21</v>
      </c>
      <c r="K124" s="6" t="s">
        <v>22</v>
      </c>
      <c r="L124" s="6" t="s">
        <v>55</v>
      </c>
      <c r="M124" s="6"/>
      <c r="N124" s="7">
        <v>44967</v>
      </c>
      <c r="O124" s="6" t="s">
        <v>23</v>
      </c>
      <c r="P124" s="8" t="s">
        <v>318</v>
      </c>
      <c r="Q124" s="6" t="str">
        <f>HYPERLINK("https://docs.wto.org/imrd/directdoc.asp?DDFDocuments/t/G/TBTN22/ARE556.DOCX", "https://docs.wto.org/imrd/directdoc.asp?DDFDocuments/t/G/TBTN22/ARE556.DOCX")</f>
        <v>https://docs.wto.org/imrd/directdoc.asp?DDFDocuments/t/G/TBTN22/ARE556.DOCX</v>
      </c>
      <c r="R124" s="6"/>
      <c r="S124" s="6" t="str">
        <f>HYPERLINK("https://docs.wto.org/imrd/directdoc.asp?DDFDocuments/v/G/TBTN22/ARE556.DOCX", "https://docs.wto.org/imrd/directdoc.asp?DDFDocuments/v/G/TBTN22/ARE556.DOCX")</f>
        <v>https://docs.wto.org/imrd/directdoc.asp?DDFDocuments/v/G/TBTN22/ARE556.DOCX</v>
      </c>
    </row>
    <row r="125" spans="1:19" ht="30">
      <c r="A125" s="2" t="s">
        <v>612</v>
      </c>
      <c r="B125" s="6" t="s">
        <v>274</v>
      </c>
      <c r="C125" s="8" t="s">
        <v>273</v>
      </c>
      <c r="D125"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25" s="6" t="s">
        <v>239</v>
      </c>
      <c r="F125" s="8" t="s">
        <v>271</v>
      </c>
      <c r="G125" s="8" t="s">
        <v>272</v>
      </c>
      <c r="H125" s="7">
        <v>44907</v>
      </c>
      <c r="I125" s="6" t="s">
        <v>21</v>
      </c>
      <c r="K125" s="6" t="s">
        <v>22</v>
      </c>
      <c r="L125" s="6" t="s">
        <v>55</v>
      </c>
      <c r="M125" s="6"/>
      <c r="N125" s="7">
        <v>44967</v>
      </c>
      <c r="O125" s="6" t="s">
        <v>23</v>
      </c>
      <c r="P125" s="8" t="s">
        <v>318</v>
      </c>
      <c r="Q125" s="6" t="str">
        <f>HYPERLINK("https://docs.wto.org/imrd/directdoc.asp?DDFDocuments/t/G/TBTN22/ARE556.DOCX", "https://docs.wto.org/imrd/directdoc.asp?DDFDocuments/t/G/TBTN22/ARE556.DOCX")</f>
        <v>https://docs.wto.org/imrd/directdoc.asp?DDFDocuments/t/G/TBTN22/ARE556.DOCX</v>
      </c>
      <c r="R125" s="6"/>
      <c r="S125" s="6" t="str">
        <f>HYPERLINK("https://docs.wto.org/imrd/directdoc.asp?DDFDocuments/v/G/TBTN22/ARE556.DOCX", "https://docs.wto.org/imrd/directdoc.asp?DDFDocuments/v/G/TBTN22/ARE556.DOCX")</f>
        <v>https://docs.wto.org/imrd/directdoc.asp?DDFDocuments/v/G/TBTN22/ARE556.DOCX</v>
      </c>
    </row>
    <row r="126" spans="1:19" ht="30">
      <c r="A126" s="2" t="s">
        <v>612</v>
      </c>
      <c r="B126" s="6" t="s">
        <v>274</v>
      </c>
      <c r="C126" s="8" t="s">
        <v>273</v>
      </c>
      <c r="D126"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26" s="6" t="s">
        <v>242</v>
      </c>
      <c r="F126" s="8" t="s">
        <v>284</v>
      </c>
      <c r="G126" s="8" t="s">
        <v>285</v>
      </c>
      <c r="H126" s="7">
        <v>44907</v>
      </c>
      <c r="I126" s="6" t="s">
        <v>21</v>
      </c>
      <c r="K126" s="6" t="s">
        <v>22</v>
      </c>
      <c r="L126" s="6" t="s">
        <v>55</v>
      </c>
      <c r="M126" s="6"/>
      <c r="N126" s="7">
        <v>44967</v>
      </c>
      <c r="O126" s="6" t="s">
        <v>23</v>
      </c>
      <c r="P126" s="8" t="s">
        <v>318</v>
      </c>
      <c r="Q126" s="6" t="str">
        <f>HYPERLINK("https://docs.wto.org/imrd/directdoc.asp?DDFDocuments/t/G/TBTN22/ARE556.DOCX", "https://docs.wto.org/imrd/directdoc.asp?DDFDocuments/t/G/TBTN22/ARE556.DOCX")</f>
        <v>https://docs.wto.org/imrd/directdoc.asp?DDFDocuments/t/G/TBTN22/ARE556.DOCX</v>
      </c>
      <c r="R126" s="6"/>
      <c r="S126" s="6" t="str">
        <f>HYPERLINK("https://docs.wto.org/imrd/directdoc.asp?DDFDocuments/v/G/TBTN22/ARE556.DOCX", "https://docs.wto.org/imrd/directdoc.asp?DDFDocuments/v/G/TBTN22/ARE556.DOCX")</f>
        <v>https://docs.wto.org/imrd/directdoc.asp?DDFDocuments/v/G/TBTN22/ARE556.DOCX</v>
      </c>
    </row>
    <row r="127" spans="1:19" ht="45">
      <c r="A127" s="2" t="s">
        <v>612</v>
      </c>
      <c r="B127" s="6" t="s">
        <v>274</v>
      </c>
      <c r="C127" s="8" t="s">
        <v>273</v>
      </c>
      <c r="D127"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27" s="6" t="s">
        <v>244</v>
      </c>
      <c r="F127" s="8" t="s">
        <v>287</v>
      </c>
      <c r="G127" s="8" t="s">
        <v>288</v>
      </c>
      <c r="H127" s="7">
        <v>44907</v>
      </c>
      <c r="I127" s="6" t="s">
        <v>21</v>
      </c>
      <c r="K127" s="6" t="s">
        <v>275</v>
      </c>
      <c r="L127" s="6" t="s">
        <v>55</v>
      </c>
      <c r="M127" s="6"/>
      <c r="N127" s="7">
        <v>44967</v>
      </c>
      <c r="O127" s="6" t="s">
        <v>23</v>
      </c>
      <c r="P127" s="8" t="s">
        <v>276</v>
      </c>
      <c r="Q127" s="6" t="str">
        <f>HYPERLINK("https://docs.wto.org/imrd/directdoc.asp?DDFDocuments/t/G/TBTN22/ARE558.DOCX", "https://docs.wto.org/imrd/directdoc.asp?DDFDocuments/t/G/TBTN22/ARE558.DOCX")</f>
        <v>https://docs.wto.org/imrd/directdoc.asp?DDFDocuments/t/G/TBTN22/ARE558.DOCX</v>
      </c>
      <c r="R127" s="6"/>
      <c r="S127" s="6" t="str">
        <f>HYPERLINK("https://docs.wto.org/imrd/directdoc.asp?DDFDocuments/v/G/TBTN22/ARE558.DOCX", "https://docs.wto.org/imrd/directdoc.asp?DDFDocuments/v/G/TBTN22/ARE558.DOCX")</f>
        <v>https://docs.wto.org/imrd/directdoc.asp?DDFDocuments/v/G/TBTN22/ARE558.DOCX</v>
      </c>
    </row>
    <row r="128" spans="1:19" ht="45">
      <c r="A128" s="2" t="s">
        <v>612</v>
      </c>
      <c r="B128" s="6" t="s">
        <v>274</v>
      </c>
      <c r="C128" s="8" t="s">
        <v>273</v>
      </c>
      <c r="D128"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28" s="6" t="s">
        <v>242</v>
      </c>
      <c r="F128" s="8" t="s">
        <v>287</v>
      </c>
      <c r="G128" s="8" t="s">
        <v>288</v>
      </c>
      <c r="H128" s="7">
        <v>44907</v>
      </c>
      <c r="I128" s="6" t="s">
        <v>21</v>
      </c>
      <c r="K128" s="6" t="s">
        <v>230</v>
      </c>
      <c r="L128" s="6" t="s">
        <v>55</v>
      </c>
      <c r="M128" s="6"/>
      <c r="N128" s="7">
        <v>44967</v>
      </c>
      <c r="O128" s="6" t="s">
        <v>23</v>
      </c>
      <c r="P128" s="8" t="s">
        <v>276</v>
      </c>
      <c r="Q128" s="6" t="str">
        <f>HYPERLINK("https://docs.wto.org/imrd/directdoc.asp?DDFDocuments/t/G/TBTN22/ARE558.DOCX", "https://docs.wto.org/imrd/directdoc.asp?DDFDocuments/t/G/TBTN22/ARE558.DOCX")</f>
        <v>https://docs.wto.org/imrd/directdoc.asp?DDFDocuments/t/G/TBTN22/ARE558.DOCX</v>
      </c>
      <c r="R128" s="6"/>
      <c r="S128" s="6" t="str">
        <f>HYPERLINK("https://docs.wto.org/imrd/directdoc.asp?DDFDocuments/v/G/TBTN22/ARE558.DOCX", "https://docs.wto.org/imrd/directdoc.asp?DDFDocuments/v/G/TBTN22/ARE558.DOCX")</f>
        <v>https://docs.wto.org/imrd/directdoc.asp?DDFDocuments/v/G/TBTN22/ARE558.DOCX</v>
      </c>
    </row>
    <row r="129" spans="1:19" ht="45">
      <c r="A129" s="2" t="s">
        <v>612</v>
      </c>
      <c r="B129" s="6" t="s">
        <v>274</v>
      </c>
      <c r="C129" s="8" t="s">
        <v>273</v>
      </c>
      <c r="D129"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29" s="6" t="s">
        <v>243</v>
      </c>
      <c r="F129" s="8" t="s">
        <v>328</v>
      </c>
      <c r="G129" s="8" t="s">
        <v>329</v>
      </c>
      <c r="H129" s="7">
        <v>44907</v>
      </c>
      <c r="I129" s="6" t="s">
        <v>21</v>
      </c>
      <c r="K129" s="6" t="s">
        <v>230</v>
      </c>
      <c r="L129" s="6" t="s">
        <v>55</v>
      </c>
      <c r="M129" s="6"/>
      <c r="N129" s="7">
        <v>44967</v>
      </c>
      <c r="O129" s="6" t="s">
        <v>23</v>
      </c>
      <c r="P129" s="8" t="s">
        <v>276</v>
      </c>
      <c r="Q129" s="6" t="str">
        <f>HYPERLINK("https://docs.wto.org/imrd/directdoc.asp?DDFDocuments/t/G/TBTN22/ARE558.DOCX", "https://docs.wto.org/imrd/directdoc.asp?DDFDocuments/t/G/TBTN22/ARE558.DOCX")</f>
        <v>https://docs.wto.org/imrd/directdoc.asp?DDFDocuments/t/G/TBTN22/ARE558.DOCX</v>
      </c>
      <c r="R129" s="6"/>
      <c r="S129" s="6" t="str">
        <f>HYPERLINK("https://docs.wto.org/imrd/directdoc.asp?DDFDocuments/v/G/TBTN22/ARE558.DOCX", "https://docs.wto.org/imrd/directdoc.asp?DDFDocuments/v/G/TBTN22/ARE558.DOCX")</f>
        <v>https://docs.wto.org/imrd/directdoc.asp?DDFDocuments/v/G/TBTN22/ARE558.DOCX</v>
      </c>
    </row>
    <row r="130" spans="1:19" ht="30">
      <c r="A130" s="2" t="s">
        <v>612</v>
      </c>
      <c r="B130" s="6" t="s">
        <v>274</v>
      </c>
      <c r="C130" s="8" t="s">
        <v>273</v>
      </c>
      <c r="D130"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30" s="6" t="s">
        <v>239</v>
      </c>
      <c r="F130" s="8" t="s">
        <v>331</v>
      </c>
      <c r="G130" s="8" t="s">
        <v>332</v>
      </c>
      <c r="H130" s="7">
        <v>44907</v>
      </c>
      <c r="I130" s="6" t="s">
        <v>21</v>
      </c>
      <c r="K130" s="6" t="s">
        <v>22</v>
      </c>
      <c r="L130" s="6" t="s">
        <v>55</v>
      </c>
      <c r="M130" s="6"/>
      <c r="N130" s="7">
        <v>44967</v>
      </c>
      <c r="O130" s="6" t="s">
        <v>23</v>
      </c>
      <c r="P130" s="8" t="s">
        <v>321</v>
      </c>
      <c r="Q130" s="6" t="str">
        <f>HYPERLINK("https://docs.wto.org/imrd/directdoc.asp?DDFDocuments/t/G/TBTN22/ARE559.DOCX", "https://docs.wto.org/imrd/directdoc.asp?DDFDocuments/t/G/TBTN22/ARE559.DOCX")</f>
        <v>https://docs.wto.org/imrd/directdoc.asp?DDFDocuments/t/G/TBTN22/ARE559.DOCX</v>
      </c>
      <c r="R130" s="6"/>
      <c r="S130" s="6" t="str">
        <f>HYPERLINK("https://docs.wto.org/imrd/directdoc.asp?DDFDocuments/v/G/TBTN22/ARE559.DOCX", "https://docs.wto.org/imrd/directdoc.asp?DDFDocuments/v/G/TBTN22/ARE559.DOCX")</f>
        <v>https://docs.wto.org/imrd/directdoc.asp?DDFDocuments/v/G/TBTN22/ARE559.DOCX</v>
      </c>
    </row>
    <row r="131" spans="1:19" ht="30">
      <c r="A131" s="2" t="s">
        <v>612</v>
      </c>
      <c r="B131" s="6" t="s">
        <v>274</v>
      </c>
      <c r="C131" s="8" t="s">
        <v>273</v>
      </c>
      <c r="D131"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31" s="6" t="s">
        <v>232</v>
      </c>
      <c r="F131" s="8" t="s">
        <v>331</v>
      </c>
      <c r="G131" s="8" t="s">
        <v>332</v>
      </c>
      <c r="H131" s="7">
        <v>44907</v>
      </c>
      <c r="I131" s="6" t="s">
        <v>21</v>
      </c>
      <c r="K131" s="6" t="s">
        <v>275</v>
      </c>
      <c r="L131" s="6" t="s">
        <v>55</v>
      </c>
      <c r="M131" s="6"/>
      <c r="N131" s="7">
        <v>44967</v>
      </c>
      <c r="O131" s="6" t="s">
        <v>23</v>
      </c>
      <c r="P131" s="8" t="s">
        <v>286</v>
      </c>
      <c r="Q131" s="6" t="str">
        <f>HYPERLINK("https://docs.wto.org/imrd/directdoc.asp?DDFDocuments/t/G/TBTN22/ARE560.DOCX", "https://docs.wto.org/imrd/directdoc.asp?DDFDocuments/t/G/TBTN22/ARE560.DOCX")</f>
        <v>https://docs.wto.org/imrd/directdoc.asp?DDFDocuments/t/G/TBTN22/ARE560.DOCX</v>
      </c>
      <c r="R131" s="6"/>
      <c r="S131" s="6"/>
    </row>
    <row r="132" spans="1:19" ht="45">
      <c r="A132" s="2" t="s">
        <v>612</v>
      </c>
      <c r="B132" s="6" t="s">
        <v>274</v>
      </c>
      <c r="C132" s="8" t="s">
        <v>273</v>
      </c>
      <c r="D132"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32" s="6" t="s">
        <v>244</v>
      </c>
      <c r="F132" s="8" t="s">
        <v>328</v>
      </c>
      <c r="G132" s="8" t="s">
        <v>329</v>
      </c>
      <c r="H132" s="7">
        <v>44907</v>
      </c>
      <c r="I132" s="6" t="s">
        <v>21</v>
      </c>
      <c r="K132" s="6" t="s">
        <v>366</v>
      </c>
      <c r="L132" s="6" t="s">
        <v>21</v>
      </c>
      <c r="M132" s="6"/>
      <c r="N132" s="7" t="s">
        <v>21</v>
      </c>
      <c r="O132" s="6" t="s">
        <v>23</v>
      </c>
      <c r="P132" s="8" t="s">
        <v>367</v>
      </c>
      <c r="Q132" s="6" t="str">
        <f>HYPERLINK("https://docs.wto.org/imrd/directdoc.asp?DDFDocuments/t/G/TBTN22/KEN1345.DOCX", "https://docs.wto.org/imrd/directdoc.asp?DDFDocuments/t/G/TBTN22/KEN1345.DOCX")</f>
        <v>https://docs.wto.org/imrd/directdoc.asp?DDFDocuments/t/G/TBTN22/KEN1345.DOCX</v>
      </c>
      <c r="R132" s="6"/>
      <c r="S132" s="6"/>
    </row>
    <row r="133" spans="1:19" ht="45">
      <c r="A133" s="2" t="s">
        <v>612</v>
      </c>
      <c r="B133" s="6" t="s">
        <v>274</v>
      </c>
      <c r="C133" s="8" t="s">
        <v>273</v>
      </c>
      <c r="D133"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33" s="6" t="s">
        <v>240</v>
      </c>
      <c r="F133" s="8" t="s">
        <v>287</v>
      </c>
      <c r="G133" s="8" t="s">
        <v>288</v>
      </c>
      <c r="H133" s="7">
        <v>44907</v>
      </c>
      <c r="I133" s="6" t="s">
        <v>21</v>
      </c>
      <c r="K133" s="6" t="s">
        <v>275</v>
      </c>
      <c r="L133" s="6" t="s">
        <v>55</v>
      </c>
      <c r="M133" s="6"/>
      <c r="N133" s="7">
        <v>44967</v>
      </c>
      <c r="O133" s="6" t="s">
        <v>23</v>
      </c>
      <c r="P133" s="8" t="s">
        <v>289</v>
      </c>
      <c r="Q133" s="6" t="str">
        <f>HYPERLINK("https://docs.wto.org/imrd/directdoc.asp?DDFDocuments/t/G/TBTN22/ARE561.DOCX", "https://docs.wto.org/imrd/directdoc.asp?DDFDocuments/t/G/TBTN22/ARE561.DOCX")</f>
        <v>https://docs.wto.org/imrd/directdoc.asp?DDFDocuments/t/G/TBTN22/ARE561.DOCX</v>
      </c>
      <c r="R133" s="6"/>
      <c r="S133" s="6"/>
    </row>
    <row r="134" spans="1:19" ht="30">
      <c r="A134" s="2" t="s">
        <v>612</v>
      </c>
      <c r="B134" s="6" t="s">
        <v>274</v>
      </c>
      <c r="C134" s="8" t="s">
        <v>273</v>
      </c>
      <c r="D134"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34" s="6" t="s">
        <v>244</v>
      </c>
      <c r="F134" s="8" t="s">
        <v>271</v>
      </c>
      <c r="G134" s="8" t="s">
        <v>272</v>
      </c>
      <c r="H134" s="7">
        <v>44907</v>
      </c>
      <c r="I134" s="6" t="s">
        <v>21</v>
      </c>
      <c r="K134" s="6" t="s">
        <v>275</v>
      </c>
      <c r="L134" s="6" t="s">
        <v>55</v>
      </c>
      <c r="M134" s="6"/>
      <c r="N134" s="7">
        <v>44967</v>
      </c>
      <c r="O134" s="6" t="s">
        <v>23</v>
      </c>
      <c r="P134" s="8" t="s">
        <v>326</v>
      </c>
      <c r="Q134" s="6" t="str">
        <f>HYPERLINK("https://docs.wto.org/imrd/directdoc.asp?DDFDocuments/t/G/TBTN22/ARE565.DOCX", "https://docs.wto.org/imrd/directdoc.asp?DDFDocuments/t/G/TBTN22/ARE565.DOCX")</f>
        <v>https://docs.wto.org/imrd/directdoc.asp?DDFDocuments/t/G/TBTN22/ARE565.DOCX</v>
      </c>
      <c r="R134" s="6"/>
      <c r="S134" s="6"/>
    </row>
    <row r="135" spans="1:19" ht="45">
      <c r="A135" s="2" t="s">
        <v>612</v>
      </c>
      <c r="B135" s="6" t="s">
        <v>274</v>
      </c>
      <c r="C135" s="8" t="s">
        <v>273</v>
      </c>
      <c r="D135"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35" s="6" t="s">
        <v>213</v>
      </c>
      <c r="F135" s="8" t="s">
        <v>328</v>
      </c>
      <c r="G135" s="8" t="s">
        <v>329</v>
      </c>
      <c r="H135" s="7">
        <v>44907</v>
      </c>
      <c r="I135" s="6" t="s">
        <v>21</v>
      </c>
      <c r="K135" s="6" t="s">
        <v>275</v>
      </c>
      <c r="L135" s="6" t="s">
        <v>55</v>
      </c>
      <c r="M135" s="6"/>
      <c r="N135" s="7">
        <v>44967</v>
      </c>
      <c r="O135" s="6" t="s">
        <v>23</v>
      </c>
      <c r="P135" s="8" t="s">
        <v>333</v>
      </c>
      <c r="Q135" s="6" t="str">
        <f>HYPERLINK("https://docs.wto.org/imrd/directdoc.asp?DDFDocuments/t/G/TBTN22/ARE562.DOCX", "https://docs.wto.org/imrd/directdoc.asp?DDFDocuments/t/G/TBTN22/ARE562.DOCX")</f>
        <v>https://docs.wto.org/imrd/directdoc.asp?DDFDocuments/t/G/TBTN22/ARE562.DOCX</v>
      </c>
      <c r="R135" s="6"/>
      <c r="S135" s="6"/>
    </row>
    <row r="136" spans="1:19" ht="45">
      <c r="A136" s="2" t="s">
        <v>612</v>
      </c>
      <c r="B136" s="6" t="s">
        <v>274</v>
      </c>
      <c r="C136" s="8" t="s">
        <v>273</v>
      </c>
      <c r="D136"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36" s="6" t="s">
        <v>243</v>
      </c>
      <c r="F136" s="8" t="s">
        <v>287</v>
      </c>
      <c r="G136" s="8" t="s">
        <v>288</v>
      </c>
      <c r="H136" s="7">
        <v>44907</v>
      </c>
      <c r="I136" s="6" t="s">
        <v>21</v>
      </c>
      <c r="K136" s="6" t="s">
        <v>275</v>
      </c>
      <c r="L136" s="6" t="s">
        <v>55</v>
      </c>
      <c r="M136" s="6"/>
      <c r="N136" s="7">
        <v>44967</v>
      </c>
      <c r="O136" s="6" t="s">
        <v>23</v>
      </c>
      <c r="P136" s="8" t="s">
        <v>326</v>
      </c>
      <c r="Q136" s="6" t="str">
        <f>HYPERLINK("https://docs.wto.org/imrd/directdoc.asp?DDFDocuments/t/G/TBTN22/ARE565.DOCX", "https://docs.wto.org/imrd/directdoc.asp?DDFDocuments/t/G/TBTN22/ARE565.DOCX")</f>
        <v>https://docs.wto.org/imrd/directdoc.asp?DDFDocuments/t/G/TBTN22/ARE565.DOCX</v>
      </c>
      <c r="R136" s="6"/>
      <c r="S136" s="6"/>
    </row>
    <row r="137" spans="1:19" ht="45">
      <c r="A137" s="2" t="s">
        <v>612</v>
      </c>
      <c r="B137" s="6" t="s">
        <v>274</v>
      </c>
      <c r="C137" s="8" t="s">
        <v>273</v>
      </c>
      <c r="D137"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37" s="6" t="s">
        <v>239</v>
      </c>
      <c r="F137" s="8" t="s">
        <v>328</v>
      </c>
      <c r="G137" s="8" t="s">
        <v>329</v>
      </c>
      <c r="H137" s="7">
        <v>44907</v>
      </c>
      <c r="I137" s="6" t="s">
        <v>21</v>
      </c>
      <c r="K137" s="6" t="s">
        <v>275</v>
      </c>
      <c r="L137" s="6" t="s">
        <v>55</v>
      </c>
      <c r="M137" s="6"/>
      <c r="N137" s="7">
        <v>44967</v>
      </c>
      <c r="O137" s="6" t="s">
        <v>23</v>
      </c>
      <c r="P137" s="8" t="s">
        <v>349</v>
      </c>
      <c r="Q137" s="6" t="str">
        <f>HYPERLINK("https://docs.wto.org/imrd/directdoc.asp?DDFDocuments/t/G/TBTN22/ARE563.DOCX", "https://docs.wto.org/imrd/directdoc.asp?DDFDocuments/t/G/TBTN22/ARE563.DOCX")</f>
        <v>https://docs.wto.org/imrd/directdoc.asp?DDFDocuments/t/G/TBTN22/ARE563.DOCX</v>
      </c>
      <c r="R137" s="6"/>
      <c r="S137" s="6"/>
    </row>
    <row r="138" spans="1:19" ht="30">
      <c r="A138" s="2" t="s">
        <v>612</v>
      </c>
      <c r="B138" s="6" t="s">
        <v>274</v>
      </c>
      <c r="C138" s="8" t="s">
        <v>273</v>
      </c>
      <c r="D138"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38" s="6" t="s">
        <v>213</v>
      </c>
      <c r="F138" s="8" t="s">
        <v>347</v>
      </c>
      <c r="G138" s="8" t="s">
        <v>348</v>
      </c>
      <c r="H138" s="7">
        <v>44907</v>
      </c>
      <c r="I138" s="6" t="s">
        <v>21</v>
      </c>
      <c r="K138" s="6" t="s">
        <v>230</v>
      </c>
      <c r="L138" s="6" t="s">
        <v>55</v>
      </c>
      <c r="M138" s="6"/>
      <c r="N138" s="7">
        <v>44967</v>
      </c>
      <c r="O138" s="6" t="s">
        <v>23</v>
      </c>
      <c r="P138" s="8" t="s">
        <v>286</v>
      </c>
      <c r="Q138" s="6" t="str">
        <f>HYPERLINK("https://docs.wto.org/imrd/directdoc.asp?DDFDocuments/t/G/TBTN22/ARE560.DOCX", "https://docs.wto.org/imrd/directdoc.asp?DDFDocuments/t/G/TBTN22/ARE560.DOCX")</f>
        <v>https://docs.wto.org/imrd/directdoc.asp?DDFDocuments/t/G/TBTN22/ARE560.DOCX</v>
      </c>
      <c r="R138" s="6"/>
      <c r="S138" s="6"/>
    </row>
    <row r="139" spans="1:19" ht="30">
      <c r="A139" s="2" t="s">
        <v>612</v>
      </c>
      <c r="B139" s="6" t="s">
        <v>274</v>
      </c>
      <c r="C139" s="8" t="s">
        <v>273</v>
      </c>
      <c r="D139"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39" s="6" t="s">
        <v>232</v>
      </c>
      <c r="F139" s="8" t="s">
        <v>347</v>
      </c>
      <c r="G139" s="8" t="s">
        <v>348</v>
      </c>
      <c r="H139" s="7">
        <v>44907</v>
      </c>
      <c r="I139" s="6" t="s">
        <v>21</v>
      </c>
      <c r="K139" s="6" t="s">
        <v>230</v>
      </c>
      <c r="L139" s="6" t="s">
        <v>55</v>
      </c>
      <c r="M139" s="6"/>
      <c r="N139" s="7">
        <v>44967</v>
      </c>
      <c r="O139" s="6" t="s">
        <v>23</v>
      </c>
      <c r="P139" s="8" t="s">
        <v>289</v>
      </c>
      <c r="Q139" s="6" t="str">
        <f>HYPERLINK("https://docs.wto.org/imrd/directdoc.asp?DDFDocuments/t/G/TBTN22/ARE561.DOCX", "https://docs.wto.org/imrd/directdoc.asp?DDFDocuments/t/G/TBTN22/ARE561.DOCX")</f>
        <v>https://docs.wto.org/imrd/directdoc.asp?DDFDocuments/t/G/TBTN22/ARE561.DOCX</v>
      </c>
      <c r="R139" s="6"/>
      <c r="S139" s="6"/>
    </row>
    <row r="140" spans="1:19" ht="30">
      <c r="A140" s="2" t="s">
        <v>612</v>
      </c>
      <c r="B140" s="6" t="s">
        <v>274</v>
      </c>
      <c r="C140" s="8" t="s">
        <v>273</v>
      </c>
      <c r="D140"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40" s="6" t="s">
        <v>242</v>
      </c>
      <c r="F140" s="8" t="s">
        <v>347</v>
      </c>
      <c r="G140" s="8" t="s">
        <v>348</v>
      </c>
      <c r="H140" s="7">
        <v>44907</v>
      </c>
      <c r="I140" s="6" t="s">
        <v>21</v>
      </c>
      <c r="K140" s="6" t="s">
        <v>292</v>
      </c>
      <c r="L140" s="6" t="s">
        <v>21</v>
      </c>
      <c r="M140" s="6"/>
      <c r="N140" s="7">
        <v>44967</v>
      </c>
      <c r="O140" s="6" t="s">
        <v>23</v>
      </c>
      <c r="P140" s="8" t="s">
        <v>293</v>
      </c>
      <c r="Q140" s="6" t="str">
        <f>HYPERLINK("https://docs.wto.org/imrd/directdoc.asp?DDFDocuments/t/G/TBTN22/BDI305.DOCX", "https://docs.wto.org/imrd/directdoc.asp?DDFDocuments/t/G/TBTN22/BDI305.DOCX")</f>
        <v>https://docs.wto.org/imrd/directdoc.asp?DDFDocuments/t/G/TBTN22/BDI305.DOCX</v>
      </c>
      <c r="R140" s="6"/>
      <c r="S140" s="6"/>
    </row>
    <row r="141" spans="1:19" ht="30">
      <c r="A141" s="2" t="s">
        <v>612</v>
      </c>
      <c r="B141" s="6" t="s">
        <v>274</v>
      </c>
      <c r="C141" s="8" t="s">
        <v>273</v>
      </c>
      <c r="D141"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41" s="6" t="s">
        <v>240</v>
      </c>
      <c r="F141" s="8" t="s">
        <v>331</v>
      </c>
      <c r="G141" s="8" t="s">
        <v>332</v>
      </c>
      <c r="H141" s="7">
        <v>44907</v>
      </c>
      <c r="I141" s="6" t="s">
        <v>21</v>
      </c>
      <c r="K141" s="6" t="s">
        <v>230</v>
      </c>
      <c r="L141" s="6" t="s">
        <v>55</v>
      </c>
      <c r="M141" s="6"/>
      <c r="N141" s="7">
        <v>44967</v>
      </c>
      <c r="O141" s="6" t="s">
        <v>23</v>
      </c>
      <c r="P141" s="8" t="s">
        <v>313</v>
      </c>
      <c r="Q141" s="6" t="str">
        <f>HYPERLINK("https://docs.wto.org/imrd/directdoc.asp?DDFDocuments/t/G/TBTN22/ARE557.DOCX", "https://docs.wto.org/imrd/directdoc.asp?DDFDocuments/t/G/TBTN22/ARE557.DOCX")</f>
        <v>https://docs.wto.org/imrd/directdoc.asp?DDFDocuments/t/G/TBTN22/ARE557.DOCX</v>
      </c>
      <c r="R141" s="6"/>
      <c r="S141" s="6" t="str">
        <f>HYPERLINK("https://docs.wto.org/imrd/directdoc.asp?DDFDocuments/v/G/TBTN22/ARE557.DOCX", "https://docs.wto.org/imrd/directdoc.asp?DDFDocuments/v/G/TBTN22/ARE557.DOCX")</f>
        <v>https://docs.wto.org/imrd/directdoc.asp?DDFDocuments/v/G/TBTN22/ARE557.DOCX</v>
      </c>
    </row>
    <row r="142" spans="1:19" ht="30">
      <c r="A142" s="2" t="s">
        <v>612</v>
      </c>
      <c r="B142" s="6" t="s">
        <v>274</v>
      </c>
      <c r="C142" s="8" t="s">
        <v>273</v>
      </c>
      <c r="D142"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42" s="6" t="s">
        <v>244</v>
      </c>
      <c r="F142" s="8" t="s">
        <v>331</v>
      </c>
      <c r="G142" s="8" t="s">
        <v>332</v>
      </c>
      <c r="H142" s="7">
        <v>44907</v>
      </c>
      <c r="I142" s="6" t="s">
        <v>21</v>
      </c>
      <c r="K142" s="6" t="s">
        <v>230</v>
      </c>
      <c r="L142" s="6" t="s">
        <v>55</v>
      </c>
      <c r="M142" s="6"/>
      <c r="N142" s="7">
        <v>44967</v>
      </c>
      <c r="O142" s="6" t="s">
        <v>23</v>
      </c>
      <c r="P142" s="8" t="s">
        <v>276</v>
      </c>
      <c r="Q142" s="6" t="str">
        <f>HYPERLINK("https://docs.wto.org/imrd/directdoc.asp?DDFDocuments/t/G/TBTN22/ARE558.DOCX", "https://docs.wto.org/imrd/directdoc.asp?DDFDocuments/t/G/TBTN22/ARE558.DOCX")</f>
        <v>https://docs.wto.org/imrd/directdoc.asp?DDFDocuments/t/G/TBTN22/ARE558.DOCX</v>
      </c>
      <c r="R142" s="6"/>
      <c r="S142" s="6" t="str">
        <f>HYPERLINK("https://docs.wto.org/imrd/directdoc.asp?DDFDocuments/v/G/TBTN22/ARE558.DOCX", "https://docs.wto.org/imrd/directdoc.asp?DDFDocuments/v/G/TBTN22/ARE558.DOCX")</f>
        <v>https://docs.wto.org/imrd/directdoc.asp?DDFDocuments/v/G/TBTN22/ARE558.DOCX</v>
      </c>
    </row>
    <row r="143" spans="1:19" ht="30">
      <c r="A143" s="2" t="s">
        <v>612</v>
      </c>
      <c r="B143" s="6" t="s">
        <v>274</v>
      </c>
      <c r="C143" s="8" t="s">
        <v>273</v>
      </c>
      <c r="D143"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43" s="6" t="s">
        <v>213</v>
      </c>
      <c r="F143" s="8" t="s">
        <v>284</v>
      </c>
      <c r="G143" s="8" t="s">
        <v>285</v>
      </c>
      <c r="H143" s="7">
        <v>44907</v>
      </c>
      <c r="I143" s="6" t="s">
        <v>21</v>
      </c>
      <c r="K143" s="6" t="s">
        <v>275</v>
      </c>
      <c r="L143" s="6" t="s">
        <v>55</v>
      </c>
      <c r="M143" s="6"/>
      <c r="N143" s="7">
        <v>44967</v>
      </c>
      <c r="O143" s="6" t="s">
        <v>23</v>
      </c>
      <c r="P143" s="8" t="s">
        <v>333</v>
      </c>
      <c r="Q143" s="6" t="str">
        <f>HYPERLINK("https://docs.wto.org/imrd/directdoc.asp?DDFDocuments/t/G/TBTN22/ARE562.DOCX", "https://docs.wto.org/imrd/directdoc.asp?DDFDocuments/t/G/TBTN22/ARE562.DOCX")</f>
        <v>https://docs.wto.org/imrd/directdoc.asp?DDFDocuments/t/G/TBTN22/ARE562.DOCX</v>
      </c>
      <c r="R143" s="6"/>
      <c r="S143" s="6"/>
    </row>
    <row r="144" spans="1:19" ht="30">
      <c r="A144" s="2" t="s">
        <v>612</v>
      </c>
      <c r="B144" s="6" t="s">
        <v>274</v>
      </c>
      <c r="C144" s="8" t="s">
        <v>273</v>
      </c>
      <c r="D144"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44" s="6" t="s">
        <v>240</v>
      </c>
      <c r="F144" s="8" t="s">
        <v>284</v>
      </c>
      <c r="G144" s="8" t="s">
        <v>285</v>
      </c>
      <c r="H144" s="7">
        <v>44907</v>
      </c>
      <c r="I144" s="6" t="s">
        <v>21</v>
      </c>
      <c r="K144" s="6" t="s">
        <v>230</v>
      </c>
      <c r="L144" s="6" t="s">
        <v>55</v>
      </c>
      <c r="M144" s="6"/>
      <c r="N144" s="7">
        <v>44967</v>
      </c>
      <c r="O144" s="6" t="s">
        <v>23</v>
      </c>
      <c r="P144" s="8" t="s">
        <v>330</v>
      </c>
      <c r="Q144" s="6" t="str">
        <f>HYPERLINK("https://docs.wto.org/imrd/directdoc.asp?DDFDocuments/t/G/TBTN22/ARE564.DOCX", "https://docs.wto.org/imrd/directdoc.asp?DDFDocuments/t/G/TBTN22/ARE564.DOCX")</f>
        <v>https://docs.wto.org/imrd/directdoc.asp?DDFDocuments/t/G/TBTN22/ARE564.DOCX</v>
      </c>
      <c r="R144" s="6"/>
      <c r="S144" s="6"/>
    </row>
    <row r="145" spans="1:19" ht="30">
      <c r="A145" s="2" t="s">
        <v>612</v>
      </c>
      <c r="B145" s="6" t="s">
        <v>274</v>
      </c>
      <c r="C145" s="8" t="s">
        <v>273</v>
      </c>
      <c r="D145"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45" s="6" t="s">
        <v>232</v>
      </c>
      <c r="F145" s="8" t="s">
        <v>284</v>
      </c>
      <c r="G145" s="8" t="s">
        <v>285</v>
      </c>
      <c r="H145" s="7">
        <v>44907</v>
      </c>
      <c r="I145" s="6" t="s">
        <v>21</v>
      </c>
      <c r="K145" s="6" t="s">
        <v>230</v>
      </c>
      <c r="L145" s="6" t="s">
        <v>55</v>
      </c>
      <c r="M145" s="6"/>
      <c r="N145" s="7">
        <v>44967</v>
      </c>
      <c r="O145" s="6" t="s">
        <v>23</v>
      </c>
      <c r="P145" s="8" t="s">
        <v>326</v>
      </c>
      <c r="Q145" s="6" t="str">
        <f>HYPERLINK("https://docs.wto.org/imrd/directdoc.asp?DDFDocuments/t/G/TBTN22/ARE565.DOCX", "https://docs.wto.org/imrd/directdoc.asp?DDFDocuments/t/G/TBTN22/ARE565.DOCX")</f>
        <v>https://docs.wto.org/imrd/directdoc.asp?DDFDocuments/t/G/TBTN22/ARE565.DOCX</v>
      </c>
      <c r="R145" s="6"/>
      <c r="S145" s="6"/>
    </row>
    <row r="146" spans="1:19" ht="30">
      <c r="A146" s="2" t="s">
        <v>612</v>
      </c>
      <c r="B146" s="6" t="s">
        <v>274</v>
      </c>
      <c r="C146" s="8" t="s">
        <v>273</v>
      </c>
      <c r="D146"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46" s="6" t="s">
        <v>244</v>
      </c>
      <c r="F146" s="8" t="s">
        <v>347</v>
      </c>
      <c r="G146" s="8" t="s">
        <v>348</v>
      </c>
      <c r="H146" s="7">
        <v>44907</v>
      </c>
      <c r="I146" s="6" t="s">
        <v>21</v>
      </c>
      <c r="K146" s="6" t="s">
        <v>275</v>
      </c>
      <c r="L146" s="6" t="s">
        <v>55</v>
      </c>
      <c r="M146" s="6"/>
      <c r="N146" s="7">
        <v>44967</v>
      </c>
      <c r="O146" s="6" t="s">
        <v>23</v>
      </c>
      <c r="P146" s="8" t="s">
        <v>349</v>
      </c>
      <c r="Q146" s="6" t="str">
        <f>HYPERLINK("https://docs.wto.org/imrd/directdoc.asp?DDFDocuments/t/G/TBTN22/ARE563.DOCX", "https://docs.wto.org/imrd/directdoc.asp?DDFDocuments/t/G/TBTN22/ARE563.DOCX")</f>
        <v>https://docs.wto.org/imrd/directdoc.asp?DDFDocuments/t/G/TBTN22/ARE563.DOCX</v>
      </c>
      <c r="R146" s="6"/>
      <c r="S146" s="6"/>
    </row>
    <row r="147" spans="1:19" ht="30">
      <c r="A147" s="2" t="s">
        <v>612</v>
      </c>
      <c r="B147" s="6" t="s">
        <v>274</v>
      </c>
      <c r="C147" s="8" t="s">
        <v>273</v>
      </c>
      <c r="D147"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47" s="6" t="s">
        <v>243</v>
      </c>
      <c r="F147" s="8" t="s">
        <v>271</v>
      </c>
      <c r="G147" s="8" t="s">
        <v>272</v>
      </c>
      <c r="H147" s="7">
        <v>44907</v>
      </c>
      <c r="I147" s="6" t="s">
        <v>21</v>
      </c>
      <c r="K147" s="6" t="s">
        <v>296</v>
      </c>
      <c r="L147" s="6" t="s">
        <v>21</v>
      </c>
      <c r="M147" s="6"/>
      <c r="N147" s="7">
        <v>44967</v>
      </c>
      <c r="O147" s="6" t="s">
        <v>23</v>
      </c>
      <c r="P147" s="8" t="s">
        <v>293</v>
      </c>
      <c r="Q147" s="6" t="str">
        <f>HYPERLINK("https://docs.wto.org/imrd/directdoc.asp?DDFDocuments/t/G/TBTN22/BDI305.DOCX", "https://docs.wto.org/imrd/directdoc.asp?DDFDocuments/t/G/TBTN22/BDI305.DOCX")</f>
        <v>https://docs.wto.org/imrd/directdoc.asp?DDFDocuments/t/G/TBTN22/BDI305.DOCX</v>
      </c>
      <c r="R147" s="6"/>
      <c r="S147" s="6"/>
    </row>
    <row r="148" spans="1:19" ht="30">
      <c r="A148" s="2" t="s">
        <v>612</v>
      </c>
      <c r="B148" s="6" t="s">
        <v>274</v>
      </c>
      <c r="C148" s="8" t="s">
        <v>273</v>
      </c>
      <c r="D148"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48" s="6" t="s">
        <v>213</v>
      </c>
      <c r="F148" s="8" t="s">
        <v>271</v>
      </c>
      <c r="G148" s="8" t="s">
        <v>272</v>
      </c>
      <c r="H148" s="7">
        <v>44907</v>
      </c>
      <c r="I148" s="6" t="s">
        <v>21</v>
      </c>
      <c r="K148" s="6" t="s">
        <v>230</v>
      </c>
      <c r="L148" s="6" t="s">
        <v>55</v>
      </c>
      <c r="M148" s="6"/>
      <c r="N148" s="7">
        <v>44967</v>
      </c>
      <c r="O148" s="6" t="s">
        <v>23</v>
      </c>
      <c r="P148" s="8" t="s">
        <v>289</v>
      </c>
      <c r="Q148" s="6" t="str">
        <f>HYPERLINK("https://docs.wto.org/imrd/directdoc.asp?DDFDocuments/t/G/TBTN22/ARE561.DOCX", "https://docs.wto.org/imrd/directdoc.asp?DDFDocuments/t/G/TBTN22/ARE561.DOCX")</f>
        <v>https://docs.wto.org/imrd/directdoc.asp?DDFDocuments/t/G/TBTN22/ARE561.DOCX</v>
      </c>
      <c r="R148" s="6"/>
      <c r="S148" s="6"/>
    </row>
    <row r="149" spans="1:19" ht="30">
      <c r="A149" s="2" t="s">
        <v>612</v>
      </c>
      <c r="B149" s="6" t="s">
        <v>274</v>
      </c>
      <c r="C149" s="8" t="s">
        <v>273</v>
      </c>
      <c r="D149"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49" s="6" t="s">
        <v>232</v>
      </c>
      <c r="F149" s="8" t="s">
        <v>271</v>
      </c>
      <c r="G149" s="8" t="s">
        <v>272</v>
      </c>
      <c r="H149" s="7">
        <v>44907</v>
      </c>
      <c r="I149" s="6" t="s">
        <v>21</v>
      </c>
      <c r="K149" s="6" t="s">
        <v>327</v>
      </c>
      <c r="L149" s="6" t="s">
        <v>21</v>
      </c>
      <c r="M149" s="6"/>
      <c r="N149" s="7">
        <v>44967</v>
      </c>
      <c r="O149" s="6" t="s">
        <v>23</v>
      </c>
      <c r="P149" s="8" t="s">
        <v>283</v>
      </c>
      <c r="Q149" s="6" t="str">
        <f>HYPERLINK("https://docs.wto.org/imrd/directdoc.asp?DDFDocuments/t/G/TBTN22/BDI304.DOCX", "https://docs.wto.org/imrd/directdoc.asp?DDFDocuments/t/G/TBTN22/BDI304.DOCX")</f>
        <v>https://docs.wto.org/imrd/directdoc.asp?DDFDocuments/t/G/TBTN22/BDI304.DOCX</v>
      </c>
      <c r="R149" s="6"/>
      <c r="S149" s="6" t="str">
        <f>HYPERLINK("https://docs.wto.org/imrd/directdoc.asp?DDFDocuments/v/G/TBTN22/BDI304.DOCX", "https://docs.wto.org/imrd/directdoc.asp?DDFDocuments/v/G/TBTN22/BDI304.DOCX")</f>
        <v>https://docs.wto.org/imrd/directdoc.asp?DDFDocuments/v/G/TBTN22/BDI304.DOCX</v>
      </c>
    </row>
    <row r="150" spans="1:19" ht="30">
      <c r="A150" s="2" t="s">
        <v>612</v>
      </c>
      <c r="B150" s="6" t="s">
        <v>274</v>
      </c>
      <c r="C150" s="8" t="s">
        <v>273</v>
      </c>
      <c r="D150"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50" s="6" t="s">
        <v>243</v>
      </c>
      <c r="F150" s="8" t="s">
        <v>284</v>
      </c>
      <c r="G150" s="8" t="s">
        <v>285</v>
      </c>
      <c r="H150" s="7">
        <v>44907</v>
      </c>
      <c r="I150" s="6" t="s">
        <v>21</v>
      </c>
      <c r="K150" s="6" t="s">
        <v>230</v>
      </c>
      <c r="L150" s="6" t="s">
        <v>55</v>
      </c>
      <c r="M150" s="6"/>
      <c r="N150" s="7">
        <v>44967</v>
      </c>
      <c r="O150" s="6" t="s">
        <v>23</v>
      </c>
      <c r="P150" s="8" t="s">
        <v>330</v>
      </c>
      <c r="Q150" s="6" t="str">
        <f>HYPERLINK("https://docs.wto.org/imrd/directdoc.asp?DDFDocuments/t/G/TBTN22/ARE564.DOCX", "https://docs.wto.org/imrd/directdoc.asp?DDFDocuments/t/G/TBTN22/ARE564.DOCX")</f>
        <v>https://docs.wto.org/imrd/directdoc.asp?DDFDocuments/t/G/TBTN22/ARE564.DOCX</v>
      </c>
      <c r="R150" s="6"/>
      <c r="S150" s="6"/>
    </row>
    <row r="151" spans="1:19" ht="45">
      <c r="A151" s="2" t="s">
        <v>612</v>
      </c>
      <c r="B151" s="6" t="s">
        <v>274</v>
      </c>
      <c r="C151" s="8" t="s">
        <v>273</v>
      </c>
      <c r="D151"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51" s="6" t="s">
        <v>239</v>
      </c>
      <c r="F151" s="8" t="s">
        <v>287</v>
      </c>
      <c r="G151" s="8" t="s">
        <v>288</v>
      </c>
      <c r="H151" s="7">
        <v>44907</v>
      </c>
      <c r="I151" s="6" t="s">
        <v>21</v>
      </c>
      <c r="K151" s="6" t="s">
        <v>230</v>
      </c>
      <c r="L151" s="6" t="s">
        <v>55</v>
      </c>
      <c r="M151" s="6"/>
      <c r="N151" s="7">
        <v>44967</v>
      </c>
      <c r="O151" s="6" t="s">
        <v>23</v>
      </c>
      <c r="P151" s="8" t="s">
        <v>326</v>
      </c>
      <c r="Q151" s="6" t="str">
        <f>HYPERLINK("https://docs.wto.org/imrd/directdoc.asp?DDFDocuments/t/G/TBTN22/ARE565.DOCX", "https://docs.wto.org/imrd/directdoc.asp?DDFDocuments/t/G/TBTN22/ARE565.DOCX")</f>
        <v>https://docs.wto.org/imrd/directdoc.asp?DDFDocuments/t/G/TBTN22/ARE565.DOCX</v>
      </c>
      <c r="R151" s="6"/>
      <c r="S151" s="6"/>
    </row>
    <row r="152" spans="1:19" ht="30">
      <c r="A152" s="2" t="s">
        <v>612</v>
      </c>
      <c r="B152" s="6" t="s">
        <v>274</v>
      </c>
      <c r="C152" s="8" t="s">
        <v>273</v>
      </c>
      <c r="D152"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52" s="6" t="s">
        <v>213</v>
      </c>
      <c r="F152" s="8" t="s">
        <v>331</v>
      </c>
      <c r="G152" s="8" t="s">
        <v>332</v>
      </c>
      <c r="H152" s="7">
        <v>44907</v>
      </c>
      <c r="I152" s="6" t="s">
        <v>21</v>
      </c>
      <c r="K152" s="6" t="s">
        <v>230</v>
      </c>
      <c r="L152" s="6" t="s">
        <v>55</v>
      </c>
      <c r="M152" s="6"/>
      <c r="N152" s="7">
        <v>44967</v>
      </c>
      <c r="O152" s="6" t="s">
        <v>23</v>
      </c>
      <c r="P152" s="8" t="s">
        <v>326</v>
      </c>
      <c r="Q152" s="6" t="str">
        <f>HYPERLINK("https://docs.wto.org/imrd/directdoc.asp?DDFDocuments/t/G/TBTN22/ARE565.DOCX", "https://docs.wto.org/imrd/directdoc.asp?DDFDocuments/t/G/TBTN22/ARE565.DOCX")</f>
        <v>https://docs.wto.org/imrd/directdoc.asp?DDFDocuments/t/G/TBTN22/ARE565.DOCX</v>
      </c>
      <c r="R152" s="6"/>
      <c r="S152" s="6"/>
    </row>
    <row r="153" spans="1:19" ht="30">
      <c r="A153" s="2" t="s">
        <v>612</v>
      </c>
      <c r="B153" s="6" t="s">
        <v>274</v>
      </c>
      <c r="C153" s="8" t="s">
        <v>273</v>
      </c>
      <c r="D153"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53" s="6" t="s">
        <v>239</v>
      </c>
      <c r="F153" s="8" t="s">
        <v>347</v>
      </c>
      <c r="G153" s="8" t="s">
        <v>348</v>
      </c>
      <c r="H153" s="7">
        <v>44907</v>
      </c>
      <c r="I153" s="6" t="s">
        <v>21</v>
      </c>
      <c r="K153" s="6" t="s">
        <v>230</v>
      </c>
      <c r="L153" s="6" t="s">
        <v>55</v>
      </c>
      <c r="M153" s="6"/>
      <c r="N153" s="7">
        <v>44967</v>
      </c>
      <c r="O153" s="6" t="s">
        <v>23</v>
      </c>
      <c r="P153" s="8" t="s">
        <v>313</v>
      </c>
      <c r="Q153" s="6" t="str">
        <f>HYPERLINK("https://docs.wto.org/imrd/directdoc.asp?DDFDocuments/t/G/TBTN22/ARE557.DOCX", "https://docs.wto.org/imrd/directdoc.asp?DDFDocuments/t/G/TBTN22/ARE557.DOCX")</f>
        <v>https://docs.wto.org/imrd/directdoc.asp?DDFDocuments/t/G/TBTN22/ARE557.DOCX</v>
      </c>
      <c r="R153" s="6"/>
      <c r="S153" s="6" t="str">
        <f>HYPERLINK("https://docs.wto.org/imrd/directdoc.asp?DDFDocuments/v/G/TBTN22/ARE557.DOCX", "https://docs.wto.org/imrd/directdoc.asp?DDFDocuments/v/G/TBTN22/ARE557.DOCX")</f>
        <v>https://docs.wto.org/imrd/directdoc.asp?DDFDocuments/v/G/TBTN22/ARE557.DOCX</v>
      </c>
    </row>
    <row r="154" spans="1:19" ht="30">
      <c r="A154" s="2" t="s">
        <v>612</v>
      </c>
      <c r="B154" s="6" t="s">
        <v>274</v>
      </c>
      <c r="C154" s="8" t="s">
        <v>273</v>
      </c>
      <c r="D154"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54" s="6" t="s">
        <v>244</v>
      </c>
      <c r="F154" s="8" t="s">
        <v>284</v>
      </c>
      <c r="G154" s="8" t="s">
        <v>285</v>
      </c>
      <c r="H154" s="7">
        <v>44907</v>
      </c>
      <c r="I154" s="6" t="s">
        <v>21</v>
      </c>
      <c r="K154" s="6" t="s">
        <v>230</v>
      </c>
      <c r="L154" s="6" t="s">
        <v>55</v>
      </c>
      <c r="M154" s="6"/>
      <c r="N154" s="7">
        <v>44967</v>
      </c>
      <c r="O154" s="6" t="s">
        <v>23</v>
      </c>
      <c r="P154" s="8" t="s">
        <v>349</v>
      </c>
      <c r="Q154" s="6" t="str">
        <f>HYPERLINK("https://docs.wto.org/imrd/directdoc.asp?DDFDocuments/t/G/TBTN22/ARE563.DOCX", "https://docs.wto.org/imrd/directdoc.asp?DDFDocuments/t/G/TBTN22/ARE563.DOCX")</f>
        <v>https://docs.wto.org/imrd/directdoc.asp?DDFDocuments/t/G/TBTN22/ARE563.DOCX</v>
      </c>
      <c r="R154" s="6"/>
      <c r="S154" s="6"/>
    </row>
    <row r="155" spans="1:19" ht="45">
      <c r="A155" s="2" t="s">
        <v>612</v>
      </c>
      <c r="B155" s="6" t="s">
        <v>274</v>
      </c>
      <c r="C155" s="8" t="s">
        <v>273</v>
      </c>
      <c r="D155"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55" s="6" t="s">
        <v>232</v>
      </c>
      <c r="F155" s="8" t="s">
        <v>287</v>
      </c>
      <c r="G155" s="8" t="s">
        <v>288</v>
      </c>
      <c r="H155" s="7">
        <v>44907</v>
      </c>
      <c r="I155" s="6" t="s">
        <v>21</v>
      </c>
      <c r="K155" s="6" t="s">
        <v>22</v>
      </c>
      <c r="L155" s="6" t="s">
        <v>55</v>
      </c>
      <c r="M155" s="6"/>
      <c r="N155" s="7">
        <v>44967</v>
      </c>
      <c r="O155" s="6" t="s">
        <v>23</v>
      </c>
      <c r="P155" s="8" t="s">
        <v>321</v>
      </c>
      <c r="Q155" s="6" t="str">
        <f>HYPERLINK("https://docs.wto.org/imrd/directdoc.asp?DDFDocuments/t/G/TBTN22/ARE559.DOCX", "https://docs.wto.org/imrd/directdoc.asp?DDFDocuments/t/G/TBTN22/ARE559.DOCX")</f>
        <v>https://docs.wto.org/imrd/directdoc.asp?DDFDocuments/t/G/TBTN22/ARE559.DOCX</v>
      </c>
      <c r="R155" s="6"/>
      <c r="S155" s="6" t="str">
        <f>HYPERLINK("https://docs.wto.org/imrd/directdoc.asp?DDFDocuments/v/G/TBTN22/ARE559.DOCX", "https://docs.wto.org/imrd/directdoc.asp?DDFDocuments/v/G/TBTN22/ARE559.DOCX")</f>
        <v>https://docs.wto.org/imrd/directdoc.asp?DDFDocuments/v/G/TBTN22/ARE559.DOCX</v>
      </c>
    </row>
    <row r="156" spans="1:19" ht="30">
      <c r="A156" s="2" t="s">
        <v>612</v>
      </c>
      <c r="B156" s="6" t="s">
        <v>274</v>
      </c>
      <c r="C156" s="8" t="s">
        <v>273</v>
      </c>
      <c r="D156"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56" s="6" t="s">
        <v>240</v>
      </c>
      <c r="F156" s="8" t="s">
        <v>271</v>
      </c>
      <c r="G156" s="8" t="s">
        <v>272</v>
      </c>
      <c r="H156" s="7">
        <v>44907</v>
      </c>
      <c r="I156" s="6" t="s">
        <v>21</v>
      </c>
      <c r="K156" s="6" t="s">
        <v>30</v>
      </c>
      <c r="L156" s="6" t="s">
        <v>21</v>
      </c>
      <c r="M156" s="6"/>
      <c r="N156" s="7">
        <v>44967</v>
      </c>
      <c r="O156" s="6" t="s">
        <v>23</v>
      </c>
      <c r="P156" s="8" t="s">
        <v>371</v>
      </c>
      <c r="Q156" s="6" t="str">
        <f>HYPERLINK("https://docs.wto.org/imrd/directdoc.asp?DDFDocuments/t/G/TBTN22/JPN757.DOCX", "https://docs.wto.org/imrd/directdoc.asp?DDFDocuments/t/G/TBTN22/JPN757.DOCX")</f>
        <v>https://docs.wto.org/imrd/directdoc.asp?DDFDocuments/t/G/TBTN22/JPN757.DOCX</v>
      </c>
      <c r="R156" s="6"/>
      <c r="S156" s="6"/>
    </row>
    <row r="157" spans="1:19" ht="30">
      <c r="A157" s="2" t="s">
        <v>612</v>
      </c>
      <c r="B157" s="6" t="s">
        <v>274</v>
      </c>
      <c r="C157" s="8" t="s">
        <v>273</v>
      </c>
      <c r="D157"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57" s="6" t="s">
        <v>242</v>
      </c>
      <c r="F157" s="8" t="s">
        <v>331</v>
      </c>
      <c r="G157" s="8" t="s">
        <v>332</v>
      </c>
      <c r="H157" s="7">
        <v>44907</v>
      </c>
      <c r="I157" s="6" t="s">
        <v>21</v>
      </c>
      <c r="K157" s="6" t="s">
        <v>22</v>
      </c>
      <c r="L157" s="6" t="s">
        <v>55</v>
      </c>
      <c r="M157" s="6"/>
      <c r="N157" s="7">
        <v>44967</v>
      </c>
      <c r="O157" s="6" t="s">
        <v>23</v>
      </c>
      <c r="P157" s="8" t="s">
        <v>318</v>
      </c>
      <c r="Q157" s="6" t="str">
        <f>HYPERLINK("https://docs.wto.org/imrd/directdoc.asp?DDFDocuments/t/G/TBTN22/ARE556.DOCX", "https://docs.wto.org/imrd/directdoc.asp?DDFDocuments/t/G/TBTN22/ARE556.DOCX")</f>
        <v>https://docs.wto.org/imrd/directdoc.asp?DDFDocuments/t/G/TBTN22/ARE556.DOCX</v>
      </c>
      <c r="R157" s="6"/>
      <c r="S157" s="6" t="str">
        <f>HYPERLINK("https://docs.wto.org/imrd/directdoc.asp?DDFDocuments/v/G/TBTN22/ARE556.DOCX", "https://docs.wto.org/imrd/directdoc.asp?DDFDocuments/v/G/TBTN22/ARE556.DOCX")</f>
        <v>https://docs.wto.org/imrd/directdoc.asp?DDFDocuments/v/G/TBTN22/ARE556.DOCX</v>
      </c>
    </row>
    <row r="158" spans="1:19" ht="45">
      <c r="A158" s="2" t="s">
        <v>612</v>
      </c>
      <c r="B158" s="6" t="s">
        <v>274</v>
      </c>
      <c r="C158" s="8" t="s">
        <v>273</v>
      </c>
      <c r="D158"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58" s="6" t="s">
        <v>232</v>
      </c>
      <c r="F158" s="8" t="s">
        <v>328</v>
      </c>
      <c r="G158" s="8" t="s">
        <v>329</v>
      </c>
      <c r="H158" s="7">
        <v>44907</v>
      </c>
      <c r="I158" s="6" t="s">
        <v>21</v>
      </c>
      <c r="K158" s="6" t="s">
        <v>377</v>
      </c>
      <c r="L158" s="6" t="s">
        <v>182</v>
      </c>
      <c r="M158" s="6"/>
      <c r="N158" s="7">
        <v>44922</v>
      </c>
      <c r="O158" s="6" t="s">
        <v>23</v>
      </c>
      <c r="P158" s="8" t="s">
        <v>378</v>
      </c>
      <c r="Q158" s="6" t="str">
        <f>HYPERLINK("https://docs.wto.org/imrd/directdoc.asp?DDFDocuments/t/G/TBTN22/PHL296.DOCX", "https://docs.wto.org/imrd/directdoc.asp?DDFDocuments/t/G/TBTN22/PHL296.DOCX")</f>
        <v>https://docs.wto.org/imrd/directdoc.asp?DDFDocuments/t/G/TBTN22/PHL296.DOCX</v>
      </c>
      <c r="R158" s="6"/>
      <c r="S158" s="6"/>
    </row>
    <row r="159" spans="1:19" ht="30">
      <c r="A159" s="2" t="s">
        <v>612</v>
      </c>
      <c r="B159" s="6" t="s">
        <v>274</v>
      </c>
      <c r="C159" s="8" t="s">
        <v>273</v>
      </c>
      <c r="D159"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59" s="6" t="s">
        <v>243</v>
      </c>
      <c r="F159" s="8" t="s">
        <v>347</v>
      </c>
      <c r="G159" s="8" t="s">
        <v>348</v>
      </c>
      <c r="H159" s="7">
        <v>44907</v>
      </c>
      <c r="I159" s="6" t="s">
        <v>21</v>
      </c>
      <c r="K159" s="6" t="s">
        <v>275</v>
      </c>
      <c r="L159" s="6" t="s">
        <v>55</v>
      </c>
      <c r="M159" s="6"/>
      <c r="N159" s="7">
        <v>44967</v>
      </c>
      <c r="O159" s="6" t="s">
        <v>23</v>
      </c>
      <c r="P159" s="8" t="s">
        <v>286</v>
      </c>
      <c r="Q159" s="6" t="str">
        <f>HYPERLINK("https://docs.wto.org/imrd/directdoc.asp?DDFDocuments/t/G/TBTN22/ARE560.DOCX", "https://docs.wto.org/imrd/directdoc.asp?DDFDocuments/t/G/TBTN22/ARE560.DOCX")</f>
        <v>https://docs.wto.org/imrd/directdoc.asp?DDFDocuments/t/G/TBTN22/ARE560.DOCX</v>
      </c>
      <c r="R159" s="6"/>
      <c r="S159" s="6"/>
    </row>
    <row r="160" spans="1:19" ht="45">
      <c r="A160" s="2" t="s">
        <v>612</v>
      </c>
      <c r="B160" s="6" t="s">
        <v>274</v>
      </c>
      <c r="C160" s="8" t="s">
        <v>273</v>
      </c>
      <c r="D160" s="6" t="str">
        <f>HYPERLINK("https://epingalert.org/en/Search?viewData= G/TBT/N/ARE/561, G/TBT/N/BHR/653, G/TBT/N/KWT/620, G/TBT/N/OMN/485, G/TBT/N/QAT/636, G/TBT/N/SAU/1270, G/TBT/N/YEM/243"," G/TBT/N/ARE/561, G/TBT/N/BHR/653, G/TBT/N/KWT/620, G/TBT/N/OMN/485, G/TBT/N/QAT/636, G/TBT/N/SAU/1270, G/TBT/N/YEM/243")</f>
        <v xml:space="preserve"> G/TBT/N/ARE/561, G/TBT/N/BHR/653, G/TBT/N/KWT/620, G/TBT/N/OMN/485, G/TBT/N/QAT/636, G/TBT/N/SAU/1270, G/TBT/N/YEM/243</v>
      </c>
      <c r="E160" s="6" t="s">
        <v>213</v>
      </c>
      <c r="F160" s="8" t="s">
        <v>287</v>
      </c>
      <c r="G160" s="8" t="s">
        <v>288</v>
      </c>
      <c r="H160" s="7">
        <v>44907</v>
      </c>
      <c r="I160" s="6" t="s">
        <v>21</v>
      </c>
      <c r="K160" s="6" t="s">
        <v>327</v>
      </c>
      <c r="L160" s="6" t="s">
        <v>21</v>
      </c>
      <c r="M160" s="6"/>
      <c r="N160" s="7">
        <v>44967</v>
      </c>
      <c r="O160" s="6" t="s">
        <v>23</v>
      </c>
      <c r="P160" s="8" t="s">
        <v>283</v>
      </c>
      <c r="Q160" s="6" t="str">
        <f>HYPERLINK("https://docs.wto.org/imrd/directdoc.asp?DDFDocuments/t/G/TBTN22/BDI304.DOCX", "https://docs.wto.org/imrd/directdoc.asp?DDFDocuments/t/G/TBTN22/BDI304.DOCX")</f>
        <v>https://docs.wto.org/imrd/directdoc.asp?DDFDocuments/t/G/TBTN22/BDI304.DOCX</v>
      </c>
      <c r="R160" s="6"/>
      <c r="S160" s="6" t="str">
        <f>HYPERLINK("https://docs.wto.org/imrd/directdoc.asp?DDFDocuments/v/G/TBTN22/BDI304.DOCX", "https://docs.wto.org/imrd/directdoc.asp?DDFDocuments/v/G/TBTN22/BDI304.DOCX")</f>
        <v>https://docs.wto.org/imrd/directdoc.asp?DDFDocuments/v/G/TBTN22/BDI304.DOCX</v>
      </c>
    </row>
    <row r="161" spans="1:19" ht="45">
      <c r="A161" s="2" t="s">
        <v>612</v>
      </c>
      <c r="B161" s="6" t="s">
        <v>274</v>
      </c>
      <c r="C161" s="8" t="s">
        <v>273</v>
      </c>
      <c r="D161"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61" s="6" t="s">
        <v>242</v>
      </c>
      <c r="F161" s="8" t="s">
        <v>328</v>
      </c>
      <c r="G161" s="8" t="s">
        <v>329</v>
      </c>
      <c r="H161" s="7">
        <v>44907</v>
      </c>
      <c r="I161" s="6" t="s">
        <v>21</v>
      </c>
      <c r="K161" s="6" t="s">
        <v>327</v>
      </c>
      <c r="L161" s="6" t="s">
        <v>21</v>
      </c>
      <c r="M161" s="6"/>
      <c r="N161" s="7">
        <v>44967</v>
      </c>
      <c r="O161" s="6" t="s">
        <v>23</v>
      </c>
      <c r="P161" s="8" t="s">
        <v>283</v>
      </c>
      <c r="Q161" s="6" t="str">
        <f>HYPERLINK("https://docs.wto.org/imrd/directdoc.asp?DDFDocuments/t/G/TBTN22/BDI304.DOCX", "https://docs.wto.org/imrd/directdoc.asp?DDFDocuments/t/G/TBTN22/BDI304.DOCX")</f>
        <v>https://docs.wto.org/imrd/directdoc.asp?DDFDocuments/t/G/TBTN22/BDI304.DOCX</v>
      </c>
      <c r="R161" s="6"/>
      <c r="S161" s="6" t="str">
        <f>HYPERLINK("https://docs.wto.org/imrd/directdoc.asp?DDFDocuments/v/G/TBTN22/BDI304.DOCX", "https://docs.wto.org/imrd/directdoc.asp?DDFDocuments/v/G/TBTN22/BDI304.DOCX")</f>
        <v>https://docs.wto.org/imrd/directdoc.asp?DDFDocuments/v/G/TBTN22/BDI304.DOCX</v>
      </c>
    </row>
    <row r="162" spans="1:19" ht="30">
      <c r="A162" s="2" t="s">
        <v>612</v>
      </c>
      <c r="B162" s="6" t="s">
        <v>274</v>
      </c>
      <c r="C162" s="8" t="s">
        <v>273</v>
      </c>
      <c r="D162" s="6" t="str">
        <f>HYPERLINK("https://epingalert.org/en/Search?viewData= G/TBT/N/ARE/563, G/TBT/N/BHR/655, G/TBT/N/KWT/622, G/TBT/N/OMN/487, G/TBT/N/QAT/638, G/TBT/N/SAU/1272, G/TBT/N/YEM/245"," G/TBT/N/ARE/563, G/TBT/N/BHR/655, G/TBT/N/KWT/622, G/TBT/N/OMN/487, G/TBT/N/QAT/638, G/TBT/N/SAU/1272, G/TBT/N/YEM/245")</f>
        <v xml:space="preserve"> G/TBT/N/ARE/563, G/TBT/N/BHR/655, G/TBT/N/KWT/622, G/TBT/N/OMN/487, G/TBT/N/QAT/638, G/TBT/N/SAU/1272, G/TBT/N/YEM/245</v>
      </c>
      <c r="E162" s="6" t="s">
        <v>240</v>
      </c>
      <c r="F162" s="8" t="s">
        <v>347</v>
      </c>
      <c r="G162" s="8" t="s">
        <v>348</v>
      </c>
      <c r="H162" s="7">
        <v>44907</v>
      </c>
      <c r="I162" s="6" t="s">
        <v>21</v>
      </c>
      <c r="K162" s="6" t="s">
        <v>292</v>
      </c>
      <c r="L162" s="6" t="s">
        <v>21</v>
      </c>
      <c r="M162" s="6"/>
      <c r="N162" s="7">
        <v>44967</v>
      </c>
      <c r="O162" s="6" t="s">
        <v>23</v>
      </c>
      <c r="P162" s="8" t="s">
        <v>297</v>
      </c>
      <c r="Q162" s="6" t="str">
        <f>HYPERLINK("https://docs.wto.org/imrd/directdoc.asp?DDFDocuments/t/G/TBTN22/BDI306.DOCX", "https://docs.wto.org/imrd/directdoc.asp?DDFDocuments/t/G/TBTN22/BDI306.DOCX")</f>
        <v>https://docs.wto.org/imrd/directdoc.asp?DDFDocuments/t/G/TBTN22/BDI306.DOCX</v>
      </c>
      <c r="R162" s="6"/>
      <c r="S162" s="6"/>
    </row>
    <row r="163" spans="1:19" ht="30">
      <c r="A163" s="2" t="s">
        <v>612</v>
      </c>
      <c r="B163" s="6" t="s">
        <v>274</v>
      </c>
      <c r="C163" s="8" t="s">
        <v>273</v>
      </c>
      <c r="D163" s="6" t="str">
        <f>HYPERLINK("https://epingalert.org/en/Search?viewData= G/TBT/N/ARE/560, G/TBT/N/BHR/652, G/TBT/N/KWT/619, G/TBT/N/OMN/484, G/TBT/N/QAT/635, G/TBT/N/SAU/1269, G/TBT/N/YEM/242"," G/TBT/N/ARE/560, G/TBT/N/BHR/652, G/TBT/N/KWT/619, G/TBT/N/OMN/484, G/TBT/N/QAT/635, G/TBT/N/SAU/1269, G/TBT/N/YEM/242")</f>
        <v xml:space="preserve"> G/TBT/N/ARE/560, G/TBT/N/BHR/652, G/TBT/N/KWT/619, G/TBT/N/OMN/484, G/TBT/N/QAT/635, G/TBT/N/SAU/1269, G/TBT/N/YEM/242</v>
      </c>
      <c r="E163" s="6" t="s">
        <v>239</v>
      </c>
      <c r="F163" s="8" t="s">
        <v>284</v>
      </c>
      <c r="G163" s="8" t="s">
        <v>285</v>
      </c>
      <c r="H163" s="7">
        <v>44907</v>
      </c>
      <c r="I163" s="6" t="s">
        <v>21</v>
      </c>
      <c r="K163" s="6" t="s">
        <v>230</v>
      </c>
      <c r="L163" s="6" t="s">
        <v>55</v>
      </c>
      <c r="M163" s="6"/>
      <c r="N163" s="7">
        <v>44967</v>
      </c>
      <c r="O163" s="6" t="s">
        <v>23</v>
      </c>
      <c r="P163" s="8" t="s">
        <v>333</v>
      </c>
      <c r="Q163" s="6" t="str">
        <f>HYPERLINK("https://docs.wto.org/imrd/directdoc.asp?DDFDocuments/t/G/TBTN22/ARE562.DOCX", "https://docs.wto.org/imrd/directdoc.asp?DDFDocuments/t/G/TBTN22/ARE562.DOCX")</f>
        <v>https://docs.wto.org/imrd/directdoc.asp?DDFDocuments/t/G/TBTN22/ARE562.DOCX</v>
      </c>
      <c r="R163" s="6"/>
      <c r="S163" s="6"/>
    </row>
    <row r="164" spans="1:19" ht="30">
      <c r="A164" s="2" t="s">
        <v>612</v>
      </c>
      <c r="B164" s="6" t="s">
        <v>274</v>
      </c>
      <c r="C164" s="8" t="s">
        <v>273</v>
      </c>
      <c r="D164" s="6" t="str">
        <f>HYPERLINK("https://epingalert.org/en/Search?viewData= G/TBT/N/ARE/562, G/TBT/N/BHR/654, G/TBT/N/KWT/621, G/TBT/N/OMN/486, G/TBT/N/QAT/637, G/TBT/N/SAU/1271, G/TBT/N/YEM/244"," G/TBT/N/ARE/562, G/TBT/N/BHR/654, G/TBT/N/KWT/621, G/TBT/N/OMN/486, G/TBT/N/QAT/637, G/TBT/N/SAU/1271, G/TBT/N/YEM/244")</f>
        <v xml:space="preserve"> G/TBT/N/ARE/562, G/TBT/N/BHR/654, G/TBT/N/KWT/621, G/TBT/N/OMN/486, G/TBT/N/QAT/637, G/TBT/N/SAU/1271, G/TBT/N/YEM/244</v>
      </c>
      <c r="E164" s="6" t="s">
        <v>243</v>
      </c>
      <c r="F164" s="8" t="s">
        <v>331</v>
      </c>
      <c r="G164" s="8" t="s">
        <v>332</v>
      </c>
      <c r="H164" s="7">
        <v>44907</v>
      </c>
      <c r="I164" s="6" t="s">
        <v>21</v>
      </c>
      <c r="K164" s="6" t="s">
        <v>230</v>
      </c>
      <c r="L164" s="6" t="s">
        <v>55</v>
      </c>
      <c r="M164" s="6"/>
      <c r="N164" s="7">
        <v>44967</v>
      </c>
      <c r="O164" s="6" t="s">
        <v>23</v>
      </c>
      <c r="P164" s="8" t="s">
        <v>330</v>
      </c>
      <c r="Q164" s="6" t="str">
        <f>HYPERLINK("https://docs.wto.org/imrd/directdoc.asp?DDFDocuments/t/G/TBTN22/ARE564.DOCX", "https://docs.wto.org/imrd/directdoc.asp?DDFDocuments/t/G/TBTN22/ARE564.DOCX")</f>
        <v>https://docs.wto.org/imrd/directdoc.asp?DDFDocuments/t/G/TBTN22/ARE564.DOCX</v>
      </c>
      <c r="R164" s="6"/>
      <c r="S164" s="6"/>
    </row>
    <row r="165" spans="1:19" ht="45">
      <c r="A165" s="2" t="s">
        <v>612</v>
      </c>
      <c r="B165" s="6" t="s">
        <v>274</v>
      </c>
      <c r="C165" s="8" t="s">
        <v>273</v>
      </c>
      <c r="D165" s="6" t="str">
        <f>HYPERLINK("https://epingalert.org/en/Search?viewData= G/TBT/N/ARE/564, G/TBT/N/BHR/656, G/TBT/N/KWT/623, G/TBT/N/OMN/488, G/TBT/N/QAT/639, G/TBT/N/SAU/1273, G/TBT/N/YEM/246"," G/TBT/N/ARE/564, G/TBT/N/BHR/656, G/TBT/N/KWT/623, G/TBT/N/OMN/488, G/TBT/N/QAT/639, G/TBT/N/SAU/1273, G/TBT/N/YEM/246")</f>
        <v xml:space="preserve"> G/TBT/N/ARE/564, G/TBT/N/BHR/656, G/TBT/N/KWT/623, G/TBT/N/OMN/488, G/TBT/N/QAT/639, G/TBT/N/SAU/1273, G/TBT/N/YEM/246</v>
      </c>
      <c r="E165" s="6" t="s">
        <v>240</v>
      </c>
      <c r="F165" s="8" t="s">
        <v>328</v>
      </c>
      <c r="G165" s="8" t="s">
        <v>329</v>
      </c>
      <c r="H165" s="7">
        <v>44907</v>
      </c>
      <c r="I165" s="6" t="s">
        <v>21</v>
      </c>
      <c r="K165" s="6" t="s">
        <v>230</v>
      </c>
      <c r="L165" s="6" t="s">
        <v>55</v>
      </c>
      <c r="M165" s="6"/>
      <c r="N165" s="7">
        <v>44967</v>
      </c>
      <c r="O165" s="6" t="s">
        <v>23</v>
      </c>
      <c r="P165" s="8" t="s">
        <v>313</v>
      </c>
      <c r="Q165" s="6" t="str">
        <f>HYPERLINK("https://docs.wto.org/imrd/directdoc.asp?DDFDocuments/t/G/TBTN22/ARE557.DOCX", "https://docs.wto.org/imrd/directdoc.asp?DDFDocuments/t/G/TBTN22/ARE557.DOCX")</f>
        <v>https://docs.wto.org/imrd/directdoc.asp?DDFDocuments/t/G/TBTN22/ARE557.DOCX</v>
      </c>
      <c r="R165" s="6"/>
      <c r="S165" s="6" t="str">
        <f>HYPERLINK("https://docs.wto.org/imrd/directdoc.asp?DDFDocuments/v/G/TBTN22/ARE557.DOCX", "https://docs.wto.org/imrd/directdoc.asp?DDFDocuments/v/G/TBTN22/ARE557.DOCX")</f>
        <v>https://docs.wto.org/imrd/directdoc.asp?DDFDocuments/v/G/TBTN22/ARE557.DOCX</v>
      </c>
    </row>
    <row r="166" spans="1:19" ht="30">
      <c r="A166" s="2" t="s">
        <v>612</v>
      </c>
      <c r="B166" s="6" t="s">
        <v>274</v>
      </c>
      <c r="C166" s="8" t="s">
        <v>273</v>
      </c>
      <c r="D166" s="6" t="str">
        <f>HYPERLINK("https://epingalert.org/en/Search?viewData= G/TBT/N/ARE/558, G/TBT/N/BHR/650, G/TBT/N/KWT/617, G/TBT/N/OMN/482, G/TBT/N/QAT/633, G/TBT/N/SAU/1267, G/TBT/N/YEM/240"," G/TBT/N/ARE/558, G/TBT/N/BHR/650, G/TBT/N/KWT/617, G/TBT/N/OMN/482, G/TBT/N/QAT/633, G/TBT/N/SAU/1267, G/TBT/N/YEM/240")</f>
        <v xml:space="preserve"> G/TBT/N/ARE/558, G/TBT/N/BHR/650, G/TBT/N/KWT/617, G/TBT/N/OMN/482, G/TBT/N/QAT/633, G/TBT/N/SAU/1267, G/TBT/N/YEM/240</v>
      </c>
      <c r="E166" s="6" t="s">
        <v>242</v>
      </c>
      <c r="F166" s="8" t="s">
        <v>271</v>
      </c>
      <c r="G166" s="8" t="s">
        <v>272</v>
      </c>
      <c r="H166" s="7">
        <v>44907</v>
      </c>
      <c r="I166" s="6" t="s">
        <v>21</v>
      </c>
      <c r="K166" s="6" t="s">
        <v>230</v>
      </c>
      <c r="L166" s="6" t="s">
        <v>55</v>
      </c>
      <c r="M166" s="6"/>
      <c r="N166" s="7">
        <v>44967</v>
      </c>
      <c r="O166" s="6" t="s">
        <v>23</v>
      </c>
      <c r="P166" s="8" t="s">
        <v>276</v>
      </c>
      <c r="Q166" s="6" t="str">
        <f>HYPERLINK("https://docs.wto.org/imrd/directdoc.asp?DDFDocuments/t/G/TBTN22/ARE558.DOCX", "https://docs.wto.org/imrd/directdoc.asp?DDFDocuments/t/G/TBTN22/ARE558.DOCX")</f>
        <v>https://docs.wto.org/imrd/directdoc.asp?DDFDocuments/t/G/TBTN22/ARE558.DOCX</v>
      </c>
      <c r="R166" s="6"/>
      <c r="S166" s="6" t="str">
        <f>HYPERLINK("https://docs.wto.org/imrd/directdoc.asp?DDFDocuments/v/G/TBTN22/ARE558.DOCX", "https://docs.wto.org/imrd/directdoc.asp?DDFDocuments/v/G/TBTN22/ARE558.DOCX")</f>
        <v>https://docs.wto.org/imrd/directdoc.asp?DDFDocuments/v/G/TBTN22/ARE558.DOCX</v>
      </c>
    </row>
    <row r="167" spans="1:19" ht="45">
      <c r="A167" s="2" t="s">
        <v>604</v>
      </c>
      <c r="B167" s="6" t="s">
        <v>217</v>
      </c>
      <c r="C167" s="8" t="s">
        <v>216</v>
      </c>
      <c r="D167" s="6" t="str">
        <f>HYPERLINK("https://epingalert.org/en/Search?viewData= G/TBT/N/KWT/628"," G/TBT/N/KWT/628")</f>
        <v xml:space="preserve"> G/TBT/N/KWT/628</v>
      </c>
      <c r="E167" s="6" t="s">
        <v>213</v>
      </c>
      <c r="F167" s="8" t="s">
        <v>214</v>
      </c>
      <c r="G167" s="8" t="s">
        <v>215</v>
      </c>
      <c r="H167" s="7">
        <v>44909</v>
      </c>
      <c r="I167" s="6" t="s">
        <v>21</v>
      </c>
      <c r="K167" s="6" t="s">
        <v>383</v>
      </c>
      <c r="L167" s="6" t="s">
        <v>384</v>
      </c>
      <c r="M167" s="6"/>
      <c r="N167" s="7">
        <v>44971</v>
      </c>
      <c r="O167" s="6" t="s">
        <v>23</v>
      </c>
      <c r="P167" s="8" t="s">
        <v>385</v>
      </c>
      <c r="Q167" s="6" t="str">
        <f>HYPERLINK("https://docs.wto.org/imrd/directdoc.asp?DDFDocuments/t/G/TBTN22/KEN1342.DOCX", "https://docs.wto.org/imrd/directdoc.asp?DDFDocuments/t/G/TBTN22/KEN1342.DOCX")</f>
        <v>https://docs.wto.org/imrd/directdoc.asp?DDFDocuments/t/G/TBTN22/KEN1342.DOCX</v>
      </c>
      <c r="R167" s="6"/>
      <c r="S167" s="6"/>
    </row>
    <row r="168" spans="1:19" ht="45">
      <c r="A168" s="2" t="s">
        <v>598</v>
      </c>
      <c r="B168" s="6" t="s">
        <v>167</v>
      </c>
      <c r="C168" s="8" t="s">
        <v>165</v>
      </c>
      <c r="D168" s="6" t="str">
        <f>HYPERLINK("https://epingalert.org/en/Search?viewData= G/TBT/N/KEN/1349"," G/TBT/N/KEN/1349")</f>
        <v xml:space="preserve"> G/TBT/N/KEN/1349</v>
      </c>
      <c r="E168" s="6" t="s">
        <v>82</v>
      </c>
      <c r="F168" s="8" t="s">
        <v>163</v>
      </c>
      <c r="G168" s="8" t="s">
        <v>164</v>
      </c>
      <c r="H168" s="7">
        <v>44914</v>
      </c>
      <c r="I168" s="6" t="s">
        <v>166</v>
      </c>
      <c r="K168" s="6" t="s">
        <v>390</v>
      </c>
      <c r="L168" s="6" t="s">
        <v>55</v>
      </c>
      <c r="M168" s="6"/>
      <c r="N168" s="7">
        <v>44971</v>
      </c>
      <c r="O168" s="6" t="s">
        <v>23</v>
      </c>
      <c r="P168" s="8" t="s">
        <v>391</v>
      </c>
      <c r="Q168" s="6" t="str">
        <f>HYPERLINK("https://docs.wto.org/imrd/directdoc.asp?DDFDocuments/t/G/TBTN22/KEN1343.DOCX", "https://docs.wto.org/imrd/directdoc.asp?DDFDocuments/t/G/TBTN22/KEN1343.DOCX")</f>
        <v>https://docs.wto.org/imrd/directdoc.asp?DDFDocuments/t/G/TBTN22/KEN1343.DOCX</v>
      </c>
      <c r="R168" s="6"/>
      <c r="S168" s="6"/>
    </row>
    <row r="169" spans="1:19" ht="45">
      <c r="A169" s="2" t="s">
        <v>598</v>
      </c>
      <c r="B169" s="6" t="s">
        <v>167</v>
      </c>
      <c r="C169" s="8" t="s">
        <v>165</v>
      </c>
      <c r="D169" s="6" t="str">
        <f>HYPERLINK("https://epingalert.org/en/Search?viewData= G/TBT/N/KEN/1351"," G/TBT/N/KEN/1351")</f>
        <v xml:space="preserve"> G/TBT/N/KEN/1351</v>
      </c>
      <c r="E169" s="6" t="s">
        <v>82</v>
      </c>
      <c r="F169" s="8" t="s">
        <v>184</v>
      </c>
      <c r="G169" s="8" t="s">
        <v>185</v>
      </c>
      <c r="H169" s="7">
        <v>44914</v>
      </c>
      <c r="I169" s="6" t="s">
        <v>166</v>
      </c>
      <c r="K169" s="6" t="s">
        <v>22</v>
      </c>
      <c r="L169" s="6" t="s">
        <v>21</v>
      </c>
      <c r="M169" s="6"/>
      <c r="N169" s="7">
        <v>44993</v>
      </c>
      <c r="O169" s="6" t="s">
        <v>23</v>
      </c>
      <c r="P169" s="8" t="s">
        <v>396</v>
      </c>
      <c r="Q169" s="6" t="str">
        <f>HYPERLINK("https://docs.wto.org/imrd/directdoc.asp?DDFDocuments/t/G/TBTN22/USA1952.DOCX", "https://docs.wto.org/imrd/directdoc.asp?DDFDocuments/t/G/TBTN22/USA1952.DOCX")</f>
        <v>https://docs.wto.org/imrd/directdoc.asp?DDFDocuments/t/G/TBTN22/USA1952.DOCX</v>
      </c>
      <c r="R169" s="6" t="str">
        <f>HYPERLINK("https://docs.wto.org/imrd/directdoc.asp?DDFDocuments/u/G/TBTN22/USA1952.DOCX", "https://docs.wto.org/imrd/directdoc.asp?DDFDocuments/u/G/TBTN22/USA1952.DOCX")</f>
        <v>https://docs.wto.org/imrd/directdoc.asp?DDFDocuments/u/G/TBTN22/USA1952.DOCX</v>
      </c>
      <c r="S169" s="6" t="str">
        <f>HYPERLINK("https://docs.wto.org/imrd/directdoc.asp?DDFDocuments/v/G/TBTN22/USA1952.DOCX", "https://docs.wto.org/imrd/directdoc.asp?DDFDocuments/v/G/TBTN22/USA1952.DOCX")</f>
        <v>https://docs.wto.org/imrd/directdoc.asp?DDFDocuments/v/G/TBTN22/USA1952.DOCX</v>
      </c>
    </row>
    <row r="170" spans="1:19" ht="45">
      <c r="A170" s="2" t="s">
        <v>598</v>
      </c>
      <c r="B170" s="6" t="s">
        <v>167</v>
      </c>
      <c r="C170" s="8" t="s">
        <v>165</v>
      </c>
      <c r="D170" s="6" t="str">
        <f>HYPERLINK("https://epingalert.org/en/Search?viewData= G/TBT/N/KEN/1350"," G/TBT/N/KEN/1350")</f>
        <v xml:space="preserve"> G/TBT/N/KEN/1350</v>
      </c>
      <c r="E170" s="6" t="s">
        <v>82</v>
      </c>
      <c r="F170" s="8" t="s">
        <v>187</v>
      </c>
      <c r="G170" s="8" t="s">
        <v>188</v>
      </c>
      <c r="H170" s="7">
        <v>44914</v>
      </c>
      <c r="I170" s="6" t="s">
        <v>166</v>
      </c>
      <c r="K170" s="6" t="s">
        <v>402</v>
      </c>
      <c r="L170" s="6" t="s">
        <v>21</v>
      </c>
      <c r="M170" s="6"/>
      <c r="N170" s="7" t="s">
        <v>21</v>
      </c>
      <c r="O170" s="6" t="s">
        <v>23</v>
      </c>
      <c r="P170" s="8" t="s">
        <v>403</v>
      </c>
      <c r="Q170" s="6" t="str">
        <f>HYPERLINK("https://docs.wto.org/imrd/directdoc.asp?DDFDocuments/t/G/TBTN22/KEN1344.DOCX", "https://docs.wto.org/imrd/directdoc.asp?DDFDocuments/t/G/TBTN22/KEN1344.DOCX")</f>
        <v>https://docs.wto.org/imrd/directdoc.asp?DDFDocuments/t/G/TBTN22/KEN1344.DOCX</v>
      </c>
      <c r="R170" s="6"/>
      <c r="S170" s="6"/>
    </row>
    <row r="171" spans="1:19" ht="120">
      <c r="A171" s="2" t="s">
        <v>614</v>
      </c>
      <c r="B171" s="6" t="s">
        <v>21</v>
      </c>
      <c r="C171" s="8" t="s">
        <v>301</v>
      </c>
      <c r="D171" s="6" t="str">
        <f>HYPERLINK("https://epingalert.org/en/Search?viewData= G/TBT/N/TUR/204"," G/TBT/N/TUR/204")</f>
        <v xml:space="preserve"> G/TBT/N/TUR/204</v>
      </c>
      <c r="E171" s="6" t="s">
        <v>298</v>
      </c>
      <c r="F171" s="8" t="s">
        <v>299</v>
      </c>
      <c r="G171" s="8" t="s">
        <v>300</v>
      </c>
      <c r="H171" s="7">
        <v>44907</v>
      </c>
      <c r="I171" s="6" t="s">
        <v>21</v>
      </c>
      <c r="K171" s="6" t="s">
        <v>230</v>
      </c>
      <c r="L171" s="6" t="s">
        <v>384</v>
      </c>
      <c r="M171" s="6"/>
      <c r="N171" s="7">
        <v>44964</v>
      </c>
      <c r="O171" s="6" t="s">
        <v>23</v>
      </c>
      <c r="P171" s="8" t="s">
        <v>407</v>
      </c>
      <c r="Q171" s="6" t="str">
        <f>HYPERLINK("https://docs.wto.org/imrd/directdoc.asp?DDFDocuments/t/G/TBTN22/KOR1122.DOCX", "https://docs.wto.org/imrd/directdoc.asp?DDFDocuments/t/G/TBTN22/KOR1122.DOCX")</f>
        <v>https://docs.wto.org/imrd/directdoc.asp?DDFDocuments/t/G/TBTN22/KOR1122.DOCX</v>
      </c>
      <c r="R171" s="6" t="str">
        <f>HYPERLINK("https://docs.wto.org/imrd/directdoc.asp?DDFDocuments/u/G/TBTN22/KOR1122.DOCX", "https://docs.wto.org/imrd/directdoc.asp?DDFDocuments/u/G/TBTN22/KOR1122.DOCX")</f>
        <v>https://docs.wto.org/imrd/directdoc.asp?DDFDocuments/u/G/TBTN22/KOR1122.DOCX</v>
      </c>
      <c r="S171" s="6" t="str">
        <f>HYPERLINK("https://docs.wto.org/imrd/directdoc.asp?DDFDocuments/v/G/TBTN22/KOR1122.DOCX", "https://docs.wto.org/imrd/directdoc.asp?DDFDocuments/v/G/TBTN22/KOR1122.DOCX")</f>
        <v>https://docs.wto.org/imrd/directdoc.asp?DDFDocuments/v/G/TBTN22/KOR1122.DOCX</v>
      </c>
    </row>
    <row r="172" spans="1:19" ht="180">
      <c r="A172" s="2" t="s">
        <v>625</v>
      </c>
      <c r="B172" s="6" t="s">
        <v>376</v>
      </c>
      <c r="C172" s="8" t="s">
        <v>375</v>
      </c>
      <c r="D172" s="6" t="str">
        <f>HYPERLINK("https://epingalert.org/en/Search?viewData= G/TBT/N/PHL/296"," G/TBT/N/PHL/296")</f>
        <v xml:space="preserve"> G/TBT/N/PHL/296</v>
      </c>
      <c r="E172" s="6" t="s">
        <v>372</v>
      </c>
      <c r="F172" s="8" t="s">
        <v>373</v>
      </c>
      <c r="G172" s="8" t="s">
        <v>374</v>
      </c>
      <c r="H172" s="7">
        <v>44907</v>
      </c>
      <c r="I172" s="6" t="s">
        <v>21</v>
      </c>
      <c r="K172" s="6" t="s">
        <v>412</v>
      </c>
      <c r="L172" s="6" t="s">
        <v>384</v>
      </c>
      <c r="M172" s="6"/>
      <c r="N172" s="7">
        <v>44963</v>
      </c>
      <c r="O172" s="6" t="s">
        <v>23</v>
      </c>
      <c r="P172" s="8" t="s">
        <v>413</v>
      </c>
      <c r="Q172" s="6" t="str">
        <f>HYPERLINK("https://docs.wto.org/imrd/directdoc.asp?DDFDocuments/t/G/TBTN22/EU938.DOCX", "https://docs.wto.org/imrd/directdoc.asp?DDFDocuments/t/G/TBTN22/EU938.DOCX")</f>
        <v>https://docs.wto.org/imrd/directdoc.asp?DDFDocuments/t/G/TBTN22/EU938.DOCX</v>
      </c>
      <c r="R172" s="6" t="str">
        <f>HYPERLINK("https://docs.wto.org/imrd/directdoc.asp?DDFDocuments/u/G/TBTN22/EU938.DOCX", "https://docs.wto.org/imrd/directdoc.asp?DDFDocuments/u/G/TBTN22/EU938.DOCX")</f>
        <v>https://docs.wto.org/imrd/directdoc.asp?DDFDocuments/u/G/TBTN22/EU938.DOCX</v>
      </c>
      <c r="S172" s="6"/>
    </row>
    <row r="173" spans="1:19" ht="75">
      <c r="A173" s="2" t="s">
        <v>645</v>
      </c>
      <c r="B173" s="6" t="s">
        <v>21</v>
      </c>
      <c r="C173" s="8" t="s">
        <v>511</v>
      </c>
      <c r="D173" s="6" t="str">
        <f>HYPERLINK("https://epingalert.org/en/Search?viewData= G/TBT/N/KOR/1121"," G/TBT/N/KOR/1121")</f>
        <v xml:space="preserve"> G/TBT/N/KOR/1121</v>
      </c>
      <c r="E173" s="6" t="s">
        <v>226</v>
      </c>
      <c r="F173" s="8" t="s">
        <v>509</v>
      </c>
      <c r="G173" s="8" t="s">
        <v>510</v>
      </c>
      <c r="H173" s="7">
        <v>44901</v>
      </c>
      <c r="I173" s="6" t="s">
        <v>512</v>
      </c>
      <c r="K173" s="6" t="s">
        <v>30</v>
      </c>
      <c r="L173" s="6" t="s">
        <v>55</v>
      </c>
      <c r="M173" s="6"/>
      <c r="N173" s="7">
        <v>44963</v>
      </c>
      <c r="O173" s="6" t="s">
        <v>23</v>
      </c>
      <c r="P173" s="8" t="s">
        <v>418</v>
      </c>
      <c r="Q173" s="6" t="str">
        <f>HYPERLINK("https://docs.wto.org/imrd/directdoc.asp?DDFDocuments/t/G/TBTN22/EU939.DOCX", "https://docs.wto.org/imrd/directdoc.asp?DDFDocuments/t/G/TBTN22/EU939.DOCX")</f>
        <v>https://docs.wto.org/imrd/directdoc.asp?DDFDocuments/t/G/TBTN22/EU939.DOCX</v>
      </c>
      <c r="R173" s="6" t="str">
        <f>HYPERLINK("https://docs.wto.org/imrd/directdoc.asp?DDFDocuments/u/G/TBTN22/EU939.DOCX", "https://docs.wto.org/imrd/directdoc.asp?DDFDocuments/u/G/TBTN22/EU939.DOCX")</f>
        <v>https://docs.wto.org/imrd/directdoc.asp?DDFDocuments/u/G/TBTN22/EU939.DOCX</v>
      </c>
      <c r="S173" s="6"/>
    </row>
    <row r="174" spans="1:19" ht="120">
      <c r="A174" s="2" t="s">
        <v>645</v>
      </c>
      <c r="B174" s="6" t="s">
        <v>21</v>
      </c>
      <c r="C174" s="8" t="s">
        <v>511</v>
      </c>
      <c r="D174" s="6" t="str">
        <f>HYPERLINK("https://epingalert.org/en/Search?viewData= G/TBT/N/KOR/1117"," G/TBT/N/KOR/1117")</f>
        <v xml:space="preserve"> G/TBT/N/KOR/1117</v>
      </c>
      <c r="E174" s="6" t="s">
        <v>226</v>
      </c>
      <c r="F174" s="8" t="s">
        <v>551</v>
      </c>
      <c r="G174" s="8" t="s">
        <v>552</v>
      </c>
      <c r="H174" s="7">
        <v>44897</v>
      </c>
      <c r="I174" s="6" t="s">
        <v>512</v>
      </c>
      <c r="K174" s="6" t="s">
        <v>22</v>
      </c>
      <c r="L174" s="6" t="s">
        <v>424</v>
      </c>
      <c r="M174" s="6"/>
      <c r="N174" s="7">
        <v>44963</v>
      </c>
      <c r="O174" s="6" t="s">
        <v>23</v>
      </c>
      <c r="P174" s="6"/>
      <c r="Q174" s="6" t="str">
        <f>HYPERLINK("https://docs.wto.org/imrd/directdoc.asp?DDFDocuments/t/G/TBTN22/SGP68.DOCX", "https://docs.wto.org/imrd/directdoc.asp?DDFDocuments/t/G/TBTN22/SGP68.DOCX")</f>
        <v>https://docs.wto.org/imrd/directdoc.asp?DDFDocuments/t/G/TBTN22/SGP68.DOCX</v>
      </c>
      <c r="R174" s="6"/>
      <c r="S174" s="6"/>
    </row>
    <row r="175" spans="1:19" ht="285">
      <c r="A175" s="2" t="s">
        <v>588</v>
      </c>
      <c r="B175" s="6" t="s">
        <v>71</v>
      </c>
      <c r="C175" s="8" t="s">
        <v>70</v>
      </c>
      <c r="D175" s="6" t="str">
        <f>HYPERLINK("https://epingalert.org/en/Search?viewData= G/TBT/N/CAN/685"," G/TBT/N/CAN/685")</f>
        <v xml:space="preserve"> G/TBT/N/CAN/685</v>
      </c>
      <c r="E175" s="6" t="s">
        <v>25</v>
      </c>
      <c r="F175" s="8" t="s">
        <v>68</v>
      </c>
      <c r="G175" s="8" t="s">
        <v>69</v>
      </c>
      <c r="H175" s="7">
        <v>44916</v>
      </c>
      <c r="I175" s="6" t="s">
        <v>21</v>
      </c>
      <c r="K175" s="6" t="s">
        <v>22</v>
      </c>
      <c r="L175" s="6" t="s">
        <v>182</v>
      </c>
      <c r="M175" s="6"/>
      <c r="N175" s="7">
        <v>44963</v>
      </c>
      <c r="O175" s="6" t="s">
        <v>23</v>
      </c>
      <c r="P175" s="8" t="s">
        <v>429</v>
      </c>
      <c r="Q175" s="6" t="str">
        <f>HYPERLINK("https://docs.wto.org/imrd/directdoc.asp?DDFDocuments/t/G/TBTN22/BRA1459.DOCX", "https://docs.wto.org/imrd/directdoc.asp?DDFDocuments/t/G/TBTN22/BRA1459.DOCX")</f>
        <v>https://docs.wto.org/imrd/directdoc.asp?DDFDocuments/t/G/TBTN22/BRA1459.DOCX</v>
      </c>
      <c r="R175" s="6" t="str">
        <f>HYPERLINK("https://docs.wto.org/imrd/directdoc.asp?DDFDocuments/u/G/TBTN22/BRA1459.DOCX", "https://docs.wto.org/imrd/directdoc.asp?DDFDocuments/u/G/TBTN22/BRA1459.DOCX")</f>
        <v>https://docs.wto.org/imrd/directdoc.asp?DDFDocuments/u/G/TBTN22/BRA1459.DOCX</v>
      </c>
      <c r="S175" s="6" t="str">
        <f>HYPERLINK("https://docs.wto.org/imrd/directdoc.asp?DDFDocuments/v/G/TBTN22/BRA1459.DOCX", "https://docs.wto.org/imrd/directdoc.asp?DDFDocuments/v/G/TBTN22/BRA1459.DOCX")</f>
        <v>https://docs.wto.org/imrd/directdoc.asp?DDFDocuments/v/G/TBTN22/BRA1459.DOCX</v>
      </c>
    </row>
    <row r="176" spans="1:19" ht="240">
      <c r="A176" s="2" t="s">
        <v>650</v>
      </c>
      <c r="B176" s="6" t="s">
        <v>539</v>
      </c>
      <c r="C176" s="8" t="s">
        <v>538</v>
      </c>
      <c r="D176" s="6" t="str">
        <f>HYPERLINK("https://epingalert.org/en/Search?viewData= G/TBT/N/USA/1947"," G/TBT/N/USA/1947")</f>
        <v xml:space="preserve"> G/TBT/N/USA/1947</v>
      </c>
      <c r="E176" s="6" t="s">
        <v>156</v>
      </c>
      <c r="F176" s="8" t="s">
        <v>536</v>
      </c>
      <c r="G176" s="8" t="s">
        <v>537</v>
      </c>
      <c r="H176" s="7">
        <v>44897</v>
      </c>
      <c r="I176" s="6" t="s">
        <v>21</v>
      </c>
      <c r="K176" s="6" t="s">
        <v>434</v>
      </c>
      <c r="L176" s="6" t="s">
        <v>21</v>
      </c>
      <c r="M176" s="6"/>
      <c r="N176" s="7">
        <v>44962</v>
      </c>
      <c r="O176" s="6" t="s">
        <v>23</v>
      </c>
      <c r="P176" s="8" t="s">
        <v>435</v>
      </c>
      <c r="Q176" s="6" t="str">
        <f>HYPERLINK("https://docs.wto.org/imrd/directdoc.asp?DDFDocuments/t/G/TBTN22/KWT614.DOCX", "https://docs.wto.org/imrd/directdoc.asp?DDFDocuments/t/G/TBTN22/KWT614.DOCX")</f>
        <v>https://docs.wto.org/imrd/directdoc.asp?DDFDocuments/t/G/TBTN22/KWT614.DOCX</v>
      </c>
      <c r="R176" s="6" t="str">
        <f>HYPERLINK("https://docs.wto.org/imrd/directdoc.asp?DDFDocuments/u/G/TBTN22/KWT614.DOCX", "https://docs.wto.org/imrd/directdoc.asp?DDFDocuments/u/G/TBTN22/KWT614.DOCX")</f>
        <v>https://docs.wto.org/imrd/directdoc.asp?DDFDocuments/u/G/TBTN22/KWT614.DOCX</v>
      </c>
      <c r="S176" s="6"/>
    </row>
    <row r="177" spans="1:19" ht="45">
      <c r="A177" s="2" t="s">
        <v>647</v>
      </c>
      <c r="B177" s="6" t="s">
        <v>522</v>
      </c>
      <c r="C177" s="8" t="s">
        <v>521</v>
      </c>
      <c r="D177" s="6" t="str">
        <f>HYPERLINK("https://epingalert.org/en/Search?viewData= G/TBT/N/USA/1948"," G/TBT/N/USA/1948")</f>
        <v xml:space="preserve"> G/TBT/N/USA/1948</v>
      </c>
      <c r="E177" s="6" t="s">
        <v>156</v>
      </c>
      <c r="F177" s="8" t="s">
        <v>519</v>
      </c>
      <c r="G177" s="8" t="s">
        <v>520</v>
      </c>
      <c r="H177" s="7">
        <v>44900</v>
      </c>
      <c r="I177" s="6" t="s">
        <v>21</v>
      </c>
      <c r="K177" s="6" t="s">
        <v>195</v>
      </c>
      <c r="L177" s="6" t="s">
        <v>21</v>
      </c>
      <c r="M177" s="6"/>
      <c r="N177" s="7">
        <v>44963</v>
      </c>
      <c r="O177" s="6" t="s">
        <v>23</v>
      </c>
      <c r="P177" s="8" t="s">
        <v>440</v>
      </c>
      <c r="Q177" s="6" t="str">
        <f>HYPERLINK("https://docs.wto.org/imrd/directdoc.asp?DDFDocuments/t/G/TBTN22/USA1951.DOCX", "https://docs.wto.org/imrd/directdoc.asp?DDFDocuments/t/G/TBTN22/USA1951.DOCX")</f>
        <v>https://docs.wto.org/imrd/directdoc.asp?DDFDocuments/t/G/TBTN22/USA1951.DOCX</v>
      </c>
      <c r="R177" s="6" t="str">
        <f>HYPERLINK("https://docs.wto.org/imrd/directdoc.asp?DDFDocuments/u/G/TBTN22/USA1951.DOCX", "https://docs.wto.org/imrd/directdoc.asp?DDFDocuments/u/G/TBTN22/USA1951.DOCX")</f>
        <v>https://docs.wto.org/imrd/directdoc.asp?DDFDocuments/u/G/TBTN22/USA1951.DOCX</v>
      </c>
      <c r="S177" s="6" t="str">
        <f>HYPERLINK("https://docs.wto.org/imrd/directdoc.asp?DDFDocuments/v/G/TBTN22/USA1951.DOCX", "https://docs.wto.org/imrd/directdoc.asp?DDFDocuments/v/G/TBTN22/USA1951.DOCX")</f>
        <v>https://docs.wto.org/imrd/directdoc.asp?DDFDocuments/v/G/TBTN22/USA1951.DOCX</v>
      </c>
    </row>
    <row r="178" spans="1:19" ht="165">
      <c r="A178" s="2" t="s">
        <v>601</v>
      </c>
      <c r="B178" s="6" t="s">
        <v>194</v>
      </c>
      <c r="C178" s="8" t="s">
        <v>193</v>
      </c>
      <c r="D178" s="6" t="str">
        <f>HYPERLINK("https://epingalert.org/en/Search?viewData= G/TBT/N/USA/1954"," G/TBT/N/USA/1954")</f>
        <v xml:space="preserve"> G/TBT/N/USA/1954</v>
      </c>
      <c r="E178" s="6" t="s">
        <v>156</v>
      </c>
      <c r="F178" s="8" t="s">
        <v>191</v>
      </c>
      <c r="G178" s="8" t="s">
        <v>192</v>
      </c>
      <c r="H178" s="7">
        <v>44914</v>
      </c>
      <c r="I178" s="6" t="s">
        <v>21</v>
      </c>
      <c r="K178" s="6" t="s">
        <v>446</v>
      </c>
      <c r="L178" s="6" t="s">
        <v>55</v>
      </c>
      <c r="M178" s="6"/>
      <c r="N178" s="7">
        <v>44962</v>
      </c>
      <c r="O178" s="6" t="s">
        <v>23</v>
      </c>
      <c r="P178" s="8" t="s">
        <v>447</v>
      </c>
      <c r="Q178" s="6" t="str">
        <f>HYPERLINK("https://docs.wto.org/imrd/directdoc.asp?DDFDocuments/t/G/TBTN22/TZA867.DOCX", "https://docs.wto.org/imrd/directdoc.asp?DDFDocuments/t/G/TBTN22/TZA867.DOCX")</f>
        <v>https://docs.wto.org/imrd/directdoc.asp?DDFDocuments/t/G/TBTN22/TZA867.DOCX</v>
      </c>
      <c r="R178" s="6" t="str">
        <f>HYPERLINK("https://docs.wto.org/imrd/directdoc.asp?DDFDocuments/u/G/TBTN22/TZA867.DOCX", "https://docs.wto.org/imrd/directdoc.asp?DDFDocuments/u/G/TBTN22/TZA867.DOCX")</f>
        <v>https://docs.wto.org/imrd/directdoc.asp?DDFDocuments/u/G/TBTN22/TZA867.DOCX</v>
      </c>
      <c r="S178" s="6"/>
    </row>
    <row r="179" spans="1:19" ht="285">
      <c r="A179" s="2" t="s">
        <v>597</v>
      </c>
      <c r="B179" s="6" t="s">
        <v>160</v>
      </c>
      <c r="C179" s="8" t="s">
        <v>159</v>
      </c>
      <c r="D179" s="6" t="str">
        <f>HYPERLINK("https://epingalert.org/en/Search?viewData= G/TBT/N/USA/1955"," G/TBT/N/USA/1955")</f>
        <v xml:space="preserve"> G/TBT/N/USA/1955</v>
      </c>
      <c r="E179" s="6" t="s">
        <v>156</v>
      </c>
      <c r="F179" s="8" t="s">
        <v>157</v>
      </c>
      <c r="G179" s="8" t="s">
        <v>158</v>
      </c>
      <c r="H179" s="7">
        <v>44915</v>
      </c>
      <c r="I179" s="6" t="s">
        <v>21</v>
      </c>
      <c r="K179" s="6" t="s">
        <v>22</v>
      </c>
      <c r="L179" s="6" t="s">
        <v>182</v>
      </c>
      <c r="M179" s="6"/>
      <c r="N179" s="7">
        <v>44933</v>
      </c>
      <c r="O179" s="6" t="s">
        <v>23</v>
      </c>
      <c r="P179" s="8" t="s">
        <v>453</v>
      </c>
      <c r="Q179" s="6" t="str">
        <f>HYPERLINK("https://docs.wto.org/imrd/directdoc.asp?DDFDocuments/t/G/TBTN22/NIC174.DOCX", "https://docs.wto.org/imrd/directdoc.asp?DDFDocuments/t/G/TBTN22/NIC174.DOCX")</f>
        <v>https://docs.wto.org/imrd/directdoc.asp?DDFDocuments/t/G/TBTN22/NIC174.DOCX</v>
      </c>
      <c r="R179" s="6" t="str">
        <f>HYPERLINK("https://docs.wto.org/imrd/directdoc.asp?DDFDocuments/u/G/TBTN22/NIC174.DOCX", "https://docs.wto.org/imrd/directdoc.asp?DDFDocuments/u/G/TBTN22/NIC174.DOCX")</f>
        <v>https://docs.wto.org/imrd/directdoc.asp?DDFDocuments/u/G/TBTN22/NIC174.DOCX</v>
      </c>
      <c r="S179" s="6" t="str">
        <f>HYPERLINK("https://docs.wto.org/imrd/directdoc.asp?DDFDocuments/v/G/TBTN22/NIC174.DOCX", "https://docs.wto.org/imrd/directdoc.asp?DDFDocuments/v/G/TBTN22/NIC174.DOCX")</f>
        <v>https://docs.wto.org/imrd/directdoc.asp?DDFDocuments/v/G/TBTN22/NIC174.DOCX</v>
      </c>
    </row>
    <row r="180" spans="1:19" ht="135">
      <c r="A180" s="2" t="s">
        <v>597</v>
      </c>
      <c r="B180" s="6" t="s">
        <v>160</v>
      </c>
      <c r="C180" s="8" t="s">
        <v>502</v>
      </c>
      <c r="D180" s="6" t="str">
        <f>HYPERLINK("https://epingalert.org/en/Search?viewData= G/TBT/N/USA/1949"," G/TBT/N/USA/1949")</f>
        <v xml:space="preserve"> G/TBT/N/USA/1949</v>
      </c>
      <c r="E180" s="6" t="s">
        <v>156</v>
      </c>
      <c r="F180" s="8" t="s">
        <v>500</v>
      </c>
      <c r="G180" s="8" t="s">
        <v>501</v>
      </c>
      <c r="H180" s="7">
        <v>44901</v>
      </c>
      <c r="I180" s="6" t="s">
        <v>21</v>
      </c>
      <c r="K180" s="6" t="s">
        <v>161</v>
      </c>
      <c r="L180" s="6" t="s">
        <v>21</v>
      </c>
      <c r="M180" s="6"/>
      <c r="N180" s="7">
        <v>44962</v>
      </c>
      <c r="O180" s="6" t="s">
        <v>23</v>
      </c>
      <c r="P180" s="8" t="s">
        <v>458</v>
      </c>
      <c r="Q180" s="6" t="str">
        <f>HYPERLINK("https://docs.wto.org/imrd/directdoc.asp?DDFDocuments/t/G/TBTN22/NIC175.DOCX", "https://docs.wto.org/imrd/directdoc.asp?DDFDocuments/t/G/TBTN22/NIC175.DOCX")</f>
        <v>https://docs.wto.org/imrd/directdoc.asp?DDFDocuments/t/G/TBTN22/NIC175.DOCX</v>
      </c>
      <c r="R180" s="6" t="str">
        <f>HYPERLINK("https://docs.wto.org/imrd/directdoc.asp?DDFDocuments/u/G/TBTN22/NIC175.DOCX", "https://docs.wto.org/imrd/directdoc.asp?DDFDocuments/u/G/TBTN22/NIC175.DOCX")</f>
        <v>https://docs.wto.org/imrd/directdoc.asp?DDFDocuments/u/G/TBTN22/NIC175.DOCX</v>
      </c>
      <c r="S180" s="6" t="str">
        <f>HYPERLINK("https://docs.wto.org/imrd/directdoc.asp?DDFDocuments/v/G/TBTN22/NIC175.DOCX", "https://docs.wto.org/imrd/directdoc.asp?DDFDocuments/v/G/TBTN22/NIC175.DOCX")</f>
        <v>https://docs.wto.org/imrd/directdoc.asp?DDFDocuments/v/G/TBTN22/NIC175.DOCX</v>
      </c>
    </row>
    <row r="181" spans="1:19" ht="210">
      <c r="A181" s="2" t="s">
        <v>646</v>
      </c>
      <c r="B181" s="6" t="s">
        <v>160</v>
      </c>
      <c r="C181" s="8" t="s">
        <v>516</v>
      </c>
      <c r="D181" s="6" t="str">
        <f>HYPERLINK("https://epingalert.org/en/Search?viewData= G/TBT/N/USA/1950"," G/TBT/N/USA/1950")</f>
        <v xml:space="preserve"> G/TBT/N/USA/1950</v>
      </c>
      <c r="E181" s="6" t="s">
        <v>156</v>
      </c>
      <c r="F181" s="8" t="s">
        <v>514</v>
      </c>
      <c r="G181" s="8" t="s">
        <v>515</v>
      </c>
      <c r="H181" s="7">
        <v>44901</v>
      </c>
      <c r="I181" s="6" t="s">
        <v>21</v>
      </c>
      <c r="K181" s="6" t="s">
        <v>161</v>
      </c>
      <c r="L181" s="6" t="s">
        <v>21</v>
      </c>
      <c r="M181" s="6"/>
      <c r="N181" s="7">
        <v>44962</v>
      </c>
      <c r="O181" s="6" t="s">
        <v>23</v>
      </c>
      <c r="P181" s="8" t="s">
        <v>462</v>
      </c>
      <c r="Q181" s="6" t="str">
        <f>HYPERLINK("https://docs.wto.org/imrd/directdoc.asp?DDFDocuments/t/G/TBTN22/UKR241.DOCX", "https://docs.wto.org/imrd/directdoc.asp?DDFDocuments/t/G/TBTN22/UKR241.DOCX")</f>
        <v>https://docs.wto.org/imrd/directdoc.asp?DDFDocuments/t/G/TBTN22/UKR241.DOCX</v>
      </c>
      <c r="R181" s="6" t="str">
        <f>HYPERLINK("https://docs.wto.org/imrd/directdoc.asp?DDFDocuments/u/G/TBTN22/UKR241.DOCX", "https://docs.wto.org/imrd/directdoc.asp?DDFDocuments/u/G/TBTN22/UKR241.DOCX")</f>
        <v>https://docs.wto.org/imrd/directdoc.asp?DDFDocuments/u/G/TBTN22/UKR241.DOCX</v>
      </c>
      <c r="S181" s="6"/>
    </row>
    <row r="182" spans="1:19" ht="195">
      <c r="A182" s="2" t="s">
        <v>656</v>
      </c>
      <c r="B182" s="6" t="s">
        <v>21</v>
      </c>
      <c r="C182" s="8" t="s">
        <v>205</v>
      </c>
      <c r="D182" s="6" t="str">
        <f>HYPERLINK("https://epingalert.org/en/Search?viewData= G/TBT/N/AUS/148"," G/TBT/N/AUS/148")</f>
        <v xml:space="preserve"> G/TBT/N/AUS/148</v>
      </c>
      <c r="E182" s="6" t="s">
        <v>142</v>
      </c>
      <c r="F182" s="8" t="s">
        <v>203</v>
      </c>
      <c r="G182" s="8" t="s">
        <v>204</v>
      </c>
      <c r="H182" s="7">
        <v>44910</v>
      </c>
      <c r="I182" s="6" t="s">
        <v>206</v>
      </c>
      <c r="K182" s="6" t="s">
        <v>22</v>
      </c>
      <c r="L182" s="6" t="s">
        <v>21</v>
      </c>
      <c r="M182" s="6"/>
      <c r="N182" s="7">
        <v>44949</v>
      </c>
      <c r="O182" s="6" t="s">
        <v>23</v>
      </c>
      <c r="P182" s="8" t="s">
        <v>465</v>
      </c>
      <c r="Q182" s="6" t="str">
        <f>HYPERLINK("https://docs.wto.org/imrd/directdoc.asp?DDFDocuments/t/G/TBTN22/BRA1460.DOCX", "https://docs.wto.org/imrd/directdoc.asp?DDFDocuments/t/G/TBTN22/BRA1460.DOCX")</f>
        <v>https://docs.wto.org/imrd/directdoc.asp?DDFDocuments/t/G/TBTN22/BRA1460.DOCX</v>
      </c>
      <c r="R182" s="6" t="str">
        <f>HYPERLINK("https://docs.wto.org/imrd/directdoc.asp?DDFDocuments/u/G/TBTN22/BRA1460.DOCX", "https://docs.wto.org/imrd/directdoc.asp?DDFDocuments/u/G/TBTN22/BRA1460.DOCX")</f>
        <v>https://docs.wto.org/imrd/directdoc.asp?DDFDocuments/u/G/TBTN22/BRA1460.DOCX</v>
      </c>
      <c r="S182" s="6" t="str">
        <f>HYPERLINK("https://docs.wto.org/imrd/directdoc.asp?DDFDocuments/v/G/TBTN22/BRA1460.DOCX", "https://docs.wto.org/imrd/directdoc.asp?DDFDocuments/v/G/TBTN22/BRA1460.DOCX")</f>
        <v>https://docs.wto.org/imrd/directdoc.asp?DDFDocuments/v/G/TBTN22/BRA1460.DOCX</v>
      </c>
    </row>
    <row r="183" spans="1:19" ht="135">
      <c r="A183" s="2" t="s">
        <v>610</v>
      </c>
      <c r="B183" s="6" t="s">
        <v>21</v>
      </c>
      <c r="C183" s="8" t="s">
        <v>262</v>
      </c>
      <c r="D183" s="6" t="str">
        <f>HYPERLINK("https://epingalert.org/en/Search?viewData= G/TBT/N/ARE/567"," G/TBT/N/ARE/567")</f>
        <v xml:space="preserve"> G/TBT/N/ARE/567</v>
      </c>
      <c r="E183" s="6" t="s">
        <v>244</v>
      </c>
      <c r="F183" s="8" t="s">
        <v>260</v>
      </c>
      <c r="G183" s="8" t="s">
        <v>261</v>
      </c>
      <c r="H183" s="7">
        <v>44907</v>
      </c>
      <c r="I183" s="6" t="s">
        <v>21</v>
      </c>
      <c r="K183" s="6" t="s">
        <v>327</v>
      </c>
      <c r="L183" s="6" t="s">
        <v>21</v>
      </c>
      <c r="M183" s="6"/>
      <c r="N183" s="7">
        <v>44962</v>
      </c>
      <c r="O183" s="6" t="s">
        <v>23</v>
      </c>
      <c r="P183" s="6"/>
      <c r="Q183" s="6" t="str">
        <f>HYPERLINK("https://docs.wto.org/imrd/directdoc.asp?DDFDocuments/t/G/TBTN22/UGA1712.DOCX", "https://docs.wto.org/imrd/directdoc.asp?DDFDocuments/t/G/TBTN22/UGA1712.DOCX")</f>
        <v>https://docs.wto.org/imrd/directdoc.asp?DDFDocuments/t/G/TBTN22/UGA1712.DOCX</v>
      </c>
      <c r="R183" s="6" t="str">
        <f>HYPERLINK("https://docs.wto.org/imrd/directdoc.asp?DDFDocuments/u/G/TBTN22/UGA1712.DOCX", "https://docs.wto.org/imrd/directdoc.asp?DDFDocuments/u/G/TBTN22/UGA1712.DOCX")</f>
        <v>https://docs.wto.org/imrd/directdoc.asp?DDFDocuments/u/G/TBTN22/UGA1712.DOCX</v>
      </c>
      <c r="S183" s="6"/>
    </row>
    <row r="184" spans="1:19" ht="135">
      <c r="A184" s="2" t="s">
        <v>621</v>
      </c>
      <c r="B184" s="6" t="s">
        <v>21</v>
      </c>
      <c r="C184" s="8" t="s">
        <v>353</v>
      </c>
      <c r="D184" s="6" t="str">
        <f>HYPERLINK("https://epingalert.org/en/Search?viewData= G/TBT/N/CHL/616"," G/TBT/N/CHL/616")</f>
        <v xml:space="preserve"> G/TBT/N/CHL/616</v>
      </c>
      <c r="E184" s="6" t="s">
        <v>350</v>
      </c>
      <c r="F184" s="8" t="s">
        <v>351</v>
      </c>
      <c r="G184" s="8" t="s">
        <v>352</v>
      </c>
      <c r="H184" s="7">
        <v>44907</v>
      </c>
      <c r="I184" s="6" t="s">
        <v>21</v>
      </c>
      <c r="K184" s="6" t="s">
        <v>101</v>
      </c>
      <c r="L184" s="6" t="s">
        <v>21</v>
      </c>
      <c r="M184" s="6"/>
      <c r="N184" s="7">
        <v>44961</v>
      </c>
      <c r="O184" s="6" t="s">
        <v>23</v>
      </c>
      <c r="P184" s="8" t="s">
        <v>473</v>
      </c>
      <c r="Q184" s="6" t="str">
        <f>HYPERLINK("https://docs.wto.org/imrd/directdoc.asp?DDFDocuments/t/G/TBTN22/KOR1120.DOCX", "https://docs.wto.org/imrd/directdoc.asp?DDFDocuments/t/G/TBTN22/KOR1120.DOCX")</f>
        <v>https://docs.wto.org/imrd/directdoc.asp?DDFDocuments/t/G/TBTN22/KOR1120.DOCX</v>
      </c>
      <c r="R184" s="6" t="str">
        <f>HYPERLINK("https://docs.wto.org/imrd/directdoc.asp?DDFDocuments/u/G/TBTN22/KOR1120.DOCX", "https://docs.wto.org/imrd/directdoc.asp?DDFDocuments/u/G/TBTN22/KOR1120.DOCX")</f>
        <v>https://docs.wto.org/imrd/directdoc.asp?DDFDocuments/u/G/TBTN22/KOR1120.DOCX</v>
      </c>
      <c r="S184" s="6" t="str">
        <f>HYPERLINK("https://docs.wto.org/imrd/directdoc.asp?DDFDocuments/v/G/TBTN22/KOR1120.DOCX", "https://docs.wto.org/imrd/directdoc.asp?DDFDocuments/v/G/TBTN22/KOR1120.DOCX")</f>
        <v>https://docs.wto.org/imrd/directdoc.asp?DDFDocuments/v/G/TBTN22/KOR1120.DOCX</v>
      </c>
    </row>
    <row r="185" spans="1:19" ht="45">
      <c r="A185" s="2" t="s">
        <v>617</v>
      </c>
      <c r="B185" s="6" t="s">
        <v>317</v>
      </c>
      <c r="C185" s="8" t="s">
        <v>316</v>
      </c>
      <c r="D185"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85" s="6" t="s">
        <v>239</v>
      </c>
      <c r="F185" s="8" t="s">
        <v>314</v>
      </c>
      <c r="G185" s="8" t="s">
        <v>315</v>
      </c>
      <c r="H185" s="7">
        <v>44907</v>
      </c>
      <c r="I185" s="6" t="s">
        <v>21</v>
      </c>
      <c r="K185" s="6" t="s">
        <v>478</v>
      </c>
      <c r="L185" s="6" t="s">
        <v>21</v>
      </c>
      <c r="M185" s="6"/>
      <c r="N185" s="7">
        <v>44961</v>
      </c>
      <c r="O185" s="6" t="s">
        <v>23</v>
      </c>
      <c r="P185" s="8" t="s">
        <v>479</v>
      </c>
      <c r="Q185" s="6" t="str">
        <f>HYPERLINK("https://docs.wto.org/imrd/directdoc.asp?DDFDocuments/t/G/TBTN22/BDI301.DOCX", "https://docs.wto.org/imrd/directdoc.asp?DDFDocuments/t/G/TBTN22/BDI301.DOCX")</f>
        <v>https://docs.wto.org/imrd/directdoc.asp?DDFDocuments/t/G/TBTN22/BDI301.DOCX</v>
      </c>
      <c r="R185" s="6" t="str">
        <f>HYPERLINK("https://docs.wto.org/imrd/directdoc.asp?DDFDocuments/u/G/TBTN22/BDI301.DOCX", "https://docs.wto.org/imrd/directdoc.asp?DDFDocuments/u/G/TBTN22/BDI301.DOCX")</f>
        <v>https://docs.wto.org/imrd/directdoc.asp?DDFDocuments/u/G/TBTN22/BDI301.DOCX</v>
      </c>
      <c r="S185" s="6"/>
    </row>
    <row r="186" spans="1:19" ht="30">
      <c r="A186" s="2" t="s">
        <v>617</v>
      </c>
      <c r="B186" s="6" t="s">
        <v>317</v>
      </c>
      <c r="C186" s="8" t="s">
        <v>316</v>
      </c>
      <c r="D186"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86" s="6" t="s">
        <v>232</v>
      </c>
      <c r="F186" s="8" t="s">
        <v>319</v>
      </c>
      <c r="G186" s="8" t="s">
        <v>320</v>
      </c>
      <c r="H186" s="7">
        <v>44907</v>
      </c>
      <c r="I186" s="6" t="s">
        <v>21</v>
      </c>
      <c r="K186" s="6" t="s">
        <v>327</v>
      </c>
      <c r="L186" s="6" t="s">
        <v>55</v>
      </c>
      <c r="M186" s="6"/>
      <c r="N186" s="7">
        <v>44961</v>
      </c>
      <c r="O186" s="6" t="s">
        <v>23</v>
      </c>
      <c r="P186" s="8" t="s">
        <v>484</v>
      </c>
      <c r="Q186" s="6" t="str">
        <f>HYPERLINK("https://docs.wto.org/imrd/directdoc.asp?DDFDocuments/t/G/TBTN22/ARE553.DOCX", "https://docs.wto.org/imrd/directdoc.asp?DDFDocuments/t/G/TBTN22/ARE553.DOCX")</f>
        <v>https://docs.wto.org/imrd/directdoc.asp?DDFDocuments/t/G/TBTN22/ARE553.DOCX</v>
      </c>
      <c r="R186" s="6" t="str">
        <f>HYPERLINK("https://docs.wto.org/imrd/directdoc.asp?DDFDocuments/u/G/TBTN22/ARE553.DOCX", "https://docs.wto.org/imrd/directdoc.asp?DDFDocuments/u/G/TBTN22/ARE553.DOCX")</f>
        <v>https://docs.wto.org/imrd/directdoc.asp?DDFDocuments/u/G/TBTN22/ARE553.DOCX</v>
      </c>
      <c r="S186" s="6" t="str">
        <f>HYPERLINK("https://docs.wto.org/imrd/directdoc.asp?DDFDocuments/v/G/TBTN22/ARE553.DOCX", "https://docs.wto.org/imrd/directdoc.asp?DDFDocuments/v/G/TBTN22/ARE553.DOCX")</f>
        <v>https://docs.wto.org/imrd/directdoc.asp?DDFDocuments/v/G/TBTN22/ARE553.DOCX</v>
      </c>
    </row>
    <row r="187" spans="1:19" ht="30">
      <c r="A187" s="2" t="s">
        <v>617</v>
      </c>
      <c r="B187" s="6" t="s">
        <v>317</v>
      </c>
      <c r="C187" s="8" t="s">
        <v>316</v>
      </c>
      <c r="D187"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87" s="6" t="s">
        <v>244</v>
      </c>
      <c r="F187" s="8" t="s">
        <v>319</v>
      </c>
      <c r="G187" s="8" t="s">
        <v>320</v>
      </c>
      <c r="H187" s="7">
        <v>44907</v>
      </c>
      <c r="I187" s="6" t="s">
        <v>21</v>
      </c>
      <c r="K187" s="6" t="s">
        <v>488</v>
      </c>
      <c r="L187" s="6" t="s">
        <v>55</v>
      </c>
      <c r="M187" s="6"/>
      <c r="N187" s="7">
        <v>44961</v>
      </c>
      <c r="O187" s="6" t="s">
        <v>23</v>
      </c>
      <c r="P187" s="8" t="s">
        <v>489</v>
      </c>
      <c r="Q187" s="6" t="str">
        <f>HYPERLINK("https://docs.wto.org/imrd/directdoc.asp?DDFDocuments/t/G/TBTN22/ARE555.DOCX", "https://docs.wto.org/imrd/directdoc.asp?DDFDocuments/t/G/TBTN22/ARE555.DOCX")</f>
        <v>https://docs.wto.org/imrd/directdoc.asp?DDFDocuments/t/G/TBTN22/ARE555.DOCX</v>
      </c>
      <c r="R187" s="6" t="str">
        <f>HYPERLINK("https://docs.wto.org/imrd/directdoc.asp?DDFDocuments/u/G/TBTN22/ARE555.DOCX", "https://docs.wto.org/imrd/directdoc.asp?DDFDocuments/u/G/TBTN22/ARE555.DOCX")</f>
        <v>https://docs.wto.org/imrd/directdoc.asp?DDFDocuments/u/G/TBTN22/ARE555.DOCX</v>
      </c>
      <c r="S187" s="6" t="str">
        <f>HYPERLINK("https://docs.wto.org/imrd/directdoc.asp?DDFDocuments/v/G/TBTN22/ARE555.DOCX", "https://docs.wto.org/imrd/directdoc.asp?DDFDocuments/v/G/TBTN22/ARE555.DOCX")</f>
        <v>https://docs.wto.org/imrd/directdoc.asp?DDFDocuments/v/G/TBTN22/ARE555.DOCX</v>
      </c>
    </row>
    <row r="188" spans="1:19" ht="45">
      <c r="A188" s="2" t="s">
        <v>617</v>
      </c>
      <c r="B188" s="6" t="s">
        <v>317</v>
      </c>
      <c r="C188" s="8" t="s">
        <v>316</v>
      </c>
      <c r="D188"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88" s="6" t="s">
        <v>232</v>
      </c>
      <c r="F188" s="8" t="s">
        <v>314</v>
      </c>
      <c r="G188" s="8" t="s">
        <v>315</v>
      </c>
      <c r="H188" s="7">
        <v>44907</v>
      </c>
      <c r="I188" s="6" t="s">
        <v>21</v>
      </c>
      <c r="K188" s="6" t="s">
        <v>478</v>
      </c>
      <c r="L188" s="6" t="s">
        <v>21</v>
      </c>
      <c r="M188" s="6"/>
      <c r="N188" s="7">
        <v>44961</v>
      </c>
      <c r="O188" s="6" t="s">
        <v>23</v>
      </c>
      <c r="P188" s="8" t="s">
        <v>492</v>
      </c>
      <c r="Q188" s="6" t="str">
        <f>HYPERLINK("https://docs.wto.org/imrd/directdoc.asp?DDFDocuments/t/G/TBTN22/BDI302.DOCX", "https://docs.wto.org/imrd/directdoc.asp?DDFDocuments/t/G/TBTN22/BDI302.DOCX")</f>
        <v>https://docs.wto.org/imrd/directdoc.asp?DDFDocuments/t/G/TBTN22/BDI302.DOCX</v>
      </c>
      <c r="R188" s="6" t="str">
        <f>HYPERLINK("https://docs.wto.org/imrd/directdoc.asp?DDFDocuments/u/G/TBTN22/BDI302.DOCX", "https://docs.wto.org/imrd/directdoc.asp?DDFDocuments/u/G/TBTN22/BDI302.DOCX")</f>
        <v>https://docs.wto.org/imrd/directdoc.asp?DDFDocuments/u/G/TBTN22/BDI302.DOCX</v>
      </c>
      <c r="S188" s="6"/>
    </row>
    <row r="189" spans="1:19" ht="30">
      <c r="A189" s="2" t="s">
        <v>617</v>
      </c>
      <c r="B189" s="6" t="s">
        <v>317</v>
      </c>
      <c r="C189" s="8" t="s">
        <v>316</v>
      </c>
      <c r="D189"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89" s="6" t="s">
        <v>239</v>
      </c>
      <c r="F189" s="8" t="s">
        <v>319</v>
      </c>
      <c r="G189" s="8" t="s">
        <v>320</v>
      </c>
      <c r="H189" s="7">
        <v>44907</v>
      </c>
      <c r="I189" s="6" t="s">
        <v>21</v>
      </c>
      <c r="K189" s="6" t="s">
        <v>282</v>
      </c>
      <c r="L189" s="6" t="s">
        <v>55</v>
      </c>
      <c r="M189" s="6"/>
      <c r="N189" s="7">
        <v>44961</v>
      </c>
      <c r="O189" s="6" t="s">
        <v>23</v>
      </c>
      <c r="P189" s="8" t="s">
        <v>484</v>
      </c>
      <c r="Q189" s="6" t="str">
        <f>HYPERLINK("https://docs.wto.org/imrd/directdoc.asp?DDFDocuments/t/G/TBTN22/ARE553.DOCX", "https://docs.wto.org/imrd/directdoc.asp?DDFDocuments/t/G/TBTN22/ARE553.DOCX")</f>
        <v>https://docs.wto.org/imrd/directdoc.asp?DDFDocuments/t/G/TBTN22/ARE553.DOCX</v>
      </c>
      <c r="R189" s="6" t="str">
        <f>HYPERLINK("https://docs.wto.org/imrd/directdoc.asp?DDFDocuments/u/G/TBTN22/ARE553.DOCX", "https://docs.wto.org/imrd/directdoc.asp?DDFDocuments/u/G/TBTN22/ARE553.DOCX")</f>
        <v>https://docs.wto.org/imrd/directdoc.asp?DDFDocuments/u/G/TBTN22/ARE553.DOCX</v>
      </c>
      <c r="S189" s="6" t="str">
        <f>HYPERLINK("https://docs.wto.org/imrd/directdoc.asp?DDFDocuments/v/G/TBTN22/ARE553.DOCX", "https://docs.wto.org/imrd/directdoc.asp?DDFDocuments/v/G/TBTN22/ARE553.DOCX")</f>
        <v>https://docs.wto.org/imrd/directdoc.asp?DDFDocuments/v/G/TBTN22/ARE553.DOCX</v>
      </c>
    </row>
    <row r="190" spans="1:19" ht="30">
      <c r="A190" s="2" t="s">
        <v>617</v>
      </c>
      <c r="B190" s="6" t="s">
        <v>317</v>
      </c>
      <c r="C190" s="8" t="s">
        <v>316</v>
      </c>
      <c r="D190"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90" s="6" t="s">
        <v>243</v>
      </c>
      <c r="F190" s="8" t="s">
        <v>319</v>
      </c>
      <c r="G190" s="8" t="s">
        <v>320</v>
      </c>
      <c r="H190" s="7">
        <v>44907</v>
      </c>
      <c r="I190" s="6" t="s">
        <v>21</v>
      </c>
      <c r="K190" s="6" t="s">
        <v>327</v>
      </c>
      <c r="L190" s="6" t="s">
        <v>55</v>
      </c>
      <c r="M190" s="6"/>
      <c r="N190" s="7">
        <v>44961</v>
      </c>
      <c r="O190" s="6" t="s">
        <v>23</v>
      </c>
      <c r="P190" s="8" t="s">
        <v>484</v>
      </c>
      <c r="Q190" s="6" t="str">
        <f>HYPERLINK("https://docs.wto.org/imrd/directdoc.asp?DDFDocuments/t/G/TBTN22/ARE553.DOCX", "https://docs.wto.org/imrd/directdoc.asp?DDFDocuments/t/G/TBTN22/ARE553.DOCX")</f>
        <v>https://docs.wto.org/imrd/directdoc.asp?DDFDocuments/t/G/TBTN22/ARE553.DOCX</v>
      </c>
      <c r="R190" s="6" t="str">
        <f>HYPERLINK("https://docs.wto.org/imrd/directdoc.asp?DDFDocuments/u/G/TBTN22/ARE553.DOCX", "https://docs.wto.org/imrd/directdoc.asp?DDFDocuments/u/G/TBTN22/ARE553.DOCX")</f>
        <v>https://docs.wto.org/imrd/directdoc.asp?DDFDocuments/u/G/TBTN22/ARE553.DOCX</v>
      </c>
      <c r="S190" s="6" t="str">
        <f>HYPERLINK("https://docs.wto.org/imrd/directdoc.asp?DDFDocuments/v/G/TBTN22/ARE553.DOCX", "https://docs.wto.org/imrd/directdoc.asp?DDFDocuments/v/G/TBTN22/ARE553.DOCX")</f>
        <v>https://docs.wto.org/imrd/directdoc.asp?DDFDocuments/v/G/TBTN22/ARE553.DOCX</v>
      </c>
    </row>
    <row r="191" spans="1:19" ht="30">
      <c r="A191" s="2" t="s">
        <v>617</v>
      </c>
      <c r="B191" s="6" t="s">
        <v>317</v>
      </c>
      <c r="C191" s="8" t="s">
        <v>316</v>
      </c>
      <c r="D191"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91" s="6" t="s">
        <v>240</v>
      </c>
      <c r="F191" s="8" t="s">
        <v>319</v>
      </c>
      <c r="G191" s="8" t="s">
        <v>320</v>
      </c>
      <c r="H191" s="7">
        <v>44907</v>
      </c>
      <c r="I191" s="6" t="s">
        <v>21</v>
      </c>
      <c r="K191" s="6" t="s">
        <v>493</v>
      </c>
      <c r="L191" s="6" t="s">
        <v>55</v>
      </c>
      <c r="M191" s="6"/>
      <c r="N191" s="7">
        <v>44961</v>
      </c>
      <c r="O191" s="6" t="s">
        <v>23</v>
      </c>
      <c r="P191" s="8" t="s">
        <v>489</v>
      </c>
      <c r="Q191" s="6" t="str">
        <f>HYPERLINK("https://docs.wto.org/imrd/directdoc.asp?DDFDocuments/t/G/TBTN22/ARE555.DOCX", "https://docs.wto.org/imrd/directdoc.asp?DDFDocuments/t/G/TBTN22/ARE555.DOCX")</f>
        <v>https://docs.wto.org/imrd/directdoc.asp?DDFDocuments/t/G/TBTN22/ARE555.DOCX</v>
      </c>
      <c r="R191" s="6" t="str">
        <f>HYPERLINK("https://docs.wto.org/imrd/directdoc.asp?DDFDocuments/u/G/TBTN22/ARE555.DOCX", "https://docs.wto.org/imrd/directdoc.asp?DDFDocuments/u/G/TBTN22/ARE555.DOCX")</f>
        <v>https://docs.wto.org/imrd/directdoc.asp?DDFDocuments/u/G/TBTN22/ARE555.DOCX</v>
      </c>
      <c r="S191" s="6" t="str">
        <f>HYPERLINK("https://docs.wto.org/imrd/directdoc.asp?DDFDocuments/v/G/TBTN22/ARE555.DOCX", "https://docs.wto.org/imrd/directdoc.asp?DDFDocuments/v/G/TBTN22/ARE555.DOCX")</f>
        <v>https://docs.wto.org/imrd/directdoc.asp?DDFDocuments/v/G/TBTN22/ARE555.DOCX</v>
      </c>
    </row>
    <row r="192" spans="1:19" ht="45">
      <c r="A192" s="2" t="s">
        <v>617</v>
      </c>
      <c r="B192" s="6" t="s">
        <v>317</v>
      </c>
      <c r="C192" s="8" t="s">
        <v>316</v>
      </c>
      <c r="D192"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92" s="6" t="s">
        <v>240</v>
      </c>
      <c r="F192" s="8" t="s">
        <v>314</v>
      </c>
      <c r="G192" s="8" t="s">
        <v>315</v>
      </c>
      <c r="H192" s="7">
        <v>44907</v>
      </c>
      <c r="I192" s="6" t="s">
        <v>21</v>
      </c>
      <c r="K192" s="6" t="s">
        <v>494</v>
      </c>
      <c r="L192" s="6" t="s">
        <v>21</v>
      </c>
      <c r="M192" s="6"/>
      <c r="N192" s="7">
        <v>44961</v>
      </c>
      <c r="O192" s="6" t="s">
        <v>23</v>
      </c>
      <c r="P192" s="8" t="s">
        <v>479</v>
      </c>
      <c r="Q192" s="6" t="str">
        <f>HYPERLINK("https://docs.wto.org/imrd/directdoc.asp?DDFDocuments/t/G/TBTN22/BDI301.DOCX", "https://docs.wto.org/imrd/directdoc.asp?DDFDocuments/t/G/TBTN22/BDI301.DOCX")</f>
        <v>https://docs.wto.org/imrd/directdoc.asp?DDFDocuments/t/G/TBTN22/BDI301.DOCX</v>
      </c>
      <c r="R192" s="6" t="str">
        <f>HYPERLINK("https://docs.wto.org/imrd/directdoc.asp?DDFDocuments/u/G/TBTN22/BDI301.DOCX", "https://docs.wto.org/imrd/directdoc.asp?DDFDocuments/u/G/TBTN22/BDI301.DOCX")</f>
        <v>https://docs.wto.org/imrd/directdoc.asp?DDFDocuments/u/G/TBTN22/BDI301.DOCX</v>
      </c>
      <c r="S192" s="6"/>
    </row>
    <row r="193" spans="1:19" ht="45">
      <c r="A193" s="2" t="s">
        <v>617</v>
      </c>
      <c r="B193" s="6" t="s">
        <v>317</v>
      </c>
      <c r="C193" s="8" t="s">
        <v>316</v>
      </c>
      <c r="D193"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93" s="6" t="s">
        <v>243</v>
      </c>
      <c r="F193" s="8" t="s">
        <v>314</v>
      </c>
      <c r="G193" s="8" t="s">
        <v>315</v>
      </c>
      <c r="H193" s="7">
        <v>44907</v>
      </c>
      <c r="I193" s="6" t="s">
        <v>21</v>
      </c>
      <c r="K193" s="6" t="s">
        <v>478</v>
      </c>
      <c r="L193" s="6" t="s">
        <v>21</v>
      </c>
      <c r="M193" s="6"/>
      <c r="N193" s="7">
        <v>44961</v>
      </c>
      <c r="O193" s="6" t="s">
        <v>23</v>
      </c>
      <c r="P193" s="8" t="s">
        <v>479</v>
      </c>
      <c r="Q193" s="6" t="str">
        <f>HYPERLINK("https://docs.wto.org/imrd/directdoc.asp?DDFDocuments/t/G/TBTN22/BDI301.DOCX", "https://docs.wto.org/imrd/directdoc.asp?DDFDocuments/t/G/TBTN22/BDI301.DOCX")</f>
        <v>https://docs.wto.org/imrd/directdoc.asp?DDFDocuments/t/G/TBTN22/BDI301.DOCX</v>
      </c>
      <c r="R193" s="6" t="str">
        <f>HYPERLINK("https://docs.wto.org/imrd/directdoc.asp?DDFDocuments/u/G/TBTN22/BDI301.DOCX", "https://docs.wto.org/imrd/directdoc.asp?DDFDocuments/u/G/TBTN22/BDI301.DOCX")</f>
        <v>https://docs.wto.org/imrd/directdoc.asp?DDFDocuments/u/G/TBTN22/BDI301.DOCX</v>
      </c>
      <c r="S193" s="6"/>
    </row>
    <row r="194" spans="1:19" ht="45">
      <c r="A194" s="2" t="s">
        <v>617</v>
      </c>
      <c r="B194" s="6" t="s">
        <v>317</v>
      </c>
      <c r="C194" s="8" t="s">
        <v>316</v>
      </c>
      <c r="D194"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94" s="6" t="s">
        <v>213</v>
      </c>
      <c r="F194" s="8" t="s">
        <v>314</v>
      </c>
      <c r="G194" s="8" t="s">
        <v>315</v>
      </c>
      <c r="H194" s="7">
        <v>44907</v>
      </c>
      <c r="I194" s="6" t="s">
        <v>21</v>
      </c>
      <c r="K194" s="6" t="s">
        <v>478</v>
      </c>
      <c r="L194" s="6" t="s">
        <v>21</v>
      </c>
      <c r="M194" s="6"/>
      <c r="N194" s="7">
        <v>44961</v>
      </c>
      <c r="O194" s="6" t="s">
        <v>23</v>
      </c>
      <c r="P194" s="8" t="s">
        <v>492</v>
      </c>
      <c r="Q194" s="6" t="str">
        <f>HYPERLINK("https://docs.wto.org/imrd/directdoc.asp?DDFDocuments/t/G/TBTN22/BDI302.DOCX", "https://docs.wto.org/imrd/directdoc.asp?DDFDocuments/t/G/TBTN22/BDI302.DOCX")</f>
        <v>https://docs.wto.org/imrd/directdoc.asp?DDFDocuments/t/G/TBTN22/BDI302.DOCX</v>
      </c>
      <c r="R194" s="6" t="str">
        <f>HYPERLINK("https://docs.wto.org/imrd/directdoc.asp?DDFDocuments/u/G/TBTN22/BDI302.DOCX", "https://docs.wto.org/imrd/directdoc.asp?DDFDocuments/u/G/TBTN22/BDI302.DOCX")</f>
        <v>https://docs.wto.org/imrd/directdoc.asp?DDFDocuments/u/G/TBTN22/BDI302.DOCX</v>
      </c>
      <c r="S194" s="6"/>
    </row>
    <row r="195" spans="1:19" ht="45">
      <c r="A195" s="2" t="s">
        <v>617</v>
      </c>
      <c r="B195" s="6" t="s">
        <v>317</v>
      </c>
      <c r="C195" s="8" t="s">
        <v>316</v>
      </c>
      <c r="D195"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95" s="6" t="s">
        <v>244</v>
      </c>
      <c r="F195" s="8" t="s">
        <v>314</v>
      </c>
      <c r="G195" s="8" t="s">
        <v>315</v>
      </c>
      <c r="H195" s="7">
        <v>44907</v>
      </c>
      <c r="I195" s="6" t="s">
        <v>21</v>
      </c>
      <c r="K195" s="6" t="s">
        <v>478</v>
      </c>
      <c r="L195" s="6" t="s">
        <v>21</v>
      </c>
      <c r="M195" s="6"/>
      <c r="N195" s="7">
        <v>44961</v>
      </c>
      <c r="O195" s="6" t="s">
        <v>23</v>
      </c>
      <c r="P195" s="8" t="s">
        <v>499</v>
      </c>
      <c r="Q195" s="6" t="str">
        <f>HYPERLINK("https://docs.wto.org/imrd/directdoc.asp?DDFDocuments/t/G/TBTN22/BDI303.DOCX", "https://docs.wto.org/imrd/directdoc.asp?DDFDocuments/t/G/TBTN22/BDI303.DOCX")</f>
        <v>https://docs.wto.org/imrd/directdoc.asp?DDFDocuments/t/G/TBTN22/BDI303.DOCX</v>
      </c>
      <c r="R195" s="6" t="str">
        <f>HYPERLINK("https://docs.wto.org/imrd/directdoc.asp?DDFDocuments/u/G/TBTN22/BDI303.DOCX", "https://docs.wto.org/imrd/directdoc.asp?DDFDocuments/u/G/TBTN22/BDI303.DOCX")</f>
        <v>https://docs.wto.org/imrd/directdoc.asp?DDFDocuments/u/G/TBTN22/BDI303.DOCX</v>
      </c>
      <c r="S195" s="6"/>
    </row>
    <row r="196" spans="1:19" ht="30">
      <c r="A196" s="2" t="s">
        <v>617</v>
      </c>
      <c r="B196" s="6" t="s">
        <v>317</v>
      </c>
      <c r="C196" s="8" t="s">
        <v>316</v>
      </c>
      <c r="D196" s="6" t="str">
        <f>HYPERLINK("https://epingalert.org/en/Search?viewData= G/TBT/N/ARE/559, G/TBT/N/BHR/651, G/TBT/N/KWT/618, G/TBT/N/OMN/483, G/TBT/N/QAT/634, G/TBT/N/SAU/1268, G/TBT/N/YEM/241"," G/TBT/N/ARE/559, G/TBT/N/BHR/651, G/TBT/N/KWT/618, G/TBT/N/OMN/483, G/TBT/N/QAT/634, G/TBT/N/SAU/1268, G/TBT/N/YEM/241")</f>
        <v xml:space="preserve"> G/TBT/N/ARE/559, G/TBT/N/BHR/651, G/TBT/N/KWT/618, G/TBT/N/OMN/483, G/TBT/N/QAT/634, G/TBT/N/SAU/1268, G/TBT/N/YEM/241</v>
      </c>
      <c r="E196" s="6" t="s">
        <v>242</v>
      </c>
      <c r="F196" s="8" t="s">
        <v>319</v>
      </c>
      <c r="G196" s="8" t="s">
        <v>320</v>
      </c>
      <c r="H196" s="7">
        <v>44907</v>
      </c>
      <c r="I196" s="6" t="s">
        <v>21</v>
      </c>
      <c r="K196" s="6" t="s">
        <v>503</v>
      </c>
      <c r="L196" s="6" t="s">
        <v>21</v>
      </c>
      <c r="M196" s="6"/>
      <c r="N196" s="7">
        <v>44929</v>
      </c>
      <c r="O196" s="6" t="s">
        <v>23</v>
      </c>
      <c r="P196" s="8" t="s">
        <v>504</v>
      </c>
      <c r="Q196" s="6" t="str">
        <f>HYPERLINK("https://docs.wto.org/imrd/directdoc.asp?DDFDocuments/t/G/TBTN22/USA1949.DOCX", "https://docs.wto.org/imrd/directdoc.asp?DDFDocuments/t/G/TBTN22/USA1949.DOCX")</f>
        <v>https://docs.wto.org/imrd/directdoc.asp?DDFDocuments/t/G/TBTN22/USA1949.DOCX</v>
      </c>
      <c r="R196" s="6" t="str">
        <f>HYPERLINK("https://docs.wto.org/imrd/directdoc.asp?DDFDocuments/u/G/TBTN22/USA1949.DOCX", "https://docs.wto.org/imrd/directdoc.asp?DDFDocuments/u/G/TBTN22/USA1949.DOCX")</f>
        <v>https://docs.wto.org/imrd/directdoc.asp?DDFDocuments/u/G/TBTN22/USA1949.DOCX</v>
      </c>
      <c r="S196" s="6" t="str">
        <f>HYPERLINK("https://docs.wto.org/imrd/directdoc.asp?DDFDocuments/v/G/TBTN22/USA1949.DOCX", "https://docs.wto.org/imrd/directdoc.asp?DDFDocuments/v/G/TBTN22/USA1949.DOCX")</f>
        <v>https://docs.wto.org/imrd/directdoc.asp?DDFDocuments/v/G/TBTN22/USA1949.DOCX</v>
      </c>
    </row>
    <row r="197" spans="1:19" ht="45">
      <c r="A197" s="2" t="s">
        <v>617</v>
      </c>
      <c r="B197" s="6" t="s">
        <v>317</v>
      </c>
      <c r="C197" s="8" t="s">
        <v>316</v>
      </c>
      <c r="D197" s="6" t="str">
        <f>HYPERLINK("https://epingalert.org/en/Search?viewData= G/TBT/N/ARE/556, G/TBT/N/BHR/648, G/TBT/N/KWT/615, G/TBT/N/OMN/480, G/TBT/N/QAT/631, G/TBT/N/SAU/1265, G/TBT/N/YEM/238"," G/TBT/N/ARE/556, G/TBT/N/BHR/648, G/TBT/N/KWT/615, G/TBT/N/OMN/480, G/TBT/N/QAT/631, G/TBT/N/SAU/1265, G/TBT/N/YEM/238")</f>
        <v xml:space="preserve"> G/TBT/N/ARE/556, G/TBT/N/BHR/648, G/TBT/N/KWT/615, G/TBT/N/OMN/480, G/TBT/N/QAT/631, G/TBT/N/SAU/1265, G/TBT/N/YEM/238</v>
      </c>
      <c r="E197" s="6" t="s">
        <v>242</v>
      </c>
      <c r="F197" s="8" t="s">
        <v>314</v>
      </c>
      <c r="G197" s="8" t="s">
        <v>315</v>
      </c>
      <c r="H197" s="7">
        <v>44907</v>
      </c>
      <c r="I197" s="6" t="s">
        <v>21</v>
      </c>
      <c r="K197" s="6" t="s">
        <v>327</v>
      </c>
      <c r="L197" s="6" t="s">
        <v>55</v>
      </c>
      <c r="M197" s="6"/>
      <c r="N197" s="7">
        <v>44961</v>
      </c>
      <c r="O197" s="6" t="s">
        <v>23</v>
      </c>
      <c r="P197" s="8" t="s">
        <v>484</v>
      </c>
      <c r="Q197" s="6" t="str">
        <f>HYPERLINK("https://docs.wto.org/imrd/directdoc.asp?DDFDocuments/t/G/TBTN22/ARE553.DOCX", "https://docs.wto.org/imrd/directdoc.asp?DDFDocuments/t/G/TBTN22/ARE553.DOCX")</f>
        <v>https://docs.wto.org/imrd/directdoc.asp?DDFDocuments/t/G/TBTN22/ARE553.DOCX</v>
      </c>
      <c r="R197" s="6" t="str">
        <f>HYPERLINK("https://docs.wto.org/imrd/directdoc.asp?DDFDocuments/u/G/TBTN22/ARE553.DOCX", "https://docs.wto.org/imrd/directdoc.asp?DDFDocuments/u/G/TBTN22/ARE553.DOCX")</f>
        <v>https://docs.wto.org/imrd/directdoc.asp?DDFDocuments/u/G/TBTN22/ARE553.DOCX</v>
      </c>
      <c r="S197" s="6" t="str">
        <f>HYPERLINK("https://docs.wto.org/imrd/directdoc.asp?DDFDocuments/v/G/TBTN22/ARE553.DOCX", "https://docs.wto.org/imrd/directdoc.asp?DDFDocuments/v/G/TBTN22/ARE553.DOCX")</f>
        <v>https://docs.wto.org/imrd/directdoc.asp?DDFDocuments/v/G/TBTN22/ARE553.DOCX</v>
      </c>
    </row>
    <row r="198" spans="1:19" ht="210">
      <c r="A198" s="2" t="s">
        <v>615</v>
      </c>
      <c r="B198" s="6" t="s">
        <v>21</v>
      </c>
      <c r="C198" s="8" t="s">
        <v>306</v>
      </c>
      <c r="D198" s="6" t="str">
        <f>HYPERLINK("https://epingalert.org/en/Search?viewData= G/TBT/N/UKR/242"," G/TBT/N/UKR/242")</f>
        <v xml:space="preserve"> G/TBT/N/UKR/242</v>
      </c>
      <c r="E198" s="6" t="s">
        <v>303</v>
      </c>
      <c r="F198" s="8" t="s">
        <v>304</v>
      </c>
      <c r="G198" s="8" t="s">
        <v>305</v>
      </c>
      <c r="H198" s="7">
        <v>44907</v>
      </c>
      <c r="I198" s="6" t="s">
        <v>21</v>
      </c>
      <c r="K198" s="6" t="s">
        <v>282</v>
      </c>
      <c r="L198" s="6" t="s">
        <v>55</v>
      </c>
      <c r="M198" s="6"/>
      <c r="N198" s="7">
        <v>44961</v>
      </c>
      <c r="O198" s="6" t="s">
        <v>23</v>
      </c>
      <c r="P198" s="8" t="s">
        <v>508</v>
      </c>
      <c r="Q198" s="6" t="str">
        <f>HYPERLINK("https://docs.wto.org/imrd/directdoc.asp?DDFDocuments/t/G/TBTN22/ARE554.DOCX", "https://docs.wto.org/imrd/directdoc.asp?DDFDocuments/t/G/TBTN22/ARE554.DOCX")</f>
        <v>https://docs.wto.org/imrd/directdoc.asp?DDFDocuments/t/G/TBTN22/ARE554.DOCX</v>
      </c>
      <c r="R198" s="6" t="str">
        <f>HYPERLINK("https://docs.wto.org/imrd/directdoc.asp?DDFDocuments/u/G/TBTN22/ARE554.DOCX", "https://docs.wto.org/imrd/directdoc.asp?DDFDocuments/u/G/TBTN22/ARE554.DOCX")</f>
        <v>https://docs.wto.org/imrd/directdoc.asp?DDFDocuments/u/G/TBTN22/ARE554.DOCX</v>
      </c>
      <c r="S198" s="6" t="str">
        <f>HYPERLINK("https://docs.wto.org/imrd/directdoc.asp?DDFDocuments/v/G/TBTN22/ARE554.DOCX", "https://docs.wto.org/imrd/directdoc.asp?DDFDocuments/v/G/TBTN22/ARE554.DOCX")</f>
        <v>https://docs.wto.org/imrd/directdoc.asp?DDFDocuments/v/G/TBTN22/ARE554.DOCX</v>
      </c>
    </row>
    <row r="199" spans="1:19" ht="30">
      <c r="A199" s="2" t="s">
        <v>633</v>
      </c>
      <c r="B199" s="6" t="s">
        <v>428</v>
      </c>
      <c r="C199" s="8" t="s">
        <v>427</v>
      </c>
      <c r="D199" s="6" t="str">
        <f>HYPERLINK("https://epingalert.org/en/Search?viewData= G/TBT/N/BRA/1459"," G/TBT/N/BRA/1459")</f>
        <v xml:space="preserve"> G/TBT/N/BRA/1459</v>
      </c>
      <c r="E199" s="6" t="s">
        <v>95</v>
      </c>
      <c r="F199" s="8" t="s">
        <v>425</v>
      </c>
      <c r="G199" s="8" t="s">
        <v>426</v>
      </c>
      <c r="H199" s="7">
        <v>44902</v>
      </c>
      <c r="I199" s="6" t="s">
        <v>21</v>
      </c>
      <c r="K199" s="6" t="s">
        <v>327</v>
      </c>
      <c r="L199" s="6" t="s">
        <v>55</v>
      </c>
      <c r="M199" s="6"/>
      <c r="N199" s="7">
        <v>44961</v>
      </c>
      <c r="O199" s="6" t="s">
        <v>23</v>
      </c>
      <c r="P199" s="8" t="s">
        <v>508</v>
      </c>
      <c r="Q199" s="6" t="str">
        <f>HYPERLINK("https://docs.wto.org/imrd/directdoc.asp?DDFDocuments/t/G/TBTN22/ARE554.DOCX", "https://docs.wto.org/imrd/directdoc.asp?DDFDocuments/t/G/TBTN22/ARE554.DOCX")</f>
        <v>https://docs.wto.org/imrd/directdoc.asp?DDFDocuments/t/G/TBTN22/ARE554.DOCX</v>
      </c>
      <c r="R199" s="6" t="str">
        <f>HYPERLINK("https://docs.wto.org/imrd/directdoc.asp?DDFDocuments/u/G/TBTN22/ARE554.DOCX", "https://docs.wto.org/imrd/directdoc.asp?DDFDocuments/u/G/TBTN22/ARE554.DOCX")</f>
        <v>https://docs.wto.org/imrd/directdoc.asp?DDFDocuments/u/G/TBTN22/ARE554.DOCX</v>
      </c>
      <c r="S199" s="6" t="str">
        <f>HYPERLINK("https://docs.wto.org/imrd/directdoc.asp?DDFDocuments/v/G/TBTN22/ARE554.DOCX", "https://docs.wto.org/imrd/directdoc.asp?DDFDocuments/v/G/TBTN22/ARE554.DOCX")</f>
        <v>https://docs.wto.org/imrd/directdoc.asp?DDFDocuments/v/G/TBTN22/ARE554.DOCX</v>
      </c>
    </row>
    <row r="200" spans="1:19" ht="90">
      <c r="A200" s="2" t="s">
        <v>587</v>
      </c>
      <c r="B200" s="6" t="s">
        <v>64</v>
      </c>
      <c r="C200" s="8" t="s">
        <v>63</v>
      </c>
      <c r="D200" s="6" t="str">
        <f>HYPERLINK("https://epingalert.org/en/Search?viewData= G/TBT/N/SLV/224"," G/TBT/N/SLV/224")</f>
        <v xml:space="preserve"> G/TBT/N/SLV/224</v>
      </c>
      <c r="E200" s="6" t="s">
        <v>49</v>
      </c>
      <c r="F200" s="8" t="s">
        <v>61</v>
      </c>
      <c r="G200" s="8" t="s">
        <v>62</v>
      </c>
      <c r="H200" s="7">
        <v>44916</v>
      </c>
      <c r="I200" s="6" t="s">
        <v>21</v>
      </c>
      <c r="K200" s="6" t="s">
        <v>30</v>
      </c>
      <c r="L200" s="6" t="s">
        <v>182</v>
      </c>
      <c r="M200" s="6"/>
      <c r="N200" s="7">
        <v>44961</v>
      </c>
      <c r="O200" s="6" t="s">
        <v>23</v>
      </c>
      <c r="P200" s="8" t="s">
        <v>513</v>
      </c>
      <c r="Q200" s="6" t="str">
        <f>HYPERLINK("https://docs.wto.org/imrd/directdoc.asp?DDFDocuments/t/G/TBTN22/KOR1121.DOCX", "https://docs.wto.org/imrd/directdoc.asp?DDFDocuments/t/G/TBTN22/KOR1121.DOCX")</f>
        <v>https://docs.wto.org/imrd/directdoc.asp?DDFDocuments/t/G/TBTN22/KOR1121.DOCX</v>
      </c>
      <c r="R200" s="6" t="str">
        <f>HYPERLINK("https://docs.wto.org/imrd/directdoc.asp?DDFDocuments/u/G/TBTN22/KOR1121.DOCX", "https://docs.wto.org/imrd/directdoc.asp?DDFDocuments/u/G/TBTN22/KOR1121.DOCX")</f>
        <v>https://docs.wto.org/imrd/directdoc.asp?DDFDocuments/u/G/TBTN22/KOR1121.DOCX</v>
      </c>
      <c r="S200" s="6" t="str">
        <f>HYPERLINK("https://docs.wto.org/imrd/directdoc.asp?DDFDocuments/v/G/TBTN22/KOR1121.DOCX", "https://docs.wto.org/imrd/directdoc.asp?DDFDocuments/v/G/TBTN22/KOR1121.DOCX")</f>
        <v>https://docs.wto.org/imrd/directdoc.asp?DDFDocuments/v/G/TBTN22/KOR1121.DOCX</v>
      </c>
    </row>
    <row r="201" spans="1:19" ht="270">
      <c r="A201" s="2" t="s">
        <v>638</v>
      </c>
      <c r="B201" s="6" t="s">
        <v>21</v>
      </c>
      <c r="C201" s="8" t="s">
        <v>461</v>
      </c>
      <c r="D201" s="6" t="str">
        <f>HYPERLINK("https://epingalert.org/en/Search?viewData= G/TBT/N/UKR/241"," G/TBT/N/UKR/241")</f>
        <v xml:space="preserve"> G/TBT/N/UKR/241</v>
      </c>
      <c r="E201" s="6" t="s">
        <v>303</v>
      </c>
      <c r="F201" s="8" t="s">
        <v>459</v>
      </c>
      <c r="G201" s="8" t="s">
        <v>460</v>
      </c>
      <c r="H201" s="7">
        <v>44902</v>
      </c>
      <c r="I201" s="6" t="s">
        <v>21</v>
      </c>
      <c r="K201" s="6" t="s">
        <v>494</v>
      </c>
      <c r="L201" s="6" t="s">
        <v>21</v>
      </c>
      <c r="M201" s="6"/>
      <c r="N201" s="7">
        <v>44961</v>
      </c>
      <c r="O201" s="6" t="s">
        <v>23</v>
      </c>
      <c r="P201" s="8" t="s">
        <v>499</v>
      </c>
      <c r="Q201" s="6" t="str">
        <f>HYPERLINK("https://docs.wto.org/imrd/directdoc.asp?DDFDocuments/t/G/TBTN22/BDI303.DOCX", "https://docs.wto.org/imrd/directdoc.asp?DDFDocuments/t/G/TBTN22/BDI303.DOCX")</f>
        <v>https://docs.wto.org/imrd/directdoc.asp?DDFDocuments/t/G/TBTN22/BDI303.DOCX</v>
      </c>
      <c r="R201" s="6" t="str">
        <f>HYPERLINK("https://docs.wto.org/imrd/directdoc.asp?DDFDocuments/u/G/TBTN22/BDI303.DOCX", "https://docs.wto.org/imrd/directdoc.asp?DDFDocuments/u/G/TBTN22/BDI303.DOCX")</f>
        <v>https://docs.wto.org/imrd/directdoc.asp?DDFDocuments/u/G/TBTN22/BDI303.DOCX</v>
      </c>
      <c r="S201" s="6"/>
    </row>
    <row r="202" spans="1:19" ht="45">
      <c r="A202" s="2" t="s">
        <v>585</v>
      </c>
      <c r="B202" s="6" t="s">
        <v>53</v>
      </c>
      <c r="C202" s="8" t="s">
        <v>52</v>
      </c>
      <c r="D202" s="6" t="str">
        <f>HYPERLINK("https://epingalert.org/en/Search?viewData= G/TBT/N/SLV/225"," G/TBT/N/SLV/225")</f>
        <v xml:space="preserve"> G/TBT/N/SLV/225</v>
      </c>
      <c r="E202" s="6" t="s">
        <v>49</v>
      </c>
      <c r="F202" s="8" t="s">
        <v>50</v>
      </c>
      <c r="G202" s="8" t="s">
        <v>51</v>
      </c>
      <c r="H202" s="7">
        <v>44916</v>
      </c>
      <c r="I202" s="6" t="s">
        <v>21</v>
      </c>
      <c r="K202" s="6" t="s">
        <v>494</v>
      </c>
      <c r="L202" s="6" t="s">
        <v>21</v>
      </c>
      <c r="M202" s="6"/>
      <c r="N202" s="7">
        <v>44961</v>
      </c>
      <c r="O202" s="6" t="s">
        <v>23</v>
      </c>
      <c r="P202" s="8" t="s">
        <v>479</v>
      </c>
      <c r="Q202" s="6" t="str">
        <f>HYPERLINK("https://docs.wto.org/imrd/directdoc.asp?DDFDocuments/t/G/TBTN22/BDI301.DOCX", "https://docs.wto.org/imrd/directdoc.asp?DDFDocuments/t/G/TBTN22/BDI301.DOCX")</f>
        <v>https://docs.wto.org/imrd/directdoc.asp?DDFDocuments/t/G/TBTN22/BDI301.DOCX</v>
      </c>
      <c r="R202" s="6" t="str">
        <f>HYPERLINK("https://docs.wto.org/imrd/directdoc.asp?DDFDocuments/u/G/TBTN22/BDI301.DOCX", "https://docs.wto.org/imrd/directdoc.asp?DDFDocuments/u/G/TBTN22/BDI301.DOCX")</f>
        <v>https://docs.wto.org/imrd/directdoc.asp?DDFDocuments/u/G/TBTN22/BDI301.DOCX</v>
      </c>
      <c r="S202" s="6"/>
    </row>
    <row r="203" spans="1:19" ht="150">
      <c r="A203" s="2" t="s">
        <v>628</v>
      </c>
      <c r="B203" s="6" t="s">
        <v>401</v>
      </c>
      <c r="C203" s="8" t="s">
        <v>399</v>
      </c>
      <c r="D203" s="6" t="str">
        <f>HYPERLINK("https://epingalert.org/en/Search?viewData= G/TBT/N/KEN/1344"," G/TBT/N/KEN/1344")</f>
        <v xml:space="preserve"> G/TBT/N/KEN/1344</v>
      </c>
      <c r="E203" s="6" t="s">
        <v>82</v>
      </c>
      <c r="F203" s="8" t="s">
        <v>397</v>
      </c>
      <c r="G203" s="8" t="s">
        <v>398</v>
      </c>
      <c r="H203" s="7">
        <v>44904</v>
      </c>
      <c r="I203" s="6" t="s">
        <v>400</v>
      </c>
      <c r="K203" s="6" t="s">
        <v>478</v>
      </c>
      <c r="L203" s="6" t="s">
        <v>21</v>
      </c>
      <c r="M203" s="6"/>
      <c r="N203" s="7">
        <v>44961</v>
      </c>
      <c r="O203" s="6" t="s">
        <v>23</v>
      </c>
      <c r="P203" s="8" t="s">
        <v>492</v>
      </c>
      <c r="Q203" s="6" t="str">
        <f>HYPERLINK("https://docs.wto.org/imrd/directdoc.asp?DDFDocuments/t/G/TBTN22/BDI302.DOCX", "https://docs.wto.org/imrd/directdoc.asp?DDFDocuments/t/G/TBTN22/BDI302.DOCX")</f>
        <v>https://docs.wto.org/imrd/directdoc.asp?DDFDocuments/t/G/TBTN22/BDI302.DOCX</v>
      </c>
      <c r="R203" s="6" t="str">
        <f>HYPERLINK("https://docs.wto.org/imrd/directdoc.asp?DDFDocuments/u/G/TBTN22/BDI302.DOCX", "https://docs.wto.org/imrd/directdoc.asp?DDFDocuments/u/G/TBTN22/BDI302.DOCX")</f>
        <v>https://docs.wto.org/imrd/directdoc.asp?DDFDocuments/u/G/TBTN22/BDI302.DOCX</v>
      </c>
      <c r="S203" s="6"/>
    </row>
    <row r="204" spans="1:19" ht="75">
      <c r="A204" s="2" t="s">
        <v>611</v>
      </c>
      <c r="B204" s="6" t="s">
        <v>21</v>
      </c>
      <c r="C204" s="8" t="s">
        <v>268</v>
      </c>
      <c r="D204" s="6" t="str">
        <f>HYPERLINK("https://epingalert.org/en/Search?viewData= G/TBT/N/ARE/566"," G/TBT/N/ARE/566")</f>
        <v xml:space="preserve"> G/TBT/N/ARE/566</v>
      </c>
      <c r="E204" s="6" t="s">
        <v>244</v>
      </c>
      <c r="F204" s="8" t="s">
        <v>266</v>
      </c>
      <c r="G204" s="8" t="s">
        <v>267</v>
      </c>
      <c r="H204" s="7">
        <v>44907</v>
      </c>
      <c r="I204" s="6" t="s">
        <v>21</v>
      </c>
      <c r="K204" s="6" t="s">
        <v>517</v>
      </c>
      <c r="L204" s="6" t="s">
        <v>21</v>
      </c>
      <c r="M204" s="6"/>
      <c r="N204" s="7">
        <v>44960</v>
      </c>
      <c r="O204" s="6" t="s">
        <v>23</v>
      </c>
      <c r="P204" s="8" t="s">
        <v>518</v>
      </c>
      <c r="Q204" s="6" t="str">
        <f>HYPERLINK("https://docs.wto.org/imrd/directdoc.asp?DDFDocuments/t/G/TBTN22/USA1950.DOCX", "https://docs.wto.org/imrd/directdoc.asp?DDFDocuments/t/G/TBTN22/USA1950.DOCX")</f>
        <v>https://docs.wto.org/imrd/directdoc.asp?DDFDocuments/t/G/TBTN22/USA1950.DOCX</v>
      </c>
      <c r="R204" s="6" t="str">
        <f>HYPERLINK("https://docs.wto.org/imrd/directdoc.asp?DDFDocuments/u/G/TBTN22/USA1950.DOCX", "https://docs.wto.org/imrd/directdoc.asp?DDFDocuments/u/G/TBTN22/USA1950.DOCX")</f>
        <v>https://docs.wto.org/imrd/directdoc.asp?DDFDocuments/u/G/TBTN22/USA1950.DOCX</v>
      </c>
      <c r="S204" s="6" t="str">
        <f>HYPERLINK("https://docs.wto.org/imrd/directdoc.asp?DDFDocuments/v/G/TBTN22/USA1950.DOCX", "https://docs.wto.org/imrd/directdoc.asp?DDFDocuments/v/G/TBTN22/USA1950.DOCX")</f>
        <v>https://docs.wto.org/imrd/directdoc.asp?DDFDocuments/v/G/TBTN22/USA1950.DOCX</v>
      </c>
    </row>
    <row r="205" spans="1:19" ht="105">
      <c r="A205" s="2" t="s">
        <v>635</v>
      </c>
      <c r="B205" s="6" t="s">
        <v>439</v>
      </c>
      <c r="C205" s="8" t="s">
        <v>438</v>
      </c>
      <c r="D205" s="6" t="str">
        <f>HYPERLINK("https://epingalert.org/en/Search?viewData= G/TBT/N/USA/1951"," G/TBT/N/USA/1951")</f>
        <v xml:space="preserve"> G/TBT/N/USA/1951</v>
      </c>
      <c r="E205" s="6" t="s">
        <v>156</v>
      </c>
      <c r="F205" s="8" t="s">
        <v>436</v>
      </c>
      <c r="G205" s="8" t="s">
        <v>437</v>
      </c>
      <c r="H205" s="7">
        <v>44902</v>
      </c>
      <c r="I205" s="6" t="s">
        <v>21</v>
      </c>
      <c r="K205" s="6" t="s">
        <v>327</v>
      </c>
      <c r="L205" s="6" t="s">
        <v>55</v>
      </c>
      <c r="M205" s="6"/>
      <c r="N205" s="7">
        <v>44961</v>
      </c>
      <c r="O205" s="6" t="s">
        <v>23</v>
      </c>
      <c r="P205" s="8" t="s">
        <v>484</v>
      </c>
      <c r="Q205" s="6" t="str">
        <f>HYPERLINK("https://docs.wto.org/imrd/directdoc.asp?DDFDocuments/t/G/TBTN22/ARE553.DOCX", "https://docs.wto.org/imrd/directdoc.asp?DDFDocuments/t/G/TBTN22/ARE553.DOCX")</f>
        <v>https://docs.wto.org/imrd/directdoc.asp?DDFDocuments/t/G/TBTN22/ARE553.DOCX</v>
      </c>
      <c r="R205" s="6" t="str">
        <f>HYPERLINK("https://docs.wto.org/imrd/directdoc.asp?DDFDocuments/u/G/TBTN22/ARE553.DOCX", "https://docs.wto.org/imrd/directdoc.asp?DDFDocuments/u/G/TBTN22/ARE553.DOCX")</f>
        <v>https://docs.wto.org/imrd/directdoc.asp?DDFDocuments/u/G/TBTN22/ARE553.DOCX</v>
      </c>
      <c r="S205" s="6" t="str">
        <f>HYPERLINK("https://docs.wto.org/imrd/directdoc.asp?DDFDocuments/v/G/TBTN22/ARE553.DOCX", "https://docs.wto.org/imrd/directdoc.asp?DDFDocuments/v/G/TBTN22/ARE553.DOCX")</f>
        <v>https://docs.wto.org/imrd/directdoc.asp?DDFDocuments/v/G/TBTN22/ARE553.DOCX</v>
      </c>
    </row>
    <row r="206" spans="1:19" ht="75">
      <c r="A206" s="2" t="s">
        <v>607</v>
      </c>
      <c r="B206" s="6" t="s">
        <v>248</v>
      </c>
      <c r="C206" s="8" t="s">
        <v>247</v>
      </c>
      <c r="D206" s="6" t="str">
        <f>HYPERLINK("https://epingalert.org/en/Search?viewData= G/TBT/N/KWT/627"," G/TBT/N/KWT/627")</f>
        <v xml:space="preserve"> G/TBT/N/KWT/627</v>
      </c>
      <c r="E206" s="6" t="s">
        <v>213</v>
      </c>
      <c r="F206" s="8" t="s">
        <v>245</v>
      </c>
      <c r="G206" s="8" t="s">
        <v>246</v>
      </c>
      <c r="H206" s="7">
        <v>44908</v>
      </c>
      <c r="I206" s="6" t="s">
        <v>21</v>
      </c>
      <c r="K206" s="6" t="s">
        <v>282</v>
      </c>
      <c r="L206" s="6" t="s">
        <v>55</v>
      </c>
      <c r="M206" s="6"/>
      <c r="N206" s="7">
        <v>44961</v>
      </c>
      <c r="O206" s="6" t="s">
        <v>23</v>
      </c>
      <c r="P206" s="8" t="s">
        <v>508</v>
      </c>
      <c r="Q206" s="6" t="str">
        <f>HYPERLINK("https://docs.wto.org/imrd/directdoc.asp?DDFDocuments/t/G/TBTN22/ARE554.DOCX", "https://docs.wto.org/imrd/directdoc.asp?DDFDocuments/t/G/TBTN22/ARE554.DOCX")</f>
        <v>https://docs.wto.org/imrd/directdoc.asp?DDFDocuments/t/G/TBTN22/ARE554.DOCX</v>
      </c>
      <c r="R206" s="6" t="str">
        <f>HYPERLINK("https://docs.wto.org/imrd/directdoc.asp?DDFDocuments/u/G/TBTN22/ARE554.DOCX", "https://docs.wto.org/imrd/directdoc.asp?DDFDocuments/u/G/TBTN22/ARE554.DOCX")</f>
        <v>https://docs.wto.org/imrd/directdoc.asp?DDFDocuments/u/G/TBTN22/ARE554.DOCX</v>
      </c>
      <c r="S206" s="6" t="str">
        <f>HYPERLINK("https://docs.wto.org/imrd/directdoc.asp?DDFDocuments/v/G/TBTN22/ARE554.DOCX", "https://docs.wto.org/imrd/directdoc.asp?DDFDocuments/v/G/TBTN22/ARE554.DOCX")</f>
        <v>https://docs.wto.org/imrd/directdoc.asp?DDFDocuments/v/G/TBTN22/ARE554.DOCX</v>
      </c>
    </row>
    <row r="207" spans="1:19" ht="30">
      <c r="A207" s="2" t="s">
        <v>654</v>
      </c>
      <c r="B207" s="6" t="s">
        <v>573</v>
      </c>
      <c r="C207" s="8" t="s">
        <v>572</v>
      </c>
      <c r="D207" s="6" t="str">
        <f>HYPERLINK("https://epingalert.org/en/Search?viewData= G/TBT/N/KWT/610"," G/TBT/N/KWT/610")</f>
        <v xml:space="preserve"> G/TBT/N/KWT/610</v>
      </c>
      <c r="E207" s="6" t="s">
        <v>213</v>
      </c>
      <c r="F207" s="8" t="s">
        <v>570</v>
      </c>
      <c r="G207" s="8" t="s">
        <v>571</v>
      </c>
      <c r="H207" s="7">
        <v>44896</v>
      </c>
      <c r="I207" s="6" t="s">
        <v>21</v>
      </c>
      <c r="K207" s="6" t="s">
        <v>494</v>
      </c>
      <c r="L207" s="6" t="s">
        <v>21</v>
      </c>
      <c r="M207" s="6"/>
      <c r="N207" s="7">
        <v>44961</v>
      </c>
      <c r="O207" s="6" t="s">
        <v>23</v>
      </c>
      <c r="P207" s="8" t="s">
        <v>499</v>
      </c>
      <c r="Q207" s="6" t="str">
        <f>HYPERLINK("https://docs.wto.org/imrd/directdoc.asp?DDFDocuments/t/G/TBTN22/BDI303.DOCX", "https://docs.wto.org/imrd/directdoc.asp?DDFDocuments/t/G/TBTN22/BDI303.DOCX")</f>
        <v>https://docs.wto.org/imrd/directdoc.asp?DDFDocuments/t/G/TBTN22/BDI303.DOCX</v>
      </c>
      <c r="R207" s="6" t="str">
        <f>HYPERLINK("https://docs.wto.org/imrd/directdoc.asp?DDFDocuments/u/G/TBTN22/BDI303.DOCX", "https://docs.wto.org/imrd/directdoc.asp?DDFDocuments/u/G/TBTN22/BDI303.DOCX")</f>
        <v>https://docs.wto.org/imrd/directdoc.asp?DDFDocuments/u/G/TBTN22/BDI303.DOCX</v>
      </c>
      <c r="S207" s="6"/>
    </row>
    <row r="208" spans="1:19" ht="75">
      <c r="A208" s="2" t="s">
        <v>641</v>
      </c>
      <c r="B208" s="6" t="s">
        <v>21</v>
      </c>
      <c r="C208" s="8" t="s">
        <v>472</v>
      </c>
      <c r="D208" s="6" t="str">
        <f>HYPERLINK("https://epingalert.org/en/Search?viewData= G/TBT/N/KOR/1120"," G/TBT/N/KOR/1120")</f>
        <v xml:space="preserve"> G/TBT/N/KOR/1120</v>
      </c>
      <c r="E208" s="6" t="s">
        <v>226</v>
      </c>
      <c r="F208" s="8" t="s">
        <v>470</v>
      </c>
      <c r="G208" s="8" t="s">
        <v>471</v>
      </c>
      <c r="H208" s="7">
        <v>44901</v>
      </c>
      <c r="I208" s="6" t="s">
        <v>21</v>
      </c>
      <c r="K208" s="6" t="s">
        <v>493</v>
      </c>
      <c r="L208" s="6" t="s">
        <v>55</v>
      </c>
      <c r="M208" s="6"/>
      <c r="N208" s="7">
        <v>44961</v>
      </c>
      <c r="O208" s="6" t="s">
        <v>23</v>
      </c>
      <c r="P208" s="8" t="s">
        <v>489</v>
      </c>
      <c r="Q208" s="6" t="str">
        <f>HYPERLINK("https://docs.wto.org/imrd/directdoc.asp?DDFDocuments/t/G/TBTN22/ARE555.DOCX", "https://docs.wto.org/imrd/directdoc.asp?DDFDocuments/t/G/TBTN22/ARE555.DOCX")</f>
        <v>https://docs.wto.org/imrd/directdoc.asp?DDFDocuments/t/G/TBTN22/ARE555.DOCX</v>
      </c>
      <c r="R208" s="6" t="str">
        <f>HYPERLINK("https://docs.wto.org/imrd/directdoc.asp?DDFDocuments/u/G/TBTN22/ARE555.DOCX", "https://docs.wto.org/imrd/directdoc.asp?DDFDocuments/u/G/TBTN22/ARE555.DOCX")</f>
        <v>https://docs.wto.org/imrd/directdoc.asp?DDFDocuments/u/G/TBTN22/ARE555.DOCX</v>
      </c>
      <c r="S208" s="6" t="str">
        <f>HYPERLINK("https://docs.wto.org/imrd/directdoc.asp?DDFDocuments/v/G/TBTN22/ARE555.DOCX", "https://docs.wto.org/imrd/directdoc.asp?DDFDocuments/v/G/TBTN22/ARE555.DOCX")</f>
        <v>https://docs.wto.org/imrd/directdoc.asp?DDFDocuments/v/G/TBTN22/ARE555.DOCX</v>
      </c>
    </row>
    <row r="209" spans="1:19" ht="30">
      <c r="A209" s="2" t="s">
        <v>644</v>
      </c>
      <c r="B209" s="6" t="s">
        <v>507</v>
      </c>
      <c r="C209" s="8" t="s">
        <v>235</v>
      </c>
      <c r="D209"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09" s="6" t="s">
        <v>239</v>
      </c>
      <c r="F209" s="8" t="s">
        <v>505</v>
      </c>
      <c r="G209" s="8" t="s">
        <v>506</v>
      </c>
      <c r="H209" s="7">
        <v>44901</v>
      </c>
      <c r="I209" s="6" t="s">
        <v>21</v>
      </c>
      <c r="K209" s="6" t="s">
        <v>327</v>
      </c>
      <c r="L209" s="6" t="s">
        <v>55</v>
      </c>
      <c r="M209" s="6"/>
      <c r="N209" s="7">
        <v>44961</v>
      </c>
      <c r="O209" s="6" t="s">
        <v>23</v>
      </c>
      <c r="P209" s="8" t="s">
        <v>484</v>
      </c>
      <c r="Q209" s="6" t="str">
        <f>HYPERLINK("https://docs.wto.org/imrd/directdoc.asp?DDFDocuments/t/G/TBTN22/ARE553.DOCX", "https://docs.wto.org/imrd/directdoc.asp?DDFDocuments/t/G/TBTN22/ARE553.DOCX")</f>
        <v>https://docs.wto.org/imrd/directdoc.asp?DDFDocuments/t/G/TBTN22/ARE553.DOCX</v>
      </c>
      <c r="R209" s="6" t="str">
        <f>HYPERLINK("https://docs.wto.org/imrd/directdoc.asp?DDFDocuments/u/G/TBTN22/ARE553.DOCX", "https://docs.wto.org/imrd/directdoc.asp?DDFDocuments/u/G/TBTN22/ARE553.DOCX")</f>
        <v>https://docs.wto.org/imrd/directdoc.asp?DDFDocuments/u/G/TBTN22/ARE553.DOCX</v>
      </c>
      <c r="S209" s="6" t="str">
        <f>HYPERLINK("https://docs.wto.org/imrd/directdoc.asp?DDFDocuments/v/G/TBTN22/ARE553.DOCX", "https://docs.wto.org/imrd/directdoc.asp?DDFDocuments/v/G/TBTN22/ARE553.DOCX")</f>
        <v>https://docs.wto.org/imrd/directdoc.asp?DDFDocuments/v/G/TBTN22/ARE553.DOCX</v>
      </c>
    </row>
    <row r="210" spans="1:19" ht="30">
      <c r="A210" s="2" t="s">
        <v>644</v>
      </c>
      <c r="B210" s="6" t="s">
        <v>507</v>
      </c>
      <c r="C210" s="8" t="s">
        <v>235</v>
      </c>
      <c r="D210"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0" s="6" t="s">
        <v>242</v>
      </c>
      <c r="F210" s="8" t="s">
        <v>505</v>
      </c>
      <c r="G210" s="8" t="s">
        <v>506</v>
      </c>
      <c r="H210" s="7">
        <v>44901</v>
      </c>
      <c r="I210" s="6" t="s">
        <v>21</v>
      </c>
      <c r="K210" s="6" t="s">
        <v>488</v>
      </c>
      <c r="L210" s="6" t="s">
        <v>55</v>
      </c>
      <c r="M210" s="6"/>
      <c r="N210" s="7">
        <v>44961</v>
      </c>
      <c r="O210" s="6" t="s">
        <v>23</v>
      </c>
      <c r="P210" s="8" t="s">
        <v>489</v>
      </c>
      <c r="Q210" s="6" t="str">
        <f>HYPERLINK("https://docs.wto.org/imrd/directdoc.asp?DDFDocuments/t/G/TBTN22/ARE555.DOCX", "https://docs.wto.org/imrd/directdoc.asp?DDFDocuments/t/G/TBTN22/ARE555.DOCX")</f>
        <v>https://docs.wto.org/imrd/directdoc.asp?DDFDocuments/t/G/TBTN22/ARE555.DOCX</v>
      </c>
      <c r="R210" s="6" t="str">
        <f>HYPERLINK("https://docs.wto.org/imrd/directdoc.asp?DDFDocuments/u/G/TBTN22/ARE555.DOCX", "https://docs.wto.org/imrd/directdoc.asp?DDFDocuments/u/G/TBTN22/ARE555.DOCX")</f>
        <v>https://docs.wto.org/imrd/directdoc.asp?DDFDocuments/u/G/TBTN22/ARE555.DOCX</v>
      </c>
      <c r="S210" s="6" t="str">
        <f>HYPERLINK("https://docs.wto.org/imrd/directdoc.asp?DDFDocuments/v/G/TBTN22/ARE555.DOCX", "https://docs.wto.org/imrd/directdoc.asp?DDFDocuments/v/G/TBTN22/ARE555.DOCX")</f>
        <v>https://docs.wto.org/imrd/directdoc.asp?DDFDocuments/v/G/TBTN22/ARE555.DOCX</v>
      </c>
    </row>
    <row r="211" spans="1:19" ht="30">
      <c r="A211" s="2" t="s">
        <v>644</v>
      </c>
      <c r="B211" s="6" t="s">
        <v>507</v>
      </c>
      <c r="C211" s="8" t="s">
        <v>235</v>
      </c>
      <c r="D211"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1" s="6" t="s">
        <v>232</v>
      </c>
      <c r="F211" s="8" t="s">
        <v>505</v>
      </c>
      <c r="G211" s="8" t="s">
        <v>506</v>
      </c>
      <c r="H211" s="7">
        <v>44901</v>
      </c>
      <c r="I211" s="6" t="s">
        <v>21</v>
      </c>
      <c r="K211" s="6" t="s">
        <v>493</v>
      </c>
      <c r="L211" s="6" t="s">
        <v>55</v>
      </c>
      <c r="M211" s="6"/>
      <c r="N211" s="7">
        <v>44961</v>
      </c>
      <c r="O211" s="6" t="s">
        <v>23</v>
      </c>
      <c r="P211" s="8" t="s">
        <v>489</v>
      </c>
      <c r="Q211" s="6" t="str">
        <f>HYPERLINK("https://docs.wto.org/imrd/directdoc.asp?DDFDocuments/t/G/TBTN22/ARE555.DOCX", "https://docs.wto.org/imrd/directdoc.asp?DDFDocuments/t/G/TBTN22/ARE555.DOCX")</f>
        <v>https://docs.wto.org/imrd/directdoc.asp?DDFDocuments/t/G/TBTN22/ARE555.DOCX</v>
      </c>
      <c r="R211" s="6" t="str">
        <f>HYPERLINK("https://docs.wto.org/imrd/directdoc.asp?DDFDocuments/u/G/TBTN22/ARE555.DOCX", "https://docs.wto.org/imrd/directdoc.asp?DDFDocuments/u/G/TBTN22/ARE555.DOCX")</f>
        <v>https://docs.wto.org/imrd/directdoc.asp?DDFDocuments/u/G/TBTN22/ARE555.DOCX</v>
      </c>
      <c r="S211" s="6" t="str">
        <f>HYPERLINK("https://docs.wto.org/imrd/directdoc.asp?DDFDocuments/v/G/TBTN22/ARE555.DOCX", "https://docs.wto.org/imrd/directdoc.asp?DDFDocuments/v/G/TBTN22/ARE555.DOCX")</f>
        <v>https://docs.wto.org/imrd/directdoc.asp?DDFDocuments/v/G/TBTN22/ARE555.DOCX</v>
      </c>
    </row>
    <row r="212" spans="1:19" ht="30">
      <c r="A212" s="2" t="s">
        <v>644</v>
      </c>
      <c r="B212" s="6" t="s">
        <v>507</v>
      </c>
      <c r="C212" s="8" t="s">
        <v>235</v>
      </c>
      <c r="D212"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2" s="6" t="s">
        <v>243</v>
      </c>
      <c r="F212" s="8" t="s">
        <v>505</v>
      </c>
      <c r="G212" s="8" t="s">
        <v>506</v>
      </c>
      <c r="H212" s="7">
        <v>44901</v>
      </c>
      <c r="I212" s="6" t="s">
        <v>21</v>
      </c>
      <c r="K212" s="6" t="s">
        <v>494</v>
      </c>
      <c r="L212" s="6" t="s">
        <v>21</v>
      </c>
      <c r="M212" s="6"/>
      <c r="N212" s="7">
        <v>44961</v>
      </c>
      <c r="O212" s="6" t="s">
        <v>23</v>
      </c>
      <c r="P212" s="8" t="s">
        <v>492</v>
      </c>
      <c r="Q212" s="6" t="str">
        <f>HYPERLINK("https://docs.wto.org/imrd/directdoc.asp?DDFDocuments/t/G/TBTN22/BDI302.DOCX", "https://docs.wto.org/imrd/directdoc.asp?DDFDocuments/t/G/TBTN22/BDI302.DOCX")</f>
        <v>https://docs.wto.org/imrd/directdoc.asp?DDFDocuments/t/G/TBTN22/BDI302.DOCX</v>
      </c>
      <c r="R212" s="6" t="str">
        <f>HYPERLINK("https://docs.wto.org/imrd/directdoc.asp?DDFDocuments/u/G/TBTN22/BDI302.DOCX", "https://docs.wto.org/imrd/directdoc.asp?DDFDocuments/u/G/TBTN22/BDI302.DOCX")</f>
        <v>https://docs.wto.org/imrd/directdoc.asp?DDFDocuments/u/G/TBTN22/BDI302.DOCX</v>
      </c>
      <c r="S212" s="6"/>
    </row>
    <row r="213" spans="1:19" ht="30">
      <c r="A213" s="2" t="s">
        <v>644</v>
      </c>
      <c r="B213" s="6" t="s">
        <v>507</v>
      </c>
      <c r="C213" s="8" t="s">
        <v>235</v>
      </c>
      <c r="D213"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3" s="6" t="s">
        <v>244</v>
      </c>
      <c r="F213" s="8" t="s">
        <v>505</v>
      </c>
      <c r="G213" s="8" t="s">
        <v>506</v>
      </c>
      <c r="H213" s="7">
        <v>44901</v>
      </c>
      <c r="I213" s="6" t="s">
        <v>21</v>
      </c>
      <c r="K213" s="6" t="s">
        <v>327</v>
      </c>
      <c r="L213" s="6" t="s">
        <v>55</v>
      </c>
      <c r="M213" s="6"/>
      <c r="N213" s="7">
        <v>44961</v>
      </c>
      <c r="O213" s="6" t="s">
        <v>23</v>
      </c>
      <c r="P213" s="8" t="s">
        <v>508</v>
      </c>
      <c r="Q213" s="6" t="str">
        <f>HYPERLINK("https://docs.wto.org/imrd/directdoc.asp?DDFDocuments/t/G/TBTN22/ARE554.DOCX", "https://docs.wto.org/imrd/directdoc.asp?DDFDocuments/t/G/TBTN22/ARE554.DOCX")</f>
        <v>https://docs.wto.org/imrd/directdoc.asp?DDFDocuments/t/G/TBTN22/ARE554.DOCX</v>
      </c>
      <c r="R213" s="6" t="str">
        <f>HYPERLINK("https://docs.wto.org/imrd/directdoc.asp?DDFDocuments/u/G/TBTN22/ARE554.DOCX", "https://docs.wto.org/imrd/directdoc.asp?DDFDocuments/u/G/TBTN22/ARE554.DOCX")</f>
        <v>https://docs.wto.org/imrd/directdoc.asp?DDFDocuments/u/G/TBTN22/ARE554.DOCX</v>
      </c>
      <c r="S213" s="6" t="str">
        <f>HYPERLINK("https://docs.wto.org/imrd/directdoc.asp?DDFDocuments/v/G/TBTN22/ARE554.DOCX", "https://docs.wto.org/imrd/directdoc.asp?DDFDocuments/v/G/TBTN22/ARE554.DOCX")</f>
        <v>https://docs.wto.org/imrd/directdoc.asp?DDFDocuments/v/G/TBTN22/ARE554.DOCX</v>
      </c>
    </row>
    <row r="214" spans="1:19" ht="30">
      <c r="A214" s="2" t="s">
        <v>644</v>
      </c>
      <c r="B214" s="6" t="s">
        <v>507</v>
      </c>
      <c r="C214" s="8" t="s">
        <v>235</v>
      </c>
      <c r="D214"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4" s="6" t="s">
        <v>213</v>
      </c>
      <c r="F214" s="8" t="s">
        <v>505</v>
      </c>
      <c r="G214" s="8" t="s">
        <v>506</v>
      </c>
      <c r="H214" s="7">
        <v>44901</v>
      </c>
      <c r="I214" s="6" t="s">
        <v>21</v>
      </c>
      <c r="K214" s="6" t="s">
        <v>327</v>
      </c>
      <c r="L214" s="6" t="s">
        <v>55</v>
      </c>
      <c r="M214" s="6"/>
      <c r="N214" s="7">
        <v>44961</v>
      </c>
      <c r="O214" s="6" t="s">
        <v>23</v>
      </c>
      <c r="P214" s="8" t="s">
        <v>508</v>
      </c>
      <c r="Q214" s="6" t="str">
        <f>HYPERLINK("https://docs.wto.org/imrd/directdoc.asp?DDFDocuments/t/G/TBTN22/ARE554.DOCX", "https://docs.wto.org/imrd/directdoc.asp?DDFDocuments/t/G/TBTN22/ARE554.DOCX")</f>
        <v>https://docs.wto.org/imrd/directdoc.asp?DDFDocuments/t/G/TBTN22/ARE554.DOCX</v>
      </c>
      <c r="R214" s="6" t="str">
        <f>HYPERLINK("https://docs.wto.org/imrd/directdoc.asp?DDFDocuments/u/G/TBTN22/ARE554.DOCX", "https://docs.wto.org/imrd/directdoc.asp?DDFDocuments/u/G/TBTN22/ARE554.DOCX")</f>
        <v>https://docs.wto.org/imrd/directdoc.asp?DDFDocuments/u/G/TBTN22/ARE554.DOCX</v>
      </c>
      <c r="S214" s="6" t="str">
        <f>HYPERLINK("https://docs.wto.org/imrd/directdoc.asp?DDFDocuments/v/G/TBTN22/ARE554.DOCX", "https://docs.wto.org/imrd/directdoc.asp?DDFDocuments/v/G/TBTN22/ARE554.DOCX")</f>
        <v>https://docs.wto.org/imrd/directdoc.asp?DDFDocuments/v/G/TBTN22/ARE554.DOCX</v>
      </c>
    </row>
    <row r="215" spans="1:19" ht="30">
      <c r="A215" s="2" t="s">
        <v>644</v>
      </c>
      <c r="B215" s="6" t="s">
        <v>507</v>
      </c>
      <c r="C215" s="8" t="s">
        <v>235</v>
      </c>
      <c r="D215" s="6" t="str">
        <f>HYPERLINK("https://epingalert.org/en/Search?viewData= G/TBT/N/ARE/554, G/TBT/N/BHR/646, G/TBT/N/KWT/612, G/TBT/N/OMN/478, G/TBT/N/QAT/629, G/TBT/N/SAU/1263, G/TBT/N/YEM/236"," G/TBT/N/ARE/554, G/TBT/N/BHR/646, G/TBT/N/KWT/612, G/TBT/N/OMN/478, G/TBT/N/QAT/629, G/TBT/N/SAU/1263, G/TBT/N/YEM/236")</f>
        <v xml:space="preserve"> G/TBT/N/ARE/554, G/TBT/N/BHR/646, G/TBT/N/KWT/612, G/TBT/N/OMN/478, G/TBT/N/QAT/629, G/TBT/N/SAU/1263, G/TBT/N/YEM/236</v>
      </c>
      <c r="E215" s="6" t="s">
        <v>240</v>
      </c>
      <c r="F215" s="8" t="s">
        <v>505</v>
      </c>
      <c r="G215" s="8" t="s">
        <v>506</v>
      </c>
      <c r="H215" s="7">
        <v>44901</v>
      </c>
      <c r="I215" s="6" t="s">
        <v>21</v>
      </c>
      <c r="K215" s="6" t="s">
        <v>327</v>
      </c>
      <c r="L215" s="6" t="s">
        <v>55</v>
      </c>
      <c r="M215" s="6"/>
      <c r="N215" s="7">
        <v>44961</v>
      </c>
      <c r="O215" s="6" t="s">
        <v>23</v>
      </c>
      <c r="P215" s="8" t="s">
        <v>508</v>
      </c>
      <c r="Q215" s="6" t="str">
        <f>HYPERLINK("https://docs.wto.org/imrd/directdoc.asp?DDFDocuments/t/G/TBTN22/ARE554.DOCX", "https://docs.wto.org/imrd/directdoc.asp?DDFDocuments/t/G/TBTN22/ARE554.DOCX")</f>
        <v>https://docs.wto.org/imrd/directdoc.asp?DDFDocuments/t/G/TBTN22/ARE554.DOCX</v>
      </c>
      <c r="R215" s="6" t="str">
        <f>HYPERLINK("https://docs.wto.org/imrd/directdoc.asp?DDFDocuments/u/G/TBTN22/ARE554.DOCX", "https://docs.wto.org/imrd/directdoc.asp?DDFDocuments/u/G/TBTN22/ARE554.DOCX")</f>
        <v>https://docs.wto.org/imrd/directdoc.asp?DDFDocuments/u/G/TBTN22/ARE554.DOCX</v>
      </c>
      <c r="S215" s="6" t="str">
        <f>HYPERLINK("https://docs.wto.org/imrd/directdoc.asp?DDFDocuments/v/G/TBTN22/ARE554.DOCX", "https://docs.wto.org/imrd/directdoc.asp?DDFDocuments/v/G/TBTN22/ARE554.DOCX")</f>
        <v>https://docs.wto.org/imrd/directdoc.asp?DDFDocuments/v/G/TBTN22/ARE554.DOCX</v>
      </c>
    </row>
    <row r="216" spans="1:19" ht="45">
      <c r="A216" s="2" t="s">
        <v>616</v>
      </c>
      <c r="B216" s="6" t="s">
        <v>312</v>
      </c>
      <c r="C216" s="8" t="s">
        <v>311</v>
      </c>
      <c r="D216"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16" s="6" t="s">
        <v>243</v>
      </c>
      <c r="F216" s="8" t="s">
        <v>309</v>
      </c>
      <c r="G216" s="8" t="s">
        <v>310</v>
      </c>
      <c r="H216" s="7">
        <v>44907</v>
      </c>
      <c r="I216" s="6" t="s">
        <v>21</v>
      </c>
      <c r="K216" s="6" t="s">
        <v>327</v>
      </c>
      <c r="L216" s="6" t="s">
        <v>55</v>
      </c>
      <c r="M216" s="6"/>
      <c r="N216" s="7">
        <v>44961</v>
      </c>
      <c r="O216" s="6" t="s">
        <v>23</v>
      </c>
      <c r="P216" s="8" t="s">
        <v>508</v>
      </c>
      <c r="Q216" s="6" t="str">
        <f>HYPERLINK("https://docs.wto.org/imrd/directdoc.asp?DDFDocuments/t/G/TBTN22/ARE554.DOCX", "https://docs.wto.org/imrd/directdoc.asp?DDFDocuments/t/G/TBTN22/ARE554.DOCX")</f>
        <v>https://docs.wto.org/imrd/directdoc.asp?DDFDocuments/t/G/TBTN22/ARE554.DOCX</v>
      </c>
      <c r="R216" s="6" t="str">
        <f>HYPERLINK("https://docs.wto.org/imrd/directdoc.asp?DDFDocuments/u/G/TBTN22/ARE554.DOCX", "https://docs.wto.org/imrd/directdoc.asp?DDFDocuments/u/G/TBTN22/ARE554.DOCX")</f>
        <v>https://docs.wto.org/imrd/directdoc.asp?DDFDocuments/u/G/TBTN22/ARE554.DOCX</v>
      </c>
      <c r="S216" s="6" t="str">
        <f>HYPERLINK("https://docs.wto.org/imrd/directdoc.asp?DDFDocuments/v/G/TBTN22/ARE554.DOCX", "https://docs.wto.org/imrd/directdoc.asp?DDFDocuments/v/G/TBTN22/ARE554.DOCX")</f>
        <v>https://docs.wto.org/imrd/directdoc.asp?DDFDocuments/v/G/TBTN22/ARE554.DOCX</v>
      </c>
    </row>
    <row r="217" spans="1:19" ht="45">
      <c r="A217" s="2" t="s">
        <v>616</v>
      </c>
      <c r="B217" s="6" t="s">
        <v>312</v>
      </c>
      <c r="C217" s="8" t="s">
        <v>311</v>
      </c>
      <c r="D217"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17" s="6" t="s">
        <v>239</v>
      </c>
      <c r="F217" s="8" t="s">
        <v>309</v>
      </c>
      <c r="G217" s="8" t="s">
        <v>310</v>
      </c>
      <c r="H217" s="7">
        <v>44907</v>
      </c>
      <c r="I217" s="6" t="s">
        <v>21</v>
      </c>
      <c r="K217" s="6" t="s">
        <v>493</v>
      </c>
      <c r="L217" s="6" t="s">
        <v>55</v>
      </c>
      <c r="M217" s="6"/>
      <c r="N217" s="7">
        <v>44961</v>
      </c>
      <c r="O217" s="6" t="s">
        <v>23</v>
      </c>
      <c r="P217" s="8" t="s">
        <v>489</v>
      </c>
      <c r="Q217" s="6" t="str">
        <f>HYPERLINK("https://docs.wto.org/imrd/directdoc.asp?DDFDocuments/t/G/TBTN22/ARE555.DOCX", "https://docs.wto.org/imrd/directdoc.asp?DDFDocuments/t/G/TBTN22/ARE555.DOCX")</f>
        <v>https://docs.wto.org/imrd/directdoc.asp?DDFDocuments/t/G/TBTN22/ARE555.DOCX</v>
      </c>
      <c r="R217" s="6" t="str">
        <f>HYPERLINK("https://docs.wto.org/imrd/directdoc.asp?DDFDocuments/u/G/TBTN22/ARE555.DOCX", "https://docs.wto.org/imrd/directdoc.asp?DDFDocuments/u/G/TBTN22/ARE555.DOCX")</f>
        <v>https://docs.wto.org/imrd/directdoc.asp?DDFDocuments/u/G/TBTN22/ARE555.DOCX</v>
      </c>
      <c r="S217" s="6" t="str">
        <f>HYPERLINK("https://docs.wto.org/imrd/directdoc.asp?DDFDocuments/v/G/TBTN22/ARE555.DOCX", "https://docs.wto.org/imrd/directdoc.asp?DDFDocuments/v/G/TBTN22/ARE555.DOCX")</f>
        <v>https://docs.wto.org/imrd/directdoc.asp?DDFDocuments/v/G/TBTN22/ARE555.DOCX</v>
      </c>
    </row>
    <row r="218" spans="1:19" ht="45">
      <c r="A218" s="2" t="s">
        <v>616</v>
      </c>
      <c r="B218" s="6" t="s">
        <v>312</v>
      </c>
      <c r="C218" s="8" t="s">
        <v>311</v>
      </c>
      <c r="D218"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18" s="6" t="s">
        <v>232</v>
      </c>
      <c r="F218" s="8" t="s">
        <v>309</v>
      </c>
      <c r="G218" s="8" t="s">
        <v>310</v>
      </c>
      <c r="H218" s="7">
        <v>44907</v>
      </c>
      <c r="I218" s="6" t="s">
        <v>21</v>
      </c>
      <c r="K218" s="6" t="s">
        <v>493</v>
      </c>
      <c r="L218" s="6" t="s">
        <v>55</v>
      </c>
      <c r="M218" s="6"/>
      <c r="N218" s="7">
        <v>44961</v>
      </c>
      <c r="O218" s="6" t="s">
        <v>23</v>
      </c>
      <c r="P218" s="8" t="s">
        <v>489</v>
      </c>
      <c r="Q218" s="6" t="str">
        <f>HYPERLINK("https://docs.wto.org/imrd/directdoc.asp?DDFDocuments/t/G/TBTN22/ARE555.DOCX", "https://docs.wto.org/imrd/directdoc.asp?DDFDocuments/t/G/TBTN22/ARE555.DOCX")</f>
        <v>https://docs.wto.org/imrd/directdoc.asp?DDFDocuments/t/G/TBTN22/ARE555.DOCX</v>
      </c>
      <c r="R218" s="6" t="str">
        <f>HYPERLINK("https://docs.wto.org/imrd/directdoc.asp?DDFDocuments/u/G/TBTN22/ARE555.DOCX", "https://docs.wto.org/imrd/directdoc.asp?DDFDocuments/u/G/TBTN22/ARE555.DOCX")</f>
        <v>https://docs.wto.org/imrd/directdoc.asp?DDFDocuments/u/G/TBTN22/ARE555.DOCX</v>
      </c>
      <c r="S218" s="6" t="str">
        <f>HYPERLINK("https://docs.wto.org/imrd/directdoc.asp?DDFDocuments/v/G/TBTN22/ARE555.DOCX", "https://docs.wto.org/imrd/directdoc.asp?DDFDocuments/v/G/TBTN22/ARE555.DOCX")</f>
        <v>https://docs.wto.org/imrd/directdoc.asp?DDFDocuments/v/G/TBTN22/ARE555.DOCX</v>
      </c>
    </row>
    <row r="219" spans="1:19" ht="45">
      <c r="A219" s="2" t="s">
        <v>616</v>
      </c>
      <c r="B219" s="6" t="s">
        <v>312</v>
      </c>
      <c r="C219" s="8" t="s">
        <v>311</v>
      </c>
      <c r="D219"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19" s="6" t="s">
        <v>213</v>
      </c>
      <c r="F219" s="8" t="s">
        <v>309</v>
      </c>
      <c r="G219" s="8" t="s">
        <v>310</v>
      </c>
      <c r="H219" s="7">
        <v>44907</v>
      </c>
      <c r="I219" s="6" t="s">
        <v>21</v>
      </c>
      <c r="K219" s="6" t="s">
        <v>478</v>
      </c>
      <c r="L219" s="6" t="s">
        <v>21</v>
      </c>
      <c r="M219" s="6"/>
      <c r="N219" s="7">
        <v>44961</v>
      </c>
      <c r="O219" s="6" t="s">
        <v>23</v>
      </c>
      <c r="P219" s="8" t="s">
        <v>499</v>
      </c>
      <c r="Q219" s="6" t="str">
        <f>HYPERLINK("https://docs.wto.org/imrd/directdoc.asp?DDFDocuments/t/G/TBTN22/BDI303.DOCX", "https://docs.wto.org/imrd/directdoc.asp?DDFDocuments/t/G/TBTN22/BDI303.DOCX")</f>
        <v>https://docs.wto.org/imrd/directdoc.asp?DDFDocuments/t/G/TBTN22/BDI303.DOCX</v>
      </c>
      <c r="R219" s="6" t="str">
        <f>HYPERLINK("https://docs.wto.org/imrd/directdoc.asp?DDFDocuments/u/G/TBTN22/BDI303.DOCX", "https://docs.wto.org/imrd/directdoc.asp?DDFDocuments/u/G/TBTN22/BDI303.DOCX")</f>
        <v>https://docs.wto.org/imrd/directdoc.asp?DDFDocuments/u/G/TBTN22/BDI303.DOCX</v>
      </c>
      <c r="S219" s="6"/>
    </row>
    <row r="220" spans="1:19" ht="45">
      <c r="A220" s="2" t="s">
        <v>616</v>
      </c>
      <c r="B220" s="6" t="s">
        <v>312</v>
      </c>
      <c r="C220" s="8" t="s">
        <v>311</v>
      </c>
      <c r="D220"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20" s="6" t="s">
        <v>242</v>
      </c>
      <c r="F220" s="8" t="s">
        <v>309</v>
      </c>
      <c r="G220" s="8" t="s">
        <v>310</v>
      </c>
      <c r="H220" s="7">
        <v>44907</v>
      </c>
      <c r="I220" s="6" t="s">
        <v>21</v>
      </c>
      <c r="K220" s="6" t="s">
        <v>494</v>
      </c>
      <c r="L220" s="6" t="s">
        <v>21</v>
      </c>
      <c r="M220" s="6"/>
      <c r="N220" s="7">
        <v>44961</v>
      </c>
      <c r="O220" s="6" t="s">
        <v>23</v>
      </c>
      <c r="P220" s="8" t="s">
        <v>499</v>
      </c>
      <c r="Q220" s="6" t="str">
        <f>HYPERLINK("https://docs.wto.org/imrd/directdoc.asp?DDFDocuments/t/G/TBTN22/BDI303.DOCX", "https://docs.wto.org/imrd/directdoc.asp?DDFDocuments/t/G/TBTN22/BDI303.DOCX")</f>
        <v>https://docs.wto.org/imrd/directdoc.asp?DDFDocuments/t/G/TBTN22/BDI303.DOCX</v>
      </c>
      <c r="R220" s="6" t="str">
        <f>HYPERLINK("https://docs.wto.org/imrd/directdoc.asp?DDFDocuments/u/G/TBTN22/BDI303.DOCX", "https://docs.wto.org/imrd/directdoc.asp?DDFDocuments/u/G/TBTN22/BDI303.DOCX")</f>
        <v>https://docs.wto.org/imrd/directdoc.asp?DDFDocuments/u/G/TBTN22/BDI303.DOCX</v>
      </c>
      <c r="S220" s="6"/>
    </row>
    <row r="221" spans="1:19" ht="45">
      <c r="A221" s="2" t="s">
        <v>616</v>
      </c>
      <c r="B221" s="6" t="s">
        <v>312</v>
      </c>
      <c r="C221" s="8" t="s">
        <v>311</v>
      </c>
      <c r="D221"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21" s="6" t="s">
        <v>240</v>
      </c>
      <c r="F221" s="8" t="s">
        <v>309</v>
      </c>
      <c r="G221" s="8" t="s">
        <v>310</v>
      </c>
      <c r="H221" s="7">
        <v>44907</v>
      </c>
      <c r="I221" s="6" t="s">
        <v>21</v>
      </c>
      <c r="K221" s="6" t="s">
        <v>282</v>
      </c>
      <c r="L221" s="6" t="s">
        <v>55</v>
      </c>
      <c r="M221" s="6"/>
      <c r="N221" s="7">
        <v>44961</v>
      </c>
      <c r="O221" s="6" t="s">
        <v>23</v>
      </c>
      <c r="P221" s="8" t="s">
        <v>484</v>
      </c>
      <c r="Q221" s="6" t="str">
        <f>HYPERLINK("https://docs.wto.org/imrd/directdoc.asp?DDFDocuments/t/G/TBTN22/ARE553.DOCX", "https://docs.wto.org/imrd/directdoc.asp?DDFDocuments/t/G/TBTN22/ARE553.DOCX")</f>
        <v>https://docs.wto.org/imrd/directdoc.asp?DDFDocuments/t/G/TBTN22/ARE553.DOCX</v>
      </c>
      <c r="R221" s="6" t="str">
        <f>HYPERLINK("https://docs.wto.org/imrd/directdoc.asp?DDFDocuments/u/G/TBTN22/ARE553.DOCX", "https://docs.wto.org/imrd/directdoc.asp?DDFDocuments/u/G/TBTN22/ARE553.DOCX")</f>
        <v>https://docs.wto.org/imrd/directdoc.asp?DDFDocuments/u/G/TBTN22/ARE553.DOCX</v>
      </c>
      <c r="S221" s="6" t="str">
        <f>HYPERLINK("https://docs.wto.org/imrd/directdoc.asp?DDFDocuments/v/G/TBTN22/ARE553.DOCX", "https://docs.wto.org/imrd/directdoc.asp?DDFDocuments/v/G/TBTN22/ARE553.DOCX")</f>
        <v>https://docs.wto.org/imrd/directdoc.asp?DDFDocuments/v/G/TBTN22/ARE553.DOCX</v>
      </c>
    </row>
    <row r="222" spans="1:19" ht="45">
      <c r="A222" s="2" t="s">
        <v>616</v>
      </c>
      <c r="B222" s="6" t="s">
        <v>312</v>
      </c>
      <c r="C222" s="8" t="s">
        <v>311</v>
      </c>
      <c r="D222" s="6" t="str">
        <f>HYPERLINK("https://epingalert.org/en/Search?viewData= G/TBT/N/ARE/557, G/TBT/N/BHR/649, G/TBT/N/KWT/616, G/TBT/N/OMN/481, G/TBT/N/QAT/632, G/TBT/N/SAU/1266, G/TBT/N/YEM/239"," G/TBT/N/ARE/557, G/TBT/N/BHR/649, G/TBT/N/KWT/616, G/TBT/N/OMN/481, G/TBT/N/QAT/632, G/TBT/N/SAU/1266, G/TBT/N/YEM/239")</f>
        <v xml:space="preserve"> G/TBT/N/ARE/557, G/TBT/N/BHR/649, G/TBT/N/KWT/616, G/TBT/N/OMN/481, G/TBT/N/QAT/632, G/TBT/N/SAU/1266, G/TBT/N/YEM/239</v>
      </c>
      <c r="E222" s="6" t="s">
        <v>244</v>
      </c>
      <c r="F222" s="8" t="s">
        <v>309</v>
      </c>
      <c r="G222" s="8" t="s">
        <v>310</v>
      </c>
      <c r="H222" s="7">
        <v>44907</v>
      </c>
      <c r="I222" s="6" t="s">
        <v>21</v>
      </c>
      <c r="K222" s="6" t="s">
        <v>478</v>
      </c>
      <c r="L222" s="6" t="s">
        <v>21</v>
      </c>
      <c r="M222" s="6"/>
      <c r="N222" s="7">
        <v>44961</v>
      </c>
      <c r="O222" s="6" t="s">
        <v>23</v>
      </c>
      <c r="P222" s="8" t="s">
        <v>479</v>
      </c>
      <c r="Q222" s="6" t="str">
        <f>HYPERLINK("https://docs.wto.org/imrd/directdoc.asp?DDFDocuments/t/G/TBTN22/BDI301.DOCX", "https://docs.wto.org/imrd/directdoc.asp?DDFDocuments/t/G/TBTN22/BDI301.DOCX")</f>
        <v>https://docs.wto.org/imrd/directdoc.asp?DDFDocuments/t/G/TBTN22/BDI301.DOCX</v>
      </c>
      <c r="R222" s="6" t="str">
        <f>HYPERLINK("https://docs.wto.org/imrd/directdoc.asp?DDFDocuments/u/G/TBTN22/BDI301.DOCX", "https://docs.wto.org/imrd/directdoc.asp?DDFDocuments/u/G/TBTN22/BDI301.DOCX")</f>
        <v>https://docs.wto.org/imrd/directdoc.asp?DDFDocuments/u/G/TBTN22/BDI301.DOCX</v>
      </c>
      <c r="S222" s="6"/>
    </row>
    <row r="223" spans="1:19" ht="60">
      <c r="A223" s="2" t="s">
        <v>649</v>
      </c>
      <c r="B223" s="6" t="s">
        <v>389</v>
      </c>
      <c r="C223" s="8" t="s">
        <v>388</v>
      </c>
      <c r="D223" s="6" t="str">
        <f>HYPERLINK("https://epingalert.org/en/Search?viewData= G/TBT/N/KEN/1343"," G/TBT/N/KEN/1343")</f>
        <v xml:space="preserve"> G/TBT/N/KEN/1343</v>
      </c>
      <c r="E223" s="6" t="s">
        <v>82</v>
      </c>
      <c r="F223" s="8" t="s">
        <v>386</v>
      </c>
      <c r="G223" s="8" t="s">
        <v>387</v>
      </c>
      <c r="H223" s="7">
        <v>44904</v>
      </c>
      <c r="I223" s="6" t="s">
        <v>21</v>
      </c>
      <c r="K223" s="6" t="s">
        <v>478</v>
      </c>
      <c r="L223" s="6" t="s">
        <v>21</v>
      </c>
      <c r="M223" s="6"/>
      <c r="N223" s="7">
        <v>44961</v>
      </c>
      <c r="O223" s="6" t="s">
        <v>23</v>
      </c>
      <c r="P223" s="8" t="s">
        <v>492</v>
      </c>
      <c r="Q223" s="6" t="str">
        <f>HYPERLINK("https://docs.wto.org/imrd/directdoc.asp?DDFDocuments/t/G/TBTN22/BDI302.DOCX", "https://docs.wto.org/imrd/directdoc.asp?DDFDocuments/t/G/TBTN22/BDI302.DOCX")</f>
        <v>https://docs.wto.org/imrd/directdoc.asp?DDFDocuments/t/G/TBTN22/BDI302.DOCX</v>
      </c>
      <c r="R223" s="6" t="str">
        <f>HYPERLINK("https://docs.wto.org/imrd/directdoc.asp?DDFDocuments/u/G/TBTN22/BDI302.DOCX", "https://docs.wto.org/imrd/directdoc.asp?DDFDocuments/u/G/TBTN22/BDI302.DOCX")</f>
        <v>https://docs.wto.org/imrd/directdoc.asp?DDFDocuments/u/G/TBTN22/BDI302.DOCX</v>
      </c>
      <c r="S223" s="6"/>
    </row>
    <row r="224" spans="1:19" ht="60">
      <c r="A224" s="2" t="s">
        <v>649</v>
      </c>
      <c r="B224" s="6" t="s">
        <v>389</v>
      </c>
      <c r="C224" s="8" t="s">
        <v>388</v>
      </c>
      <c r="D224" s="6" t="str">
        <f>HYPERLINK("https://epingalert.org/en/Search?viewData= G/TBT/N/KEN/1337"," G/TBT/N/KEN/1337")</f>
        <v xml:space="preserve"> G/TBT/N/KEN/1337</v>
      </c>
      <c r="E224" s="6" t="s">
        <v>82</v>
      </c>
      <c r="F224" s="8" t="s">
        <v>531</v>
      </c>
      <c r="G224" s="8" t="s">
        <v>532</v>
      </c>
      <c r="H224" s="7">
        <v>44897</v>
      </c>
      <c r="I224" s="6" t="s">
        <v>533</v>
      </c>
      <c r="K224" s="6" t="s">
        <v>224</v>
      </c>
      <c r="L224" s="6" t="s">
        <v>21</v>
      </c>
      <c r="M224" s="6"/>
      <c r="N224" s="7">
        <v>44932</v>
      </c>
      <c r="O224" s="6" t="s">
        <v>23</v>
      </c>
      <c r="P224" s="8" t="s">
        <v>523</v>
      </c>
      <c r="Q224" s="6" t="str">
        <f>HYPERLINK("https://docs.wto.org/imrd/directdoc.asp?DDFDocuments/t/G/TBTN22/USA1948.DOCX", "https://docs.wto.org/imrd/directdoc.asp?DDFDocuments/t/G/TBTN22/USA1948.DOCX")</f>
        <v>https://docs.wto.org/imrd/directdoc.asp?DDFDocuments/t/G/TBTN22/USA1948.DOCX</v>
      </c>
      <c r="R224" s="6" t="str">
        <f>HYPERLINK("https://docs.wto.org/imrd/directdoc.asp?DDFDocuments/u/G/TBTN22/USA1948.DOCX", "https://docs.wto.org/imrd/directdoc.asp?DDFDocuments/u/G/TBTN22/USA1948.DOCX")</f>
        <v>https://docs.wto.org/imrd/directdoc.asp?DDFDocuments/u/G/TBTN22/USA1948.DOCX</v>
      </c>
      <c r="S224" s="6" t="str">
        <f>HYPERLINK("https://docs.wto.org/imrd/directdoc.asp?DDFDocuments/v/G/TBTN22/USA1948.DOCX", "https://docs.wto.org/imrd/directdoc.asp?DDFDocuments/v/G/TBTN22/USA1948.DOCX")</f>
        <v>https://docs.wto.org/imrd/directdoc.asp?DDFDocuments/v/G/TBTN22/USA1948.DOCX</v>
      </c>
    </row>
    <row r="225" spans="1:19" ht="60">
      <c r="A225" s="2" t="s">
        <v>649</v>
      </c>
      <c r="B225" s="6" t="s">
        <v>389</v>
      </c>
      <c r="C225" s="8" t="s">
        <v>388</v>
      </c>
      <c r="D225" s="6" t="str">
        <f>HYPERLINK("https://epingalert.org/en/Search?viewData= G/TBT/N/KEN/1338"," G/TBT/N/KEN/1338")</f>
        <v xml:space="preserve"> G/TBT/N/KEN/1338</v>
      </c>
      <c r="E225" s="6" t="s">
        <v>82</v>
      </c>
      <c r="F225" s="8" t="s">
        <v>547</v>
      </c>
      <c r="G225" s="8" t="s">
        <v>548</v>
      </c>
      <c r="H225" s="7">
        <v>44897</v>
      </c>
      <c r="I225" s="6" t="s">
        <v>533</v>
      </c>
      <c r="K225" s="6" t="s">
        <v>22</v>
      </c>
      <c r="L225" s="6" t="s">
        <v>182</v>
      </c>
      <c r="M225" s="6"/>
      <c r="N225" s="7">
        <v>44957</v>
      </c>
      <c r="O225" s="6" t="s">
        <v>23</v>
      </c>
      <c r="P225" s="8" t="s">
        <v>527</v>
      </c>
      <c r="Q225" s="6" t="str">
        <f>HYPERLINK("https://docs.wto.org/imrd/directdoc.asp?DDFDocuments/t/G/TBTN22/KOR1118.DOCX", "https://docs.wto.org/imrd/directdoc.asp?DDFDocuments/t/G/TBTN22/KOR1118.DOCX")</f>
        <v>https://docs.wto.org/imrd/directdoc.asp?DDFDocuments/t/G/TBTN22/KOR1118.DOCX</v>
      </c>
      <c r="R225" s="6" t="str">
        <f>HYPERLINK("https://docs.wto.org/imrd/directdoc.asp?DDFDocuments/u/G/TBTN22/KOR1118.DOCX", "https://docs.wto.org/imrd/directdoc.asp?DDFDocuments/u/G/TBTN22/KOR1118.DOCX")</f>
        <v>https://docs.wto.org/imrd/directdoc.asp?DDFDocuments/u/G/TBTN22/KOR1118.DOCX</v>
      </c>
      <c r="S225" s="6" t="str">
        <f>HYPERLINK("https://docs.wto.org/imrd/directdoc.asp?DDFDocuments/v/G/TBTN22/KOR1118.DOCX", "https://docs.wto.org/imrd/directdoc.asp?DDFDocuments/v/G/TBTN22/KOR1118.DOCX")</f>
        <v>https://docs.wto.org/imrd/directdoc.asp?DDFDocuments/v/G/TBTN22/KOR1118.DOCX</v>
      </c>
    </row>
    <row r="226" spans="1:19" ht="30">
      <c r="A226" s="2" t="s">
        <v>634</v>
      </c>
      <c r="B226" s="6" t="s">
        <v>433</v>
      </c>
      <c r="C226" s="8" t="s">
        <v>432</v>
      </c>
      <c r="D226" s="6" t="str">
        <f>HYPERLINK("https://epingalert.org/en/Search?viewData= G/TBT/N/KWT/614"," G/TBT/N/KWT/614")</f>
        <v xml:space="preserve"> G/TBT/N/KWT/614</v>
      </c>
      <c r="E226" s="6" t="s">
        <v>213</v>
      </c>
      <c r="F226" s="8" t="s">
        <v>430</v>
      </c>
      <c r="G226" s="8" t="s">
        <v>431</v>
      </c>
      <c r="H226" s="7">
        <v>44902</v>
      </c>
      <c r="I226" s="6" t="s">
        <v>21</v>
      </c>
      <c r="K226" s="6" t="s">
        <v>230</v>
      </c>
      <c r="L226" s="6" t="s">
        <v>55</v>
      </c>
      <c r="M226" s="6"/>
      <c r="N226" s="7">
        <v>44957</v>
      </c>
      <c r="O226" s="6" t="s">
        <v>23</v>
      </c>
      <c r="P226" s="8" t="s">
        <v>530</v>
      </c>
      <c r="Q226" s="6" t="str">
        <f>HYPERLINK("https://docs.wto.org/imrd/directdoc.asp?DDFDocuments/t/G/TBTN22/KOR1119.DOCX", "https://docs.wto.org/imrd/directdoc.asp?DDFDocuments/t/G/TBTN22/KOR1119.DOCX")</f>
        <v>https://docs.wto.org/imrd/directdoc.asp?DDFDocuments/t/G/TBTN22/KOR1119.DOCX</v>
      </c>
      <c r="R226" s="6" t="str">
        <f>HYPERLINK("https://docs.wto.org/imrd/directdoc.asp?DDFDocuments/u/G/TBTN22/KOR1119.DOCX", "https://docs.wto.org/imrd/directdoc.asp?DDFDocuments/u/G/TBTN22/KOR1119.DOCX")</f>
        <v>https://docs.wto.org/imrd/directdoc.asp?DDFDocuments/u/G/TBTN22/KOR1119.DOCX</v>
      </c>
      <c r="S226" s="6" t="str">
        <f>HYPERLINK("https://docs.wto.org/imrd/directdoc.asp?DDFDocuments/v/G/TBTN22/KOR1119.DOCX", "https://docs.wto.org/imrd/directdoc.asp?DDFDocuments/v/G/TBTN22/KOR1119.DOCX")</f>
        <v>https://docs.wto.org/imrd/directdoc.asp?DDFDocuments/v/G/TBTN22/KOR1119.DOCX</v>
      </c>
    </row>
    <row r="227" spans="1:19" ht="90">
      <c r="A227" s="2" t="s">
        <v>592</v>
      </c>
      <c r="B227" s="6" t="s">
        <v>100</v>
      </c>
      <c r="C227" s="8" t="s">
        <v>98</v>
      </c>
      <c r="D227" s="6" t="str">
        <f>HYPERLINK("https://epingalert.org/en/Search?viewData= G/TBT/N/BRA/1461"," G/TBT/N/BRA/1461")</f>
        <v xml:space="preserve"> G/TBT/N/BRA/1461</v>
      </c>
      <c r="E227" s="6" t="s">
        <v>95</v>
      </c>
      <c r="F227" s="8" t="s">
        <v>96</v>
      </c>
      <c r="G227" s="8" t="s">
        <v>97</v>
      </c>
      <c r="H227" s="7">
        <v>44915</v>
      </c>
      <c r="I227" s="6" t="s">
        <v>99</v>
      </c>
      <c r="K227" s="6" t="s">
        <v>534</v>
      </c>
      <c r="L227" s="6" t="s">
        <v>55</v>
      </c>
      <c r="M227" s="6"/>
      <c r="N227" s="7">
        <v>44957</v>
      </c>
      <c r="O227" s="6" t="s">
        <v>23</v>
      </c>
      <c r="P227" s="8" t="s">
        <v>535</v>
      </c>
      <c r="Q227" s="6" t="str">
        <f>HYPERLINK("https://docs.wto.org/imrd/directdoc.asp?DDFDocuments/t/G/TBTN22/KEN1337.DOCX", "https://docs.wto.org/imrd/directdoc.asp?DDFDocuments/t/G/TBTN22/KEN1337.DOCX")</f>
        <v>https://docs.wto.org/imrd/directdoc.asp?DDFDocuments/t/G/TBTN22/KEN1337.DOCX</v>
      </c>
      <c r="R227" s="6" t="str">
        <f>HYPERLINK("https://docs.wto.org/imrd/directdoc.asp?DDFDocuments/u/G/TBTN22/KEN1337.DOCX", "https://docs.wto.org/imrd/directdoc.asp?DDFDocuments/u/G/TBTN22/KEN1337.DOCX")</f>
        <v>https://docs.wto.org/imrd/directdoc.asp?DDFDocuments/u/G/TBTN22/KEN1337.DOCX</v>
      </c>
      <c r="S227" s="6" t="str">
        <f>HYPERLINK("https://docs.wto.org/imrd/directdoc.asp?DDFDocuments/v/G/TBTN22/KEN1337.DOCX", "https://docs.wto.org/imrd/directdoc.asp?DDFDocuments/v/G/TBTN22/KEN1337.DOCX")</f>
        <v>https://docs.wto.org/imrd/directdoc.asp?DDFDocuments/v/G/TBTN22/KEN1337.DOCX</v>
      </c>
    </row>
    <row r="228" spans="1:19" ht="60">
      <c r="A228" s="2" t="s">
        <v>581</v>
      </c>
      <c r="B228" s="6" t="s">
        <v>29</v>
      </c>
      <c r="C228" s="8" t="s">
        <v>28</v>
      </c>
      <c r="D228" s="6" t="str">
        <f>HYPERLINK("https://epingalert.org/en/Search?viewData= G/TBT/N/CAN/686"," G/TBT/N/CAN/686")</f>
        <v xml:space="preserve"> G/TBT/N/CAN/686</v>
      </c>
      <c r="E228" s="6" t="s">
        <v>25</v>
      </c>
      <c r="F228" s="8" t="s">
        <v>26</v>
      </c>
      <c r="G228" s="8" t="s">
        <v>27</v>
      </c>
      <c r="H228" s="7">
        <v>44917</v>
      </c>
      <c r="I228" s="6" t="s">
        <v>21</v>
      </c>
      <c r="K228" s="6" t="s">
        <v>540</v>
      </c>
      <c r="L228" s="6" t="s">
        <v>21</v>
      </c>
      <c r="M228" s="6"/>
      <c r="N228" s="7">
        <v>44943</v>
      </c>
      <c r="O228" s="6" t="s">
        <v>23</v>
      </c>
      <c r="P228" s="8" t="s">
        <v>541</v>
      </c>
      <c r="Q228" s="6" t="str">
        <f>HYPERLINK("https://docs.wto.org/imrd/directdoc.asp?DDFDocuments/t/G/TBTN22/USA1947.DOCX", "https://docs.wto.org/imrd/directdoc.asp?DDFDocuments/t/G/TBTN22/USA1947.DOCX")</f>
        <v>https://docs.wto.org/imrd/directdoc.asp?DDFDocuments/t/G/TBTN22/USA1947.DOCX</v>
      </c>
      <c r="R228" s="6" t="str">
        <f>HYPERLINK("https://docs.wto.org/imrd/directdoc.asp?DDFDocuments/u/G/TBTN22/USA1947.DOCX", "https://docs.wto.org/imrd/directdoc.asp?DDFDocuments/u/G/TBTN22/USA1947.DOCX")</f>
        <v>https://docs.wto.org/imrd/directdoc.asp?DDFDocuments/u/G/TBTN22/USA1947.DOCX</v>
      </c>
      <c r="S228" s="6" t="str">
        <f>HYPERLINK("https://docs.wto.org/imrd/directdoc.asp?DDFDocuments/v/G/TBTN22/USA1947.DOCX", "https://docs.wto.org/imrd/directdoc.asp?DDFDocuments/v/G/TBTN22/USA1947.DOCX")</f>
        <v>https://docs.wto.org/imrd/directdoc.asp?DDFDocuments/v/G/TBTN22/USA1947.DOCX</v>
      </c>
    </row>
    <row r="229" spans="1:19" ht="135">
      <c r="A229" s="2" t="s">
        <v>590</v>
      </c>
      <c r="B229" s="6" t="s">
        <v>80</v>
      </c>
      <c r="C229" s="8" t="s">
        <v>79</v>
      </c>
      <c r="D229" s="6" t="str">
        <f>HYPERLINK("https://epingalert.org/en/Search?viewData= G/TBT/N/MYS/118"," G/TBT/N/MYS/118")</f>
        <v xml:space="preserve"> G/TBT/N/MYS/118</v>
      </c>
      <c r="E229" s="6" t="s">
        <v>38</v>
      </c>
      <c r="F229" s="8" t="s">
        <v>77</v>
      </c>
      <c r="G229" s="8" t="s">
        <v>78</v>
      </c>
      <c r="H229" s="7">
        <v>44916</v>
      </c>
      <c r="I229" s="6" t="s">
        <v>21</v>
      </c>
      <c r="K229" s="6" t="s">
        <v>22</v>
      </c>
      <c r="L229" s="6" t="s">
        <v>21</v>
      </c>
      <c r="M229" s="6"/>
      <c r="N229" s="7">
        <v>44957</v>
      </c>
      <c r="O229" s="6" t="s">
        <v>23</v>
      </c>
      <c r="P229" s="8" t="s">
        <v>546</v>
      </c>
      <c r="Q229" s="6" t="str">
        <f>HYPERLINK("https://docs.wto.org/imrd/directdoc.asp?DDFDocuments/t/G/TBTN22/JPN756.DOCX", "https://docs.wto.org/imrd/directdoc.asp?DDFDocuments/t/G/TBTN22/JPN756.DOCX")</f>
        <v>https://docs.wto.org/imrd/directdoc.asp?DDFDocuments/t/G/TBTN22/JPN756.DOCX</v>
      </c>
      <c r="R229" s="6" t="str">
        <f>HYPERLINK("https://docs.wto.org/imrd/directdoc.asp?DDFDocuments/u/G/TBTN22/JPN756.DOCX", "https://docs.wto.org/imrd/directdoc.asp?DDFDocuments/u/G/TBTN22/JPN756.DOCX")</f>
        <v>https://docs.wto.org/imrd/directdoc.asp?DDFDocuments/u/G/TBTN22/JPN756.DOCX</v>
      </c>
      <c r="S229" s="6" t="str">
        <f>HYPERLINK("https://docs.wto.org/imrd/directdoc.asp?DDFDocuments/v/G/TBTN22/JPN756.DOCX", "https://docs.wto.org/imrd/directdoc.asp?DDFDocuments/v/G/TBTN22/JPN756.DOCX")</f>
        <v>https://docs.wto.org/imrd/directdoc.asp?DDFDocuments/v/G/TBTN22/JPN756.DOCX</v>
      </c>
    </row>
    <row r="230" spans="1:19" ht="45">
      <c r="A230" s="2" t="s">
        <v>595</v>
      </c>
      <c r="B230" s="6" t="s">
        <v>134</v>
      </c>
      <c r="C230" s="8" t="s">
        <v>132</v>
      </c>
      <c r="D230" s="6" t="str">
        <f>HYPERLINK("https://epingalert.org/en/Search?viewData= G/TBT/N/JPN/759"," G/TBT/N/JPN/759")</f>
        <v xml:space="preserve"> G/TBT/N/JPN/759</v>
      </c>
      <c r="E230" s="6" t="s">
        <v>129</v>
      </c>
      <c r="F230" s="8" t="s">
        <v>130</v>
      </c>
      <c r="G230" s="8" t="s">
        <v>131</v>
      </c>
      <c r="H230" s="7">
        <v>44915</v>
      </c>
      <c r="I230" s="6" t="s">
        <v>133</v>
      </c>
      <c r="K230" s="6" t="s">
        <v>549</v>
      </c>
      <c r="L230" s="6" t="s">
        <v>55</v>
      </c>
      <c r="M230" s="6"/>
      <c r="N230" s="7">
        <v>44957</v>
      </c>
      <c r="O230" s="6" t="s">
        <v>23</v>
      </c>
      <c r="P230" s="8" t="s">
        <v>550</v>
      </c>
      <c r="Q230" s="6" t="str">
        <f>HYPERLINK("https://docs.wto.org/imrd/directdoc.asp?DDFDocuments/t/G/TBTN22/KEN1338.DOCX", "https://docs.wto.org/imrd/directdoc.asp?DDFDocuments/t/G/TBTN22/KEN1338.DOCX")</f>
        <v>https://docs.wto.org/imrd/directdoc.asp?DDFDocuments/t/G/TBTN22/KEN1338.DOCX</v>
      </c>
      <c r="R230" s="6" t="str">
        <f>HYPERLINK("https://docs.wto.org/imrd/directdoc.asp?DDFDocuments/u/G/TBTN22/KEN1338.DOCX", "https://docs.wto.org/imrd/directdoc.asp?DDFDocuments/u/G/TBTN22/KEN1338.DOCX")</f>
        <v>https://docs.wto.org/imrd/directdoc.asp?DDFDocuments/u/G/TBTN22/KEN1338.DOCX</v>
      </c>
      <c r="S230" s="6" t="str">
        <f>HYPERLINK("https://docs.wto.org/imrd/directdoc.asp?DDFDocuments/v/G/TBTN22/KEN1338.DOCX", "https://docs.wto.org/imrd/directdoc.asp?DDFDocuments/v/G/TBTN22/KEN1338.DOCX")</f>
        <v>https://docs.wto.org/imrd/directdoc.asp?DDFDocuments/v/G/TBTN22/KEN1338.DOCX</v>
      </c>
    </row>
    <row r="231" spans="1:19" ht="105">
      <c r="A231" s="2" t="s">
        <v>589</v>
      </c>
      <c r="B231" s="6" t="s">
        <v>29</v>
      </c>
      <c r="C231" s="8" t="s">
        <v>75</v>
      </c>
      <c r="D231" s="6" t="str">
        <f>HYPERLINK("https://epingalert.org/en/Search?viewData= G/TBT/N/MYS/115"," G/TBT/N/MYS/115")</f>
        <v xml:space="preserve"> G/TBT/N/MYS/115</v>
      </c>
      <c r="E231" s="6" t="s">
        <v>38</v>
      </c>
      <c r="F231" s="8" t="s">
        <v>73</v>
      </c>
      <c r="G231" s="8" t="s">
        <v>74</v>
      </c>
      <c r="H231" s="7">
        <v>44916</v>
      </c>
      <c r="I231" s="6" t="s">
        <v>21</v>
      </c>
      <c r="K231" s="6" t="s">
        <v>22</v>
      </c>
      <c r="L231" s="6" t="s">
        <v>182</v>
      </c>
      <c r="M231" s="6"/>
      <c r="N231" s="7">
        <v>44957</v>
      </c>
      <c r="O231" s="6" t="s">
        <v>23</v>
      </c>
      <c r="P231" s="8" t="s">
        <v>553</v>
      </c>
      <c r="Q231" s="6" t="str">
        <f>HYPERLINK("https://docs.wto.org/imrd/directdoc.asp?DDFDocuments/t/G/TBTN22/KOR1117.DOCX", "https://docs.wto.org/imrd/directdoc.asp?DDFDocuments/t/G/TBTN22/KOR1117.DOCX")</f>
        <v>https://docs.wto.org/imrd/directdoc.asp?DDFDocuments/t/G/TBTN22/KOR1117.DOCX</v>
      </c>
      <c r="R231" s="6" t="str">
        <f>HYPERLINK("https://docs.wto.org/imrd/directdoc.asp?DDFDocuments/u/G/TBTN22/KOR1117.DOCX", "https://docs.wto.org/imrd/directdoc.asp?DDFDocuments/u/G/TBTN22/KOR1117.DOCX")</f>
        <v>https://docs.wto.org/imrd/directdoc.asp?DDFDocuments/u/G/TBTN22/KOR1117.DOCX</v>
      </c>
      <c r="S231" s="6" t="str">
        <f>HYPERLINK("https://docs.wto.org/imrd/directdoc.asp?DDFDocuments/v/G/TBTN22/KOR1117.DOCX", "https://docs.wto.org/imrd/directdoc.asp?DDFDocuments/v/G/TBTN22/KOR1117.DOCX")</f>
        <v>https://docs.wto.org/imrd/directdoc.asp?DDFDocuments/v/G/TBTN22/KOR1117.DOCX</v>
      </c>
    </row>
    <row r="232" spans="1:19" ht="60">
      <c r="A232" s="2" t="s">
        <v>643</v>
      </c>
      <c r="B232" s="6" t="s">
        <v>498</v>
      </c>
      <c r="C232" s="8" t="s">
        <v>497</v>
      </c>
      <c r="D232" s="6" t="str">
        <f>HYPERLINK("https://epingalert.org/en/Search?viewData= G/TBT/N/BDI/303, G/TBT/N/KEN/1341, G/TBT/N/RWA/744, G/TBT/N/TZA/866, G/TBT/N/UGA/1711"," G/TBT/N/BDI/303, G/TBT/N/KEN/1341, G/TBT/N/RWA/744, G/TBT/N/TZA/866, G/TBT/N/UGA/1711")</f>
        <v xml:space="preserve"> G/TBT/N/BDI/303, G/TBT/N/KEN/1341, G/TBT/N/RWA/744, G/TBT/N/TZA/866, G/TBT/N/UGA/1711</v>
      </c>
      <c r="E232" s="6" t="s">
        <v>110</v>
      </c>
      <c r="F232" s="8" t="s">
        <v>495</v>
      </c>
      <c r="G232" s="8" t="s">
        <v>496</v>
      </c>
      <c r="H232" s="7">
        <v>44901</v>
      </c>
      <c r="I232" s="6" t="s">
        <v>21</v>
      </c>
      <c r="K232" s="6" t="s">
        <v>338</v>
      </c>
      <c r="L232" s="6" t="s">
        <v>21</v>
      </c>
      <c r="M232" s="6"/>
      <c r="N232" s="7">
        <v>44925</v>
      </c>
      <c r="O232" s="6" t="s">
        <v>23</v>
      </c>
      <c r="P232" s="8" t="s">
        <v>558</v>
      </c>
      <c r="Q232" s="6" t="str">
        <f>HYPERLINK("https://docs.wto.org/imrd/directdoc.asp?DDFDocuments/t/G/TBTN22/USA1946.DOCX", "https://docs.wto.org/imrd/directdoc.asp?DDFDocuments/t/G/TBTN22/USA1946.DOCX")</f>
        <v>https://docs.wto.org/imrd/directdoc.asp?DDFDocuments/t/G/TBTN22/USA1946.DOCX</v>
      </c>
      <c r="R232" s="6" t="str">
        <f>HYPERLINK("https://docs.wto.org/imrd/directdoc.asp?DDFDocuments/u/G/TBTN22/USA1946.DOCX", "https://docs.wto.org/imrd/directdoc.asp?DDFDocuments/u/G/TBTN22/USA1946.DOCX")</f>
        <v>https://docs.wto.org/imrd/directdoc.asp?DDFDocuments/u/G/TBTN22/USA1946.DOCX</v>
      </c>
      <c r="S232" s="6" t="str">
        <f>HYPERLINK("https://docs.wto.org/imrd/directdoc.asp?DDFDocuments/v/G/TBTN22/USA1946.DOCX", "https://docs.wto.org/imrd/directdoc.asp?DDFDocuments/v/G/TBTN22/USA1946.DOCX")</f>
        <v>https://docs.wto.org/imrd/directdoc.asp?DDFDocuments/v/G/TBTN22/USA1946.DOCX</v>
      </c>
    </row>
    <row r="233" spans="1:19" ht="60">
      <c r="A233" s="2" t="s">
        <v>643</v>
      </c>
      <c r="B233" s="6" t="s">
        <v>498</v>
      </c>
      <c r="C233" s="8" t="s">
        <v>497</v>
      </c>
      <c r="D233" s="6" t="str">
        <f>HYPERLINK("https://epingalert.org/en/Search?viewData= G/TBT/N/BDI/303, G/TBT/N/KEN/1341, G/TBT/N/RWA/744, G/TBT/N/TZA/866, G/TBT/N/UGA/1711"," G/TBT/N/BDI/303, G/TBT/N/KEN/1341, G/TBT/N/RWA/744, G/TBT/N/TZA/866, G/TBT/N/UGA/1711")</f>
        <v xml:space="preserve"> G/TBT/N/BDI/303, G/TBT/N/KEN/1341, G/TBT/N/RWA/744, G/TBT/N/TZA/866, G/TBT/N/UGA/1711</v>
      </c>
      <c r="E233" s="6" t="s">
        <v>82</v>
      </c>
      <c r="F233" s="8" t="s">
        <v>495</v>
      </c>
      <c r="G233" s="8" t="s">
        <v>496</v>
      </c>
      <c r="H233" s="7">
        <v>44901</v>
      </c>
      <c r="I233" s="6" t="s">
        <v>21</v>
      </c>
      <c r="K233" s="6" t="s">
        <v>30</v>
      </c>
      <c r="L233" s="6" t="s">
        <v>21</v>
      </c>
      <c r="M233" s="6"/>
      <c r="N233" s="7">
        <v>44956</v>
      </c>
      <c r="O233" s="6" t="s">
        <v>23</v>
      </c>
      <c r="P233" s="8" t="s">
        <v>563</v>
      </c>
      <c r="Q233" s="6" t="str">
        <f>HYPERLINK("https://docs.wto.org/imrd/directdoc.asp?DDFDocuments/t/G/TBTN22/KWT609.DOCX", "https://docs.wto.org/imrd/directdoc.asp?DDFDocuments/t/G/TBTN22/KWT609.DOCX")</f>
        <v>https://docs.wto.org/imrd/directdoc.asp?DDFDocuments/t/G/TBTN22/KWT609.DOCX</v>
      </c>
      <c r="R233" s="6" t="str">
        <f>HYPERLINK("https://docs.wto.org/imrd/directdoc.asp?DDFDocuments/u/G/TBTN22/KWT609.DOCX", "https://docs.wto.org/imrd/directdoc.asp?DDFDocuments/u/G/TBTN22/KWT609.DOCX")</f>
        <v>https://docs.wto.org/imrd/directdoc.asp?DDFDocuments/u/G/TBTN22/KWT609.DOCX</v>
      </c>
      <c r="S233" s="6" t="str">
        <f>HYPERLINK("https://docs.wto.org/imrd/directdoc.asp?DDFDocuments/v/G/TBTN22/KWT609.DOCX", "https://docs.wto.org/imrd/directdoc.asp?DDFDocuments/v/G/TBTN22/KWT609.DOCX")</f>
        <v>https://docs.wto.org/imrd/directdoc.asp?DDFDocuments/v/G/TBTN22/KWT609.DOCX</v>
      </c>
    </row>
    <row r="234" spans="1:19" ht="60">
      <c r="A234" s="2" t="s">
        <v>643</v>
      </c>
      <c r="B234" s="6" t="s">
        <v>498</v>
      </c>
      <c r="C234" s="8" t="s">
        <v>497</v>
      </c>
      <c r="D234" s="6" t="str">
        <f>HYPERLINK("https://epingalert.org/en/Search?viewData= G/TBT/N/BDI/303, G/TBT/N/KEN/1341, G/TBT/N/RWA/744, G/TBT/N/TZA/866, G/TBT/N/UGA/1711"," G/TBT/N/BDI/303, G/TBT/N/KEN/1341, G/TBT/N/RWA/744, G/TBT/N/TZA/866, G/TBT/N/UGA/1711")</f>
        <v xml:space="preserve"> G/TBT/N/BDI/303, G/TBT/N/KEN/1341, G/TBT/N/RWA/744, G/TBT/N/TZA/866, G/TBT/N/UGA/1711</v>
      </c>
      <c r="E234" s="6" t="s">
        <v>141</v>
      </c>
      <c r="F234" s="8" t="s">
        <v>495</v>
      </c>
      <c r="G234" s="8" t="s">
        <v>496</v>
      </c>
      <c r="H234" s="7">
        <v>44901</v>
      </c>
      <c r="I234" s="6" t="s">
        <v>21</v>
      </c>
      <c r="K234" s="6" t="s">
        <v>568</v>
      </c>
      <c r="L234" s="6" t="s">
        <v>55</v>
      </c>
      <c r="M234" s="6"/>
      <c r="N234" s="7">
        <v>44955</v>
      </c>
      <c r="O234" s="6" t="s">
        <v>23</v>
      </c>
      <c r="P234" s="8" t="s">
        <v>569</v>
      </c>
      <c r="Q234" s="6" t="str">
        <f>HYPERLINK("https://docs.wto.org/imrd/directdoc.asp?DDFDocuments/t/G/TBTN22/KEN1335.DOCX", "https://docs.wto.org/imrd/directdoc.asp?DDFDocuments/t/G/TBTN22/KEN1335.DOCX")</f>
        <v>https://docs.wto.org/imrd/directdoc.asp?DDFDocuments/t/G/TBTN22/KEN1335.DOCX</v>
      </c>
      <c r="R234" s="6" t="str">
        <f>HYPERLINK("https://docs.wto.org/imrd/directdoc.asp?DDFDocuments/u/G/TBTN22/KEN1335.DOCX", "https://docs.wto.org/imrd/directdoc.asp?DDFDocuments/u/G/TBTN22/KEN1335.DOCX")</f>
        <v>https://docs.wto.org/imrd/directdoc.asp?DDFDocuments/u/G/TBTN22/KEN1335.DOCX</v>
      </c>
      <c r="S234" s="6" t="str">
        <f>HYPERLINK("https://docs.wto.org/imrd/directdoc.asp?DDFDocuments/v/G/TBTN22/KEN1335.DOCX", "https://docs.wto.org/imrd/directdoc.asp?DDFDocuments/v/G/TBTN22/KEN1335.DOCX")</f>
        <v>https://docs.wto.org/imrd/directdoc.asp?DDFDocuments/v/G/TBTN22/KEN1335.DOCX</v>
      </c>
    </row>
    <row r="235" spans="1:19" ht="60">
      <c r="A235" s="2" t="s">
        <v>643</v>
      </c>
      <c r="B235" s="6" t="s">
        <v>498</v>
      </c>
      <c r="C235" s="8" t="s">
        <v>497</v>
      </c>
      <c r="D235" s="6" t="str">
        <f>HYPERLINK("https://epingalert.org/en/Search?viewData= G/TBT/N/BDI/303, G/TBT/N/KEN/1341, G/TBT/N/RWA/744, G/TBT/N/TZA/866, G/TBT/N/UGA/1711"," G/TBT/N/BDI/303, G/TBT/N/KEN/1341, G/TBT/N/RWA/744, G/TBT/N/TZA/866, G/TBT/N/UGA/1711")</f>
        <v xml:space="preserve"> G/TBT/N/BDI/303, G/TBT/N/KEN/1341, G/TBT/N/RWA/744, G/TBT/N/TZA/866, G/TBT/N/UGA/1711</v>
      </c>
      <c r="E235" s="6" t="s">
        <v>103</v>
      </c>
      <c r="F235" s="8" t="s">
        <v>495</v>
      </c>
      <c r="G235" s="8" t="s">
        <v>496</v>
      </c>
      <c r="H235" s="7">
        <v>44901</v>
      </c>
      <c r="I235" s="6" t="s">
        <v>21</v>
      </c>
      <c r="K235" s="6" t="s">
        <v>30</v>
      </c>
      <c r="L235" s="6" t="s">
        <v>21</v>
      </c>
      <c r="M235" s="6"/>
      <c r="N235" s="7">
        <v>44956</v>
      </c>
      <c r="O235" s="6" t="s">
        <v>23</v>
      </c>
      <c r="P235" s="8" t="s">
        <v>574</v>
      </c>
      <c r="Q235" s="6" t="str">
        <f>HYPERLINK("https://docs.wto.org/imrd/directdoc.asp?DDFDocuments/t/G/TBTN22/KWT610.DOCX", "https://docs.wto.org/imrd/directdoc.asp?DDFDocuments/t/G/TBTN22/KWT610.DOCX")</f>
        <v>https://docs.wto.org/imrd/directdoc.asp?DDFDocuments/t/G/TBTN22/KWT610.DOCX</v>
      </c>
      <c r="R235" s="6" t="str">
        <f>HYPERLINK("https://docs.wto.org/imrd/directdoc.asp?DDFDocuments/u/G/TBTN22/KWT610.DOCX", "https://docs.wto.org/imrd/directdoc.asp?DDFDocuments/u/G/TBTN22/KWT610.DOCX")</f>
        <v>https://docs.wto.org/imrd/directdoc.asp?DDFDocuments/u/G/TBTN22/KWT610.DOCX</v>
      </c>
      <c r="S235" s="6" t="str">
        <f>HYPERLINK("https://docs.wto.org/imrd/directdoc.asp?DDFDocuments/v/G/TBTN22/KWT610.DOCX", "https://docs.wto.org/imrd/directdoc.asp?DDFDocuments/v/G/TBTN22/KWT610.DOCX")</f>
        <v>https://docs.wto.org/imrd/directdoc.asp?DDFDocuments/v/G/TBTN22/KWT610.DOCX</v>
      </c>
    </row>
    <row r="236" spans="1:19" ht="60">
      <c r="A236" s="2" t="s">
        <v>643</v>
      </c>
      <c r="B236" s="6" t="s">
        <v>498</v>
      </c>
      <c r="C236" s="8" t="s">
        <v>497</v>
      </c>
      <c r="D236" s="6" t="str">
        <f>HYPERLINK("https://epingalert.org/en/Search?viewData= G/TBT/N/BDI/303, G/TBT/N/KEN/1341, G/TBT/N/RWA/744, G/TBT/N/TZA/866, G/TBT/N/UGA/1711"," G/TBT/N/BDI/303, G/TBT/N/KEN/1341, G/TBT/N/RWA/744, G/TBT/N/TZA/866, G/TBT/N/UGA/1711")</f>
        <v xml:space="preserve"> G/TBT/N/BDI/303, G/TBT/N/KEN/1341, G/TBT/N/RWA/744, G/TBT/N/TZA/866, G/TBT/N/UGA/1711</v>
      </c>
      <c r="E236" s="6" t="s">
        <v>128</v>
      </c>
      <c r="F236" s="8" t="s">
        <v>495</v>
      </c>
      <c r="G236" s="8" t="s">
        <v>496</v>
      </c>
      <c r="H236" s="7">
        <v>44901</v>
      </c>
      <c r="I236" s="6" t="s">
        <v>21</v>
      </c>
      <c r="K236" s="6" t="s">
        <v>577</v>
      </c>
      <c r="L236" s="6" t="s">
        <v>55</v>
      </c>
      <c r="M236" s="6"/>
      <c r="N236" s="7">
        <v>44955</v>
      </c>
      <c r="O236" s="6" t="s">
        <v>23</v>
      </c>
      <c r="P236" s="8" t="s">
        <v>578</v>
      </c>
      <c r="Q236" s="6" t="str">
        <f>HYPERLINK("https://docs.wto.org/imrd/directdoc.asp?DDFDocuments/t/G/TBTN22/KEN1336.DOCX", "https://docs.wto.org/imrd/directdoc.asp?DDFDocuments/t/G/TBTN22/KEN1336.DOCX")</f>
        <v>https://docs.wto.org/imrd/directdoc.asp?DDFDocuments/t/G/TBTN22/KEN1336.DOCX</v>
      </c>
      <c r="R236" s="6" t="str">
        <f>HYPERLINK("https://docs.wto.org/imrd/directdoc.asp?DDFDocuments/u/G/TBTN22/KEN1336.DOCX", "https://docs.wto.org/imrd/directdoc.asp?DDFDocuments/u/G/TBTN22/KEN1336.DOCX")</f>
        <v>https://docs.wto.org/imrd/directdoc.asp?DDFDocuments/u/G/TBTN22/KEN1336.DOCX</v>
      </c>
      <c r="S236" s="6" t="str">
        <f>HYPERLINK("https://docs.wto.org/imrd/directdoc.asp?DDFDocuments/v/G/TBTN22/KEN1336.DOCX", "https://docs.wto.org/imrd/directdoc.asp?DDFDocuments/v/G/TBTN22/KEN1336.DOCX")</f>
        <v>https://docs.wto.org/imrd/directdoc.asp?DDFDocuments/v/G/TBTN22/KEN1336.DOCX</v>
      </c>
    </row>
  </sheetData>
  <sortState xmlns:xlrd2="http://schemas.microsoft.com/office/spreadsheetml/2017/richdata2" ref="A2:I236">
    <sortCondition ref="A2:A23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2023-01-03T09:05:55Z</dcterms:created>
  <dcterms:modified xsi:type="dcterms:W3CDTF">2023-01-03T13:16:29Z</dcterms:modified>
</cp:coreProperties>
</file>