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Kundecentret\Information\Overvågning - vedligeholdelse\Notifikationer\Arkiv 2026\"/>
    </mc:Choice>
  </mc:AlternateContent>
  <xr:revisionPtr revIDLastSave="0" documentId="8_{DE8CE2C1-E973-41E4-BDDA-200BF145555D}" xr6:coauthVersionLast="47" xr6:coauthVersionMax="47" xr10:uidLastSave="{00000000-0000-0000-0000-000000000000}"/>
  <bookViews>
    <workbookView xWindow="-120" yWindow="-120" windowWidth="29040" windowHeight="15720" xr2:uid="{00000000-000D-0000-FFFF-FFFF00000000}"/>
  </bookViews>
  <sheets>
    <sheet name="Notificatio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51" i="1" l="1"/>
  <c r="S151" i="1"/>
  <c r="R151" i="1"/>
  <c r="C151" i="1"/>
  <c r="T150" i="1"/>
  <c r="S150" i="1"/>
  <c r="R150" i="1"/>
  <c r="C150" i="1"/>
  <c r="T149" i="1"/>
  <c r="S149" i="1"/>
  <c r="R149" i="1"/>
  <c r="C149" i="1"/>
  <c r="T148" i="1"/>
  <c r="S148" i="1"/>
  <c r="R148" i="1"/>
  <c r="C148" i="1"/>
  <c r="T147" i="1"/>
  <c r="S147" i="1"/>
  <c r="R147" i="1"/>
  <c r="C147" i="1"/>
  <c r="T146" i="1"/>
  <c r="S146" i="1"/>
  <c r="R146" i="1"/>
  <c r="C146" i="1"/>
  <c r="T145" i="1"/>
  <c r="S145" i="1"/>
  <c r="R145" i="1"/>
  <c r="C145" i="1"/>
  <c r="T144" i="1"/>
  <c r="S144" i="1"/>
  <c r="R144" i="1"/>
  <c r="C144" i="1"/>
  <c r="T143" i="1"/>
  <c r="S143" i="1"/>
  <c r="R143" i="1"/>
  <c r="C143" i="1"/>
  <c r="S142" i="1"/>
  <c r="R142" i="1"/>
  <c r="C142" i="1"/>
  <c r="T141" i="1"/>
  <c r="S141" i="1"/>
  <c r="R141" i="1"/>
  <c r="C141" i="1"/>
  <c r="T140" i="1"/>
  <c r="S140" i="1"/>
  <c r="R140" i="1"/>
  <c r="C140" i="1"/>
  <c r="T139" i="1"/>
  <c r="S139" i="1"/>
  <c r="R139" i="1"/>
  <c r="C139" i="1"/>
  <c r="T138" i="1"/>
  <c r="S138" i="1"/>
  <c r="R138" i="1"/>
  <c r="C138" i="1"/>
  <c r="T137" i="1"/>
  <c r="S137" i="1"/>
  <c r="R137" i="1"/>
  <c r="C137" i="1"/>
  <c r="T136" i="1"/>
  <c r="S136" i="1"/>
  <c r="R136" i="1"/>
  <c r="C136" i="1"/>
  <c r="T135" i="1"/>
  <c r="S135" i="1"/>
  <c r="R135" i="1"/>
  <c r="C135" i="1"/>
  <c r="T134" i="1"/>
  <c r="S134" i="1"/>
  <c r="R134" i="1"/>
  <c r="C134" i="1"/>
  <c r="T133" i="1"/>
  <c r="S133" i="1"/>
  <c r="R133" i="1"/>
  <c r="C133" i="1"/>
  <c r="T132" i="1"/>
  <c r="S132" i="1"/>
  <c r="R132" i="1"/>
  <c r="C132" i="1"/>
  <c r="T131" i="1"/>
  <c r="S131" i="1"/>
  <c r="R131" i="1"/>
  <c r="C131" i="1"/>
  <c r="T130" i="1"/>
  <c r="S130" i="1"/>
  <c r="R130" i="1"/>
  <c r="C130" i="1"/>
  <c r="T129" i="1"/>
  <c r="S129" i="1"/>
  <c r="R129" i="1"/>
  <c r="C129" i="1"/>
  <c r="T128" i="1"/>
  <c r="S128" i="1"/>
  <c r="R128" i="1"/>
  <c r="C128" i="1"/>
  <c r="T127" i="1"/>
  <c r="S127" i="1"/>
  <c r="R127" i="1"/>
  <c r="C127" i="1"/>
  <c r="T126" i="1"/>
  <c r="S126" i="1"/>
  <c r="R126" i="1"/>
  <c r="C126" i="1"/>
  <c r="T125" i="1"/>
  <c r="S125" i="1"/>
  <c r="R125" i="1"/>
  <c r="C125" i="1"/>
  <c r="T124" i="1"/>
  <c r="S124" i="1"/>
  <c r="R124" i="1"/>
  <c r="C124" i="1"/>
  <c r="T123" i="1"/>
  <c r="S123" i="1"/>
  <c r="R123" i="1"/>
  <c r="C123" i="1"/>
  <c r="T122" i="1"/>
  <c r="S122" i="1"/>
  <c r="R122" i="1"/>
  <c r="C122" i="1"/>
  <c r="T121" i="1"/>
  <c r="S121" i="1"/>
  <c r="R121" i="1"/>
  <c r="C121" i="1"/>
  <c r="T120" i="1"/>
  <c r="S120" i="1"/>
  <c r="R120" i="1"/>
  <c r="C120" i="1"/>
  <c r="T119" i="1"/>
  <c r="S119" i="1"/>
  <c r="R119" i="1"/>
  <c r="C119" i="1"/>
  <c r="T118" i="1"/>
  <c r="S118" i="1"/>
  <c r="R118" i="1"/>
  <c r="C118" i="1"/>
  <c r="T117" i="1"/>
  <c r="S117" i="1"/>
  <c r="R117" i="1"/>
  <c r="C117" i="1"/>
  <c r="T116" i="1"/>
  <c r="S116" i="1"/>
  <c r="R116" i="1"/>
  <c r="C116" i="1"/>
  <c r="T115" i="1"/>
  <c r="S115" i="1"/>
  <c r="R115" i="1"/>
  <c r="C115" i="1"/>
  <c r="T114" i="1"/>
  <c r="S114" i="1"/>
  <c r="R114" i="1"/>
  <c r="C114" i="1"/>
  <c r="T113" i="1"/>
  <c r="S113" i="1"/>
  <c r="R113" i="1"/>
  <c r="C113" i="1"/>
  <c r="T112" i="1"/>
  <c r="S112" i="1"/>
  <c r="R112" i="1"/>
  <c r="C112" i="1"/>
  <c r="T111" i="1"/>
  <c r="S111" i="1"/>
  <c r="R111" i="1"/>
  <c r="C111" i="1"/>
  <c r="T110" i="1"/>
  <c r="S110" i="1"/>
  <c r="R110" i="1"/>
  <c r="C110" i="1"/>
  <c r="T109" i="1"/>
  <c r="S109" i="1"/>
  <c r="R109" i="1"/>
  <c r="C109" i="1"/>
  <c r="T108" i="1"/>
  <c r="S108" i="1"/>
  <c r="R108" i="1"/>
  <c r="C108" i="1"/>
  <c r="T107" i="1"/>
  <c r="S107" i="1"/>
  <c r="R107" i="1"/>
  <c r="C107" i="1"/>
  <c r="T106" i="1"/>
  <c r="S106" i="1"/>
  <c r="R106" i="1"/>
  <c r="C106" i="1"/>
  <c r="T105" i="1"/>
  <c r="S105" i="1"/>
  <c r="R105" i="1"/>
  <c r="C105" i="1"/>
  <c r="T104" i="1"/>
  <c r="S104" i="1"/>
  <c r="R104" i="1"/>
  <c r="C104" i="1"/>
  <c r="T103" i="1"/>
  <c r="S103" i="1"/>
  <c r="R103" i="1"/>
  <c r="C103" i="1"/>
  <c r="T102" i="1"/>
  <c r="S102" i="1"/>
  <c r="R102" i="1"/>
  <c r="C102" i="1"/>
  <c r="T101" i="1"/>
  <c r="S101" i="1"/>
  <c r="R101" i="1"/>
  <c r="C101" i="1"/>
  <c r="T100" i="1"/>
  <c r="S100" i="1"/>
  <c r="R100" i="1"/>
  <c r="C100" i="1"/>
  <c r="T99" i="1"/>
  <c r="S99" i="1"/>
  <c r="R99" i="1"/>
  <c r="C99" i="1"/>
  <c r="T98" i="1"/>
  <c r="S98" i="1"/>
  <c r="R98" i="1"/>
  <c r="C98" i="1"/>
  <c r="T97" i="1"/>
  <c r="S97" i="1"/>
  <c r="R97" i="1"/>
  <c r="C97" i="1"/>
  <c r="T96" i="1"/>
  <c r="S96" i="1"/>
  <c r="R96" i="1"/>
  <c r="C96" i="1"/>
  <c r="T95" i="1"/>
  <c r="S95" i="1"/>
  <c r="R95" i="1"/>
  <c r="C95" i="1"/>
  <c r="T94" i="1"/>
  <c r="S94" i="1"/>
  <c r="R94" i="1"/>
  <c r="C94" i="1"/>
  <c r="T93" i="1"/>
  <c r="S93" i="1"/>
  <c r="R93" i="1"/>
  <c r="C93" i="1"/>
  <c r="T92" i="1"/>
  <c r="S92" i="1"/>
  <c r="R92" i="1"/>
  <c r="C92" i="1"/>
  <c r="T91" i="1"/>
  <c r="S91" i="1"/>
  <c r="R91" i="1"/>
  <c r="C91" i="1"/>
  <c r="T90" i="1"/>
  <c r="S90" i="1"/>
  <c r="R90" i="1"/>
  <c r="C90" i="1"/>
  <c r="T89" i="1"/>
  <c r="S89" i="1"/>
  <c r="R89" i="1"/>
  <c r="C89" i="1"/>
  <c r="T88" i="1"/>
  <c r="S88" i="1"/>
  <c r="R88" i="1"/>
  <c r="C88" i="1"/>
  <c r="T87" i="1"/>
  <c r="S87" i="1"/>
  <c r="R87" i="1"/>
  <c r="C87" i="1"/>
  <c r="T86" i="1"/>
  <c r="S86" i="1"/>
  <c r="R86" i="1"/>
  <c r="C86" i="1"/>
  <c r="T85" i="1"/>
  <c r="S85" i="1"/>
  <c r="R85" i="1"/>
  <c r="C85" i="1"/>
  <c r="T84" i="1"/>
  <c r="S84" i="1"/>
  <c r="R84" i="1"/>
  <c r="C84" i="1"/>
  <c r="T83" i="1"/>
  <c r="S83" i="1"/>
  <c r="R83" i="1"/>
  <c r="C83" i="1"/>
  <c r="T82" i="1"/>
  <c r="S82" i="1"/>
  <c r="R82" i="1"/>
  <c r="C82" i="1"/>
  <c r="T81" i="1"/>
  <c r="S81" i="1"/>
  <c r="R81" i="1"/>
  <c r="C81" i="1"/>
  <c r="T80" i="1"/>
  <c r="S80" i="1"/>
  <c r="R80" i="1"/>
  <c r="C80" i="1"/>
  <c r="T79" i="1"/>
  <c r="S79" i="1"/>
  <c r="R79" i="1"/>
  <c r="C79" i="1"/>
  <c r="T78" i="1"/>
  <c r="S78" i="1"/>
  <c r="R78" i="1"/>
  <c r="C78" i="1"/>
  <c r="T77" i="1"/>
  <c r="S77" i="1"/>
  <c r="R77" i="1"/>
  <c r="C77" i="1"/>
  <c r="T76" i="1"/>
  <c r="S76" i="1"/>
  <c r="R76" i="1"/>
  <c r="C76" i="1"/>
  <c r="T75" i="1"/>
  <c r="S75" i="1"/>
  <c r="R75" i="1"/>
  <c r="C75" i="1"/>
  <c r="T74" i="1"/>
  <c r="S74" i="1"/>
  <c r="R74" i="1"/>
  <c r="C74" i="1"/>
  <c r="T73" i="1"/>
  <c r="S73" i="1"/>
  <c r="R73" i="1"/>
  <c r="C73" i="1"/>
  <c r="T72" i="1"/>
  <c r="S72" i="1"/>
  <c r="R72" i="1"/>
  <c r="C72" i="1"/>
  <c r="T71" i="1"/>
  <c r="S71" i="1"/>
  <c r="R71" i="1"/>
  <c r="C71" i="1"/>
  <c r="T70" i="1"/>
  <c r="S70" i="1"/>
  <c r="R70" i="1"/>
  <c r="C70" i="1"/>
  <c r="T69" i="1"/>
  <c r="S69" i="1"/>
  <c r="R69" i="1"/>
  <c r="C69" i="1"/>
  <c r="T68" i="1"/>
  <c r="S68" i="1"/>
  <c r="R68" i="1"/>
  <c r="C68" i="1"/>
  <c r="T67" i="1"/>
  <c r="S67" i="1"/>
  <c r="R67" i="1"/>
  <c r="C67" i="1"/>
  <c r="T66" i="1"/>
  <c r="S66" i="1"/>
  <c r="R66" i="1"/>
  <c r="C66" i="1"/>
  <c r="T65" i="1"/>
  <c r="S65" i="1"/>
  <c r="R65" i="1"/>
  <c r="C65" i="1"/>
  <c r="T64" i="1"/>
  <c r="S64" i="1"/>
  <c r="R64" i="1"/>
  <c r="C64" i="1"/>
  <c r="T63" i="1"/>
  <c r="S63" i="1"/>
  <c r="R63" i="1"/>
  <c r="C63" i="1"/>
  <c r="T62" i="1"/>
  <c r="S62" i="1"/>
  <c r="R62" i="1"/>
  <c r="C62" i="1"/>
  <c r="T61" i="1"/>
  <c r="S61" i="1"/>
  <c r="R61" i="1"/>
  <c r="C61" i="1"/>
  <c r="T60" i="1"/>
  <c r="S60" i="1"/>
  <c r="R60" i="1"/>
  <c r="C60" i="1"/>
  <c r="T59" i="1"/>
  <c r="S59" i="1"/>
  <c r="R59" i="1"/>
  <c r="C59" i="1"/>
  <c r="T58" i="1"/>
  <c r="S58" i="1"/>
  <c r="R58" i="1"/>
  <c r="C58" i="1"/>
  <c r="T57" i="1"/>
  <c r="S57" i="1"/>
  <c r="R57" i="1"/>
  <c r="C57" i="1"/>
  <c r="T56" i="1"/>
  <c r="S56" i="1"/>
  <c r="R56" i="1"/>
  <c r="C56" i="1"/>
  <c r="T55" i="1"/>
  <c r="S55" i="1"/>
  <c r="R55" i="1"/>
  <c r="C55" i="1"/>
  <c r="T54" i="1"/>
  <c r="S54" i="1"/>
  <c r="R54" i="1"/>
  <c r="C54" i="1"/>
  <c r="T53" i="1"/>
  <c r="S53" i="1"/>
  <c r="R53" i="1"/>
  <c r="C53" i="1"/>
  <c r="T52" i="1"/>
  <c r="S52" i="1"/>
  <c r="R52" i="1"/>
  <c r="C52" i="1"/>
  <c r="T51" i="1"/>
  <c r="S51" i="1"/>
  <c r="R51" i="1"/>
  <c r="C51" i="1"/>
  <c r="T50" i="1"/>
  <c r="S50" i="1"/>
  <c r="R50" i="1"/>
  <c r="C50" i="1"/>
  <c r="T49" i="1"/>
  <c r="S49" i="1"/>
  <c r="R49" i="1"/>
  <c r="C49" i="1"/>
  <c r="T48" i="1"/>
  <c r="S48" i="1"/>
  <c r="R48" i="1"/>
  <c r="C48" i="1"/>
  <c r="T47" i="1"/>
  <c r="S47" i="1"/>
  <c r="R47" i="1"/>
  <c r="C47" i="1"/>
  <c r="T46" i="1"/>
  <c r="S46" i="1"/>
  <c r="R46" i="1"/>
  <c r="C46" i="1"/>
  <c r="T45" i="1"/>
  <c r="S45" i="1"/>
  <c r="R45" i="1"/>
  <c r="C45" i="1"/>
  <c r="T44" i="1"/>
  <c r="S44" i="1"/>
  <c r="R44" i="1"/>
  <c r="C44" i="1"/>
  <c r="T43" i="1"/>
  <c r="S43" i="1"/>
  <c r="R43" i="1"/>
  <c r="C43" i="1"/>
  <c r="T42" i="1"/>
  <c r="S42" i="1"/>
  <c r="R42" i="1"/>
  <c r="C42" i="1"/>
  <c r="T41" i="1"/>
  <c r="S41" i="1"/>
  <c r="R41" i="1"/>
  <c r="C41" i="1"/>
  <c r="T40" i="1"/>
  <c r="S40" i="1"/>
  <c r="R40" i="1"/>
  <c r="C40" i="1"/>
  <c r="T39" i="1"/>
  <c r="S39" i="1"/>
  <c r="R39" i="1"/>
  <c r="C39" i="1"/>
  <c r="T38" i="1"/>
  <c r="S38" i="1"/>
  <c r="R38" i="1"/>
  <c r="C38" i="1"/>
  <c r="T37" i="1"/>
  <c r="S37" i="1"/>
  <c r="R37" i="1"/>
  <c r="C37" i="1"/>
  <c r="T36" i="1"/>
  <c r="S36" i="1"/>
  <c r="R36" i="1"/>
  <c r="C36" i="1"/>
  <c r="T35" i="1"/>
  <c r="S35" i="1"/>
  <c r="R35" i="1"/>
  <c r="C35" i="1"/>
  <c r="T34" i="1"/>
  <c r="S34" i="1"/>
  <c r="R34" i="1"/>
  <c r="C34" i="1"/>
  <c r="T33" i="1"/>
  <c r="S33" i="1"/>
  <c r="R33" i="1"/>
  <c r="C33" i="1"/>
  <c r="T32" i="1"/>
  <c r="S32" i="1"/>
  <c r="R32" i="1"/>
  <c r="C32" i="1"/>
  <c r="T31" i="1"/>
  <c r="S31" i="1"/>
  <c r="R31" i="1"/>
  <c r="C31" i="1"/>
  <c r="T30" i="1"/>
  <c r="S30" i="1"/>
  <c r="R30" i="1"/>
  <c r="C30" i="1"/>
  <c r="T29" i="1"/>
  <c r="S29" i="1"/>
  <c r="R29" i="1"/>
  <c r="C29" i="1"/>
  <c r="T28" i="1"/>
  <c r="S28" i="1"/>
  <c r="R28" i="1"/>
  <c r="C28" i="1"/>
  <c r="T27" i="1"/>
  <c r="S27" i="1"/>
  <c r="R27" i="1"/>
  <c r="C27" i="1"/>
  <c r="T26" i="1"/>
  <c r="S26" i="1"/>
  <c r="R26" i="1"/>
  <c r="C26" i="1"/>
  <c r="T25" i="1"/>
  <c r="S25" i="1"/>
  <c r="R25" i="1"/>
  <c r="C25" i="1"/>
  <c r="T24" i="1"/>
  <c r="S24" i="1"/>
  <c r="R24" i="1"/>
  <c r="C24" i="1"/>
  <c r="T23" i="1"/>
  <c r="S23" i="1"/>
  <c r="R23" i="1"/>
  <c r="C23" i="1"/>
  <c r="T22" i="1"/>
  <c r="S22" i="1"/>
  <c r="R22" i="1"/>
  <c r="C22" i="1"/>
  <c r="T21" i="1"/>
  <c r="S21" i="1"/>
  <c r="R21" i="1"/>
  <c r="C21" i="1"/>
  <c r="T20" i="1"/>
  <c r="S20" i="1"/>
  <c r="R20" i="1"/>
  <c r="C20" i="1"/>
  <c r="T19" i="1"/>
  <c r="S19" i="1"/>
  <c r="R19" i="1"/>
  <c r="C19" i="1"/>
  <c r="T18" i="1"/>
  <c r="S18" i="1"/>
  <c r="R18" i="1"/>
  <c r="C18" i="1"/>
  <c r="T17" i="1"/>
  <c r="S17" i="1"/>
  <c r="R17" i="1"/>
  <c r="C17" i="1"/>
  <c r="T16" i="1"/>
  <c r="S16" i="1"/>
  <c r="R16" i="1"/>
  <c r="C16" i="1"/>
  <c r="T15" i="1"/>
  <c r="S15" i="1"/>
  <c r="R15" i="1"/>
  <c r="C15" i="1"/>
  <c r="T14" i="1"/>
  <c r="S14" i="1"/>
  <c r="R14" i="1"/>
  <c r="C14" i="1"/>
  <c r="T13" i="1"/>
  <c r="S13" i="1"/>
  <c r="R13" i="1"/>
  <c r="C13" i="1"/>
  <c r="T12" i="1"/>
  <c r="S12" i="1"/>
  <c r="R12" i="1"/>
  <c r="C12" i="1"/>
  <c r="T11" i="1"/>
  <c r="S11" i="1"/>
  <c r="R11" i="1"/>
  <c r="C11" i="1"/>
  <c r="T10" i="1"/>
  <c r="S10" i="1"/>
  <c r="R10" i="1"/>
  <c r="C10" i="1"/>
  <c r="T9" i="1"/>
  <c r="S9" i="1"/>
  <c r="R9" i="1"/>
  <c r="C9" i="1"/>
  <c r="T8" i="1"/>
  <c r="S8" i="1"/>
  <c r="R8" i="1"/>
  <c r="C8" i="1"/>
  <c r="T7" i="1"/>
  <c r="S7" i="1"/>
  <c r="R7" i="1"/>
  <c r="C7" i="1"/>
  <c r="T6" i="1"/>
  <c r="S6" i="1"/>
  <c r="R6" i="1"/>
  <c r="C6" i="1"/>
  <c r="T5" i="1"/>
  <c r="S5" i="1"/>
  <c r="R5" i="1"/>
  <c r="C5" i="1"/>
  <c r="T4" i="1"/>
  <c r="S4" i="1"/>
  <c r="R4" i="1"/>
  <c r="C4" i="1"/>
  <c r="T3" i="1"/>
  <c r="S3" i="1"/>
  <c r="R3" i="1"/>
  <c r="C3" i="1"/>
  <c r="T2" i="1"/>
  <c r="S2" i="1"/>
  <c r="R2" i="1"/>
  <c r="C2" i="1"/>
</calcChain>
</file>

<file path=xl/sharedStrings.xml><?xml version="1.0" encoding="utf-8"?>
<sst xmlns="http://schemas.openxmlformats.org/spreadsheetml/2006/main" count="4050" uniqueCount="1052">
  <si>
    <t>Notifying Member</t>
  </si>
  <si>
    <t>Distribution date</t>
  </si>
  <si>
    <t>Document symbol</t>
  </si>
  <si>
    <t>Title</t>
  </si>
  <si>
    <t>Description</t>
  </si>
  <si>
    <t>Products covered</t>
  </si>
  <si>
    <t>HS code(s)</t>
  </si>
  <si>
    <t>ICS code(s)</t>
  </si>
  <si>
    <t>Objectives</t>
  </si>
  <si>
    <t>Objectives free text</t>
  </si>
  <si>
    <t>Keywords</t>
  </si>
  <si>
    <t>Specific regions or countries likely to be affected</t>
  </si>
  <si>
    <t>Final date for comments</t>
  </si>
  <si>
    <t>Proposed adoption  date</t>
  </si>
  <si>
    <t>Proposed entry  into  force date</t>
  </si>
  <si>
    <t>Notification type</t>
  </si>
  <si>
    <t>Notified document</t>
  </si>
  <si>
    <t>Link to notification(EN)</t>
  </si>
  <si>
    <t>Link to notification(FR)</t>
  </si>
  <si>
    <t>Link to notification(ES)</t>
  </si>
  <si>
    <t>Technical Regulation (Article 2.9.2)</t>
  </si>
  <si>
    <t>Technical Regulation - urgent (Article 2.10.1)</t>
  </si>
  <si>
    <t>Conformity Assessment Procedure (Article 5.6.2)</t>
  </si>
  <si>
    <t>Conformity Assessment Procedure - urgent  (Article 5.7.1)</t>
  </si>
  <si>
    <t>Technical Regulation - local government (Article 3.2)</t>
  </si>
  <si>
    <t>Conformity Assessment Procedure - local government (Article 7.2)</t>
  </si>
  <si>
    <t>Other</t>
  </si>
  <si>
    <t>Relevant documents</t>
  </si>
  <si>
    <t>Codex Alimentarius Commission</t>
  </si>
  <si>
    <t>World Organization for Animal Health (OIE)</t>
  </si>
  <si>
    <t>International Plant Protection Convention</t>
  </si>
  <si>
    <t>None</t>
  </si>
  <si>
    <t>Does this proposed regulation conform to the relevant international standard?</t>
  </si>
  <si>
    <t>If no, describe, whenever possible how and why it deviates from the international standard</t>
  </si>
  <si>
    <t>Armenia</t>
  </si>
  <si>
    <t>Draft Decision of the Council of the Eurasian Economic Commission amending certain decisions of the Council of the Eurasian Economic Commission</t>
  </si>
  <si>
    <t>The draft decision provides for the following: transition period extension until 31 December 2036 in order to prolong the period of circulation of diagnostic, disinfectant, disinfestation and deacarisational preparations for veterinary use in the territory of the Eurasian Economic Union (EAEU) in accordance with the procedure established by the legislation of the EAEU Member States; the date of entry into force of the Rules for regulating the circulation of diagnostic preparations for veterinary use in the customs territory of the EAEU and the date of entry into force of the Rules for regulating the circulation of disinfectant, disinfestation and deacarisational preparations for veterinary use in the customs territory of the EAEU are synchronized and postponed until 1 September 2031; the possibility of exchanging documents of the registration dossier of diagnostic, disinfectant, disinfestation and deacarisational preparations for veterinary use and information about them on paper or in electronic form between the authorized bodies (expert institutions) of the EAEU Member States and the Eurasian Economic Commission is maintained until all EAEU Member States join the relevant general processes of the EAEU integrated information system (general processes № 44, № 441, № 443).</t>
  </si>
  <si>
    <t>Diagnostic, disinfectant, disinfestation and deacarisational preparations for veterinary use</t>
  </si>
  <si>
    <t/>
  </si>
  <si>
    <t>11.220 - Veterinary medicine</t>
  </si>
  <si>
    <t>Other (TBT)</t>
  </si>
  <si>
    <t>Protection of animal life or health, or the environment</t>
  </si>
  <si>
    <t>Animal health</t>
  </si>
  <si>
    <t>To be determined</t>
  </si>
  <si>
    <t>Regular notification</t>
  </si>
  <si>
    <r>
      <rPr>
        <sz val="11"/>
        <rFont val="Calibri"/>
      </rPr>
      <t>https://members.wto.org/crnattachments/2026/TBT/ARM/26_04484_00_x.pdf
https://members.wto.org/crnattachments/2026/TBT/ARM/26_04484_01_x.pdf</t>
    </r>
  </si>
  <si>
    <t>No</t>
  </si>
  <si>
    <t>Yes</t>
  </si>
  <si>
    <t>https://regulation.eaeunion.org/orv/3556/</t>
  </si>
  <si>
    <t>Indonesia</t>
  </si>
  <si>
    <t>Regulation of Minister of Industry No. 22 Year 2026 on Mandatory Implementation of Indonesian National Standard for Safety Glass for Building and Panel</t>
  </si>
  <si>
    <t>Regulation of Minister of Industry No. 22 Year 2026 on Mandatory Implementation of Indonesian National Standard for Building Safety Glass and Panels product produced nationally or imported, distributed, and marketed in Indonesia shall conform to SNI requirements. All Producers who produce these products shall perform compliance to those requirements, proven by having certificate SNI and SNI Marking product (SPPT - SNI)._x000D_
The product certificate for SNI marking shall be issued by product certification bodies that have been accredited by KAN and appointed by the Minister of Industry._x000D_
Directorate of Cement, Ceramic and Processing of Non-metal Material Industry, Ministry of Industry is the responsible institution for the implementation of this decree and shall provide a technical guidance of the decree, which covers procedure of product certification and SNI Marking._x000D_
Products which are distributed in domestic market that originated domestically and imported shall meet the requirements consisted in:_x000D_
1. SNI 9144-1:2022 for Safety Glass for Buildings and Panels – Part 1: Laminated Glass, for Laminated Safety Glass for Buildings and Panels;2. SNI 9144-2:2022 for Safety Glass for Buildings and Panels – Part 2: Tempered Glass, for Safety Glass and Panels.Safety Glass for Buildings and Panels that were manufactured or imported before this Ministerial Regulation comes into force may continue to be distributed until they reach the end user.</t>
  </si>
  <si>
    <t>Safety Glass for Building and Panels HS Code ex. 7007.29.10; ex. 7007.29.90; ex. 7007.19.10 and ex. 7007.19.90.</t>
  </si>
  <si>
    <t>700719 - Toughened "tempered" safety glass (excl. glass of size and shape suitable for incorporation in motor vehicles, aircraft, spacecraft, vessels and other vehicles, and lenses for spectacles and goggles, etc., and for clocks and watches); 700729 - Laminated safety glass (excl. glass of size and shape suitable for incorporation in motor vehicles, aircraft, spacecraft, vessels or other vehicles, multiple-walled insulating units)</t>
  </si>
  <si>
    <t>91 - CONSTRUCTION MATERIALS AND BUILDING</t>
  </si>
  <si>
    <t>Consumer information, labelling (TBT); Prevention of deceptive practices and consumer protection (TBT); Protection of human health or safety (TBT)</t>
  </si>
  <si>
    <r>
      <rPr>
        <sz val="11"/>
        <rFont val="Calibri"/>
      </rPr>
      <t>https://members.wto.org/crnattachments/2026/TBT/IDN/26_04486_00_x.pdf</t>
    </r>
  </si>
  <si>
    <t>Regulation of Minister of Industry No. 45 Year 2022 regarding Standardization of Industry</t>
  </si>
  <si>
    <t>Spain</t>
  </si>
  <si>
    <t>Resolución de la Secretaría General de Pesca, por la que se publica el listado de denominaciones comerciales de especies pesqueras y de acuicultura admitidas en España para preparados y conservas</t>
  </si>
  <si>
    <t>The notified Resolution contains the following:• Preamble• List of designations (Section 1).• Publication (Section 2).• Transitional designations (Section 3).• Appeals (Section 4).• Entry into force (Section 5).• Annex containing the designations of preserved or prepared foods applicable in Spain to fishery and aquaculture products.</t>
  </si>
  <si>
    <t>Preparaciones y conservas de pescado; caviar y sus sucedáneos preparados con huevas de pescado (Código(s) del SA: 1604); Crustáceos, moluscos y demás invertebrados acuáticos, preparados o conservados (sin ahumar) (Código(s) del SA: 1605)</t>
  </si>
  <si>
    <t>1604 - Prepared or preserved fish; caviar and caviar substitutes prepared from fish eggs; 1605 - Crustaceans, molluscs and other aquatic invertebrates, prepared or preserved (excl. smoked)</t>
  </si>
  <si>
    <t>Consumer information, labelling (TBT)</t>
  </si>
  <si>
    <t>El Real Decreto 1082/2025, de 3 de diciembre, por el que se regula el procedimiento para determinar las denominaciones comerciales nacionales y las denominaciones de alimentos en conserva o preparados admitidas en España aplicables a los productos de la pesca y de la acuicultura establece en su artículo 1 lo siguiente:Establecer las denominaciones de alimentos en conserva o preparados admitidas en España para los productos de la pesca y acuicultura de las letras h) e i) del anexo I del Reglamento (UE) nº 1379/2013, del Parlamento Europeo y del Consejo, de 11 de diciembre de 2013, a afectos de proporcionar la información obligatoria sobre denominación de alimento establecida en el artículo 17 del Reglamento (UE) nº 1169/2011, del Parlamento Europeo y del Consejo de 25 de octubre de 2011, sobre información alimentaria facilitada al consumidor, teniendo asimismo en cuenta lo establecido en el Reglamento (CEE) nº 1536/1992 del Consejo, de 9 de junio de 1992, por el que se aprueban normas comunes de comercialización para las conservas de atún y de bonito, y en el Reglamento (CEE) nº 2136/1989 del Consejo, de 21 de junio de 1989, por el que se establecen normas comunes de comercialización para las conservas de sardinas y de productos tipo sardina.Además, las denominaciones de alimentos en conserva o preparados de los productos de la pesca y de la acuicultura se aprobarán mediante resolución y se considerarán denominación oficial en todo el territorio nacional. Por lo tanto el objetivo de esta resolución es dar cumplimiento a lo establecido en el Real decreto 1082/2025 en relación a listado de denominaciones de alimentos en conserva o preparados de los productos de la pesca y de la acuicultura.Respecto a su razón de ser, esta parte de los siguientes extremos e ideas:En el artículo 169 del Tratado de Funcionamiento de la Unión Europea (TFUE) se establece que la Unión debe contribuir a lograr un alto nivel de protección de los consumidores. Para lograr un alto nivel de protección de la salud de los consumidores y garantizar su derecho a la información, se debe velar por que los consumidores estén debidamente informados respecto a los alimentos que consumen. Las decisiones de los consumidores pueden verse influidas, entre otras cosas, por factores sanitarios, económicos, medioambientales, sociales y éticos. Las denominaciones normalizadas aplicables a los productos de la pesca conservados que se han venido aplicando en nuestro país son las recogidas en el anexo IV del Real Decreto 1521/1984, de 1 de agosto, por el que se aprueba la reglamentación técnico-sanitaria de los establecimientos y productos de la pesca y acuicultura con destino al consumo humano, norma que se encuentra parcialmente derogada, con excepción, precisamente, del mencionado anexo IV. En este sentido, dado el tiempo transcurrido, y en consonancia con los cambios en la normativa europea y nacional en materia pesquera, de información alimentaria y de seguridad alimentaria, se considera necesario substituir el citado anexo IV del Real Decreto 1521/1984, de 1 de agosto, por lo dispuesto en el nuevo anexo de la presente resolución. Por otro lado, procede añadir que en el ámbito europeo se han establecido normas comunes de comercialización para determinados productos. Tal es el caso del Reglamento (CEE) nº 1536/92 del Consejo, de 9 de junio, por el que se aprueban normas comunes de comercialización para las conservas de atún y de bonito, y el Reglamento (CEE) nº 2136/89 del Consejo, de 21 de junio de 1989, por el que se establecen normas comunes de comercialización para las conservas de sardinas y de productos tipo sardina. La coexistencia de varios listados diferenciados como el que representa el anexo IV del Real Decreto 1521/1984, de 1 de agosto, junto con la de unas normas comunes de comercialización aplicables a determinados productos, hace que sea conveniente una revisión de conjunto de los mismos, de manera que exista un único listado que pueda ser actualizado por la Secretaría General de Pesca de forma ágil, teniendo para ello en cuenta el desarrollo científico y taxonómico, así como el impulso comercial y tecnológico que ha experimentado la industria transformadora española durante las últimas décadas, con la aparición de nuevos productos y elaboraciones, y que venga a potenciar, al propio tiempo, la seguridad jurídica de operadores y consumidores.Además, en el caso de los productos pertenecientes a las partidas 1604 y 1605 de la Nomenclatura Combinada (NC), han de tenerse en cuenta determinados aspectos recogidos en el Reglamento (UE) nº 1169/2011, del Parlamento Europeo y del Consejo, de 25 de octubre de 2011, sobre la información alimentaria facilitada al consumidor, concretamente en lo relativo a la información obligatoria a facilitar al consumidor.</t>
  </si>
  <si>
    <r>
      <rPr>
        <sz val="11"/>
        <rFont val="Calibri"/>
      </rPr>
      <t>https://members.wto.org/crnattachments/2026/TBT/ESP/26_04476_00_s.pdf
https://members.wto.org/crnattachments/2026/TBT/ESP/26_04476_01_s.pdf</t>
    </r>
  </si>
  <si>
    <t>Text of the resolution, which also includes an Annex containing the designations of preserved or prepared foods accepted in Spain applicable to fishery and aquaculture products.Related legislation: Real Decreto 1082/2025, de 3 de diciembre, por el que se regula el procedimiento para determinar las denominaciones comerciales nacionales y las denominaciones de alimentos en conserva o preparados admitidas en España aplicables a los productos de la pesca y de la acuicultura</t>
  </si>
  <si>
    <t>Draft Decree of the Head of BPJPH on the Guidelines for the Implementation of the Halal Product Assurance System for Genetically Modified Products</t>
  </si>
  <si>
    <t>The guideline provides a reference for business actors, Halal Supervisors, Halal Auditors, Halal Product Assurance Inspectors, and other relevant stakeholders in implementing the Halal Product Assurance System (SJPH) for genetically modified products, with the objectives of ensuring the halal status of such products in accordance with MUI Fatwas or SJPH requirements and promoting compliance with applicable regulations and standards under Indonesia’s Halal Product Assurance framework.</t>
  </si>
  <si>
    <t>Materials produced through genetic engineering processes that are related to food, beverages, medicines, and cosmetics. </t>
  </si>
  <si>
    <t>Consumer information, labelling (TBT); Prevention of deceptive practices and consumer protection (TBT)</t>
  </si>
  <si>
    <t>Food standards</t>
  </si>
  <si>
    <r>
      <rPr>
        <sz val="11"/>
        <rFont val="Calibri"/>
      </rPr>
      <t>https://members.wto.org/crnattachments/2026/TBT/IDN/26_04468_00_x.pdf</t>
    </r>
  </si>
  <si>
    <t>Government Regulation No. 42 of 2024 concerning the Implementation of Halal Product Assurances</t>
  </si>
  <si>
    <t>Draft Regulation of The Halal Product Assurance Organizing Agency (BPJPH) Number ___ of 2026 Concerning Halal Supervisors</t>
  </si>
  <si>
    <t>This regulation establishes the duties and responsibilities of Halal Supervisors appointed by domestic or foreign Business Actors to comply with mandatory halal certification requirements.</t>
  </si>
  <si>
    <t>Products and services subject to mandatory halal certification</t>
  </si>
  <si>
    <t>National security requirements (TBT); Prevention of deceptive practices and consumer protection (TBT)</t>
  </si>
  <si>
    <r>
      <rPr>
        <sz val="11"/>
        <rFont val="Calibri"/>
      </rPr>
      <t>https://members.wto.org/crnattachments/2026/TBT/IDN/26_04469_00_x.pdf</t>
    </r>
  </si>
  <si>
    <t>India</t>
  </si>
  <si>
    <t>Draft Food Safety and Standards (Safe food and balanced diets for children in school) Amendment Regulations, 2026</t>
  </si>
  <si>
    <t>Draft Food Safety and Standards (Safe food and balanced diets for children in school) Amendment Regulations, 2026, relating to the inclusion of definition for food products high in added fat, added sugar or salt in the Regulation.</t>
  </si>
  <si>
    <t>Food Products</t>
  </si>
  <si>
    <t>Food Safety and Standards Authority of India proposes to introduce definition for food products high in added fat, added sugar or salt in the Regulation, in alignment with the Dietary Guidelines for Indians–2024 issued by the Indian Council of Medical Research–National Institute of Nutrition (ICMR–NIN).</t>
  </si>
  <si>
    <r>
      <rPr>
        <sz val="11"/>
        <rFont val="Calibri"/>
      </rPr>
      <t>https://members.wto.org/crnattachments/2026/TBT/IND/26_04451_00_e.pdf
https://members.wto.org/crnattachments/2026/TBT/IND/26_04451_00_x.pdf</t>
    </r>
  </si>
  <si>
    <t>Draft for comments available in Hindi and English, at:https://fssai.gov.in/docs/food-law/notice-comment/Draft%20Food%20Safety%20and%20Standards%20(Safe%20food%20and%20balanced%20diets%20for%20children%20in%20school)%20Regulations,%202026.pdf?csrt=9459897367182574264Basic document to which proposal refers, is available at:https://fssai.gov.in/docs/food-law/regulations/Gazette_Notification_Safe_Food_Children_07_09_2020.pdf</t>
  </si>
  <si>
    <t>El Salvador</t>
  </si>
  <si>
    <t>Reglamento Técnico Salvadoreño -RTS- 11.02.02:26 PRODUCTOS FARMACÉUTICOS. MEDICAMENTOS PARA USO HUMANO. FARMACOVIGILANCIA. 1° REVISIÓN. </t>
  </si>
  <si>
    <t>The notified Salvadoran Technical Regulation establishes provisions for the detection, quantification, assessment, analysis, prevention and monitoring of adverse reactions to medicines, events supposedly attributed to vaccines and immunization, and other problems relating to medicines for human use and products detailed within the scope of this Regulation, in order to ensure proper coordination and compliance with pharmacovigilance activities.It applies to all institutions that are part of the integrated national health system, public and private health service providers, the pharmaceutical industry, responsible professionals, holders of sanitary registration, pharmaceutical establishments, health professionals, and all natural or legal persons, public or private, involved in the research, marketing, prescription or dispensing of medicines or pharmaceutical products, including vaccines, medicines for pre- or post-exposure prophylaxis, nutritional supplements, homeopathic products and natural medicinal products, without excluding those acquired through donations.Products which, in accordance with the regulations in force, are classified as foods for special dietary uses, taking into account their nutritional composition, specific uses, target population group and presentation for marketing, are excluded from this Regulation.G/TBT/N/SLV/243- 2 -</t>
  </si>
  <si>
    <t>Productos farmacéuticos en general (Código(s) de la ICS: 11.120.01)</t>
  </si>
  <si>
    <t>11.120.01 - Pharmaceutics in general</t>
  </si>
  <si>
    <t>Consumer information, labelling (TBT); Protection of human health or safety (TBT)</t>
  </si>
  <si>
    <r>
      <rPr>
        <sz val="11"/>
        <rFont val="Calibri"/>
      </rPr>
      <t>https://members.wto.org/crnattachments/2026/TBT/SLV/26_04452_00_s.pdf</t>
    </r>
  </si>
  <si>
    <t>• Ley de la Superintendencia de Regulación Sanitaria (SRS), Execuive Decree No. 891, issued on 14 November 2023 and published in the Official Journal of El Salvador No. 891, Volume No. 441, on 4 December 2023;• International Council for Harmonisation of Technical Requirements for Registration of Pharmaceuticals for Human Use (ICH) guidelines related to pharmacovigilance (version in force);• Guideline on good pharmacovigilance practices (GVP), European Medicines Agency</t>
  </si>
  <si>
    <t>United States of America</t>
  </si>
  <si>
    <t>trans-1,2-Dichloroethylene Draft Risk Evaluation Under the Toxic 
Substances Control Act (TSCA); Notice of Availability and Request for 
Comment</t>
  </si>
  <si>
    <t>Notice - The Environmental Protection Agency (EPA or Agency) is announcing the availability of and seeking public comment on the draft risk evaluation under the Toxic Substances Control Act (TSCA) for trans-1,2-dichloroethylene. The purpose of risk evaluations under TSCA is to determine whether a chemical substance presents an unreasonable risk of injury to health or the environment under the conditions of use (COUs), including unreasonable risk to potentially exposed or susceptible subpopulations identified as relevant to the risk evaluation by EPA, and without consideration of costs or non-risk factors. EPA is seeking comment on the draft risk evaluation for trans- 1,2-dichloroethylene.</t>
  </si>
  <si>
    <t>trans-1,2-Dichloroethylene (CAS RN 156-60-5 / 540-59-0); Unsaturated chlorinated derivatives of acyclic hydrocarbons (excl. vinyl chloride "chloroethylene", trichloroethylene and tetrachloroethylene "perchloroethylene") (HS code(s): 2903.29); Organic composite solvents and thinners, not elsewhere specified or included; prepared paint or varnish removers. (HS code(s): 3814); Environmental protection (ICS code(s): 13.020); Production in the chemical industry (ICS code(s): 71.020); Products of the chemical industry (ICS code(s): 71.100)</t>
  </si>
  <si>
    <t>290329 - Unsaturated chlorinated derivatives of acyclic hydrocarbons (excl. vinyl chloride "chloroethylene", trichloroethylene and tetrachloroethylene "perchloroethylene"); 3814 - Organic composite solvents and thinners, not elsewhere specified or included; prepared paint or varnish removers.</t>
  </si>
  <si>
    <t>13.020 - Environmental protection; 71.020 - Production in the chemical industry; 71.100 - Products of the chemical industry</t>
  </si>
  <si>
    <t>Protection of human health or safety (TBT); Protection of the environment (TBT)</t>
  </si>
  <si>
    <r>
      <rPr>
        <sz val="11"/>
        <rFont val="Calibri"/>
      </rPr>
      <t>https://members.wto.org/crnattachments/2026/TBT/USA/26_04460_00_e.pdf</t>
    </r>
  </si>
  <si>
    <t>91 Federal Register (FR) 55337, 27 August 2026:_x000D_
https://www.govinfo.gov/content/pkg/FR-2026-08-27/html/2026-17478.htm_x000D_
https://www.govinfo.gov/content/pkg/FR-2026-08-27/pdf/2026-17478.pdfThis notice is identified by Docket Number EPA-HQ-OPPT-2018-0465. The Docket Folder is available from Regulations.gov at https://www.regulations.gov/docket/EPA-HQ-OPPT-2018-0465/document and provides access to primary and supporting documents as well as comments received. Documents are also accessible from Regulations.gov by searching the Docket Number.</t>
  </si>
  <si>
    <t>Chile</t>
  </si>
  <si>
    <t>Informe técnico para el establecimiento del estándar de eficiencia energética de vehículos motorizados livianos</t>
  </si>
  <si>
    <t>The notified report presents the technical review of the energy efficiency standard for light-duty vehicles. The review was prompted by the need to assess the effects of the entry into force of the Euro 6c emissions standard and the transition from the New European Driving Cycle (NEDC) type-approval to the Worldwide Harmonized Light Vehicles Test Cycle (WLTC). Given that the WLTC procedure has been used for the mandatory type approval of new vehicles since October 2025 and that its test conditions better reflect real-world vehicle operation, it is necessary to review the current energy efficiency standard, established pursuant to Exempt Resolution No. 5 of 2022, to ensure that it continues to provide a proper, sound, and representative assessment of the energy performance of light vehicles. It should also be noted that the energy efficiency standards have been in force since 2024. The purpose of the notified information is to inform the industry that the change to the emissions standard, made by the Ministry of the Environment (MMA) and which entered into force on 1 October 2025, does not amend or affect the energy efficiency standards currently in force.G/TBT/N/CHL/805- 2 -</t>
  </si>
  <si>
    <t>Vehículos motorizados livianos</t>
  </si>
  <si>
    <t>13 - ENVIRONMENT. HEALTH PROTECTION. SAFETY</t>
  </si>
  <si>
    <t>Protection of the environment (TBT); Other (TBT)</t>
  </si>
  <si>
    <t>Disminuir el consumo de combustibles importados</t>
  </si>
  <si>
    <t>Upon publication, in the Official Journal, of the Resolution that sets the standard.</t>
  </si>
  <si>
    <t>Inmediata</t>
  </si>
  <si>
    <r>
      <rPr>
        <sz val="11"/>
        <rFont val="Calibri"/>
      </rPr>
      <t>https://energia.gob.cl/sites/default/files/documentos/20260730_informe_analisis_actualizacion_resolucion5.pdf</t>
    </r>
  </si>
  <si>
    <t>- Ministry of Energy (2015, 12 30). Política Energética de Chile 2050. https://energia.gob.cl/sites/default/files/energia_2050_-_politica_energetica_de_chile.pdf- Ministry of Energy (2026). Ruta Energética 2026 - 2030. https://energia.gob.cl/sites/default/files/documentos/ruta_2026-2030.pdf- Ministry of Energy (2020a). Carbono Neutralidad en el Sector Energía: Proyección de Consumo Energético Nacional 2020. https://energia.gob.cl/sites/default/files/pagina-basica/informe_resumen_cn_2019_v07.pdf- Ministry of Energy (2021). Ley N°21.305 Sobre Eficiencia Energética. https://www.bcn.cl/leychile/navegar?idNorma=1155887- European Commission. (2015). "Evaluation of Regulations 443/2009 and 510/2011 on the reduction of CO2 emissions from light-duty vehicles", Study contract No. 071201/2013/664487/ETU/CLIMA.C.2. https://ec.europa.eu/clima/sites/clima/files/transport/vehicles/docs/evaluation_ldv_co2_regs_en.pdf</t>
  </si>
  <si>
    <t>Korea, Republic of</t>
  </si>
  <si>
    <t>1) Operational guidelines of the electrical appliances and consumer products safe control act (Annex 25), (109 pages, in Korean)2) Secondary cells and batteries containing alkaline or other non-acid electrolyte - Safety requirements for portable sealed secondary cells, and for batteries made from them, for use in portable application – Part2 : Lithium systems(KC 62133 2), (52 pages, in Korean)</t>
  </si>
  <si>
    <t>1) Addition of KC 62368-1 to the safety requirements for power banks2) Expansion of the scope of KC 62133-2 to include products weight 18 kg or less</t>
  </si>
  <si>
    <t>Battery, Power bank</t>
  </si>
  <si>
    <t>Protection of human health or safety (TBT); Other (TBT)</t>
  </si>
  <si>
    <t>Harmonization with international standards</t>
  </si>
  <si>
    <r>
      <rPr>
        <sz val="11"/>
        <rFont val="Calibri"/>
      </rPr>
      <t>https://members.wto.org/crnattachments/2026/TBT/KOR/26_04450_00_x.pdf
https://members.wto.org/crnattachments/2026/TBT/KOR/26_04450_01_x.pdf
https://members.wto.org/crnattachments/2026/TBT/KOR/26_04450_02_x.pdf
https://members.wto.org/crnattachments/2026/TBT/KOR/26_04450_03_x.pdf
https://members.wto.org/crnattachments/2026/TBT/KOR/26_04450_04_x.pdf</t>
    </r>
  </si>
  <si>
    <t>KATS Public Notification No.2026-248(8 August 2026)IEC 62133-2(Ed 1.0 2021-07), IEC 62368-1(Ed 3.0, 2020-04)</t>
  </si>
  <si>
    <t>New Zealand</t>
  </si>
  <si>
    <t>Waste Minimisation (Agrichemicals and Farm Plastics) Regulations 2026, 12 pages, English, https://www.legislation.govt.nz/secondary-legislation/pco-drafted/2026/241/en/latest/#LMS1655432</t>
  </si>
  <si>
    <t>The Ministry for Cities, Environment, Regions and Transport, in New Zealand, has introduced regulations: Waste Minimisation (Agrichemicals and Farm Plastics) Regulations 2026.The regulations provide the legal mechanism to fund and deliver the Rural Recycling Scheme. The draft regulations operationalise the proposed regulated product stewardship scheme for agrichemicals and farm plastics by:Making scheme participation mandatory for producers of regulated products.Establishing regulated product stewardship fees to fund a national take-back and recycling services.The regulations apply to:Agrichemicals sold in plastic containers or drums of 1,000 litres or less (including household pest and weed products).Plastic bale wrap and silage sheets.Agricultural products sold in: Plastic bags weighing 16–40 kg, andWoven polypropylene bags weighing over 40 kg.Agrichemical means a liquid or solid substance used to—(i) manage plants or livestock; or(ii) control pests; or(iii) regulate plant or livestock health; and(b) excludes—(i) products supplied in aerosol form; and(ii) detergents and sanitisers; and(iii) vertebrate toxic agents; and(iv) products intended for domestic use (except for products used incontrolling pests or weeds in a home or garden)Agricultural product means—(a) seeds used for sowing, including pasture, arable, horticultural, and specialisedcrop seeds:(b) livestock feeds, including grain-based rations and specialised feeds:(c) fertilisers, including conventional and speciality fertilisers, used toenhance horticultural production or crop and pasture growth:(d) soil and crop inputs used to improve soil structure, fertility, or productivity(excluding home garden products):(e) supplements provided in addition to livestock feed and used to supportlivestock health, performance, and nutrition.</t>
  </si>
  <si>
    <t>Seeds, fruits and spores, for sowing (excl. leguminous vegetables and sweetcorn, coffee, tea, maté and spices, cereals, oil seeds and oleaginous fruits, and seeds and fruit used primarily in perfumery, medicaments or for insecticidal, fungicidal or similar purposes) (HS code(s): 1209); Preparations of a kind used in animal feeding (HS code(s): 2309); Medicaments consisting of mixed or unmixed products for therapeutic or prophylactic uses, put up in measured doses "incl. those for transdermal administration" or in forms or packings for retail sale (excl. goods of heading 3002, 3005 or 3006) (HS code(s): 3004); FERTILISERS (HS code(s): 31); Insecticides, rodenticides, fungicides, herbicides, anti-sprouting products and plant-growth regulators, disinfectants and similar products, put up for retail sale or as preparations or articles, e.g. sulphur-treated bands, wicks and candles, and fly-papers (HS code(s): 3808); Plates, sheets, film, foil and strip, of non-cellular plastics, not reinforced, laminated, supported or similarly combined with other materials, without backing, unworked or merely surface-worked or merely cut into squares or rectangles (excl. self-adhesive products, and floor, wall and ceiling coverings of heading 3918) (HS code(s): 3920); Sacks and bags, for the packing of goods, of polyethylene or polypropylene strip or the like (excl. flexible intermediate bulk containers) (HS code(s): 630533)</t>
  </si>
  <si>
    <t>3004 - Medicaments consisting of mixed or unmixed products for therapeutic or prophylactic uses, put up in measured doses "incl. those for transdermal administration" or in forms or packings for retail sale (excl. goods of heading 3002, 3005 or 3006); 3808 - Insecticides, rodenticides, fungicides, herbicides, anti-sprouting products and plant-growth regulators, disinfectants and similar products, put up for retail sale or as preparations or articles, e.g. sulphur-treated bands, wicks and candles, and fly-papers; 1209 - Seeds, fruits and spores, for sowing (excl. leguminous vegetables and sweetcorn, coffee, tea, maté and spices, cereals, oil seeds and oleaginous fruits, and seeds and fruit used primarily in perfumery, medicaments or for insecticidal, fungicidal or similar purposes); 2309 - Preparations of a kind used in animal feeding; 31 - FERTILISERS; 3920 - Plates, sheets, film, foil and strip, of non-cellular plastics, not reinforced, laminated, supported or similarly combined with other materials, without backing, unworked or merely surface-worked or merely cut into squares or rectangles (excl. self-adhesive products, and floor, wall and ceiling coverings of heading 3918); 630533 - Sacks and bags, for the packing of goods, of polyethylene or polypropylene strip or the like (excl. flexible intermediate bulk containers)</t>
  </si>
  <si>
    <t>13.030 - Wastes</t>
  </si>
  <si>
    <t>Protection of human health or safety (TBT); Protection of animal or plant life or health (TBT); Protection of the environment (TBT)</t>
  </si>
  <si>
    <t>New Zealand Farmers need better solutions for rural waste. Not all farmers have access to take-back and recycling services for agrichemicals, their containers, and farm plastics. This contributes to ongoing but avoidable practices, such as on-farm burning, burial or indefinite storage in some rural areas, risking harm to the environment and human health, and losing recyclable materials. To date, a voluntary user-pays approach, available to some regions of New Zealand, has been used for the management of these waste products. While the approach has made good progress, there is a clear limitation that regulations will overcome including enabling nation-wide access and free-to-use take back services for the in-scope products.  The regulations include requirements for regulated agrichemicals and farm plastics to be sold only in accordance with an accredited scheme and a stewardship fee to cover the products’ end-of-life management. The scheme manager will be required to operate a take-back service for regulated products, funded by the product stewardship fee.  </t>
  </si>
  <si>
    <r>
      <rPr>
        <sz val="11"/>
        <rFont val="Calibri"/>
      </rPr>
      <t>https://members.wto.org/crnattachments/2026/TBT/NZL/26_04448_00_e.pdf</t>
    </r>
  </si>
  <si>
    <t>Waste Minimisation (Agrichemicals and Farm Plastics) Regulations 2026, 12 pages, English, https://www.legislation.govt.nz/secondary-legislation/pco-drafted/2026/241/en/latest/#LMS1655432. The Notice of the new regulations under the Legislation Act 2019 is also available here: https://gazette.govt.nz/notice/id/2026-sl4655</t>
  </si>
  <si>
    <t>Jordan</t>
  </si>
  <si>
    <t>Spices and condiments – Dry mixed spices and herbs </t>
  </si>
  <si>
    <t>This Jordanian Standard specifies the requirements that shall be met by whole and/or ground dry spice and seasoning mixtures intended for human consumption and also used in the food industry</t>
  </si>
  <si>
    <t>Spices and condiments (ICS code(s): 67.220.10)</t>
  </si>
  <si>
    <t>67.220.10 - Spices and condiments</t>
  </si>
  <si>
    <t>Prevention of deceptive practices and consumer protection (TBT); Protection of human health or safety (TBT); Harmonization (TBT); Reducing trade barriers and facilitating trade (TBT)</t>
  </si>
  <si>
    <r>
      <rPr>
        <sz val="11"/>
        <rFont val="Calibri"/>
      </rPr>
      <t>https://jsmo.gov.jo/EBV4.0/Root_Storage/AR/EB_UsefullLinks/DJS_411-2026.pdf</t>
    </r>
  </si>
  <si>
    <t>Gulf Standard GSO 2132/2011, Ground Spice and Seasoning Mixtures.Codex Standard 78/2017, Code of Practice for the Prevention and Reduction of Mycotoxin Contamination in Spices.</t>
  </si>
  <si>
    <t>Spices and condiments – Whole and ground dried nigella sativa seeds (black seed)</t>
  </si>
  <si>
    <t>This Jordanian Standard specifies the requirements for whole and ground dried black cumin (Nigella sativa) seeds, also known as black seed (Qizha).</t>
  </si>
  <si>
    <r>
      <rPr>
        <sz val="11"/>
        <rFont val="Calibri"/>
      </rPr>
      <t>https://jsmo.gov.jo/EBV4.0/Root_Storage/AR/EB_UsefullLinks/DJS_1989_-_2026.pdf</t>
    </r>
  </si>
  <si>
    <t>GSO 643/2021, Whole and Ground Nigella Sativa Seeds (Black Seed).</t>
  </si>
  <si>
    <t>Sugar and sugar products – hard and soft candies, nougats and marzipan confectionary</t>
  </si>
  <si>
    <t>This Jordanian Standard specifies the requirements that shall be met by hard and soft candies, nougat, and almond paste confectionery (marzipan). This Jordanian Standard does not cover marshmallow, toffee, or apricot leather (Qamar al-Din)</t>
  </si>
  <si>
    <t>Sugar and sugar products (ICS code(s): 67.180.10)</t>
  </si>
  <si>
    <t>67.180.10 - Sugar and sugar products</t>
  </si>
  <si>
    <t>Prevention of deceptive practices and consumer protection (TBT); Quality requirements (TBT); Harmonization (TBT); Reducing trade barriers and facilitating trade (TBT)</t>
  </si>
  <si>
    <r>
      <rPr>
        <sz val="11"/>
        <rFont val="Calibri"/>
      </rPr>
      <t>https://jsmo.gov.jo/EBV4.0/Root_Storage/AR/EB_UsefullLinks/DJS__43_-_2026.pdf</t>
    </r>
  </si>
  <si>
    <t>GSO 263-2009 AMD 1GSO 1320-2021ES 464-1-2005mandatory technical rules for microbiological standards for food stuffs, issued by the Egyptian national food safety authority (NFSA),2021.</t>
  </si>
  <si>
    <t>Proposed amendment to the Regulation on Safety of Pharmaceuticals, etc.</t>
  </si>
  <si>
    <t>A. Allowing notification of address changes due to administrative district reorganization (Article 8, 24, 35, 37)Where an address change results from administrative district reorganization, the procedures are simplified as follows:- for pharmaceutical manufacturers, importers and contract manufacturing and sales business operators, the change may be notified instead of obtaining approval- for approved clinical trial protocols, the change may be notified instead of obtaining approval- for clinical sample analysis institutions and non-clinical testing institutions, the change may be notified instead of applying for a change in designationB. Adjusting the deadline for submitting recall plans for marketed pharmaceuticals(Article 50)If pharmaceuticals being marketed in Korea have safety and efficacy issues, the deadline for submitting a recall plan is adjusted.C. Prohibiting AI-generated advertisements falsely implying endorsement or recommendation by medical professionalsAI-generated advertisements that may mislead consumers into believing that medical professionals endorse or recommend medical products are prohibited."(Article 78 and Annex 7)D. Revising GMP for investigational products (Annex 4-2)Good Manufacturing Practice for investigational products is revised to align with international standardsE. Reducing the processing period of Investigational New Drug Applications (Change)(Annexed Form No. 23)If an IND application is found to be compliant in the pre-review in accordance with Article 35-6 of the “Regulation on Safety of Pharmaceuticals, etc.” the statutory processing period is reduced from 30 days to 10 days.</t>
  </si>
  <si>
    <t>Pharmaceuticals</t>
  </si>
  <si>
    <t>Regulatory improvement</t>
  </si>
  <si>
    <r>
      <rPr>
        <sz val="11"/>
        <rFont val="Calibri"/>
      </rPr>
      <t>https://members.wto.org/crnattachments/2026/TBT/KOR/26_04426_00_x.pdf</t>
    </r>
  </si>
  <si>
    <t>MFDS Notification No. 2026-412 (scheduled for Aug 21, 2026)</t>
  </si>
  <si>
    <t>Viet Nam</t>
  </si>
  <si>
    <t>Draft Decree amending and supplementing a number of articles of Decree No. 26/2026/ND-CP dated 17 January 2026 of the Government detailing and guiding the implementation of a number of articles of the Law on Chemicals regarding the management of chemical activities and hazardous chemicals in products and goods.</t>
  </si>
  <si>
    <t>The Draft Decree consists of 27 Articles amending and supplementing a number of provisions of Decree No. 26/2026/ND-CP on the management of chemical activities and hazardous chemicals in products and goods.The main amendments and supplements include:- Clarifying the scope of application and specifying products that are not subject to Chapter II of Decree No. 26/2026/ND-CP, including certain pharmaceuticals, biocidal products, food, cosmetics, chemicals in medical devices, animal feed, veterinary drugs, plant protection products, certain fertilizers, radioactive substances, household products, petroleum products, batteries, fire-fighting equipment, construction materials, paints, printing inks, and certain finished products intended for end users;- Clarifying responsibilities for state management of chemical activities among the Ministry of Industry and Trade, other ministries and ministerial-level agencies, and provincial-level People's Committees;- Amending requirements applicable to facilities, warehouses and the storage of chemicals, including requirements for compliance with applicable national technical standards and technical regulations;- Simplifying and amending conditions, application dossiers, competence, procedures and time limits for the issuance, re-issuance and adjustment of Certificates of eligibility for the production and trading of conditional chemicals;- Providing for decentralization of authority to provincial-level People's Committees for the appraisal and issuance of Certificates of eligibility for the production and trading of conditional chemicals and certain Certificates of eligibility for chemical storage services;- Amending licensing requirements and procedures applicable to chemicals subject to special control, including export and import licences, and providing specific rules for the return export of chemicals to foreign organizations;- Amending conditions and licensing procedures applicable to prohibited chemicals used for permitted special purposes, including analysis, testing, scientific research, medical and pharmaceutical purposes, criminal investigation, national defence and security;- Providing exemptions from certain Certificates and Licences for specified mixtures, internal filling or formulation activities, certain chemical storage services, small quantities of chemicals used in laboratories, on-the-spot export and import activities, and transactions between enterprises in export processing zones and domestic enterprises;- Amending requirements for the provision, updating, sharing and synchronization of chemical management information through the specialized chemicals database;- Amending information disclosure requirements for products and goods containing hazardous chemicals, and introducing requirements applicable to laboratories determining hazardous chemical content in products and goods; and- Amending transitional provisions relating to licences issued before the entry into force of the Draft Decree.</t>
  </si>
  <si>
    <t>Chemicals; products and goods containing hazardous chemicals.Products of the chemical industry (ICS 71.100).</t>
  </si>
  <si>
    <t>71 - CHEMICAL TECHNOLOGY</t>
  </si>
  <si>
    <t>National security requirements (TBT); Protection of human health or safety (TBT)</t>
  </si>
  <si>
    <t>The Draft Decree aims to amend and supplement Decree No. 26/2026/ND-CP in order to improve the legal framework for the management of chemical activities and hazardous chemicals in products and goods; clarify the scope of application and responsibilities of competent authorities; simplify and improve administrative procedures and business conditions; strengthen decentralization to local authorities; facilitate the use and sharing of digital data in chemical management; and address difficulties and practical issues arising during the implementation of Decree No. 26/2026/ND-CP.The Draft Decree also aims to maintain appropriate requirements for chemical safety, security and control while facilitating legitimate production, trading, export, import and use of chemicals.</t>
  </si>
  <si>
    <t>2026 December/ 2027 January</t>
  </si>
  <si>
    <r>
      <rPr>
        <sz val="11"/>
        <rFont val="Calibri"/>
      </rPr>
      <t>https://drive.google.com/drive/folders/1ubfUzHQrdMKY7gIBLx4TLiuwnp7cB82V?usp=drive_link</t>
    </r>
  </si>
  <si>
    <t>-  Law on Chemicals No. 69/2025/QH15;-  Decree No. 26/2026/ND-CP dated 17 January 2026 of the Government detailing and guiding the implementation of a number of articles of the Law on Chemicals regarding the management of chemical activities and hazardous chemicals in products and goods;-  Decree No. 24/2026/ND-CP dated 17 January 2026 of the Government prescribing lists of chemicals within the scope of regulation of the Law on Chemicals;- Decree No. 25/2026/ND-CP of the Government prescribing training disciplines qualifying persons responsible for chemical safety at chemical production, trading and storage facilities;- Decree No. 33/2024/ND-CP dated 27 March 2024 of the Government detailing the implementation of the Convention on the Prohibition of the Development, Production, Stockpiling and Use of Chemical Weapons and on their Destruction.</t>
  </si>
  <si>
    <t>Draft National technical regulation of equipments, auxiliaries for storing and dispensing ethanol blended gasoline - gasohol E10 at filling stations </t>
  </si>
  <si>
    <t>This draft technical regulation stipulates the limit of technical specifications concerning equipments, auxiliaries for storing and dispensing ethanol blended gasoline - gasohol E10 at filling stations.- gasohol E10 Tanks.- gasohol E10 technology pipes.- gasohol E10 meter.This draft technical regulation applies to the enterprises, organizations and individuals involved in storing and dispensing ethanol blended gasoline - gasohol E10 in Vietnam, as well as to organizations and individuals manufacturing, importing or distributing such equipment and auxiliaries. The draft also provides for conformity declaration of the covered products in accordance with Circular No. 14/2026/TT-BKHCN, and for state inspection of such equipment and auxiliaries by competent authorities. This draft Circular will replace Circular No. 48/2014/TT-BCT dated 5 December 2014 promulgating QCVN 02:2014/BCT.</t>
  </si>
  <si>
    <t>Equipment and auxiliaries used for storing and dispensing ethanol blended gasoline – gasohol E10 at filling stations, including underground storage tanks, process piping systems, fuel dispensers and related auxiliary equipment.</t>
  </si>
  <si>
    <t>December 2026</t>
  </si>
  <si>
    <t>July 2027</t>
  </si>
  <si>
    <r>
      <rPr>
        <sz val="11"/>
        <rFont val="Calibri"/>
      </rPr>
      <t>https://members.wto.org/crnattachments/2026/TBT/VNM/26_04428_00_x.pdf</t>
    </r>
  </si>
  <si>
    <t xml:space="preserve">Relevant documents: _x000D_
* Law on Standards and Technical Regulations dated 29 June 2006, as amended and supplemented by Law No. 35/2018/QH14 and Law No. 70/2025/QH15;_x000D_
* Decree No. 22/2026/ND-CP dated 16 January 2026 of the Government detailing a number of articles and measures for the organization and implementation of the Law on Standards and Technical Regulations;_x000D_
* Circular No. 48/2014/TT-BCT dated 5 December 2014 of the Minister of Industry and Trade promulgating QCVN 02:2014/BCT on equipment and auxiliaries used for storing and dispensing ethanol blended gasoline – gasohol E10 at filling stations (to be replaced by this draft Circular);_x000D_
* Circular No. 19/2026/TT-BKHCN dated 30 April 2026 of the Minister of Science and Technology promulgating Amendment 01:2026 to QCVN 01:2022/BKHCN on gasoline, diesel fuel and biofuels;_x000D_
* Circular No. 14/2026/TT-BKHCN dated 9 April 2026 of the Minister of Science and Technology on conformity declaration, conformity assessment and methods of conformity assessment with standards and technical regulations._x000D_
</t>
  </si>
  <si>
    <t>Draft Decree amending and supplementing the Government’s Decree No. 24/2026/ND-CP dated January 17, 2026, prescribing lists of chemicals subject to the scope of regulation of the Law on Chemicals.</t>
  </si>
  <si>
    <t>The Draft Decree consists of 3 Articles amending and supplementing the Government’s Decree No. 24/2026/ND-CP dated January 17, 2026, prescribing lists of chemicals subject to the scope of regulation of the Law on Chemicals.The main amendments and supplements include:- Amend Appendix I (List of basic chemicals in the key chemical industry sector) to strictly adhere to the criteria stipulated in Clause 2, Article 6 of the Law on Chemicals, avoid indiscriminate incentives, and ensure alignment with the economy's general development orientation and resource availability at any given time.- Amend Appendix II (List of chemicals subject to conditional production and trading) and Appendix III (List of chemicals subject to special control) by reviewing and reclassifying certain chemicals within these lists to reduce administrative procedures; remove chemicals posing lower risks regarding toxicity to human health and the environment from the management lists; and distinguish between goods containing hazardous chemicals and chemical mixtures regulated by Decree No. 24/2026/NĐ-CP;Simultaneously, consider transferring certain chemicals from the List of chemicals subject to special control to the List of chemicals subject to conditional production and trading to simplify administrative procedures; and reclassify chemicals from "Group 1 chemicals subject to special control" to "Group 2 chemicals subject to special control" in furtherance of the policy on decentralization and the simplification of administrative procedures.Add chemicals to the Lists as proposed by the Ministry of Public Security and the Ministry of Agriculture and Environment, in accordance with Clause 2, Article 5 of Decree No. 24/2026/NĐ-CP.- Amend the information in Appendix IV (List of chemicals requiring the development of a chemical incident prevention and response plan) to align with risk management and the entities at risk requiring management.The Draft Decree also provides transitional arrangements, including: continued validity of licences and certificates already issued under Decree No. 26/2026/ND-CP prior to the effective date; exemption from compliance requirements for chemicals removed from the conditional production and trading list; a specific transitional rule allowing organizations already certified for all three xylene isomers (o-, m- and p-xylene) to continue trading in xylene (CAS 1330-20-7) until their existing certificates expire; and a compliance deadline of 31 December 2027 for chemicals newly added to the list of chemicals subject to special control</t>
  </si>
  <si>
    <t>Products of the chemical industry (ICS 71.100).</t>
  </si>
  <si>
    <t>71.100 - Products of the chemical industry</t>
  </si>
  <si>
    <r>
      <rPr>
        <sz val="11"/>
        <rFont val="Calibri"/>
      </rPr>
      <t>https://members.wto.org/crnattachments/2026/TBT/VNM/26_04429_00_x.pdf
https://moit.gov.vn/du-thao-van-ban/du-thao-nghi-dinh-sua-doi-bo-sung-nghi-dinh-so-24-2026-nd-cp-ngay-17-01-2026-cua-chinh-phu-quy-dinh-cac-danh-muc-hoa-cha.html</t>
    </r>
  </si>
  <si>
    <t>-  Law on Chemicals No. 69/2025/QH15;- Decree No. 25/2026/ND-CP dated 17 January 2026 of the Government providing detailed regulations and measures for organizing and guiding the implementation of a number of articles of the Law on Chemicals concerning the development of the chemical industry and chemical safety and security;-  Decree No. 26/2026/ND-CP dated 17 January 2026 of the Government detailing and guiding the implementation of a number of articles of the Law on Chemicals regarding the management of chemical activities and hazardous chemicals in products and goods;-  Decree No. 24/2026/ND-CP dated 17 January 2026 of the Government prescribing lists of chemicals within the scope of regulation of the Law on Chemicals;</t>
  </si>
  <si>
    <t>Draft Decree amending and supplementing a number of articles of Decree No. 25/2026/ND-CP dated 17 January 2026 of the Government providing detailed regulations and measures for organizing and guiding the implementation of a number of articles of the Law on Chemicals concerning the development of the chemical industry and chemical safety and security.</t>
  </si>
  <si>
    <t>The Draft Decree consists of 4 Articles amending and supplementing a number of provisions of Decree No. 25/2026/ND-CP on the development of the chemical industry and chemical safety and security.The main amendments and supplements include:- Amending and supplementing the scope of regulation of Decree No. 25/2026/ND-CP;- Amending and supplementing provisions on state management responsibilities for the development of the chemical industry and for chemical safety and security;- Amending and supplementing provisions on the updating of information during the implementation of the Strategy for the Development of the Chemical Industry;- Amending and supplementing certain provisions on certificates for specialised chemical consultancy;- Amending and supplementing certain provisions on ensuring safety and security in chemical activities;- Amending and supplementing certain provisions on specialised chemical safety training;- Amending and supplementing certain provisions on the prevention of and response to chemical incidents;- Replacing and repealing certain provisions of Decree No. 25/2026/ND-CP.</t>
  </si>
  <si>
    <t>Products of the chemical industry (ICS 71.100)</t>
  </si>
  <si>
    <t>Protection of human health or safety (TBT)</t>
  </si>
  <si>
    <r>
      <rPr>
        <sz val="11"/>
        <rFont val="Calibri"/>
      </rPr>
      <t>https://moit.gov.vn/du-thao-van-ban/du-thao-sua-doi-bo-sung-mot-so-dieu-cua-nghi-dinh-so-25-2026-nd-cp-ngay-17-01-2026-cua-chinh-phu-quy-dinh-chi-tiet-de-to.html</t>
    </r>
  </si>
  <si>
    <t>Australia</t>
  </si>
  <si>
    <t>WaterMark Certification Scheme – WMTS-542:2026 Push-fit couplings for slab repair of vertical sanitary pipes.</t>
  </si>
  <si>
    <t>This technical specification sets out the minimum requirements for pipe couplings (spigot x spigot) that provide an interference elastomeric seal on the internal surface of non-pressure soil, waste and vent pipe of similar or dissimilar pipe materials. The coupling is to be used in vertical installations only within all classes of buildings and installation to be undertaken via a Performance Solution. Operating temperature range: &gt; 0°C to 40°C constant. Operating Pressure range: Up to 58kPa. Operating size range: DN 80 to DN 200.The Plumbing Code of Australia (PCA) requires that most products intended for use in plumbing and drainage installations in or around buildings to be evaluated and certified to WaterMark product specifications. WaterMark certification to an applicable product specification provides a process to evaluate and authorise products to enable their use in a plumbing and drainage installation. Thus ensuring that the plumbing and drainage products are fit for purpose for which they are intended.This WaterMark Technical Specification (WMTS) was prepared in accordance with the Manual for the WaterMark Certification Scheme, Appendix 4, Protocol for Developing Product Specifications.The objective of WaterMark Technical Specification is to enable product certification in accordance with the requirements of the Plumbing Code of Australia (PCA).</t>
  </si>
  <si>
    <t>Fittings, e.g. joints, elbows, flanges, of plastics, for tubes, pipes and hoses (HS code(s): 391740).</t>
  </si>
  <si>
    <t>391740 - Fittings, e.g. joints, elbows, flanges, of plastics, for tubes, pipes and hoses</t>
  </si>
  <si>
    <t>91.140.70 - Sanitary installations</t>
  </si>
  <si>
    <t>The objectives of the Scheme are to establish the requirements for product certification and authorisation under Part A5 of the PCA and:_x000D_
 a) to provide a process to authorise products to enable their use in plumbing and drainage installations as covered by the PCA, and_x000D_
 b) to ensure that plumbing and drainage products are fit for the purpose for which they are intended and that their use in a plumbing and drainage installation throughout its serviceable life is suitable and does not create significant risks or any likely outcome of:_x000D_
 (i) personal illness, loss, injury or death;_x000D_
 (ii) on-site environmental degradation;_x000D_
 (iii) contamination of the water resource;_x000D_
 (iv) adverse impact on infrastructure (private or public);_x000D_
 (v) contamination of water supplies from the point of connection to the points of discharge; or_x000D_
 (vi) wastage of resources (water and energy).</t>
  </si>
  <si>
    <r>
      <rPr>
        <sz val="11"/>
        <rFont val="Calibri"/>
      </rPr>
      <t>https://members.wto.org/crnattachments/2026/TBT/AUS/26_04408_00_e.pdf</t>
    </r>
  </si>
  <si>
    <t>Manual for the WaterMark Certification SchemeSchedule of Products | WaterMark</t>
  </si>
  <si>
    <t>Brazil</t>
  </si>
  <si>
    <t>Draft Resolution 1.415, 11 August 2026.</t>
  </si>
  <si>
    <t>This draft resolution proposes amendments to Normative Instruction (IN) No. 211, of March 1, 2023, which establishes the technological functions, maximum limits, and conditions of use for food additives and processing aids authorized for use in foods.</t>
  </si>
  <si>
    <t>Food technology (ICS code(s): 67)</t>
  </si>
  <si>
    <t>67 - Food technology</t>
  </si>
  <si>
    <t>Protection of human health or safety (TBT); Harmonization (TBT)</t>
  </si>
  <si>
    <r>
      <rPr>
        <sz val="11"/>
        <rFont val="Calibri"/>
      </rPr>
      <t>https://members.wto.org/crnattachments/2026/TBT/BRA/26_04383_00_x.pdf</t>
    </r>
  </si>
  <si>
    <t>Czech Republic</t>
  </si>
  <si>
    <t xml:space="preserve">Measure of a general nature number: 0111-OOP-C104-26 – metrological and technical requirements for specified measuring instruments, including test methods for type approval, verification and re-testing: ‘laboratory oscillation-type density meters with sample temperature control or automatic temperature correction’_x000D_
</t>
  </si>
  <si>
    <t xml:space="preserve">The regulation lays down the metrological and technical requirements for these specified measuring instruments, including the test methods for type approval and verification of specified measuring instruments.Laboratory oscillation-type density meters with sample temperature control or automatic temperature correction may be placed on the market and put into service in the Czech Republic as specified measuring instruments pursuant to Act No 505/1990 on metrology, as amended. Pursuant to this Act, specified measuring instruments are instruments that are included in the list of the types of specified measuring instruments (Decree No 345/2002) and, at the same time, intended (by the manufacturer/importer) for measurements relevant to the protection of public interests in consumer protection, contractual relations, imposition of sanctions, fees, tariffs and taxes, health protection, environmental protection, occupational safety, or the protection of other public interests protected by special legislation. This is therefore a purpose similar to the one defining specified products – non-automatic measuring instruments and scales pursuant to Directives 2014/31/EU and 2014/32/EU. The requirements of this legislation do not apply to measuring instruments not placed on the market in the Czech Republic for the above purposes, defined by Act No 505/1990 on metrology, as amended._x000D_
The purpose of this notified legislation is to lay down metrological and technical requirements for these specified measuring instruments. This legislation also stipulates tests for type approval and verification of specified measuring instruments of this type.This measure of a general nature has been drawn up with a view to achieving the specified objective, while taking into account, as far as possible, international standards and other generally accepted principles and norms._x000D_
It is envisaged in Act No 505/1990 on metrology that the technical and metrological requirements for the types of specified measuring instruments listed in the Annex to Decree No 345/2002 specifying measuring instruments for mandatory verification and measuring instruments subject to type approval, including tests for the purposes of type approval, verification and re-testing of specified measuring instruments, will be set out in detail in a measure of a general nature._x000D_
Given the intended purpose, the requirements laid down have been kept to a minimum. Moreover, from the manufacturer’s perspective, they reflect the standard requirements set out in the relevant regulations for products. For manufacturers or users, the process of type approval or verification just means demonstrating that the relevant requirements have been met. In addition, the manufacturer is not necessarily required to carry out all the tests during type approval if they have already been carried out. A broad principle of recognition applies in cases of compatibility with the requirements._x000D_
</t>
  </si>
  <si>
    <t>Measure of a general nature laying down metrological and technical requirements for specified measuring instruments, including test methods for type approval, verification and re-testingMetrology and measurement. Physical phenomena (ICS code: 17)Measurement of volume, mass, density and viscosity (ICS code: 17.060)</t>
  </si>
  <si>
    <t>90 - OPTICAL, PHOTOGRAPHIC, CINEMATOGRAPHIC, MEASURING, CHECKING, PRECISION, MEDICAL OR SURGICAL INSTRUMENTS AND APPARATUS; PARTS AND ACCESSORIES THEREOF</t>
  </si>
  <si>
    <t>17 - Metrology and measurement. Physical phenomena</t>
  </si>
  <si>
    <t>Prevention of deceptive practices and consumer protection (TBT)</t>
  </si>
  <si>
    <r>
      <rPr>
        <sz val="11"/>
        <rFont val="Calibri"/>
      </rPr>
      <t>https://members.wto.org/crnattachments/2026/TBT/CZE/26_04377_00_e.pdf
https://members.wto.org/crnattachments/2026/TBT/CZE/26_04377_00_x.pdf</t>
    </r>
  </si>
  <si>
    <t>References to the basic texts:_x000D_
Act No 505/1990 on metrology, as amended_x000D_
Decree No 345/2002 stipulating measuring instruments for mandatory verification and measuring instruments subject to type approval, as amended_x000D_
§ 171 et seq. of Act No 500/2004, the Code of Administrative Procedure, as amended</t>
  </si>
  <si>
    <t>European Union</t>
  </si>
  <si>
    <t>Proposal for a Regulation of the European Parliament and of the Council on the European Union Agency for Cybersecurity (ENISA), the European cybersecurity certification framework, and ICT supply chain security and repealing Regulation (EU) 2019/881 (“The Cybersecurity Act 2”) (COM(2026) 11 final)</t>
  </si>
  <si>
    <t>This notification concerns Title III of the proposed regulation concerning the European Cybersecurity Certification Framework. </t>
  </si>
  <si>
    <t>Information and communications technology (ICT) products</t>
  </si>
  <si>
    <t>33 - TELECOMMUNICATIONS. AUDIO AND VIDEO ENGINEERING</t>
  </si>
  <si>
    <t>The overarching objective of Title III of the proposed regulation concerning the European Cybersecurity Certification Framework is to increase cybersecurity capabilities and resilience and prevent fragmentation across the EU internal market. In particular, the Title provides for a comprehensive set of measures that enhance the existing European Cybersecurity Certification Framework that was already established by Regulation (EU) 2019/881 with the objective to:increase the level of cybersecurity within the European Union;enable a harmonised approach to European cybersecurity certification schemes; andleverage certification to facilitate compliance with applicable European Union legislation.</t>
  </si>
  <si>
    <t>2026</t>
  </si>
  <si>
    <t>Not defined</t>
  </si>
  <si>
    <r>
      <rPr>
        <sz val="11"/>
        <rFont val="Calibri"/>
      </rPr>
      <t>https://eur-lex.europa.eu/resource.html?uri=cellar:03aee288-f75c-11f0-b9bc-01aa75ed71a1.0001.02/DOC_1&amp;format=PDF
https://eur-lex.europa.eu/resource.html?uri=cellar:03aee288-f75c-11f0-b9bc-01aa75ed71a1.0001.02/DOC_2&amp;format=PDF</t>
    </r>
  </si>
  <si>
    <t>Regulation (EU) 2019/881 </t>
  </si>
  <si>
    <t>Regulation on Energy Efficiency Management Equipment</t>
  </si>
  <si>
    <t>Adopting QR Code-based new energy efficiency labels (46 product categories): Applying the new label design to all items (except Adapter and Charger)Revision of energy efficiency standards (14 product categories): Electric Refrigerator, Kimchi Refrigerator, Television Sets, Gas Water Heaters, Three-phase Induction Motor, Adapter and Charger, Signage Display, Refrigerated Display Cabinets, Audio, Wireless/Wired router, Microwave oven, Pumps, Centrifugal Blowers, LED Luminaires)</t>
  </si>
  <si>
    <t>Electrical appliances, Gas appliance</t>
  </si>
  <si>
    <t>27.015 - Energy efficiency. Energy conservation in general</t>
  </si>
  <si>
    <t>Consumer information, labelling (TBT); Protection of the environment (TBT)</t>
  </si>
  <si>
    <t>1) 6 months after adoption: The energy efficiency standards will be revised and the new energy label design will be applied to 6 product categories (Kimchi 
Refrigerator, Television Sets, Gas Water Heaters, Three-phase Induction Motor, Adapters and Charger, and Signage Display) 
2) 12 months after adoption: The energy efficiency standards will be revised for 7 product categories (Electric Refrigerator, Refrigerated Display Cabinets, Audio, 
Wireless/Wired Router, Microwave Oven, Pumps, and Centrifugal Blowers), and the new energy label design will be applied to 40 product categories. 
3) 1 January 2028: The energy efficiency standards will be revised and the new energy label design will be applied to LED Luminaires.</t>
  </si>
  <si>
    <r>
      <rPr>
        <sz val="11"/>
        <rFont val="Calibri"/>
      </rPr>
      <t>https://members.wto.org/crnattachments/2026/TBT/KOR/26_04396_00_x.pdf
https://members.wto.org/crnattachments/2026/TBT/KOR/26_04396_01_x.pdf</t>
    </r>
  </si>
  <si>
    <t>Ministry of Climate, Energy and Environment Notice No. 2026-798</t>
  </si>
  <si>
    <t>Nigeria</t>
  </si>
  <si>
    <t>Draft Standards Organisation of Nigeria Mandatory Energy Labelling Scheme Regulations 2026, First Edition;</t>
  </si>
  <si>
    <t>1.  These regulations apply to all electrical appliances for which Minimum Energy Performance Standards (MEPS) have been established in Nigeria by the Standards Organistaion of Nigeria (SON), including but not limited to-a) Household refrigerators and freezers (NIS 942);b) Air conditioners (NIS 943);c) General lighting lamps (NIS 1209-1);d) Luminaries (NIS 1209-2);e) Comfort fans (NIS 919);f) Television Sets (NIS 957);g) Electric water heaters (NIS 921); andh) Electric motors (NIS 1236).2.  These Regulations govern all persons or entities that manufacture, assemble, import, offer for sale, distribute, install, or otherwise place such regulated products, on the market in Nigeria  and also apply to all new appliances with established MEPS intended for use within Nigeria.</t>
  </si>
  <si>
    <t>All electrical Appliances for which Minimum Energy Performance Standards (MEPS) have been established in Nigeria.</t>
  </si>
  <si>
    <t>National security requirements (TBT); Consumer information, labelling (TBT); Protection of the environment (TBT); Reducing trade barriers and facilitating trade (TBT); Cost saving and productivity enhancement (TBT)</t>
  </si>
  <si>
    <r>
      <rPr>
        <sz val="11"/>
        <rFont val="Calibri"/>
      </rPr>
      <t>https://members.wto.org/crnattachments/2026/TBT/NGA/26_04378_00_e.pdf</t>
    </r>
  </si>
  <si>
    <t>https://son.gov.ng/son-mandatory-energy-labelling-scheme/SON Mandatory Energy :Labelling Scheme Guildelines, April 2025</t>
  </si>
  <si>
    <t>Thailand</t>
  </si>
  <si>
    <t>Draft Notification of the Committee on Labels Re: Determination of Solar Panels as Label-Controlled Products</t>
  </si>
  <si>
    <t>This draft Notification prescribes solar panels as label-controlled products. The label of label-controlled products shall specify the text, pictures, artificial designs, or image as appropriate which shall not cause misunderstandings about the essence of the products and shall be displayed clearly visible and legible in Thai language or a foreign language accompanied by Thai language. The label of these label-controlled products does not apply to the label of label-controlled products manufactured for export and not for sale in Thailand.</t>
  </si>
  <si>
    <t>Solar panels</t>
  </si>
  <si>
    <t>After 60 days following the date of its publication in the Government Gazette.</t>
  </si>
  <si>
    <r>
      <rPr>
        <sz val="11"/>
        <rFont val="Calibri"/>
      </rPr>
      <t>https://members.wto.org/crnattachments/2026/TBT/THA/26_04389_00_x.pdf</t>
    </r>
  </si>
  <si>
    <t>Consumer Protection Act, B.E. 2522 (1979) and its amendment</t>
  </si>
  <si>
    <t>Draft Notification of the Committee on Labels Re: Determination of Inverters for Use with Solar Panels as Label-Controlled Products</t>
  </si>
  <si>
    <t>This draft Notification prescribes inverters for use with solar panels as label-controlled products. The label of label-controlled products shall specify the text, pictures, artificial designs, or image as appropriate which shall not cause misunderstandings about the essence of the products and shall be displayed clearly visible and legible in Thai language or a foreign language accompanied by Thai language. The label of these label-controlled products does not apply to the label of label-controlled products manufactured for export and not for sale in Thailand.</t>
  </si>
  <si>
    <t>Inverters for use with solar panels</t>
  </si>
  <si>
    <t>27.160 - Solar energy engineering</t>
  </si>
  <si>
    <r>
      <rPr>
        <sz val="11"/>
        <rFont val="Calibri"/>
      </rPr>
      <t>https://members.wto.org/crnattachments/2026/TBT/THA/26_04390_00_x.pdf</t>
    </r>
  </si>
  <si>
    <t>Draft Notification of the Committee on Labels Re: Determination of Batteries for Energy Storage from Solar Panels as Label-Controlled Products</t>
  </si>
  <si>
    <t>This draft Notification prescribes batteries for energy storage from solar panels as label-controlled products.The label of label-controlled products shall specify the text, pictures, artificial designs, or image as appropriate which shall not cause misunderstandings about the essence of the products and shall be displayed clearly visible and legible in Thai language or a foreign language accompanied by Thai language. The label of these label-controlled products does not apply to the label of label-controlled products manufactured for export and not for sale in Thailand.</t>
  </si>
  <si>
    <t>Batteries for energy storage from solar panels</t>
  </si>
  <si>
    <r>
      <rPr>
        <sz val="11"/>
        <rFont val="Calibri"/>
      </rPr>
      <t>https://members.wto.org/crnattachments/2026/TBT/THA/26_04391_00_x.pdf</t>
    </r>
  </si>
  <si>
    <t>China</t>
  </si>
  <si>
    <t>National Standard of the P.R.C., The International System of Units (SI) and rules for its use</t>
  </si>
  <si>
    <t>This document sets out the structure of the International System of Units (SI), specifies units that may be used together with SI units, rules for the use of measurement units, and the legal units of measurement of China that may be used together with SI units._x000D_
This document applies to the use of measurement units in all fields of the national economy, science and technology, culture and education.</t>
  </si>
  <si>
    <t>Products classified under HS Chapters 01 to 96 (excluding Chapter 77) that involve the use of measurement units, expression of quantity values, labelling, packaging instructions, product instructions, technical documents and trade documents (HS code(s): 01; 02; 03; 04; 05; 06; 07; 08; 09; 10; 11; 12; 13; 14; 15; 16; 17; 18; 19; 20; 21; 22; 23; 24; 25; 26; 27; 28; 29; 30; 31; 32; 33; 34; 35; 36; 37; 38; 39; 40; 41; 42; 43; 44; 45; 46; 47; 48; 49; 50; 51; 52; 53; 54; 55; 56; 57; 58; 59; 60; 61; 62; 63; 64; 65; 66; 67; 68; 69; 70; 71; 72; 73; 74; 75; 76; 78; 79; 80; 81; 82; 83; 84; 85; 86; 87; 88; 89; 90; 91; 92; 93; 94; 95; 96); (ICS code(s): 01.060)</t>
  </si>
  <si>
    <t>01 - LIVE ANIMALS; 02 - MEAT AND EDIBLE MEAT OFFAL; 03 - FISH AND CRUSTACEANS, MOLLUSCS AND OTHER AQUATIC INVERTEBRATES; 04 - DAIRY PRODUCE; BIRDS' EGGS; NATURAL HONEY; EDIBLE PRODUCTS OF ANIMAL ORIGIN, NOT ELSEWHERE SPECIFIED OR INCLUDED; 05 - PRODUCTS OF ANIMAL ORIGIN, NOT ELSEWHERE SPECIFIED OR INCLUDED; 06 - LIVE TREES AND OTHER PLANTS; BULBS, ROOTS AND THE LIKE; CUT FLOWERS AND ORNAMENTAL FOLIAGE; 07 - EDIBLE VEGETABLES AND CERTAIN ROOTS AND TUBERS; 08 - EDIBLE FRUIT AND NUTS; PEEL OF CITRUS FRUIT OR MELONS; 09 - COFFEE, TEA, MATÉ AND SPICES; 10 - CEREALS; 11 - PRODUCTS OF THE MILLING INDUSTRY; MALT; STARCHES; INULIN; WHEAT GLUTEN; 12 - OIL SEEDS AND OLEAGINOUS FRUITS; MISCELLANEOUS GRAINS, SEEDS AND FRUIT; INDUSTRIAL OR MEDICINAL PLANTS; STRAW AND FODDER; 13 - LAC; GUMS, RESINS AND OTHER VEGETABLE SAPS AND EXTRACTS; 14 - VEGETABLE PLAITING MATERIALS; VEGETABLE PRODUCTS NOT ELSEWHERE SPECIFIED OR INCLUDED; 15 - ANIMAL, VEGETABLE OR MICROBIAL FATS AND OILS AND THEIR CLEAVAGE PRODUCTS; PREPARED EDIBLE FATS; ANIMAL OR VEGETABLE WAXES; 16 - PREPARATIONS OF MEAT, OF FISH, OF CRUSTACEANS, MOLLUSCS OR OTHER AQUATIC INVERTEBRATES, OR OF INSECTS; 17 - SUGARS AND SUGAR CONFECTIONERY; 18 - COCOA AND COCOA PREPARATIONS; 19 - PREPARATIONS OF CEREALS, FLOUR, STARCH OR MILK; PASTRYCOOKS' PRODUCTS; 20 - PREPARATIONS OF VEGETABLES, FRUIT, NUTS OR OTHER PARTS OF PLANTS; 21 - MISCELLANEOUS EDIBLE PREPARATIONS; 22 - BEVERAGES, SPIRITS AND VINEGAR; 23 - RESIDUES AND WASTE FROM THE FOOD INDUSTRIES; PREPARED ANIMAL FODDER; 24 - TOBACCO AND MANUFACTURED TOBACCO SUBSTITUTES; PRODUCTS, WHETHER OR NOT CONTAINING NICOTINE, INTENDED FOR INHALATION WITHOUT COMBUSTION; OTHER NICOTINE CONTAINING PRODUCTS INTENDED FOR THE INTAKE OF NICOTINE INTO THE HUMAN BODY; 25 - SALT; SULPHUR; EARTHS AND STONE; PLASTERING MATERIALS, LIME AND CEMENT; 26 - ORES, SLAG AND ASH; 27 - MINERAL FUELS, MINERAL OILS AND PRODUCTS OF THEIR DISTILLATION; BITUMINOUS SUBSTANCES; MINERAL WAXES; 28 - INORGANIC CHEMICALS; ORGANIC OR INORGANIC COMPOUNDS OF PRECIOUS METALS, OF RARE-EARTH METALS, OF RADIOACTIVE ELEMENTS OR OF ISOTOPES; 29 - ORGANIC CHEMICALS; 30 - PHARMACEUTICAL PRODUCTS; 31 - FERTILISERS; 32 - TANNING OR DYEING EXTRACTS; TANNINS AND THEIR DERIVATIVES; DYES, PIGMENTS AND OTHER COLOURING MATTER; PAINTS AND VARNISHES; PUTTY AND OTHER MASTICS; INKS; 33 - ESSENTIAL OILS AND RESINOIDS; PERFUMERY, COSMETIC OR TOILET PREPARATIONS; 34 - SOAP, ORGANIC SURFACE-ACTIVE AGENTS, WASHING PREPARATIONS, LUBRICATING PREPARATIONS, ARTIFICIAL WAXES, PREPARED WAXES, POLISHING OR SCOURING PREPARATIONS, CANDLES AND SIMILAR ARTICLES, MODELLING PASTES, ‘DENTAL WAXES’ AND DENTAL PREPARATIONS WITH A BASIS OF PLASTER; 35 - ALBUMINOIDAL SUBSTANCES; MODIFIED STARCHES; GLUES; ENZYMES; 36 - EXPLOSIVES; PYROTECHNIC PRODUCTS; MATCHES; PYROPHORIC ALLOYS; CERTAIN COMBUSTIBLE PREPARATIONS; 37 - PHOTOGRAPHIC OR CINEMATOGRAPHIC GOODS; 38 - MISCELLANEOUS CHEMICAL PRODUCTS; 39 - PLASTICS AND ARTICLES THEREOF; 40 - RUBBER AND ARTICLES THEREOF; 41 - RAW HIDES AND SKINS (OTHER THAN FURSKINS) AND LEATHER; 42 - ARTICLES OF LEATHER; SADDLERY AND HARNESS; TRAVEL GOODS, HANDBAGS AND SIMILAR CONTAINERS; ARTICLES OF ANIMAL GUT (OTHER THAN SILKWORM GUT); 43 - FURSKINS AND ARTIFICIAL FUR; MANUFACTURES THEREOF; 44 - WOOD AND ARTICLES OF WOOD; WOOD CHARCOAL; 45 - CORK AND ARTICLES OF CORK; 46 - MANUFACTURES OF STRAW, OF ESPARTO OR OF OTHER PLAITING MATERIALS; BASKETWARE AND WICKERWORK; 47 - PULP OF WOOD OR OF OTHER FIBROUS CELLULOSIC MATERIAL; RECOVERED (WASTE AND SCRAP) PAPER OR PAPERBOARD; 48 - PAPER AND PAPERBOARD; ARTICLES OF PAPER PULP, OF PAPER OR OF PAPERBOARD; 49 - PRINTED BOOKS, NEWSPAPERS, PICTURES AND OTHER PRODUCTS OF THE PRINTING INDUSTRY; MANUSCRIPTS, TYPESCRIPTS AND PLANS; 50 - SILK; 51 - WOOL, FINE OR COARSE ANIMAL HAIR; HORSEHAIR YARN AND WOVEN FABRIC; 52 - COTTON; 53 - OTHER VEGETABLE TEXTILE FIBRES; PAPER YARN AND WOVEN FABRICS OF PAPER YARN; 54 - MAN-MADE FILAMENTS; STRIP AND THE LIKE OF MAN-MADE TEXTILE MATERIALS; 55 - MAN-MADE STAPLE FIBRES; 56 - WADDING, FELT AND NONWOVENS; SPECIAL YARNS; TWINE, CORDAGE, ROPES AND CABLES AND ARTICLES THEREOF; 57 - CARPETS AND OTHER TEXTILE FLOOR COVERINGS; 58 - SPECIAL WOVEN FABRICS; TUFTED TEXTILE FABRICS; LACE; TAPESTRIES; TRIMMINGS; EMBROIDERY; 59 - IMPREGNATED, COATED, COVERED OR LAMINATED TEXTILE FABRICS; TEXTILE ARTICLES OF A KIND SUITABLE FOR INDUSTRIAL USE; 60 - KNITTED OR CROCHETED FABRICS; 61 - ARTICLES OF APPAREL AND CLOTHING ACCESSORIES, KNITTED OR CROCHETED; 62 - ARTICLES OF APPAREL AND CLOTHING ACCESSORIES, NOT KNITTED OR CROCHETED; 63 - OTHER MADE-UP TEXTILE ARTICLES; SETS; WORN CLOTHING AND WORN TEXTILE ARTICLES; RAGS; 64 - FOOTWEAR, GAITERS AND THE LIKE; PARTS OF SUCH ARTICLES; 65 - HEADGEAR AND PARTS THEREOF; 66 - UMBRELLAS, SUN UMBRELLAS, WALKING STICKS, SEAT-STICKS, WHIPS, RIDING-CROPS AND PARTS THEREOF; 67 - PREPARED FEATHERS AND DOWN AND ARTICLES MADE OF FEATHERS OR OF DOWN; ARTIFICIAL FLOWERS; ARTICLES OF HUMAN HAIR; 68 - ARTICLES OF STONE, PLASTER, CEMENT, ASBESTOS, MICA OR SIMILAR MATERIALS; 69 - CERAMIC PRODUCTS; 70 - GLASS AND GLASSWARE; 71 - NATURAL OR CULTURED PEARLS, PRECIOUS OR SEMI-PRECIOUS STONES, PRECIOUS METALS, METALS CLAD WITH PRECIOUS METAL, AND ARTICLES THEREOF; IMITATION JEWELLERY; COIN; 72 - IRON AND STEEL; 73 - ARTICLES OF IRON OR STEEL; 74 - COPPER AND ARTICLES THEREOF; 75 - NICKEL AND ARTICLES THEREOF; 76 - ALUMINIUM AND ARTICLES THEREOF; 78 - LEAD AND ARTICLES THEREOF; 79 - ZINC AND ARTICLES THEREOF; 80 - TIN AND ARTICLES THEREOF; 81 - OTHER BASE METALS; CERMETS; ARTICLES THEREOF; 82 - TOOLS, IMPLEMENTS, CUTLERY, SPOONS AND FORKS, OF BASE METAL; PARTS THEREOF OF BASE METAL; 83 - MISCELLANEOUS ARTICLES OF BASE METAL; 84 - NUCLEAR REACTORS, BOILERS, MACHINERY AND MECHANICAL APPLIANCES; PARTS THEREOF; 85 - ELECTRICAL MACHINERY AND EQUIPMENT AND PARTS THEREOF; SOUND RECORDERS AND REPRODUCERS, TELEVISION IMAGE AND SOUND RECORDERS AND REPRODUCERS, AND PARTS AND ACCESSORIES OF SUCH ARTICLES; 86 - RAILWAY OR TRAMWAY LOCOMOTIVES, ROLLING STOCK AND PARTS THEREOF; RAILWAY OR TRAMWAY TRACK FIXTURES AND FITTINGS AND PARTS THEREOF; MECHANICAL (INCLUDING ELECTROMECHANICAL) TRAFFIC SIGNALLING EQUIPMENT OF ALL KINDS; 87 - VEHICLES OTHER THAN RAILWAY OR TRAMWAY ROLLING STOCK, AND PARTS AND ACCESSORIES THEREOF; 88 - AIRCRAFT, SPACECRAFT, AND PARTS THEREOF; 89 - SHIPS, BOATS AND FLOATING STRUCTURES; 90 - OPTICAL, PHOTOGRAPHIC, CINEMATOGRAPHIC, MEASURING, CHECKING, PRECISION, MEDICAL OR SURGICAL INSTRUMENTS AND APPARATUS; PARTS AND ACCESSORIES THEREOF; 91 - CLOCKS AND WATCHES AND PARTS THEREOF; 96 - MISCELLANEOUS MANUFACTURED ARTICLES; 95 - TOYS, GAMES AND SPORTS REQUISITES; PARTS AND ACCESSORIES THEREOF; 94 - FURNITURE; BEDDING, MATTRESSES, MATTRESS SUPPORTS, CUSHIONS AND SIMILAR STUFFED FURNISHINGS; LUMINAIRES AND LIGHTING FITTINGS, NOT ELSEWHERE SPECIFIED OR INCLUDED; ILLUMINATED SIGNS, ILLUMINATED NAMEPLATES AND THE LIKE; PREFABRICATED BUILDINGS; 93 - ARMS AND AMMUNITION; PARTS AND ACCESSORIES THEREOF; 92 - MUSICAL INSTRUMENTS; PARTS AND ACCESSORIES OF SUCH ARTICLES</t>
  </si>
  <si>
    <t>01.060 - Quantities and units</t>
  </si>
  <si>
    <t>Consumer information, labelling (TBT); Prevention of deceptive practices and consumer protection (TBT); Quality requirements (TBT); Harmonization (TBT)</t>
  </si>
  <si>
    <r>
      <rPr>
        <sz val="11"/>
        <rFont val="Calibri"/>
      </rPr>
      <t>https://members.wto.org/crnattachments/2026/TBT/CHN/26_04337_00_x.pdf</t>
    </r>
  </si>
  <si>
    <t>National Standard of the P. R.C., Minimum allowable values of energy efficiency and energy efficiency grades for fiber lasers</t>
  </si>
  <si>
    <t>This document specifies the energy efficiency grades, minimum allowable energy efficiency values, energy efficiency calculation methods and test methods for fiber lasers used in industrial production and processing._x000D_
This document applies to continuous wave (CW) fiber laser, quasi-continuous wave (QCW) fiber laser, pulsed fiber laser, fiber-coupled direct diode laser, ring-shot fiber laser with a rated output optical power of 500W or greater._x000D_
This document does not apply to communication fiber lasers, thulium- or holmium-doped fiber lasers.</t>
  </si>
  <si>
    <t>Continuous wave(CW) fiber laser, quasi-continuous wave(QCW) fiber laser, pulsed fiber laser, fiber-coupled direct diode laser, ring-shot fiber laser (HS code(s): 901320; 902750); (ICS code(s): 27.010)</t>
  </si>
  <si>
    <t>901320 - Lasers (excl. laser diodes); 902750 - Instruments and apparatus for physical or chemical analysis, using UV, visible or IR optical radiations (excl. spectrometers, spectrophotometers, spectrographs, and gas or smoke analysis apparatus)</t>
  </si>
  <si>
    <t>27.010 - Energy and heat transfer engineering in general</t>
  </si>
  <si>
    <t>12 months after approval</t>
  </si>
  <si>
    <r>
      <rPr>
        <sz val="11"/>
        <rFont val="Calibri"/>
      </rPr>
      <t>https://members.wto.org/crnattachments/2026/TBT/CHN/26_04350_00_x.pdf</t>
    </r>
  </si>
  <si>
    <t>National Standard of the P. R.C., Minimum allowable values of energy efficiency and energy efficiency grades for floor cleaning appliances</t>
  </si>
  <si>
    <t>This document specifies the energy efficiency grades, minimum allowable energy efficiency values and energy efficiency test methods for surface cleaning appliances._x000D_
This document applies to the energy efficiency testing and evaluation of household and similar vacuum cleaners, cleaning robots and floor washers supplied by alternating current or direct current with a single-phase rated voltage not exceeding 250 V. It specifically covers the following three categories of surface cleaning appliances:_x000D_
a)Vacuum cleaners whose primary function is floor dust removal, including dry vacuum cleaners with auxiliary functions such as simple water tank wet mopping or self-dust collection, classified into corded vacuum cleaners and cordless vacuum cleaners._x000D_
b)Cleaning robots integrated with floor suction function or combined suction and floor washing functions;_x000D_
c)Floor washers whose primary function is wet floor wiping and sewage recovery via vacuum, which may come with accessories providing dry vacuum cleaning as an auxiliary function._x000D_
This document does not apply to:_x000D_
a）Household and similar fabric cleaning machines;_x000D_
b）Wet carpet cleaning appliances;_x000D_
c）Central vacuum cleaners;_x000D_
d）Corded floor washers;_x000D_
e）Adhesive floor washers;_x000D_
f）Vacuum cleaners only for wet and dry waste cleaning without the function of removing dust from creviced hard floors and carpets.</t>
  </si>
  <si>
    <t>Household and similar-purpose vacuum cleaners, cleaning robots, and floor scrubbers (HS code(s): 901910; 950691); (ICS code(s): 27.010)</t>
  </si>
  <si>
    <t>901910 - Mechano-therapy appliances; massage apparatus; psychological aptitude-testing apparatus; 950691 - Articles and equipment for general physical exercise, gymnastics or athletics</t>
  </si>
  <si>
    <t>Prevention of deceptive practices and consumer protection (TBT); Protection of human health or safety (TBT); Protection of the environment (TBT)</t>
  </si>
  <si>
    <r>
      <rPr>
        <sz val="11"/>
        <rFont val="Calibri"/>
      </rPr>
      <t>https://members.wto.org/crnattachments/2026/TBT/CHN/26_04351_00_x.pdf</t>
    </r>
  </si>
  <si>
    <t>Peru</t>
  </si>
  <si>
    <t>Proyecto de Norma Metrológica Peruana PNMP 021:2026 “EQUIPOS DE MEDICIÓN DE LA ENERGÍA ELÉCTRICA (AC). Inspección de aceptación – Parte 31: Requisitos particulares para medidores estáticos de energía activa (clases 0,2 S; 0,5 S; 1 y 2)”. </t>
  </si>
  <si>
    <t>This second edition of Peruvian Metrology Standard (NMP) No. 021:2026 specifies the particular requirements for the acceptance inspection of newly manufactured direct connected or transformer-operated static meters for active energy (classes 0,2 S; 0,5 S; 1 and 2) delivered in lots in quantities above 50. The method of acceptance of smaller lots should be agreed upon by the manufacturer and the customer. The process described in the notified Standard is primarily intended for acceptance inspection between the manufacturer and the purchaser.G/TBT/N/PER/182- 2 -</t>
  </si>
  <si>
    <t>I.C.S.: 17.220.20 Descriptores: Equipos de medida, energía eléctrica, medidor estático.</t>
  </si>
  <si>
    <t>17.220.20 - Measurement of electrical and magnetic quantities</t>
  </si>
  <si>
    <t>El objetivo de este PNMP es fortalecer la coherencia técnica del marco normativo nacional, asegurar la uniformidad en la aplicación de los procedimientos de inspección de aceptación y reducir el riesgo de interpretaciones divergentes durante la ejecución de la verificación inicial de medidores de energía eléctrica.</t>
  </si>
  <si>
    <t>To be determined.</t>
  </si>
  <si>
    <t>El día siguiente de su publicación en el Diario Oficial El Peruano</t>
  </si>
  <si>
    <r>
      <rPr>
        <sz val="11"/>
        <rFont val="Calibri"/>
      </rPr>
      <t>https://members.wto.org/crnattachments/2026/TBT/PER/26_04356_00_s.pdf</t>
    </r>
  </si>
  <si>
    <t>IEC 62058-31:2008, Electricity metering equipment (AC) − Acceptance inspection − Part 31: Particular requirements for static meters for active energy (classes 0,2 S, 0,5 S, 1 and 2).</t>
  </si>
  <si>
    <t>Measure of a general nature number: 0111-OOP-C026-26 – metrological and technical requirements, including test methods for type approval, verification and checking of specified measuring instruments: ‘thermometers used by inspection authorities for temperature checks stipulated by legislation on foodstuffs and foods’.</t>
  </si>
  <si>
    <t xml:space="preserve">The regulation lays down the metrological and technical requirements for these specified measuring instruments, including the test methods for type approval and verification of specified measuring instruments._x000D_
Thermometers used by inspection authorities for temperature checks stipulated by legislation on foodstuffs and foods may be placed on the market and put into use in the Czech Republic as specified measuring instruments pursuant to Act No 505/1990 on metrology, as amended. Pursuant to this Act, specified measuring instruments are instruments that are included in the list of the types of specified measuring instruments (Decree No 345/2002) and, at the same time, intended (by the manufacturer/importer) for measurements of relevance to the protection of public interests in areas of consumer protection, contractual relations, imposition of sanctions, fees, tariffs and taxes, health protection, environmental protection, occupational safety, or the protection of other public interests protected by special legislation. This is therefore a purpose similar to the one defining specified products – non-automatic measuring instruments and scales pursuant to Directives 2014/31/EU and 2014/32/EU. The requirements of this legislation do not apply to measuring instruments not placed on the market in the Czech Republic for the above purposes, defined by Act No 505/1990 on metrology, as amended._x000D_
The purpose of this notified legislation is to lay down metrological and technical requirements for these specified measuring instruments. This legislation also stipulates tests for type approval and verification of specified measuring instruments of this type.This measure of a general nature has been drawn up with a view to achieving the specified objective, whilst taking the greatest possible account of international standards and other generally accepted principles and norms._x000D_
_x000D_
Act No 505/1990 on metrology assumes that, for the types of specified measuring instruments listed in the Annex to Decree No 345/2002 laying down the measuring instruments subject to mandatory verification and those subject to type approval, the technical and metrological requirements, including tests for the purposes of type approval, verification and checking of specified measuring instruments, shall be specified in a measure of a general nature._x000D_
_x000D_
Given the intended purpose, the requirements set out are designed to be as minimal as possible. Moreover, from the manufacturer’s point of view, they replicate the usual requirements of the normative regulations for products. For manufacturers or users, the type-approval or verification process simply involves demonstrating that the relevant requirements have been met. In addition, the manufacturer does not necessarily have to undergo all the tests at the time of type-approval, if they have already been carried out. The general principle of recognition applies where the requirements are met._x000D_
</t>
  </si>
  <si>
    <t>A measure of a general nature laying down metrological and technical requirements for specified measuring instruments, including test methods for type approval, verification and checking of specified measuring instrumentsMetrology and measurement. Physical phenomena (ICS code: 17); (ICS code 17.200.20 - temperature measuring instruments)</t>
  </si>
  <si>
    <r>
      <rPr>
        <sz val="11"/>
        <rFont val="Calibri"/>
      </rPr>
      <t>https://members.wto.org/crnattachments/2026/TBT/CZE/26_04322_00_e.pdf
https://members.wto.org/crnattachments/2026/TBT/CZE/26_04322_00_x.pdf</t>
    </r>
  </si>
  <si>
    <t>Infants and young children foods – Foods for infants and young children not primarily based on cereals </t>
  </si>
  <si>
    <t>Infants and young children foods – Foods for infants and young children not primarily based on cereals.</t>
  </si>
  <si>
    <t>Milk and processed milk products (ICS code(s): 67.100.10); Prepackaged and prepared foods (ICS code(s): 67.230)</t>
  </si>
  <si>
    <t>190110 - Food preparations for infant use, put up for retail sale, of flour, groats, meal, starch or malt extract, not containing cocoa or containing &lt; 40% by weight of cocoa calculated on a totally defatted basis, n.e.s. and of milk, sour cream, whey, yogurt, kephir or similar goods of heading 0401 to 0404, not containing cocoa or containing &lt; 5% by weight of cocoa calculated on a totally defatted basis, n.e.s.</t>
  </si>
  <si>
    <t>67.100.10 - Milk and processed milk products; 67.230 - Prepackaged and prepared foods</t>
  </si>
  <si>
    <r>
      <rPr>
        <sz val="11"/>
        <rFont val="Calibri"/>
      </rPr>
      <t>https://jsmo.gov.jo/EBV4.0/Root_Storage/AR/EB_UsefullLinks/%D8%B9_%D8%AA_2437.pdf</t>
    </r>
  </si>
  <si>
    <t>· Microorganisms in Foods, published by the International Commission on Microbiological Specifications for Foods (ICMSF).· CommissionDirective 2006/125/EC on processed cereal-based foods and baby foods for infants and young children.· CodexAlimentarius Standard CXS 73-1981 (amended in 2023), Standard for Canned Baby Foods.· JordanianStandard JS 443:2026, Foods for infants and young children — Processed cereal-based foods for infants and young children.</t>
  </si>
  <si>
    <t>Japan</t>
  </si>
  <si>
    <t>Designation of Shitei Yakubutsu (designated substances), based on the Act on Securing Quality, Efficacy and Safety of Products Including Pharmaceuticals and Medical Devices (hereinafter referred to as the Act). (1960, Law No.145)</t>
  </si>
  <si>
    <t>Proposal for the additional designation of 4 substances as ShiteiYakubutsu, and their proper uses under the Act.</t>
  </si>
  <si>
    <t>Substances with probable effects on the central nervous system</t>
  </si>
  <si>
    <t>11.120 - Pharmaceutics</t>
  </si>
  <si>
    <t>In order to prevent the abuse of substances with probable effects on the central nervous system and to clarify the regulation under the Act, the MHLW designates such substances as ShiteiYakubutsu. Manufacture, import, sale, simple ownership and the use of ShiteiYakubutsu are banned except for the proper uses designated under the Act.</t>
  </si>
  <si>
    <t>Human health</t>
  </si>
  <si>
    <r>
      <rPr>
        <sz val="11"/>
        <rFont val="Calibri"/>
      </rPr>
      <t>https://members.wto.org/crnattachments/2026/TBT/JPN/26_04330_00_e.pdf</t>
    </r>
  </si>
  <si>
    <t>The Act on Securing Quality, Efficacy and Safety of Products Including Pharmaceuticals and Medical Devices.https://www.japaneselawtranslation.go.jp/en/laws/view/3213When adopted, Shitei Yakubutsu (designated substances) and their proper uses will be publicized in the Official Gazette, KAMPO</t>
  </si>
  <si>
    <t>Organic Products and Production Regulations 2025 and the Organic Standards Regulations 2025</t>
  </si>
  <si>
    <t>New Zealand is consulting on proposed changes to the Organic Products and Production Regulations 2025 and the Organic Standards Regulations 2025. The proposals include changes to the class exemption threshold for very small organic operators, infringement offences and penalties for minor non-compliance, minor and technical amendments to improve clarity and workability, and preliminary feedback on a national organic mark.</t>
  </si>
  <si>
    <t>Food, beverages, plant and animal products labelled, represented, or otherwise described as organic.</t>
  </si>
  <si>
    <t>65.020.20 - Plant growing; 67.040 - Food products in general; 67.120 - Meat, meat products and other animal produce; 67.160 - Beverages</t>
  </si>
  <si>
    <t>The objective is to support consumer information, labelling, prevention of deceptive practices and consumer protection by making organic claims more consistent, improving consumer confidence, and ensuring the organic regulatory regime is practical, proportionate and effective. The proposals also support international trade and market access by aligning New Zealand more closely with major trading partners that operate regulated organic systems.</t>
  </si>
  <si>
    <t>To be determined. The Organic Standards Regulations 2025 are currently due to take effect on 31 March 2028.</t>
  </si>
  <si>
    <r>
      <rPr>
        <sz val="11"/>
        <rFont val="Calibri"/>
      </rPr>
      <t>https://www.mpi.govt.nz/dmsdocument/72337</t>
    </r>
  </si>
  <si>
    <t>https://www.legislation.govt.nz/act/public/2023/14/en/latest/#LMS312665https://www.legislation.govt.nz/secondary-legislation/pco-drafted/2025/196/en/latest/#LMS1458653https://www.legislation.govt.nz/secondary-legislation/pco-drafted/2025/197/en/latest/#LMS1510247https://www.mpi.govt.nz/dmsdocument/72337</t>
  </si>
  <si>
    <t>Ethylene Dibromide Draft Risk Evaluation Under the Toxic Substances Control Act (TSCA); Notice of Availability and Request for Comment</t>
  </si>
  <si>
    <t>Notice - The Environmental Protection Agency (EPA or Agency) is announcing the availability of and seeking public comment on the draft risk evaluation under the Toxic Substances Control Act (TSCA) for ethylene dibromide. The purpose of risk evaluations under TSCA is to determine whether a chemical substance presents an unreasonable risk of injury to health or the environment under the conditions of use (COUs), including unreasonable risk to potentially exposed or susceptible subpopulations identified as relevant to the risk evaluation by EPA, and without consideration of costs or non-risk factors. EPA is seeking comment on the draft risk evaluation for ethylene dibromide.</t>
  </si>
  <si>
    <t>Ethylene dibromide (EDB; 1,2-dibromoethane; CASRN 106-93-4), chemical mixtures containing EDB, and downstream formulations (including leaded aviation gasoline/avgas and related fuel additives); Saturated chlorinated derivatives of acyclic hydrocarbons (excl. chloromethane [methyl chloride], chloroethane [ethyl chloride], dichloromethane [methylene chloride], chloroform [trichloromethane], carbon tetrachloride and ethylene dichloride [ISO] [1,2 dichloroethane]) (HS code(s): 290319); - Anti-knock preparations: (HS code(s): 38111); Pollution, pollution control and conservation (ICS code(s): 13.020.40); Occupational safety. Industrial hygiene (ICS code(s): 13.100); Products of the chemical industry in general (ICS code(s): 71.100.01)</t>
  </si>
  <si>
    <t>290319 - Saturated chlorinated derivatives of acyclic hydrocarbons (excl. chloromethane [methyl chloride], chloroethane [ethyl chloride], dichloromethane [methylene chloride], chloroform [trichloromethane], carbon tetrachloride and ethylene dichloride [ISO] [1,2 dichloroethane]); 38111 - - Anti-knock preparations:</t>
  </si>
  <si>
    <t>13.020.40 - Pollution, pollution control and conservation; 13.100 - Occupational safety. Industrial hygiene; 71.100.01 - Products of the chemical industry in general</t>
  </si>
  <si>
    <r>
      <rPr>
        <sz val="11"/>
        <rFont val="Calibri"/>
      </rPr>
      <t>https://members.wto.org/crnattachments/2026/TBT/USA/26_04328_00_e.pdf</t>
    </r>
  </si>
  <si>
    <t>91 Federal Register (FR) 53618, 19 August 2026:_x000D_
https://www.govinfo.gov/content/pkg/FR-2026-08-19/html/2026-16919.htm_x000D_
https://www.govinfo.gov/content/pkg/FR-2026-08-19/pdf/2026-16919.pdf_x000D_
This notice is identified by Docket Number EPA-HQ-OPPT-2018-0488. The Docket Folder is available from Regulations.gov at https://www.regulations.gov/docket/EPA-HQ-OPPT-2018-0462/document and provides access to primary and supporting documents as well as comments received. Documents are also accessible from Regulations.gov by searching the Docket Number.</t>
  </si>
  <si>
    <t>New Car Assessment Program (NCAP); Removal of Dynamic Rollover 
Resistance Test and Side Air Bag Out-of-Position Testing; Updates to 
NCAP's 10-Year Roadmap</t>
  </si>
  <si>
    <t>Request for comments - The National Highway Traffic Safety Administration (NHTSA) is requesting public comment on a proposal to remove two legacy test procedures from its signature consumer information program, the New Car Assessment Program (NCAP): the Dynamic Rollover Resistance Test (specifically, the “Fishhook” maneuver) and the Side Air Bag Out-of- Position (SAB-OOP) testing protocols. The Agency believes these program elements have achieved their original safety goals. This notice also proposes updates to both the mid- and long-term components of the 10- year roadmap established for future NCAP upgrades. These proposed changes are intended to modernize NCAP, focus resources on crash scenarios and technologies with the greatest potential for injury reduction, and ensure the program continues to provide the most impactful safety information to the public.</t>
  </si>
  <si>
    <t xml:space="preserve">Passenger cars, light trucks, multipurpose passenger vehicles (MPVs), and 12- to 15-passenger vans evaluated under the U.S. New Car Assessment Program (NCAP); Motor cars and other motor vehicles principally designed for the transport of </t>
  </si>
  <si>
    <t>8703 - Motor cars and other motor vehicles principally designed for the transport of &lt;10 persons, incl. station wagons and racing cars (excl. motor vehicles of heading 8702); 8704 - Motor vehicles for the transport of goods, incl. chassis with engine and cab</t>
  </si>
  <si>
    <t>03.120.20 - Product and company certification. Conformity assessment; 07 - Natural and applied sciences; 43.020 - Road vehicles in general; 43.040.80 - Crash protection and restraint systems</t>
  </si>
  <si>
    <t>Consumer information, labelling (TBT); Protection of human health or safety (TBT); Cost saving and productivity enhancement (TBT)</t>
  </si>
  <si>
    <r>
      <rPr>
        <sz val="11"/>
        <rFont val="Calibri"/>
      </rPr>
      <t>https://members.wto.org/crnattachments/2026/TBT/USA/26_04329_00_e.pdf</t>
    </r>
  </si>
  <si>
    <t xml:space="preserve">91 Federal Register (FR) 53339, 17 August 2026:_x000D_
https://www.govinfo.gov/content/pkg/FR-2026-08-17/html/2026-16735.htm_x000D_
https://www.govinfo.gov/content/pkg/FR-2026-08-17/pdf/2026-16735.pdfThis notice is identified by Docket Number NHTSA-2026-1651. The Docket Folder is available from Regulations.gov at https://www.regulations.gov/docket/NHTSA-2026-1651/document and provides access to documents as well as comments received. Documents are also accessible from Regulations.gov by searching the Docket Number._x000D_
_x000D_
</t>
  </si>
  <si>
    <t>National Standard of the P.R.C., Minimum allowable values of energy efficiency and energy efficiency grades for welding machines</t>
  </si>
  <si>
    <t>This document specifies the energy efficiency grades, energy efficiency limit values and test methods for arc welding machines, resistance welding machines and handheld laser welding machines._x000D_
This document applies to arc welding machines and resistance welding machines designed for industrial and professional purposes and supplied at voltages not exceeding those specified in GB/T 156, as well as handheld laser welding machines with a rated output laser power not exceeding 3000W._x000D_
The resistance welding machine covered by this document specifically refers to the resistance welding transformer permanently installed together with the frame, input circuit and secondary circuit of the rack._x000D_
This document does not apply to AC TIG arc welders, AC/DC dual-purpose TIG arc welders, frequency level rectifier resistance welders, seam welders, resistance butt welders, flash butt welders, energy storage resistance welders, inverter AC resistance welders, separately sold resistance welding transformers and mechanical equipment driven welding machines.</t>
  </si>
  <si>
    <t>Arc welding machines, resistance welding machines, laser welding machines (HS code(s): 851529; 851539; 851580); (ICS code(s): 27.010)</t>
  </si>
  <si>
    <t>851539 - Machines for arc welding of metals, incl. plasma arc welding, neither fully nor partly automatic; 851529 - Machines for resistance welding of metals, neither fully nor partly automatic; 851580 - Electric machines and apparatus for laser or other light or photon beam, ultrasonic, electron beam, magnetic pulse or plasma arc welding; electric machines and apparatus for hot spraying of metals, metal carbides or cermets (excl. metal spray guns specified elsewhere)</t>
  </si>
  <si>
    <r>
      <rPr>
        <sz val="11"/>
        <rFont val="Calibri"/>
      </rPr>
      <t>https://members.wto.org/crnattachments/2026/TBT/CHN/26_04302_00_x.pdf</t>
    </r>
  </si>
  <si>
    <t>National Standard of the P.R.C., Minimum allowable values of energy efficiency and energy efficiency grades for flat panel televisions and set-top boxes</t>
  </si>
  <si>
    <t>This document specifies the energy efficiency grades, minimum allowable values of energy efficiency and test methods for flat-panel televisions and general-purpose set-top boxes._x000D_
This document applies to liquid crystal display (LCD) televisions and organic light-emitting diode (OLED) televisions that operate normally under an AC power supply of 220 V, 50 Hz, with primary functions of receiving, demodulating and displaying analog radio frequency signals, digital radio frequency signals and other digital signals._x000D_
This document applies to set-top boxes operating normally under an AC power supply of 220 V, 50 Hz, including cable set-top boxes, internet set-top boxes and IPTV set-top boxes._x000D_
This document does not apply to:_x000D_
a) Display devices adopting light-emitting diode (LED) as the display mode;_x000D_
b) Terrestrial set-top boxes, satellite set-top boxes and direct broadcast satellite set-top boxes;_x000D_
c) Integrated converged multi-network, multi-service and multi-hardware devices with incorporating set-top box functions;_x000D_
d) Set-top boxes equipped with 8K video demodulation and decoding functions.</t>
  </si>
  <si>
    <t>LCD TV Set; OLED TV Set; cable set-top box /telecom operator IPTV set-top box; streaming-only Internet TV Box (HS code(s): 851762; 852871; 852872); (ICS code(s): 27.010)</t>
  </si>
  <si>
    <t>852872 - Reception apparatus for television, colour, whether or not incorporating radio-broadcast receivers or sound or video recording or reproducing apparatus, designed to incorporate a video display or screen; 852871 - Reception apparatus for television, whether or not incorporating radio-broadcast receivers or sound or video recording or reproducing apparatus, not designed to incorporate a video display or screen; 851762 - Machines for the reception, conversion and transmission or regeneration of voice, images or other data, incl. switching and routing apparatus (excl. telephone sets, telephones for cellular networks or for other wireless networks)</t>
  </si>
  <si>
    <t>Protection of the environment (TBT)</t>
  </si>
  <si>
    <t>12 months after approved</t>
  </si>
  <si>
    <r>
      <rPr>
        <sz val="11"/>
        <rFont val="Calibri"/>
      </rPr>
      <t>https://members.wto.org/crnattachments/2026/TBT/CHN/26_04303_00_x.pdf</t>
    </r>
  </si>
  <si>
    <t>National Standard of the P.R.C., Minimum allowable values of energy efficiency and energy efficiency grades for domestic gas instantaneous water heaters and gas fired heating and hot water combi-boilers</t>
  </si>
  <si>
    <t>This document specifies the energy efficiency technical requirements and test methods for domestic gas instantaneous water heaters (including condensing domestic gas instantaneous water heaters) and gas-fired heating and hot water combi-boilers (including condensing gas-fired heating and bathing dual-purpose boilers), as well as the calculation methods for annual energy consumption and annual CO₂emission._x000D_
This document applies to products primarily using gas as the main energy source:_x000D_
a) water heaters with a rated thermal load not exceeding 70 kW, using atmospheric or fully premixed combustion;_x000D_
b) boilers with a rated thermal load of less than 100 kW, a maximum working water pressure not exceeding 0.6 MPa, a working water temperature not exceeding 95℃, and using atmospheric or fully premixed combustion._x000D_
This document does not apply to gas storage water heaters.</t>
  </si>
  <si>
    <t>Domestic gas instantaneous water heater; gas-fired heating and hot water combi-boiler (HS code(s): 840310; 841911); (ICS code(s): 27.010)</t>
  </si>
  <si>
    <t>841911 - Instantaneous gas water heaters (excl. boilers or water heaters for central heating); 840310 - Central heating boilers, non-electric (excl. vapour generating boilers and superheated water boilers of heading 8402)</t>
  </si>
  <si>
    <t>24 months after approval</t>
  </si>
  <si>
    <r>
      <rPr>
        <sz val="11"/>
        <rFont val="Calibri"/>
      </rPr>
      <t>https://members.wto.org/crnattachments/2026/TBT/CHN/26_04304_00_x.pdf</t>
    </r>
  </si>
  <si>
    <t>National Standard of the P.R.C., Safety requirements for the construction and installation of lifts—Part 3：Lift acceptance verification</t>
  </si>
  <si>
    <t>This document specifies the general requirements and basic contents for lift acceptance verification, as well as requirements for verification reports._x000D_
This document applies to the acceptance verification of passenger elevators, freight elevators, firefighter elevators and explosion-proof elevators listed in the Catalogue of Special Equipment.</t>
  </si>
  <si>
    <t>Lift (HS code(s): 842810); (ICS code(s): 91.140.90)</t>
  </si>
  <si>
    <t>842810 - Lifts and skip hoists</t>
  </si>
  <si>
    <t>91.140.90 - Lifts. Escalators</t>
  </si>
  <si>
    <t>6 months from adoption</t>
  </si>
  <si>
    <r>
      <rPr>
        <sz val="11"/>
        <rFont val="Calibri"/>
      </rPr>
      <t>https://members.wto.org/crnattachments/2026/TBT/CHN/26_04305_00_x.pdf
https://members.wto.org/crnattachments/2026/TBT/CHN/26_04305_01_x.pdf</t>
    </r>
  </si>
  <si>
    <t>Special Equipment Catalogue</t>
  </si>
  <si>
    <t>National Standard of the P.R.C., Minimum allowable values of energy efficiency and energy efficiency grades for copy machines, printers and scanner</t>
  </si>
  <si>
    <t>This document specifies the energy efficiency grades, minimum allowable values of energy efficiency, and testing and calculation methods for general-purposes copiers, printers, scanners, and multifunction devices._x000D_
This document applies to products that operate under normal working conditions with a standard format, powered by a 220 V, 50 Hz mains supply._x000D_
This document does not apply to the following products:_x000D_
a) products powered solely by data interfaces (e.g., USB, IEEE1394, etc.);_x000D_
b) products with a digital front end (DFE);_x000D_
c) products with an output speed greater than or equal to 70 pages/min;_x000D_
d) dot-matrix printers with more than 48 print head pins;_x000D_
e) scanners with a scanning speed greater than 200 pages/min.</t>
  </si>
  <si>
    <t>Copiers; printers; scanners; multi-function devices (HS code(s): 8443); (ICS code(s): 27.010)</t>
  </si>
  <si>
    <t>8443 - Printing machinery used for printing by means of plates, cylinders and other printing components of heading 8442 (excl. hectograph or stencil duplicating machines, addressing machines and other office printing machines of heading 8469 to 8472); other printers, copying machines and facsimile machines, whether or not combined; parts thereof</t>
  </si>
  <si>
    <r>
      <rPr>
        <sz val="11"/>
        <rFont val="Calibri"/>
      </rPr>
      <t>https://members.wto.org/crnattachments/2026/TBT/CHN/26_04306_00_x.pdf</t>
    </r>
  </si>
  <si>
    <t>National Standard of the P.R.C., Sporting goods—General requirements for electrical parts</t>
  </si>
  <si>
    <t>This document specifies the terms and definitions relating to the electrical parts of sports equipment, provides a classification of apparatus, and specifies the following requirements: basic requirements; protection against electric shock; input power; leakage current and electric strength at operating temperature; transient overvoltages; protection against ingress of water, solid objects and moisture; resistance to salt mist; heating and abnormal operation; construction; internal and external wiring; earthing arrangements; clearances and creepage distances; resistance to heat and fire; cable routes; overload protection for transformers and associated circuits; lightning protection; mechanical safety protection; and markings and instructions._x000D_
This document applies to the safety of sports equipment with a rated voltage not exceeding 250 V for single-phase supply, and not exceeding 480 V for other supplies._x000D_
NOTE: This document also applies to battery-powered apparatus and other direct-current-supplied apparatus. For apparatus with dual power supply modes (mains-powered and battery-powered), when operating in battery-powered mode, it is considered battery-powered apparatus._x000D_
This document does not apply to the electrical safety of medical rehabilitation equipment, water sports equipment, aircraft, motor vehicles and motorcycles, model aircraft, model vehicles, or electronic gaming equipment._x000D_
This document is intended to address reasonably foreseeable electrical hazards in sports equipment. It does not take into account:_x000D_
— the use of apparatus by persons (including children) with physical, sensory, or mental impairments, or lacking experience and knowledge, if they are without supervision or instruction concerning use of the apparatus in safety; or_x000D_
— children playing with the apparatus.</t>
  </si>
  <si>
    <t>Sporting goods (HS code(s): 950691); (ICS code(s): 97.220.99)</t>
  </si>
  <si>
    <t>950691 - Articles and equipment for general physical exercise, gymnastics or athletics</t>
  </si>
  <si>
    <t>97.220.99 - Other sports equipment and facilities</t>
  </si>
  <si>
    <t>Prevention of deceptive practices and consumer protection (TBT); Protection of human health or safety (TBT); Quality requirements (TBT)</t>
  </si>
  <si>
    <r>
      <rPr>
        <sz val="11"/>
        <rFont val="Calibri"/>
      </rPr>
      <t>https://members.wto.org/crnattachments/2026/TBT/CHN/26_04307_00_x.pdf</t>
    </r>
  </si>
  <si>
    <t>National Standard of the P.R.C., Ophthalmic optics and instruments—Optical devices for enhancing low vision</t>
  </si>
  <si>
    <t>This document specifies the basic requirements for optical devices for enhancing low vision and describes the corresponding test methods._x000D_
This document applies to optical devices for enhancing low vision._x000D_
This document does not apply to electro-optical devices for enhancing low vision or implantable low vision devices.</t>
  </si>
  <si>
    <t>Optical devices for enhancing low vision (HS code(s): 901850); (ICS code(s): 11.040.70)</t>
  </si>
  <si>
    <t>901850 - Ophthalmic instruments and appliances, n.e.s.</t>
  </si>
  <si>
    <t>11.040.70 - Ophthalmic equipment</t>
  </si>
  <si>
    <t>Protection of human health or safety (TBT); Quality requirements (TBT)</t>
  </si>
  <si>
    <t>36 months after approval</t>
  </si>
  <si>
    <r>
      <rPr>
        <sz val="11"/>
        <rFont val="Calibri"/>
      </rPr>
      <t>https://members.wto.org/crnattachments/2026/TBT/CHN/26_04308_00_x.pdf</t>
    </r>
  </si>
  <si>
    <t>National Standard of the P.R.C., Safety specifications for large-scale amusement devices</t>
  </si>
  <si>
    <t>This document specifies the basic safety requirements for large-scale amusement devices, including general principles, materials and fasteners, design, manufacturing, installation, and operation._x000D_
This document does not apply to equipment and facilities used for sports activities, artistic performances and non-commercial activities.</t>
  </si>
  <si>
    <t>Large-scale amusement devices (HS code(s): 950830); (ICS code(s): 97.200.40)</t>
  </si>
  <si>
    <t>950830 - Fairground amusements</t>
  </si>
  <si>
    <t>97.200.40 - Playgrounds</t>
  </si>
  <si>
    <r>
      <rPr>
        <sz val="11"/>
        <rFont val="Calibri"/>
      </rPr>
      <t>https://members.wto.org/crnattachments/2026/TBT/CHN/26_04309_00_x.pdf</t>
    </r>
  </si>
  <si>
    <t>National Standard of the P.R.C., Minimum allowable values of energy efficiency and energy efficiency grades for fan</t>
  </si>
  <si>
    <t>This document specifies the energy efficiency grades, energy efficiency limit values, and test methods for fans._x000D_
This document applies to general-purpose centrifugal fans (including backward centrifugal fans, forward-curved centrifugal fans, radial centrifugal fans, volute-free centrifugal fans, and low characteristic speed centrifugal fans) with motor input power ranging from 0.125 kW to 500 kW, general-purpose axial fans and reversible axial fans, mixed-flow fans, fire smoke exhaust fans, and non-metallic material corrosion-resistant fans._x000D_
This document applies to products that are produced in series or specially designed and manufactured, including fans with impellers mounted on the fan shaft, excluding driving devices, additional devices, or accessories, as well as fans with impellers mounted on or connected to electric motors, equiped with or without driving devices, casings, and variable speed drive devices._x000D_
This document does not apply to ventilators, explosion-proof ventilators, box fans, roof ventilators, and air curtain machines used in motor vehicles, trains, and aircraft, as well as jet fans used for ventilation in parking lots and tunnels.</t>
  </si>
  <si>
    <t>Fans (HS code(s): 8504); (ICS code(s): 27.010)</t>
  </si>
  <si>
    <t>8504 - Electrical transformers, static converters, e.g. rectifiers, and inductors; parts thereof</t>
  </si>
  <si>
    <t>Protection of the environment (TBT); Cost saving and productivity enhancement (TBT)</t>
  </si>
  <si>
    <r>
      <rPr>
        <sz val="11"/>
        <rFont val="Calibri"/>
      </rPr>
      <t>https://members.wto.org/crnattachments/2026/TBT/CHN/26_04310_00_x.pdf</t>
    </r>
  </si>
  <si>
    <t>National Standard of the P.R.C., Minimum allowable values of energy efficiency and energy efficiency grades for motors</t>
  </si>
  <si>
    <t>This document specifies the energy efficiency grades, energy efficiency limit values, and test methods for three-phase asynchronous motors supplied by the power grid, variable-frequency speed-regulating three-phase asynchronous motors, single-phase asynchronous motors, and motors used for air conditioner fans._x000D_
This document applies to general-purpose motors or general-purpose explosion-proof motors with rated voltage below 1000V, powered by a 50Hz three-phase AC supply, rated power ranging from 120W to 1000kW, and with 2, 4, 6, or 8 poles, featuring a single-speed enclosed self-fan cooling design, N design, and continuous duty._x000D_
This document applies to general-purpose motors or general-purpose explosion-proof motors with rated voltage below 1000V, rated speed ranging from 600r/min to 6000r/min, powered by a frequency converter, rated power within the range of 120W to 1000kW, cooling method of IC416, and continuous duty._x000D_
This document also applies to general-purpose motors such as capacitor-start induction motors (120W~3700W), capacitor-run induction motors (120W~2200W), dual-capacitor induction motors (250W~3700W), as well as capacitor-run motors (10W~1100W) and brushless DC motors (10W~1100W) for air conditioner fans, all operated at voltage of 690V and below with 50Hz AC power supply.</t>
  </si>
  <si>
    <t>Motors (HS code(s): 8504); (ICS code(s): 27.010)</t>
  </si>
  <si>
    <r>
      <rPr>
        <sz val="11"/>
        <rFont val="Calibri"/>
      </rPr>
      <t>https://members.wto.org/crnattachments/2026/TBT/CHN/26_04311_00_x.pdf</t>
    </r>
  </si>
  <si>
    <t>National Standard of the P.R.C., Fire blanket</t>
  </si>
  <si>
    <t>This document specifies the terms and definitions of fire blankets, stipulates product models, basic parameters, performance requirements, inspection rules, marking, packaging, transportation and storage, and describes corresponding test methods. _x000D_
This document applies to fire blankets used for extinguishing small-scale incipient fires.</t>
  </si>
  <si>
    <t>Fire blanket (HS code(s): 848790); (ICS code(s): 13.220.10)</t>
  </si>
  <si>
    <t>848790 - Parts of machinery of chapter 84, not intended for a specific purpose, n.e.s.</t>
  </si>
  <si>
    <t>13.220.10 - Fire-fighting</t>
  </si>
  <si>
    <t>Prevention of deceptive practices and consumer protection (TBT); Protection of human health or safety (TBT)</t>
  </si>
  <si>
    <r>
      <rPr>
        <sz val="11"/>
        <rFont val="Calibri"/>
      </rPr>
      <t>https://members.wto.org/crnattachments/2026/TBT/CHN/26_04312_00_x.pdf</t>
    </r>
  </si>
  <si>
    <t>National Standard of the P.R.C., Minimum allowable values of energy efficiency and energy efficiency grades for dehumidifiers</t>
  </si>
  <si>
    <t>This document specifies the energy efficiency grades, minimum allowable energy efficiency values, test and calculation methods, and implementation requirements for dehumidifiers._x000D_
This document applies to dehumidifiers relying on a motor-driven vapor compression refrigeration cycle for dehumidification._x000D_
This document does not apply to fresh-air dehumidifiers and dual cold source dehumidifiers.</t>
  </si>
  <si>
    <t>Dehumidifiers (HS code(s): 847989); (ICS code(s): 27.010)</t>
  </si>
  <si>
    <t>847989 - Machines and mechanical appliances, n.e.s.</t>
  </si>
  <si>
    <r>
      <rPr>
        <sz val="11"/>
        <rFont val="Calibri"/>
      </rPr>
      <t>https://members.wto.org/crnattachments/2026/TBT/CHN/26_04314_00_x.pdf</t>
    </r>
  </si>
  <si>
    <t>National Standard of the P.R.C., Minimum allowable values of energy efficiency and energy efficiency grades for refrigerating appliances for medical, laboratory and similar purposes</t>
  </si>
  <si>
    <t>This document specifies the product classification, benchmark power consumption, energy efficiency grades, energy efficiency limit values and test methods of refrigerating appliances for medical, laboratory and similar purposes._x000D_
This document applies to refrigerating appliances for medical, laboratory and similar purposes driven by hermetic motor compressors  for specimen storage, with a volume not exceeding 1800 L, including medical or laboratory refrigerators, combined refrigerator-freezers and low-temperature storage freezers._x000D_
This document does not apply to household refrigerators, pharmaceutical cool boxes, transit containers, cold warehouses and incubators equipped with refrigeration function.</t>
  </si>
  <si>
    <t>Medical or laboratory refrigerators, medical or laboratory combined refrigerator-freezers, medical or laboratory low-temperature storage freezers (HS code(s): 841810; 841830; 841840; 841850); (ICS code(s): 27.010)</t>
  </si>
  <si>
    <t>841810 - Combined refrigerator-freezers, with separate external doors or drawers, or combinations thereof; 841830 - Freezers of the chest type, of a capacity &lt;= 800 l; 841840 - Freezers of the upright type, of a capacity &lt;= 900 l; 841850 - Furniture "chests, cabinets, display counters, show-cases and the like" for storage and display, incorporating refrigerating or freezing equipment (excl. combined refrigerator-freezers with separate external doors, household refrigerators and freezers of the chest type of a capacity &lt;= 800 l or of the upright type of a capacity &lt;= 900 l)</t>
  </si>
  <si>
    <r>
      <rPr>
        <sz val="11"/>
        <rFont val="Calibri"/>
      </rPr>
      <t>https://members.wto.org/crnattachments/2026/TBT/CHN/26_04316_00_x.pdf</t>
    </r>
  </si>
  <si>
    <t>National Standard of the P.R.C., Heated cigarettes</t>
  </si>
  <si>
    <t>This document specifies the terms and definitions for heated cigarettes, and sepcifies basic and technical requirements, test methods,  packaging and labeling for electrically heated cigarettes._x000D_
This document applies to electrically heated cigarettes._x000D_
This document does not apply to other tobacco products.</t>
  </si>
  <si>
    <t>Heated cigarettes (HS code(s): 240411); (ICS code(s): 65.160)</t>
  </si>
  <si>
    <t>240411 - Products containing tobacco or reconstituted tobacco, intended for inhalation without combustion</t>
  </si>
  <si>
    <t>65.160 - Tobacco, tobacco products and related equipment</t>
  </si>
  <si>
    <r>
      <rPr>
        <sz val="11"/>
        <rFont val="Calibri"/>
      </rPr>
      <t>https://members.wto.org/crnattachments/2026/TBT/CHN/26_04317_00_x.pdf</t>
    </r>
  </si>
  <si>
    <t>National Standard of the P.R.C., General quality and safety requirements for anti-counterfeiting label，package and information system</t>
  </si>
  <si>
    <t>This document specifies the general requirements, technical requirements and management requirements for the quality and safety of anti-counterfeiting labels, anti-counterfeiting packaging, and anti-counterfeiting digital information systems, and provides inspection rules and test methods._x000D_
This document applies to anti-counterfeiting labels, anti-counterfeiting packaging, and anti-counterfeiting digital information systems used for various commodities, unless otherwise stipulated by laws and regulations.</t>
  </si>
  <si>
    <t>Anti-counterfeiting label, anti-counterfeiting package, anti-counterfeiting information system (HS code(s): 481920; 482110; 847149); (ICS code(s): 13.310)</t>
  </si>
  <si>
    <t>482110 - Paper or paperboard labels of all kinds, printed; 481920 - Folding cartons, boxes and cases, of non-corrugated paper or paperboard; 847149 - Data-processing machines, automatic, presented in the form of systems "comprising at least a central processing unit, one input unit and one output unit" (excl. portable weighing &lt;= 10 kg and excl. peripheral units)</t>
  </si>
  <si>
    <t>13.310 - Protection against crime</t>
  </si>
  <si>
    <t>Prevention of deceptive practices and consumer protection (TBT); Quality requirements (TBT)</t>
  </si>
  <si>
    <r>
      <rPr>
        <sz val="11"/>
        <rFont val="Calibri"/>
      </rPr>
      <t>https://members.wto.org/crnattachments/2026/TBT/CHN/26_04318_00_x.pdf</t>
    </r>
  </si>
  <si>
    <t>National standard of the People's Republic of China, Limits and measurement methods for emissions from non-road mobile machinery and engine (CHINA V)</t>
  </si>
  <si>
    <t>This standard specifies the emission limits and measurement methods for pollutants and carbon dioxide (CO₂) from non-road mobile machinery (including hybrid machinery) and their engines, as well as secondary engines installed on motor vehicles. It applies to type approval , off-production-line inspection, production conformity inspection, and in-service conformity inspection for non-road mobile machinery and their engines.</t>
  </si>
  <si>
    <t>Non-road mobile machinery and the engines installed therein, as well as engines installed in motor vehicles or machinery that do not provide driving force for the vehicle or machinery but solely power the onboard specialized equipment (HS code(s): 8407; 8408; 8414; 8427; 8429; 8430; 8432; 8433; 8502; 8701); (ICS code(s): 13.040.50)</t>
  </si>
  <si>
    <t>8407 - Spark-ignition reciprocating or rotary internal combustion piston engine; 8408 - Compression-ignition internal combustion piston engine "diesel or semi-diesel engine"; 8414 - Air or vacuum pumps (excl. gas compound elevators and pneumatic elevators and conveyors); air or other gas compressors and fans; ventilating or recycling hoods incorporating a fan, whether or not fitted with filters; gas-tight biological safety cabinets, whether or not fitted with filters; parts thereof; 8427 - Fork-lift trucks; other works trucks fitted with lifting or handling equipment (excl. straddle carriers and works trucks fitted with a crane); 8429 - Self-propelled bulldozers, angledozers, graders, levellers, scrapers, mechanical shovels, excavators, shovel loaders, tamping machines and roadrollers; 8430 - Moving, grading, levelling, scraping, excavating, tamping, compacting, extracting or boring machinery, for earth, minerals or ores; pile-drivers and pile-extractors; snowploughs and snowblowers (excl. those mounted on railway wagons, motor vehicle chassis or lorries, self-propelled machinery of heading 8429, lifting, handling, loading or unloading machinery of heading 8425 to 8428 and hand-operated tools); 8432 - Agricultural, horticultural or forestry machinery for soil preparation or cultivation (excl. sprayers and dusters); lawn or sports-ground rollers; parts thereof; 8433 - Harvesting or threshing machinery, incl. straw or fodder balers; grass or hay mowers; machines for cleaning, sorting or grading eggs, fruit or other agricultural produce; parts thereof (other than machines for cleaning, sorting or grading seed, grain or dried leguminous vegetables of heading 8437); 8502 - Electric generating sets and rotary converters; 8701 - Tractors (other than tractors of heading 8709)</t>
  </si>
  <si>
    <t>13.040.50 - Transport exhaust emissions</t>
  </si>
  <si>
    <r>
      <rPr>
        <sz val="11"/>
        <rFont val="Calibri"/>
      </rPr>
      <t>https://members.wto.org/crnattachments/2026/TBT/CHN/26_04319_00_x.pdf</t>
    </r>
  </si>
  <si>
    <t>DJS 2433/2026 – Cereals, pulses and their products – Breakfast cereals</t>
  </si>
  <si>
    <t>This Jordanian standard is concerned with the requirements to be met for breakfast cereals, which may be in the form of whole grains, crushed, blown or flakes, and does not include flakes prepared from corn (corn flakes).</t>
  </si>
  <si>
    <t>Cereals, pulses and derived products (ICS code(s): 67.060)</t>
  </si>
  <si>
    <t>67.060 - Cereals, pulses and derived products</t>
  </si>
  <si>
    <r>
      <rPr>
        <sz val="11"/>
        <rFont val="Calibri"/>
      </rPr>
      <t>https://jsmo.gov.jo/EBV4.0/Root_Storage/AR/EB_UsefullLinks/%D8%AD%D8%A8%D9%88%D8%A8_%D8%A7%D9%84%D8%A7%D9%81%D8%B7%D8%A7%D8%B1_%D8%B9_%D8%AA_-_Copy.pdf</t>
    </r>
  </si>
  <si>
    <t>- Gulf Standard 2513/2024, Breakfast Cereals.- Gulf Standard 1016/2015, Microbiological Standards for Commodities and Foodstuffs.</t>
  </si>
  <si>
    <t>DJS 2433/2026 – Cereals, pulses and their products – Maamoul</t>
  </si>
  <si>
    <t>This Jordanian standard is concerned with the requirements to be met for a product of various types and intended for direct consumption</t>
  </si>
  <si>
    <t>1905 - Bread, pastry, cakes, biscuits and other bakers' wares, whether or not containing cocoa; communion wafers, empty cachets of a kind suitable for pharmaceutical use, sealing wafers, rice paper and similar products</t>
  </si>
  <si>
    <r>
      <rPr>
        <sz val="11"/>
        <rFont val="Calibri"/>
      </rPr>
      <t>https://jsmo.gov.jo/EBV4.0/Root_Storage/AR/EB_UsefullLinks/%D8%A7%D9%84%D9%85%D8%B9%D9%85%D9%88%D9%84_%D8%B9_%D8%AA__-_Copy.pdf</t>
    </r>
  </si>
  <si>
    <t>- Gulf Standard 2513/2024, Ma'amoul.- Gulf Standard 1016/2015, Microbiological Standards for Commodities and Foodstuffs.- Syrian Standard 2179/2025, Microbiology Requirements to be Met in Food Products.</t>
  </si>
  <si>
    <t>DJS 2122/2026 – Cereals, pulses and derived products – Frozen doughs</t>
  </si>
  <si>
    <t>This Jordanian standard is concerned with the requirements to be met in frozen doughs (stuffed and non-stuffed) intended for human consumption</t>
  </si>
  <si>
    <t>1901 - Malt extract; food preparations of flour, groats, meal, starch or malt extract, not containing cocoa or containing &lt; 40% by weight of cocoa calculated on a totally defatted basis, n.e.s.; food preparations of milk, cream, butter milk, sour milk, sour cream, whey, yogurt, kephir, and similar goods of heading 0401 to 0404, not containing cocoa or containing &lt; 5% by weight of cocoa calculated on a totally defatted basis, n.e.s.</t>
  </si>
  <si>
    <r>
      <rPr>
        <sz val="11"/>
        <rFont val="Calibri"/>
      </rPr>
      <t>https://jsmo.gov.jo/EBV4.0/Root_Storage/AR/EB_UsefullLinks/%D8%B9_%D8%AA-_%D8%A7%D9%84%D8%B9%D8%AC%D8%A7%D8%A6%D9%86_%D8%A7%D9%84%D9%85%D8%AC%D9%85%D8%AF%D8%A9_-.pdf</t>
    </r>
  </si>
  <si>
    <t>- Gulf Standard 1370/2021, Frozen Doughs.- Egyptian Standard 2471/2005, Frozen Doughs.- Syrian Standard 2179/2025 on the requirements for microorganisms to be achieved in food products.</t>
  </si>
  <si>
    <t>Chinese Taipei</t>
  </si>
  <si>
    <t>Proposal for Amendments to the Legal Inspection Requirements for Power Supply Equipment, Including Power Conversion System</t>
  </si>
  <si>
    <t>To support the goal of achieving net-zero carbon emissions by 2050, renewable energy power generation equipment and energy storage systems are expected to be increasingly deployed not only at outdoor sites but also in indoor environments, including households and factories. As Power Conversion Systems (PCS) and Photovoltaic (PV) inverters are critical components for energy conversion, system control, and stable operation of energy storage and solar photovoltaic systems, their safety and reliability are essential to protecting users and maintaining system stability. In view of these developments, the Bureau of Standards, Metrology and Inspection (BSMI) proposes to expand the mandatory inspection scope for PCS and PV inverters to cover models with a rated capacity not exceeding 360 kW. This measure is intended to strengthen product safety management, ensure consumer safety, and enhance the safe and stable operation of renewable energy and energy storage systems. Applicants may choose either of the following two conformity assessment procedures: Registration of Product Certification (RPC) or Type-Approved Batch Inspection (TABI).</t>
  </si>
  <si>
    <t>Static converters (HS code(s): 850440)</t>
  </si>
  <si>
    <t>850440 - Static converters</t>
  </si>
  <si>
    <t>27.160 - Solar energy engineering; 29.200 - Rectifiers. Converters. Stabilized power supply</t>
  </si>
  <si>
    <t>1 July 2028 (inspection scope: over 100 kW and not exceeding 360 kW)</t>
  </si>
  <si>
    <r>
      <rPr>
        <sz val="11"/>
        <rFont val="Calibri"/>
      </rPr>
      <t>https://members.wto.org/crnattachments/2026/TBT/TPKM/26_04284_00_x.pdf
https://members.wto.org/crnattachments/2026/TBT/TPKM/26_04284_00_e.pdf</t>
    </r>
  </si>
  <si>
    <t>Government Gazette, Vol. 032, No. 151, dated 17 August 2026(https://gazette.nat.gov.tw/egFront/e_detail.do?metaid=167700)The Commodity Inspection Act-G/TBT/N/TPKM/565/Add.1-G/TBT/N/TPKM/569/Add.1</t>
  </si>
  <si>
    <t>Burundi</t>
  </si>
  <si>
    <t>Amendement minéral — Dolomie et chaux calcaire — Spécifications</t>
  </si>
  <si>
    <t>The notified draft Burundian standard specifies the requirements, sampling, and methods of analysis for dolomite and calcareous lime for use as mineral soil amendments to correct soil acidity and improve the physico-chemical and biological properties of soils.This draft standard does not apply to liquid lime, quicklime, and slaked lime.</t>
  </si>
  <si>
    <t>Engrais (Code(s) de l'ICS: 65.080)</t>
  </si>
  <si>
    <t>65.080 - Fertilizers</t>
  </si>
  <si>
    <t>Protection of animal or plant life or health (TBT); Protection of the environment (TBT); Quality requirements (TBT); Harmonization (TBT)</t>
  </si>
  <si>
    <r>
      <rPr>
        <sz val="11"/>
        <rFont val="Calibri"/>
      </rPr>
      <t>https://members.wto.org/crnattachments/2026/TBT/BDI/26_04224_00_f.pdf</t>
    </r>
  </si>
  <si>
    <t>1. ISO 20977 Liming materials — Determination of size distribution by dry and wet sieving2. ISO 20978 Liming material — Determination of neutralizing value — Titrimetric methods3. ISO 8397 Solid fertilizers and soil conditioners — Test sievingG/TBT/N/BDI/805- 2 - 4. ISO 22145 Fertilizers and soil conditioners — Mineral soil amendments — Determination of total calcium and magnesium content5. AOAC 2006.03 Arsenic, cadmium, cobalt, chromium, lead, molybdenum, nickel, and selenium in fertilizers — Microwave digestion and inductively coupled plasma-optical emission spectrometry (ICP-OES)6. AOAC 950.01 Official method — Water (Total) in fertilizers7. ISO 14820-1 Fertilizers and liming materials — Sampling and sample preparation, Part 1: Sampling8. ISO 14820-2 Fertilizers and liming materials — Sampling and sample preparation, Part 2: Sample preparation9. ISO 7409 Fertilizers — Marking — Presentation and declarations10. ISO 8157 Fertilizers, soil conditioners and beneficial substances — Vocabulary11. ISO 10390 Soil, treated biowaste and sludge – Determination of pH</t>
  </si>
  <si>
    <t>Fumures organiques— Spécifications</t>
  </si>
  <si>
    <t>The notified draft Burundian standard specifies the requirements and methods of analysis and sampling for organic fertilizers.</t>
  </si>
  <si>
    <t>Fertilizers (ICS code(s): 65.080)</t>
  </si>
  <si>
    <t>Protection of animal or plant life or health (TBT); Quality requirements (TBT); Harmonization (TBT)</t>
  </si>
  <si>
    <r>
      <rPr>
        <sz val="11"/>
        <rFont val="Calibri"/>
      </rPr>
      <t>https://members.wto.org/crnattachments/2026/TBT/BDI/26_04225_00_f.pdf</t>
    </r>
  </si>
  <si>
    <t>1. AOAC 965.08 Water (Free) in fertilizers — Vacuum-desiccation2. AOAC 2006.03 Official method — Arsenic, cadmium, cobalt, chromium, lead, molybdenum, nickel, and selenium in fertilizers — Microwave digestion and inductively coupled plasma-optical emission spectrometry (ICP-OES)3. ISO 4831 Microbiology of food and animal feeding stuffs — Horizontal method for the detection and enumeration of coliforms — Most probable number technique4. ISO 5315 Fertilizers — Determination of total nitrogen content — Titrimetric method after distillationG/TBT/N/BDI/806- 2 - 5. ISO 6579-1 Microbiology of the food chain — Horizontal method for the detection, enumeration and serotyping of Salmonella, Part 1: Detection of Salmonella spp.6. ISO 6598 Fertilizers — Determination of phosphorus content — Quinoline phosphomolybdate gravimetric method7. ISO 7251 Microbiology of food and animal feeding stuffs — Horizontal method for the detection and enumeration of presumptive Escherichia coli — Most probable number technique8. ISO 7409 Fertilizers — Marking — Presentation and declarations9. ISO 7899-2 Water quality — Detection and enumeration of intestinal enterococci, Part 2: Membrane filtration method10. ISO 8157 Fertilizers, soil conditioners and beneficial substances — Vocabulary11. ISO 8397 Solid fertilizers and soil conditioners — Test sieving12. ISO 10390 Soil, treated biowaste and sludge – Determination of pH13. ISO 10694 Soil quality — Determination of organic and total carbon after dry combustion (elementary analysis)14. ISO 17184 Soil quality — Determination of carbon and nitrogen by near-infrared spectrometry (NIRS)15. ISO 11265 Environmental solid matrices — Determination of the specific electrical conductivity</t>
  </si>
  <si>
    <t>Decree No. 13.094, 12 August 2026 </t>
  </si>
  <si>
    <t>Regulates the National Sustainable Aviation Fuel Program, as provided for in Law No. 14.993 8 October 2024.</t>
  </si>
  <si>
    <t>MINERAL FUELS, MINERAL OILS AND PRODUCTS OF THEIR DISTILLATION; BITUMINOUS SUBSTANCES; MINERAL WAXES (HS code(s): 27)</t>
  </si>
  <si>
    <t>27 - MINERAL FUELS, MINERAL OILS AND PRODUCTS OF THEIR DISTILLATION; BITUMINOUS SUBSTANCES; MINERAL WAXES</t>
  </si>
  <si>
    <t>75.160 - Fuels</t>
  </si>
  <si>
    <t>Quality requirements (TBT)</t>
  </si>
  <si>
    <t>On the date of its publication</t>
  </si>
  <si>
    <r>
      <rPr>
        <sz val="11"/>
        <rFont val="Calibri"/>
      </rPr>
      <t>https://members.wto.org/crnattachments/2026/TBT/BRA/26_04261_00_x.pdf</t>
    </r>
  </si>
  <si>
    <t>Official Gazette of the Union on 13 August 2026, Edition: 152 | Section: 1 | Page: 3</t>
  </si>
  <si>
    <t>Decree No. 13.096, 12 August 2026 </t>
  </si>
  <si>
    <t>Regulates Law No. 14.948 of August 2, 2024—which establishes the legal framework for low-carbon hydrogen, provides for the National Low-Carbon Hydrogen Policy, establishes incentives for the low-carbon hydrogen industry, and institutes the Special Incentive Regime for Low-Carbon Hydrogen Production (Rehidro)—and Law No. 14.990, 27 September 2024, which establishes the Low-Carbon Hydrogen Development Program (PHBC).</t>
  </si>
  <si>
    <r>
      <rPr>
        <sz val="11"/>
        <rFont val="Calibri"/>
      </rPr>
      <t>https://members.wto.org/crnattachments/2026/TBT/BRA/26_04262_00_e.pdf</t>
    </r>
  </si>
  <si>
    <t>Official Gazette of the Union on 13 August 2026, Edition: 152 | Section: 1 | Page: 7</t>
  </si>
  <si>
    <t>Draft Commission Delegated Regulation amending for the purposes of its adaptation to technical and scientific progress, Regulation (EC) No 1272/2008 of the European Parliament and of the Council on classification, labelling and packaging of substances and mixtures, and correcting that Regulation </t>
  </si>
  <si>
    <t>Within the European Union, the provisions and criteria for the classification, labelling, and packaging of substances and mixtures are harmonised by Regulation (EC) No 1272/2008 on classification, labelling and packaging of substances and mixtures (hereafter ‘CLP Regulation). The CLP Regulation incorporates the criteria and hazard communication elements of the United Nations’ Globally Harmonized System of Classification and Labelling of Chemicals (GHS).The GHS is regularly revised by the United Nations Economic and Social Council’s Sub-Committee of Experts on the GHS, to take into account new scientific information, technical progress, and implementation experiences. These revisions often update classification criteria, hazard statements, precautionary statements, and labelling elements to enhance the protection of human health and the environment, while facilitating international trade.The EU has committed to implementing the GHS. To ensure continued alignment with the GHS and support the objective of harmonising chemical hazard classification and communication at the international level, the CLP Regulation is periodically amended. These amendments reflect the biannual revisions of the classification criteria and labelling rules of the GHS at the UN level. This initiative adapts the Annexes to the CLP Regulation to bring them in line with GHS revisions 8 to 10, adopted respectively in 2018, 2020 and 2022. It also partially implements GHS revision 11 as regards aerosols and skin sensitisers (mixtures).</t>
  </si>
  <si>
    <t>Hazardous substances and mixtures </t>
  </si>
  <si>
    <t>13.020 - Environmental protection</t>
  </si>
  <si>
    <t>Regulation (EC) No 1272/2008 (the 'CLP Regulation') implements the United Nations’ Globally Harmonised System of Classification and Labelling of Chemicals (GHS) in the EU. In line with the GHS, the CLP Regulation lays down rules for suppliers on identifying hazardous chemicals and informing users about them through labelling. This initiative amends the CLP Regulation to bring it in line with GHS revisions 8 to 10, adopted respectively in 2018, 2020 and 2022. It also partially implements GHS revision 11 as regards aerosols and skin sensitisers (mixtures). The amendments brought by this Regulation will ensure the continued alignment of the CLP Regulation with GHS and support the objective of harmonising chemical hazard classification and communication at the international level. </t>
  </si>
  <si>
    <t>Q4 2026</t>
  </si>
  <si>
    <t>20 days from publication in the Official Journal of the EU. The application of this Regulation is differed to ensure that business have sufficient time to adapt to the changes.</t>
  </si>
  <si>
    <r>
      <rPr>
        <sz val="11"/>
        <rFont val="Calibri"/>
      </rPr>
      <t>https://members.wto.org/crnattachments/2026/TBT/EEC/26_04258_00_e.pdf
https://members.wto.org/crnattachments/2026/TBT/EEC/26_04258_01_e.pdf</t>
    </r>
  </si>
  <si>
    <t>Regulation (EC) No 1272/2008 of the European Parliament and of the Council of 16 December 2008 on classification, labelling and packaging of substances and mixtures, amending and repealing Directives 67/548/EEC and 1999/45/EC, and amending Regulation (EC) No 1907/2006, OJ L 353, 31.12.2008, p. 1, ELI: http://data.europa.eu/eli/reg/2008/1272/ojGlobally Harmonised System of classification and labelling of chemicals (GHS), Eighth revised edition:https://unece.org/fileadmin/DAM/trans/danger/publi/ghs/ghs_rev08/ST-SG-AC10-30-Rev8e.pdfGlobally Harmonised System of classification and labelling of chemicals (GHS), Ninth revised edition: https://unece.org/sites/default/files/2021-09/GHS_Rev9E_0.pdfGlobally Harmonised System of classification and labelling of chemicals (GHS), Tenth revised edition: https://unece.org/sites/default/files/2023-07/GHS%20Rev10e.pdfAmendments to the tenth revised edition of the Globally Harmonized System of Classification and Labelling of Chemicals (GHS) (ST/SG/AC.10/30/Rev.10): https://unece.org/transport/documents/2025/01/reports/amendments-tenth-revised-edition-globally-harmonized-system</t>
  </si>
  <si>
    <t>Proposal for Amendments to the Legal Inspection Requirements for Energy Storage Systems Including Stationary Lithium Energy Storage Systems</t>
  </si>
  <si>
    <t>To support the energy transition policy and ensure the safe deployment of large-scale energy storage systems, the BSMI proposes to expand the scope of mandatory inspection for stationary lithium energy storage systems and secondary lithium batteries intended for use in such systems. Products with a rated energy capacity of 100 kWh or below are already subject to mandatory inspection. Under this proposal, the maximum rated energy capacity covered by mandatory inspection requirements would be increased from 100 kWh to 360 kWh. In addition, the technical requirements for stationary lithium energy storage systems would be revised to align the cyber security and grid interconnection requirements with newly published CNS standards. Secondary lithium battery packs for road vehicle propulsion would remain subject to the existing mandatory inspection requirements, and their inspection scope and technical requirements would not be changed under this proposal.</t>
  </si>
  <si>
    <t>Static converters (HS code(s): 850440); Lithium-ion accumulators (excl. spent) (HS code(s): 850760); Electric accumulators (excl. spent, and lead-acid, nickel-cadmium, nickel-metal hydride and lithium-ion accumulators) (HS code(s): 850780)</t>
  </si>
  <si>
    <t>850440 - Static converters; 850760 - Lithium-ion accumulators (excl. spent); 850780 - Electric accumulators (excl. spent, and lead-acid, nickel-cadmium, nickel-metal hydride and lithium-ion accumulators)</t>
  </si>
  <si>
    <r>
      <rPr>
        <sz val="11"/>
        <rFont val="Calibri"/>
      </rPr>
      <t>https://members.wto.org/crnattachments/2026/TBT/TPKM/26_04265_00_e.pdf
https://members.wto.org/crnattachments/2026/TBT/TPKM/26_04265_00_x.pdf</t>
    </r>
  </si>
  <si>
    <t>Government Gazette, Vol. 032, No. 148, dated 12 August 2026.(https://gazette.nat.gov.tw/egFront/e_detail.do?metaid=167631)The Commodity Inspection Act.</t>
  </si>
  <si>
    <t>Ukraine</t>
  </si>
  <si>
    <t>Draft Resolution of the Cabinet of Ministers of Ukraine “On Amendments to Resolution of the Cabinet of Ministers of Ukraine dated July 29, 2026 No. 980” (related to the labelling of food and feed)</t>
  </si>
  <si>
    <t>The draft Resolution proposes to supplement Resolution No. 980 of 29 July 2026 with a new paragraph providing that, during the period of martial law, foods for special medical purposes and infant food imported as humanitarian aid and bearing labelling in a language other than the state language may be placed on the market until the expiry of their minimum durability date or “use by” date.This measure is necessary to ensure the uninterrupted supply to Ukraine of specialized food products that are essential for patients who, due to their health condition, are unable to consume regular food.The proposed exemption applies exclusively to specialized food products imported as humanitarian aid and does not apply to food and feed products in general, the placing on the market of which, from 1 October 2026, will be regulated under the general rules in accordance with Resolution No. 980, as notified in documents G/TBT/N/UKR/385 and G/TBT/N/UKR/385/Add.1.</t>
  </si>
  <si>
    <t>Foods for special medical purposes and infant food</t>
  </si>
  <si>
    <t>67 - FOOD TECHNOLOGY</t>
  </si>
  <si>
    <r>
      <rPr>
        <sz val="11"/>
        <rFont val="Calibri"/>
      </rPr>
      <t>https://members.wto.org/crnattachments/2026/TBT/UKR/26_04256_00_x.pdf
https://members.wto.org/crnattachments/2026/TBT/UKR/26_04256_01_x.pdf
https://moz.gov.ua/uk/povidomlennya-pro-oprilyudnennya-proyektu-postanovi-kabinetu-ministriv-ukrayini-pro-vnesennya-zmini-do-postanovi-kabinetu-ministriv-ukrayini-vid-29-lipnya-2026-r-980</t>
    </r>
  </si>
  <si>
    <t>Laws of Ukraine "On Information for Consumers on Food Products"; "On Feed Safety and Hygiene";Resolution of the Cabinet of Ministers of Ukraine No. 980 of 29 July 2026 “On Repealing Certain Resolutions of the Cabinet of Ministers of Ukraine Concerning the Labelling of Food and Feed”. </t>
  </si>
  <si>
    <t>Draft Law of Ukraine “On Amendments to Certain Laws of Ukraine on Ensuring Chemical Safety and Chemicals Management”</t>
  </si>
  <si>
    <t>The draft Law aims to improve the regulatory framework for chemical safety and chemicals management in Ukraine and to align it with relevant international and European Union requirements. It introduces amendments to the legislation on chemical safety and chemicals management following Ukraine’s accession to the Minamata Convention on Mercury and to implement relevant provisions of Regulation (EU) 2017/852 on mercury, Regulation (EU) 2024/1849, Regulation (EU) 2024/2865 amending Regulation (EC) No 1272/2008 on the classification, labelling and packaging of substances and mixtures (CLP), and Regulation (EU) No 649/2012 concerning the export and import of hazardous chemicals.The draft Law introduces and updates requirements concerning the management, use, import and export of hazardous chemicals, mercury and mercury-containing products, as well as the classification, labelling and packaging of hazardous substances and mixtures. It also provides for amendments to relevant administrative and insurance requirements applicable to activities involving chemical products. The proposed amendments are intended to strengthen the protection of human health and the environment from risks associated with hazardous chemicals and mercury and to establish a coherent and up-to-date regulatory framework for chemical safety and chemicals management.</t>
  </si>
  <si>
    <t>Chemical products</t>
  </si>
  <si>
    <t>280540 - Mercury</t>
  </si>
  <si>
    <t>13.020 - Environmental protection; 71.100 - Products of the chemical industry</t>
  </si>
  <si>
    <t>This Law will enter into force on the day following the day of its official publication.</t>
  </si>
  <si>
    <r>
      <rPr>
        <sz val="11"/>
        <rFont val="Calibri"/>
      </rPr>
      <t>https://members.wto.org/crnattachments/2026/TBT/UKR/26_04257_00_x.pdf
https://me.gov.ua/Documents/Detail/b9b16036-0d3b-4376-96fc-8b50514e295b?lang=uk-UA&amp;title=ProktZakonuUkrainiproVnesenniaZminDoDeiakikhZakonivUkrainiSchodoZabezpechenniaKhimichnoiBezpekiTaUpravlinniaKhimichnoiuProduktsiiu</t>
    </r>
  </si>
  <si>
    <t>Laws of Ukraine "On Chemical Safety and Chemicals Management" (notified in the document G/TBT/N/UKR/176/Add.3), "On the Accession of Ukraine to the Minamata Convention on Mercury", "On Waste Management" (notified in the document G/TBT/N/UKR/251), “On Administrative Procedure”.</t>
  </si>
  <si>
    <t>Draft Commission Delegated Regulation supplementing Regulation (EU) 2023/1542 of the European Parliament and of the Council by establishing the methodology for the calculation and verification of cobalt, nickel, lithium and lead recycled content in certain batteries, and the format for the documentation of such recycled content</t>
  </si>
  <si>
    <t>This draft Commission Delegated regulation is specifying how the recycled content of lithium, nickel, cobalt and lead shall be calculated and verified in relation to the requirements and minimum shares of recycled content in industrial, electric vehicle, SLI and LMT batteries set out in article 8 of the Batteries Regulation.</t>
  </si>
  <si>
    <t>industrial batteries with a capacity greater than 2 kWh, except those with exclusively external storage, electric vehicle batteries, Starting, lighting and ignition batteries (SLI batteries), light means of transport batteries (LMT batteries), regardless of their shape, volume, weight, design, material composition, chemistry, use or purpose</t>
  </si>
  <si>
    <t>29.220 - Galvanic cells and batteries; 43.120 - Electric road vehicles</t>
  </si>
  <si>
    <t>Batteries are an important source of energy and one of the key enablers for sustainable development, green mobility, clean energy and climate neutrality. In order for the EU’s product policies to contribute to these objectives, it needs to be ensured that batteries marketed and sold in the Union are sourced and manufactured in a sustainable manner. Addressing the entire life cycle of batteries placed on the EU market requires the setting up of harmonised product and marketing requirements, including requirements for the recycled content. Ensuring high rates of recycled content addresses the fact that the use of minerals and metals for batteries has large environmental impacts along the life cycle of batteries and are necessary to ensure that the Union’s objective to protect the environment and human health by preventing and reducing the adverse impacts of the generation and management of waste batteries is achieved. Protection of the environment; Protection of human health or safety</t>
  </si>
  <si>
    <t>October 2026</t>
  </si>
  <si>
    <t>20 days from publication in the Official Journal of the EU (about four months after adoption approximately)</t>
  </si>
  <si>
    <r>
      <rPr>
        <sz val="11"/>
        <rFont val="Calibri"/>
      </rPr>
      <t>https://members.wto.org/crnattachments/2026/TBT/EEC/26_04238_00_e.pdf
https://members.wto.org/crnattachments/2026/TBT/EEC/26_04238_01_e.pdf</t>
    </r>
  </si>
  <si>
    <t>Regulation (EU) 2023/1542 of the European Parliament and of the Council of 12 July 2023 concerning batteries and waste batteries, amending Directive 2008/98/EC and Regulation (EU) 2019/1020 and repealing Directive 2006/66/EChttps://eur-lex.europa.eu/legal-content/EN/TXT/?uri=celex%3A32023R1542</t>
  </si>
  <si>
    <t>Kenya</t>
  </si>
  <si>
    <t>DKS 3057:2026 Cereal Beverage Drink- Code of Practice</t>
  </si>
  <si>
    <t>This Draft Kenya Standard specifies requirements, sampling and test methods in the production of cereal-based porridge. This standard does not cover composite flours and complementary feeding meant for ages 6 months to 24 months.</t>
  </si>
  <si>
    <t>Consumer information, labelling (TBT); Protection of human health or safety (TBT); Quality requirements (TBT); Reducing trade barriers and facilitating trade (TBT)</t>
  </si>
  <si>
    <r>
      <rPr>
        <sz val="11"/>
        <rFont val="Calibri"/>
      </rPr>
      <t>https://members.wto.org/crnattachments/2026/TBT/KEN/26_04253_00_e.pdf</t>
    </r>
  </si>
  <si>
    <t>AOAC 999.11, Lead, Cadmium, Copper, Iron, and zinc in foods. Atomic absorption spectrophotometry after dry ashingEAS 900, Cereals, pulses and their products — SamplingEAS 901, Cereals, pulses and their products — Test methodsISO 5985, Animal feeding stuffs — Determination of ash insoluble in hydrochloric acidISO 7305, Milled cereal products — Determination of fat acidity.KS EAS 104: Alcoholic beverages — Methods of sampling and test KS EAS 38, Labelling of pre-packaged foods — General requirementsISO 5985 Animal feeding stuffs - Determination of ash insoluble in hydrochloric acid.ISO 4832:2006 Microbiology of food and animal feeding stuffs — Horizontal method for the enumeration of coliforms — Colony-count techniqueISO 6579-1:2017 Microbiology of the food chain — Horizontal method for the detection, enumeration and serotyping of Salmonella-Part 1: Detection of Salmonella spp.KS EAS 803 Nutrition labelling — RequirementsKS EAS 804 Claims — General requirementsKS EAS 805 Use of nutrition and health claims — RequirementsISO 6888-1 Microbiology of the food chain — Horizontal method for the enumeration of coagulase-positive staphylococci (Staphylococcus aureus and other species)Part 1: Method using Baird-Parker agar mediumISO 7932 Microbiology of food and animal feeding stuffs — Horizontal method for the enumeration of presumptive Bacillus cereus — Colony-count technique at 30 degrees CISO 21572 Foodstuffs — Molecular biomarker analysis — Immunochemical methods for the detection and quantification of proteinsISO/TS 17919 Microbiology of the food chain — Polymerase chain reaction (PCR) for the detection of food-borne pathogens — Detection of botulinum type A, B, E and F neurotoxin-producing clostridiaISO 16050 Foodstuffs — Determination of aflatoxin B1, and the total content of aflatoxins B1, B2, G1 and G2 in cereals, nuts and derived products — High-performance liquid chromatographic methodAOAC 2001.04 AOAC 2001.04-2001, Fumonisins B1 and B2 in corn and corn flakes.ISO 15141Cereals and cereal products — Determination of ochratoxin A — High performance liquid chromatographic method with immunoaffinity column cleanup and fluorescence detection</t>
  </si>
  <si>
    <t>Customs Import Prohibition (Nitrous Oxide) Order 2026</t>
  </si>
  <si>
    <t>The measure prohibits the import of nitrous oxide without a permit from the Director-General of Health. Permits may be issued if the Director-General is satisfied that the nitrous oxide is intended for a lawful purpose, and the importer will take reasonable steps to avoid diversion to unlawful use. Permits are issued at no charge to the importer. </t>
  </si>
  <si>
    <t>Inorganic oxygen compounds of non-metals (excl. diphosphorus pentaoxide, oxides of boron, carbon dioxide and silicon dioxide) (HS code(s): 281129)</t>
  </si>
  <si>
    <t>281129 - Inorganic oxygen compounds of non-metals (excl. diphosphorus pentaoxide, oxides of boron, carbon dioxide and silicon dioxide)</t>
  </si>
  <si>
    <t>71.060.30 - Acids</t>
  </si>
  <si>
    <t>This measure is intended to reduce harm to human health from the use of nitrous oxide as a psychoactive substance, while not impeding legitimate use. It came into force on publication on 5 June to immediately address the harm occurring. It was also necessary for the measure to take effect immediately to avoid individuals defeating the purpose of the measure by stockpiling, or heavily discounting, nitrous oxide in the intervening period between publication and effect.</t>
  </si>
  <si>
    <r>
      <rPr>
        <sz val="11"/>
        <rFont val="Calibri"/>
      </rPr>
      <t>https://members.wto.org/crnattachments/2026/TBT/NZL/26_04252_00_e.pdf</t>
    </r>
  </si>
  <si>
    <t>Proyecto de decreto supremo que aprueba el reglamento técnico sobre el estándar mínimo de eficiencia energética para fuentes de iluminación</t>
  </si>
  <si>
    <t>The purpose of the notified Technical Regulation is to establish the minimum energy performance standard (MEPS) to be met in the manufacture of light sources for domestic consumption, importation, distribution, and marketing in the country. It is also aimed at promoting the efficient use of energy through provisions that define the MEPS for light sources to be used in the national territory, in order to improve the energy efficiency of light sources, reduce energy consumption, mitigate the impacts of climate change, protect the environment, and care for the health and well-being of society.</t>
  </si>
  <si>
    <t>CódigoDesignación de la Mercancía8539.10.00.00- Faros o unidades «sellados»8539.21.00.00- - Halógenos, de volframio (tungsteno)8539.31.10.00- - - Tubulares rectos8539.31.20.00- - - Tubulares circulares8539.31.30.00- - - Compactos integrados y no integrados (lámparas compactas fluorescentes)8539.52.00.00- - Lámparas y tubos de diodos emisores de luz (LED)9405.11.90.00- - - Los demás</t>
  </si>
  <si>
    <t>853910 - Sealed beam lamp units; 853921 - Tungsten halogen filament lamps (excl. sealed beam lamp units); 853931 - Discharge lamps, fluorescent, hot cathode; 853952 - Light-emitting diode "LED" lamps; 940511 - Chandeliers and other electric ceiling or wall lighting fittings, solely for light-emitting diode "LED" light sources (excl. for lighting public open spaces or thoroughfares)</t>
  </si>
  <si>
    <t>29.140.30 - Fluorescent lamps. Discharge lamps; 27.015 - Energy efficiency. Energy conservation in general</t>
  </si>
  <si>
    <t>Doce (12) meses después de su publicación en el Diario Oficial El Peruano</t>
  </si>
  <si>
    <r>
      <rPr>
        <sz val="11"/>
        <rFont val="Calibri"/>
      </rPr>
      <t>https://members.wto.org/crnattachments/2026/TBT/PER/26_04246_00_s.pdf</t>
    </r>
  </si>
  <si>
    <t>• Pan American Standards Commission (COPANT) Standard No. 1737-2026, "Specifications for general service LED light sources - Performance and labeling" (Sections 7 and 8, Table 8), supplemented by the equivalent IEC and CIE standards on non-LED technologies.• IEC 60064, CIE 84, luminous flux (lm), incandescent light sources.• IEC 60969, CIE 84, luminous flux (lm), compact fluorescent light sources.• IEC 60081, CIE 84, luminous flux (lm), linear fluorescent light sources.• IEC 62612, CIE S025, or LM–79, luminous flux (lm), LED light sources.• IEC 62722-2-1, CIE S025, or LM-79, luminous flux (lm), LED downlight luminaires.• IEC 60064, power (W), incandescent light sources.• IEC 60969, CIE 84, power (W), compact fluorescent light sources.• IEC 60081, CIE 84, power (W), linear fluorescent light sources.• IEC 62612, CIE S025, or LM–79, power (W), LED light sources.• IEC 62722-2-1, CIE S025, or LM-79, power (W), LED downlight luminaires.</t>
  </si>
  <si>
    <t>Proyecto de decreto supremo que modifica e incorpora once (11) anexos al Reglamento técnico sobre etiquetado de eficiencia para equipos energéticos, aprobado por Decreto Supremo N° 009-2017-EM.</t>
  </si>
  <si>
    <t>The purpose of the notified standard is to amend, and incorporate 11 annexes into, Supreme Decree No. 009-2017-EM approving the Technical Regulation on energy efficiency labelling for energy equipment, in order to extend its scope to other categories of energy equipment through the incorporation of new annexes, and to approve supplementary provisions in light of the amendments made.G/TBT/N/PER/181- 7 - The 11 new annexes are detailed below:• Annex 10: Televisions• Annex 11: Induction cookers• Annex 12: Microwave ovens• Annex 13: Electrical, electronic, and office equipment• Annex 14: Electric ovens• Annex 15: Portable electric ovens• Annex 16: Floor and wall fans• Annex 17: Ceiling fans• Annex 18: Dishwashers• Annex 19: Control devices for LED and similar light sources for general lighting• Annex 20: Gas fuel-fired cookers</t>
  </si>
  <si>
    <t>Partidas arancelarias del Arancel de Aduanas 2022Anexo 10: Sobre el etiquetado de eficiencia energética para televisoresCódigoDesignación de la Mercancía - Referencial8528Aparatos receptores de televisión, incluso con aparato receptor de radiodifusión o de grabación o reproducción de sonido o imagen incorporada; video-monitores y video-proyectores.8528.42.00.00Aptos para ser conectados directamente y diseñados para ser utilizados con una máquina automática para tratamiento o procesamiento de datos de la partida 8471.8528.49.00.00Los demás.8528.52.00.00Aptos para ser conectados directamente y diseñados para ser utilizados con una máquina automática para tratamiento o procesamiento de datos de la partida 8471.8528.59.00.00Los demás.8528.62.00.00Aptos para ser conectados directamente y diseñados para ser utilizados con una máquina automática para tratamiento o procesamiento de datos de la partida 84718528.69.00.00Los demás.8528.71.00.00No concebidos para incorporar un dispositivo de visualización (display) o pantalla de video.8528.72.00.00Los demás, en colores.8528.73.00.00Los demás, monocromos.Anexo 11: Sobre el etiquetado de eficiencia energética para cocinas de inducciónCódigoDesignación de la Mercancía - Referencial8516Calentadores eléctricos de agua de calentamiento instantáneo o acumulación y calentadores eléctricos de inmersión; aparatos eléctricos para calefacción de espacios o suelos; aparatos electro-térmicos para el cuidado del cabello.8516.60.00.00Los demás hornos, cocinas, calentadores (incluidas mesas de cocción), parrillas y asadores.8516.60.10.00Hornos.8516.60.20.00Cocinas.8516.60.30.00Hornillos, parrillas y asadores.7321.11.90.00Cocinas de combustibles gaseosos, o de gas y otros combustibles - Los demás.7321.11.11.00Cocinas de combustibles gaseosos, o de gas y otros combustibles – Empotrables7321.11.19.00Cocinas de combustibles gaseosos, o de gas y otros combustibles - Los demás.Anexo 12: Sobre el etiquetado de eficiencia energética para hornos de microondasCódigoDesignación de la Mercancía8516.Calentadores eléctricos de agua de calentamiento instantáneo o acumulación y calentadores eléctricos de inmersión; aparatos eléctricos para calefacción de espacios o suelos; aparatos electro-térmicos para el cuidado del cabello.8516.50.00.00Hornos de microondas.Anexo 13: Sobre el etiquetado de eficiencia energética para el modo de espera de equipos eléctricos y electrónicos y de oficinaCódigoDesignación de la Mercancía8528420000Aptos para ser conectados directamente y diseñados para ser utilizados con una máquina automática para tratamiento o procesamiento de datos de la partida 8471.8528490000Los demás.8528520000Aptos para ser conectados directamente y diseñados para ser utilizados con una máquina automática para tratamiento o procesamiento de datos de la partida 8471.8528590000Los demás.8528620000Aptos para ser conectados directamente y diseñados para ser utilizados con una máquina automática para tratamiento o procesamiento de datos de la partida 84718528690000Los demás.8528710000No concebidos para incorporar un dispositivo de visualización (display) o pantalla de video.8528720000Los demás, en colores.8528730000Los demás, monócromos.8540.11.00.00tubos catódicos para aparatos receptores de TV, incluso para videomonitores - en colores8540.12.00.00tubos catódicos para aparatos receptores de TV, incluso para videomonitores - monócromos8443.19.90.00Los demás - máquinas y aparatos para imprimir o estampar8518.40.00.00Amplificadores eléctricos de audiofrecuencia8518.21.00.00Un altavoz (altoparlante) montado en su caja8518.22.00.00Varios altavoces (altoparlantes) montados en una misma caja8443.31.00.00Máquinas para imprimir por chorro de tinta8443.39.10.00Máquinas para imprimir por chorro de tinta8443.39.90.00Máquinas para imprimir por chorro de tinta8443.12.00.00Máquinas y aparatos de oficina para imprimir, offset, alimentados con hojas en las que un lado sea inferior o igual a 22 cm y el otro sea inferior o igual a 36 cm, medidas sin plegar8527.13.00.00Demás aparatos combinados con grabador o reproductor de sonido8527.21.00.00Aparatos combinados con grabador o reproductor de sonido fuente de energía exterior8527.91.00.00Demás aparatos receptores de radiodifusión combinados con grabador o reproductores de sonido8527990000Los Demás - aparatos receptores de radiodifusión8527.19.00.00Los Demás - aparatos de radiodifusión sin fuente de energía exterior8527.29.00.00Demás aparatos combinados con grabador o reproductor de sonido fuente de energía exteriorAnexo 14: Sobre el etiquetado de eficiencia energética para hornos eléctricosCódigoDesignación de la Mercancía8516.Calentadores eléctricos de agua de calentamiento instantáneo o acumulación y calentadores eléctricos de inmersión; aparatos eléctricos para calefacción de espacios o suelos; aparatos electro-térmicos para el cuidado del cabello.8516.60.00.00Los demás hornos, cocinas, calentadores (incluidas mesas de cocción), parrillas y asadores.8516.60.10.00Hornos.8516.60.20.00Cocinas.8516.60.30.00Hornillos, parrillas y asadoresAnexo 15: Sobre el etiquetado de eficiencia energética para hornos eléctricos portátiles.CódigoDesignación de la Mercancía8516.Calentadores eléctricos de agua de calentamiento instantáneo o acumulación y calentadores eléctricos de inmersión; aparatos eléctricos para calefacción de espacios o suelos; aparatos electro-térmicos para el cuidado del cabello.8516.60.00.00Los demás hornos, cocinas, calentadores (incluidas mesas de cocción), parrillas y asadores.8516.60.10.00Hornos.8516.60.20.00Cocinas.8516.60.30.00Hornillos, parrillas y asadores.Anexo 16: Sobre el etiquetado de eficiencia energética para ventiladores de pie y paredCódigoDesignación de la Mercancía8414.Bombas de aire o de vacío, compresores de aire u otros gases y ventiladores; campanas aspirantes para extracción o reciclado, con ventilador incorporado, incluso con filtro.8414.51.00.00Ventiladores de mesa, de suelo, pared, cielo raso, techo o ventana, con motor eléctrico incorporado de potencia inferior o igual a 125W.8414.59.00.00Los demás.Anexo 17: Sobre el etiquetado de eficiencia energética para ventiladores de techoCódigoDesignación de la Mercancía8414.Bombas de aire o de vacío, compresores de aire u otros gases y ventiladores; campanas aspirantes para extracción o reciclado, con ventilador incorporado, incluso con filtro.8414.51.00.00Ventiladores de mesa, de suelo, pared, cielo raso, techo o ventana, con motor eléctrico incorporado de potencia inferior o igual a 125W.8414.90.90.00Los demás: Las demás partes de ventiladores, bombas de aire o de vacío, campanas aspirantes8414.59.00.00Los demás ventiladores con motor eléctrico incorporadoAnexo 18: Sobre el etiquetado de eficiencia energética para lavavajillasCódigoDesignación de la Mercancía - Referencial8422.Máquinas para lavar vajilla; máquinas y aparatos para limpiar o secar botellas o demás recipientes; máquinas y aparatos para llenar, cerrar, tapar, taponar o etiquetar botellas, botes o latas, cajas, sacos (bolsas) o continentes análogos; Máquinas para lavar vajilla:8422.11.00.00- - De tipo doméstico.8422.19.00.00- - Las demás.Anexo 19: Sobre el etiquetado de eficiencia energética de dispositivos de control de fuentes de iluminación led y similar para iluminación general.Código Designación de la Mercancía8504.10.00.00- Balastos (reactancias) para lámparas o tubos de descargaAnexo 20: Sobre el etiquetado de eficiencia energética para cocinas que utilizan combustibles gaseosos.CódigoDesignación de la Mercancía73.21Estufas, calderas con hogar, cocinas (incluidas las que puedan utilizarse accesoriamente paracalefacción central), barbacoas (parrillas), braseros, hornillos de gas, calientaplatos y aparatosno eléctricos similares, de uso doméstico, y sus partes, de fundición, hierro o acero. 7321.11- Aparatos de cocción y calientaplatos:- - De combustibles gaseosos, o de gas y otros combustibles:- - - Cocinas:7321.11.11.00- - - - Empotrables7321.11.12.00- - - - De mesa7321.11.19.00- - - - Las demás7321.11.90.00- - - Los demás7321.12.00.00- - De combustibles líquidos7321.19- - Los demás, incluidos los aparatos de combustibles sólidos:7321.19.10.00- - - De combustibles sólidos7321.19.90.00- - - Los demás - Los demás aparatos:7321.81.00.00- - De combustibles gaseosos, o de gas y otros combustibles7321.82.00.00- - De combustibles líquidos7321.89- - Los demás, incluidos los aparatos de combustibles sólidos:7321.89.10.00- - - De combustibles sólidos7321.89.90.00- - - Los demás7321.90- Partes:7321.90.10.00- - Quemadores de gas para calentadores de paso7321.90.90.00- - Los demás</t>
  </si>
  <si>
    <t>7321 - Stoves, ranges, grates, cookers, incl. those with subsidiary boilers for central heating, barbecues, braziers, gas rings, plate warmers and similar non-electric domestic appliances, and parts thereof of iron or steel (excl. boilers and radiators for central heating, geysers and hot water cylinders); 732111 - Appliances for baking, frying, grilling and cooking and plate warmers, for domestic use, of iron or steel, for gas fuel or for both gas and other fuels (excl. large cooking appliances); 732112 - Appliances for baking, frying, grilling and cooking and plate warmers, for domestic use, of iron or steel, for liquid fuel (excl. large cooking appliances); 732119 - Appliances for baking, frying, grilling and cooking and plate warmers, for domestic use, of iron or steel, for solid fuel or other non-electric source of energy (excl. liquid or gaseous fuel, and large cooking appliances); 732181 - Stoves, heaters, grates, fires, wash boilers, braziers and similar appliances, of iron or steel, for gas fuel or for both gas and other fuels (excl. cooking appliances, whether or not with oven, separate ovens, plate warmers, central heating boilers, geysers and hot water cylinders and large cooking appliances); 732189 - Stoves, heaters, grates, fires, wash boilers, braziers and similar domestic appliances, of iron or steel, for solid fuel or other non-electricsource of energy (excl. liquid or gaseous fuel, and cooking appliances, whether or not with oven, separate ovens, plate warmers, central heating boilers, hot water cylinders and large cooking appliances); 732190 - Parts of domestic appliances non-electrically heated of heading 7321, n.e.s.; 842211 - Dishwashing machines of the household type; 844312 - Offset printing machinery, sheet fed [office type], using sheets of a side &lt;= 22 x 36 cm in the unfolded state; 844319 - Printing machinery used for printing by means of plates, cylinders and other printing components of heading 8442 (excl. hectograph or stencil duplicating machines, addressing machines and other office printing machines of heading 8469 to 8472, ink jet printing machines and offset, flexographic, letterpress and gravure printing machinery); 844331 - Machines which perform two or more of the functions of printing, copying or facsimile transmission, capable of connecting to an automatic data-processing machine or to a network; 844339 - Printers, copying machines and facsimile machines, whether or not combined (excl. those capable of connecting to an automatic data processing machine or to a network and printing machinery used for printing by means of plates, cylinders and other printing components of heading 8442); 8516 - Electric instantaneous or storage water heaters and immersion heaters; electric space-heating apparatus and soil-heating apparatus; electro-thermic hairdressing apparatus, e.g. hairdryers, hair curlers and curling tong heaters, and hand dryers; electric smoothing irons; other electro-thermic appliances of a kind used for domestic purposes; electric heating resistors (other than those of heading 8545); parts thereof; 851650 - Microwave ovens; 851660 - Electric ovens, cookers, cooking plates and boiling rings, electric grillers and roasters, for domestic use (excl. space-heating stoves and microwave ovens); 851821 - Single loudspeakers, mounted in their enclosures; 851822 - Multiple loudspeakers, mounted in the same enclosure; 851840 - Audio-frequency electric amplifiers; 8522 - Parts and accessories suitable for use solely or principally with sound reproducing and recording apparatus and with video equipment for recording and reproducing pictures and sound; 852713 - Radio-broadcast receivers capable of operating without an external source of power, combined with sound recording or reproducing apparatus (excl. pocket-size radiocassette players); 852719 - Radio-broadcast receivers capable of operating without an external source of power, not combined with sound-reproducing apparatus; 852721 - Radio-broadcast receivers not capable of operating without an external source of power, of a kind used in motor vehicles, combined with sound recording or reproducing apparatus; 852729 - Radio-broadcast receivers not capable of operating without an external source of power, of a kind used in motor vehicles, not combined with sound recording or reproducing apparatus; 852791 - Radio-broadcast receivers, for mains operation only, combined with sound recording or reproducing apparatus (excl. those of a kind used in motor vehicles); 852799 - Radio-broadcast receivers, for mains operation only, not combined with sound recording or reproducing apparatus and not combined with a clock (excl. those of a kind used in motor vehicles); 8528 - Monitors and projectors, not incorporating television reception apparatus; reception apparatus for television, whether or not incorporating radio-broadcast receivers or sound or video recording or reproducing apparatus; 852842 - Cathode-ray tube monitors "CRT" capable of directly connecting to and designed for use with an automatic data processing machine of heading 8471 (excl. with TV receiver); 852849 - Cathode-ray tube monitors "CRT" (excl. computer monitors, with TV receiver); 852852 - Monitors capable of directly connecting to and designed for use with an automatic data processing machine of heading 8471 (excl. CRT, with TV receiver); 852859 - Monitors (excl. with TV receiver, CRT and those designed for computer use); 852862 - Projectors capable of directly connecting to and designed for use with an automatic data processing machine of heading 8471 (excl. with TV receiver); 852869 - Projectors (excl. with TV receiver, designed for computer use); 852871 - Reception apparatus for television, whether or not incorporating radio-broadcast receivers or sound or video recording or reproducing apparatus, not designed to incorporate a video display or screen; 852872 - Reception apparatus for television, colour, whether or not incorporating radio-broadcast receivers or sound or video recording or reproducing apparatus, designed to incorporate a video display or screen; 852873 - Reception apparatus for television, black and white or other monochrome, whether or not incorporating radio-broadcast receivers or sound or video recording or reproducing apparatus, designed to incorporate a video display or screen; 854011 - Cathode ray television picture tubes, incl. video monitor cathode ray tubes, colour; 854012 - Cathode ray television picture tubes, incl. video monitor cathode ray tubes, black and white or other monochrome, with a screen width-to-height ratio of &lt; 1,5 and a diagonal measurement of the screen &gt; 72 cm</t>
  </si>
  <si>
    <r>
      <rPr>
        <sz val="11"/>
        <rFont val="Calibri"/>
      </rPr>
      <t xml:space="preserve">https://members.wto.org/crnattachments/2026/TBT/PER/26_04251_00_s.pdf
https://members.wto.org/crnattachments/2026/TBT/PER/26_04251_01_s.pdf
https://members.wto.org/crnattachments/2026/TBT/PER/26_04251_02_s.pdf
https://members.wto.org/crnattachments/2026/TBT/PER/26_04251_03_s.pdf
https://members.wto.org/crnattachments/2026/TBT/PER/26_04251_04_s.pdf
https://members.wto.org/crnattachments/2026/TBT/PER/26_04251_05_s.pdf
https://members.wto.org/crnattachments/2026/TBT/PER/26_04251_06_s.pdf
https://members.wto.org/crnattachments/2026/TBT/PER/26_04251_07_s.pdf
https://members.wto.org/crnattachments/2026/TBT/PER/26_04251_08_s.pdf
https://members.wto.org/crnattachments/2026/TBT/PER/26_04251_09_s.pdf
https://members.wto.org/crnattachments/2026/TBT/PER/26_04251_10_s.pdf
https://members.wto.org/crnattachments/2026/TBT/PER/26_04251_11_s.pdf
https://www.gob.pe/institucion/minem/normas-legales/8413843-285-2026-minem-dm 
http://consultasenlinea.mincetur.gob.pe/notificaciones/Publico/FrmBuscador.aspx
</t>
    </r>
  </si>
  <si>
    <t>• Annex 10: On energy efficiency labelling for televisions.Standard DesignationIEC 62087:2011-04 or its updated version as specified in the Peruvian technical standard (NTP)* or its equivalent NTP at the time of testing.Methods of measurement for the power consumption of audio, video and related equipment.NTP-IEC 62301 or its updated version or the equivalent IEC standard as specified in the NTP at the time of testing.Household electrical appliances. Measurement of standby power.*The NTPs to be used must be the current versions.• Annex 11: On energy efficiency labelling for induction cookers.Standard DesignationCOPANT 1728-2020 or its updated version as specified in the NTP* or its equivalent NTP at the time of testing.Energy efficiency - Induction cookers for domestic use - Specifications and labeling.Code of Practice on Energy Labelling of Products 2018.Electrical and Mechanical Services Department.The Government of the Hong Kong Special Administrative Region. Rev. 3.*In the absence of an NTP, COPANT 1728-2020 shall apply.• Annex 12: On energy efficiency labelling for microwave ovens.Standard DesignationG/TBT/N/PER/181- 8 - IEC 60705:2010/AMD2:2018 or its updated version as specified in the NTP* or its equivalent NTP at the time of testing.Household microwave ovens - Methods for measuring performance.IEC 62301:2011 or its updated version as specified in the NTP* or its equivalent NTP at the time of testing.*In the absence of an NTP, IEC 62301-2011 shall apply.Household electrical appliances - Measurement of standby power.• Annex 13: On energy efficiency labelling for standby mode for electrical, electronic and office equipment.Standard DesignationIEC 62301:2011 or its updated version as specified in the NTP or its equivalent NTP at the time of testing.Household electrical appliances - Measurement of standby power.• Annex 14: On energy efficiency labelling for electric ovens.Standard DesignationIEC 60350-1:2016 or its updated version as specified in the NTP* or its equivalent NTP at the time of testing.*In the absence of an NTP, IEC 60350-1:2016 shall apply.Household electric cooking appliances - Part 1: Ranges, ovens, steam ovens and grills - Methods for measuring performance.• Annex 15: On energy efficiency labelling for portable electric ovens.Standard DesignationIEC 60350-1:2016 or its updated version as specified in the NTP* or its equivalent NTP at the time of testing.*In the absence of an NTP, IEC 60350-1:2016 shall apply.Household electric cooking appliances - Part 1: Ranges, ovens, steam ovens and grills - Methods for measuring performance.• Annex 16: On energy efficiency labelling for floor and wall fans.Standard DesignationCOPANT 1731-2020 or IRAM 62480:2017 or the updated versions of the equivalent COPANT or IRAM standards as specified in the NTP at the time of testing.Energy efficiency labelling for floor and wall fans.• Annex 17: On energy efficiency labelling for ceiling fans.Standard DesignationG/TBT/N/PER/181- 9 - COPANT 1732-2020 or IRAM 62481: 2017 or the updated versions of the equivalent COPANT or IRAM standards as specified in the NTP at the time of testing.Energy efficiency - Ceiling fans - Specifications and labeling.• Annex 18: On energy efficiency labelling for dishwashers.Standard DesignationIEC 60436:2015 or its updated version as specified in the NTP or its equivalent NTP at the time of testing.Electric dishwashers for household use - Methods for measuring the performance.IEC 60704-2-3:2017 or its updated version as specified in the NTP or its equivalent NTP at the time of testing.Household and similar electrical appliances - Test code for the determination of airborne acoustical noise - Part 2-3: Particular requirements for dishwashers.• Annex 19: On energy efficiency labelling for control devices for LED and similar light sources for general lighting.Standard DesignationIEC 62442-3 or its updated version as specified in the NTP or its equivalent NTP at the time of testing.Energy performance of lamp controlgear - Part 3: Controlgear for tungsten-halogen lamps and LED light sources - Method of measurement to determine the efficiency of controlgear.COPANT 1736-2020 or its updated version as specified in the NTP or its equivalent NTP at the time of testing. Energy efficiency - Led drivers -Specifications and labeling.• Annex 20: On energy efficiency labelling for gas fuel-fired cookers.Standard DesignationNTP 111.027:2007 or its updated version. GAS NATURAL SECO. Artefactos a gas de uso residencial para la cocción de alimentos. Requisitos de seguridad.EN 30-1-1:2021 (European Union)Domestic cooking appliances burning gas - Part 1-1: Safety – General.EN 30-1-2:2012 (European Union)Domestic cooking appliances burning gas - Safety - Part 1-2: Appliances having forced-convection ovens and/or grills.EN 30-2-1:2015 (European Union)Domestic cooking appliances burning gas - Part 2-1: Rational use of energy – General.Commission Delegated Regulation (EU) No 65/2014Energy labelling of domestic ovens and range hoods.G/TBT/N/PER/181- 10 - • Supreme Decree No. 009-2017-EM approving the Technical Regulation on energy efficiency labelling for energy equipment.Relevant notifications:• G/TBT/N/PER/71• G/TBT/N/PER/71/Add.1• G/TBT/N/PER/72• G/TBT/N/PER/72/Add.1• G/TBT/N/PER/73• G/TBT/N/PER/73/Add.1• G/TBT/N/PER/75• G/TBT/N/PER/75/Add.1• G/TBT/N/PER/76• G/TBT/N/PER/76/Add.1• G/TBT/N/PER/77• G/TBT/N/PER/77/Add.1• G/TBT/N/PER/78• G/TBT/N/PER/78/Add.1• G/TBT/N/PER/79• G/TBT/N/PER/79/Add.1</t>
  </si>
  <si>
    <t>Rwanda</t>
  </si>
  <si>
    <t>DRS 649: 2026, Coated peanuts— Specification</t>
  </si>
  <si>
    <t>This Draft Rwanda Standard specifies requirements, sampling and test methods for coated peanuts intended for human consumption.</t>
  </si>
  <si>
    <t>Consumer information, labelling (TBT); Prevention of deceptive practices and consumer protection (TBT); Protection of human health or safety (TBT); Protection of the environment (TBT); Quality requirements (TBT); Reducing trade barriers and facilitating trade (TBT); Cost saving and productivity enhancement (TBT)</t>
  </si>
  <si>
    <r>
      <rPr>
        <sz val="11"/>
        <rFont val="Calibri"/>
      </rPr>
      <t>https://members.wto.org/crnattachments/2026/TBT/RWA/26_04245_00_e.pdf</t>
    </r>
  </si>
  <si>
    <t>RS CXS 192, General standard for food additiveRS CXS 193, General standard for contaminants and toxins in food and feedRS EAS 38, Labelling of pre-packaged foods — General requirementsRS EAS 888, Groundnut kernels — SpecificationRS EAS 900, Cereals, pulses and their products — SamplingRS EAS 901, Cereals, pulses and their products — Test methodsRS ISO 16050, Foodstuffs — Determination of aflatoxin B1, and the total content of aflatoxins B1, B2, G1 and G2 in cereals, nuts and derived products — High-performance liquid chromatographic methodRS ISO 21527-2, Microbiology of food and animal feeding stuffs — Horizontal method for the enumeration of yeasts and moulds Part 2: Colony count technique in products with water activity less than or equal to 0,95RS ISO 2171, Cereals, pulses and by-products — Determination of ash yield by incinerationRS ISO 3960, Animal and vegetable fats and oils — Determination of peroxide value — Iodometric (visual) endpoint determinationRS ISO 5985, Animal feeding stuffs — Determination of ash insoluble in hydrochloric acidRS ISO 6579-1, Microbiology of the food chain — Horizontal method for the detection, enumeration and serotyping of Salmonella Part 1: Detection of Salmonella spp.RS ISO 660, Animal and vegetable fats and oils — Determination of acid value and acidityRS ISO 7251, Microbiology of food and animal feeding stuffs — Horizontal method for the detection and enumeration of presumptive Escherichia coli — Most probable number technique</t>
  </si>
  <si>
    <t>ANP Resolution Nº 1.006, 11 August 2026; </t>
  </si>
  <si>
    <t>Establishes specifications for biomethane intended for vehicular use and for residential, industrial, and commercial installations, as well as quality control requirements to be met by economic agents marketing the product within the national territory.The following are hereby revoked:I - ANP Resolution No. 886, 29 September 2022;II - ANP Resolution No. 906, 18 November 2022; andIII - Art. 9 of ANP Resolution No. 982, 21 May 2025.</t>
  </si>
  <si>
    <t>Petroleum gas and other gaseous hydrocarbons (HS code(s): 2711); Natural gas (ICS code(s): 75.060)</t>
  </si>
  <si>
    <t>2711 - Petroleum gas and other gaseous hydrocarbons</t>
  </si>
  <si>
    <t>75.060 - Natural gas</t>
  </si>
  <si>
    <r>
      <rPr>
        <sz val="11"/>
        <rFont val="Calibri"/>
      </rPr>
      <t>https://members.wto.org/crnattachments/2026/TBT/BRA/26_04218_00_x.pdf</t>
    </r>
  </si>
  <si>
    <t>1) Brazilian Official Gazette 151 on 12 August 2026, section 1, page 65</t>
  </si>
  <si>
    <t>Egypt</t>
  </si>
  <si>
    <t>Draft of Egyptian standard " Tobacco-free nicotine pouches"; (12 page(s), in Arabic)</t>
  </si>
  <si>
    <t>This draft standard specifies the requirements for nicotine pouches intended exclusively for oral use—whereby nicotine is absorbed through the oral mucosa over a period of time—and for their subsequent disposal after use.Worth mentioning is that this draft standard complies with the following:BSI/ PAS 8877:2022 Tobacco-free oral nicotine pouches. Composition, manufacture and testing. SpecificationSIS/TS 72:2020 Nicotine-containing, tobacco-free oral products - Safety and quality related requirements.UAE Standard No. 5060/2025 "Tobacco-free nicotine pouches"</t>
  </si>
  <si>
    <t>Tobacco, tobacco products and related equipment (ICS code(s): 65.160)</t>
  </si>
  <si>
    <t>Safety requirements</t>
  </si>
  <si>
    <t>BSI/ PAS 8877:2022 Tobacco-free oral nicotine pouches. Composition, manufacture and testing. SpecificationSIS/TS 72:2020 Nicotine-containing, tobacco-free oral products - Safety and quality related requirements.UAE Standard No. 5060/2025 "Tobacco-free nicotine pouches"</t>
  </si>
  <si>
    <t>Draft Commission Implementing Regulation establishing a list of high-risk organic and in-conversion products originating from third countries and their control rates </t>
  </si>
  <si>
    <t>It is proposed to list the combinations of high-risk organic products and a third country in which it originates which should be subject to additional controls. Two percentages of consignments of the products to be subject to additional controls are proposed for each combination. One percentage should be applied in accordance with Article 16(6) of Delegated Regulation (EU) 2021/1698 to the share of consignments of high-risk products to be exported to the Union and to be subject to identity and physical checks and sampling by control authorities and control bodies operating in third countries and recognised under Article 46 of Regulation (EU) 2018/848. The other percentage should be applied in accordance with Article 6(2) of Delegated Regulation (EU) 2021/2306 to the share of consignments of the same combination of high-risk product and the third country in which it originates to be imported into the Union and to be subjected to identity and physical checks and sampling by the competent authorities of the Member States at a border control post or at a point of release for free circulation, as applicable.</t>
  </si>
  <si>
    <t>Organic food and feed</t>
  </si>
  <si>
    <t>67.040 - Food products in general</t>
  </si>
  <si>
    <t>Ensure the integrity of organic or in-conversion products imported to the European Union</t>
  </si>
  <si>
    <t>1st January 2027</t>
  </si>
  <si>
    <r>
      <rPr>
        <sz val="11"/>
        <rFont val="Calibri"/>
      </rPr>
      <t>https://members.wto.org/crnattachments/2026/TBT/EEC/26_04235_00_e.pdf
https://members.wto.org/crnattachments/2026/TBT/EEC/26_04235_01_e.pdf</t>
    </r>
  </si>
  <si>
    <t>- Regulation (EU) 2018/848 of the European Parliament and of the Council on organic production and labelling of organic products and repealing Council Regulation (EC) 834/2007:https://eur-lex.europa.eu/legal-content/EN/TXT/?uri=CELEX%3A02018R0848-20210101&amp;qid=1612522667348- Commission Delegated Regulation (EU) 2021/1698 of 13 July 2021 supplementing Regulation (EU) 2018/848 of the European Parliament and of the Council with procedural requirements for the recognition of control authorities and control bodies that are competent to carry out controls on operators and groups of operators certified organic and on organic products in third countries and with rules on their supervision and the controls and other actions to be performed by those control authorities and control bodies (OJ L 336, 23.9.2021, p. 7), ELI:http://data.europa.eu/eli/reg_del/2021/1698/oj- Commission Delegated Regulation (EU) 2021/2306 of 21 October 2021 supplementing Regulation (EU) 2018/848 of the European Parliament and of the Council with rules on the official controls in respect of consignments of organic products and in-conversion products intended for import into the Union and on the certificate of inspection.http://data.europa.eu/eli/reg_del/2021/2306/oj</t>
  </si>
  <si>
    <t>Revision of the Rules on the Performance and Standards for Motor Vehicles and their Parts</t>
  </si>
  <si>
    <t>This aims to ensure an internationally recognized level of safety for lighting devices in Korea by harmonizing the domestic vehicle safety regulations for lighting devices with the restructured and revised international regulatory framework and amendments (01 series of UN Regulation No.148, 149, and 150, and 08 series of the relevant UN Regulation No.48) reflecting advances in lighting technologya. Amendment to allow projection functions for reversing lamps (Draft Annex 6-10)b. Amendment to the terminology change and installation requirements for adaptive driving beams and to permit driver assistant projection functions related to adaptive driving beams (Draft Article 38 paragraph 3, Annex 6-5)c. Amendment to the installation and photometric requirements for road illumination devices including main-beam headlamps, dipped-beam headlamps, adaptive driving beams, front fog lamps, and cornering lamps (Draft Annex 6-3, Annex 6-4, Annex 6-5, Annex 6-6, Annex 6-9)d. Amendment to clarify the luminous intensity requirements for light-signaling devices including daytime running lamps, front position lamps, end-outline marker lamps, rear position lamps, stop lamps, direction-indicator lamps, side marker lamps, parking lamps and to harmonize their notation with international vehicle safety regulations (Draft annex 6-8, Annex 6-11, Annex 6-12, Annex 6-14, Annex 6-15, Annex 6-16, Annex 6-17, Annex 6-18, Annex 6-32)e. Amendment to clarify the type and installation requirements for retro-reflectors, advance warning triangles, rear retro-reflective marking plates for heavy duty vehicles, retro-reflective marking plates for slow-moving vehicles, retro-reflective markings and harmonize the retro-reflective performance requirements and their notation with international vehicle safety regulations (Draft Annex 6-27, Annex 6-28, Annex 30-5, Annex 30-8, Annex 32-2)</t>
  </si>
  <si>
    <t>Motor Vehicles</t>
  </si>
  <si>
    <t>43 - ROAD VEHICLES ENGINEERING; 43.040.20 - Lighting, signalling and warning devices</t>
  </si>
  <si>
    <t>Adoption of Domestic Law</t>
  </si>
  <si>
    <t>○ all articles and annexes: To be enforced immediately upon promulgation(New type vehicles) 
○ all articles and annexes: on the way two years have passed since the date of promulgation 
(Vehicles of a type being manufactured and assembled, or imported at the time of the 
effective date for new type vehicles</t>
  </si>
  <si>
    <r>
      <rPr>
        <sz val="11"/>
        <rFont val="Calibri"/>
      </rPr>
      <t>https://members.wto.org/crnattachments/2026/TBT/KOR/26_04229_00_x.pdf
https://members.wto.org/crnattachments/2026/TBT/KOR/26_04229_01_x.pdf</t>
    </r>
  </si>
  <si>
    <t>MOLIT Notice No. 2026-1046</t>
  </si>
  <si>
    <t>Mexico</t>
  </si>
  <si>
    <t>Modificación a la “Disposición Técnica IFT-011-2022: Especificaciones Técnicas de los Equipos Terminales Móviles que puedan hacer uso del espectro radioeléctrico o ser conectados a redes de telecomunicaciones. Parte 3. Servicio de Radiodifusión Celular para la notificación por Riesgo o situaciones de Emergencia”.</t>
  </si>
  <si>
    <t>The notified draft amends the technical specifications that mobile terminal equipment must comply with for the reception, processing and display of alerts regarding risks or emergency situations via the mobile broadcasting service.The proposal establishes separate channels for high alert messages for earthquakes, high alert messages for other phenomena and civil protection advisory messages, in Spanish and in national indigenous languages and/or English. It also incorporates different display formats, audible signals and vibration patterns, along with test methods to demonstrate compliance with these specifications.G/TBT/N/MEX/577- 2 -</t>
  </si>
  <si>
    <t>Equipos terminales móviles que puedan hacer uso del espectro radioeléctrico o ser conectados a redes de telecomunicaciones, para la recepción y procesamiento de mensajes de alerta por riesgo o situaciones de emergencia mediante el Servicio de Radiodifusión Celular.</t>
  </si>
  <si>
    <t>Incrementar la eficacia de la recepción de mensajes de alerta por riesgo o situaciones de emergencia en los Equipos Terminales Móviles y permitir que las personas usuarias identifiquen de manera inmediata el tipo y nivel de riesgo comunicado, incluso antes de leer el contenido del mensaje._x000D_
La diferenciación de títulos, señales audibles y cadencias de vibración busca facilitar la comprensión de las alertas, incluidas las personas con discapacidad auditiva o visual y las personas mayores, y contribuir a la protección de la vida, la integridad y la seguridad de la población.</t>
  </si>
  <si>
    <t>To be determined; Following analysis of the comments received during the public consultation and approval by the plenary session of the Telecommunications Regulatory Commission</t>
  </si>
  <si>
    <t>Sesenta (60) días naturales después de la publicación del acuerdo definitivo en el Diario Oficial de la Federación de México.</t>
  </si>
  <si>
    <r>
      <rPr>
        <sz val="11"/>
        <rFont val="Calibri"/>
      </rPr>
      <t>https://members.wto.org/crnattachments/2026/TBT/MEX/26_04226_00_s.pdf
https://portal.crt.gob.mx/ConsultaPublica/Detalle/18?lang=en</t>
    </r>
  </si>
  <si>
    <t>• Agreement on Technical Barriers to Trade of the World Trade Organization of 1 January 1995. https://www.wto.org/english/docs_e/legal_e/tbt_e.htm• Ley en Materia de Telecomunicaciones y Radiodifusión of 16 July 2025. https://www.diputados.gob.mx/LeyesBiblio/pdf/LMTR.pdf• Disposición Técnica IFT-011-2022: Especificaciones Técnicas de los Equipos Terminales Móviles que puedan hacer uso del espectro radioeléctrico o ser conectados a redes de telecomunicaciones. Parte 3. Servicio de Radiodifusión Celular para la notificación por Riesgo o situaciones de Emergencia of 13 September 2022. https://sidof.segob.gob.mx/notas/docFuente/5664227• Amendment to Disposición Técnica IFT-011-2022, Parte 3 of 20 September 2023. https://dof.gob.mx/nota_detalle_popup.php?codigo=5702430• Lineamientos que establecen el Protocolo de Alerta Común conforme al lineamiento cuadragésimo noveno de los Lineamientos de Colaboración en Materia de Seguridad y Justicia of 30 January 2020. https://dof.gob.mx/nota_detalle_popup.php?codigo=5585190• Amendment to Lineamientos que establecen el Protocolo de Alerta Común, published on 25 March 2026. https://dof.gob.mx/nota_detalle.php?codigo=5783210&amp;fecha=25/03/2026#gsc.tab=0• Lineamientos para realizar consultas públicas de la Comisión Reguladora de Telecomunicaciones of 28 October 2025. https://dof.gob.mx/nota_detalle.php?codigo=5771100&amp;fecha=28/10/2025#gsc.tab=0</t>
  </si>
  <si>
    <t>Philippines</t>
  </si>
  <si>
    <t>THE TECHNICAL REGULATION CONCERNING THE MANDATORY PRODUCT CERTIFICATION OF ALUMINUM PRODUCTS</t>
  </si>
  <si>
    <t>This DAO aims to strictly ensure that aluminum products to be manufactured, imported, distributed, sold or used in the Philippines meet the specified quality requirements prescribed by this Technical Regulation.</t>
  </si>
  <si>
    <t>Construction materials and building (ICS code(s): 91)</t>
  </si>
  <si>
    <t>91 - Construction materials and building</t>
  </si>
  <si>
    <t>This Order shall take effect upon fifteen (15) days after its publication in a national newspaper of general circulation, a copy of which shall be submitted to the UP Office of National Administrative Register.</t>
  </si>
  <si>
    <r>
      <rPr>
        <sz val="11"/>
        <rFont val="Calibri"/>
      </rPr>
      <t>https://members.wto.org/crnattachments/2026/TBT/PHL/26_04228_00_e.pdf</t>
    </r>
  </si>
  <si>
    <t>Executive Order (EO) 292, Series of 1987Republic Act (RA) 4109EO 101, Series of 1967RA 7394EO 913, Series of 1983</t>
  </si>
  <si>
    <t>DRS 647: 2026, Instant Blended Biofortified Orange Fleshed Sweetpotato (OFSP) flour—Specification</t>
  </si>
  <si>
    <t>This Draft Rwanda Standard specifies requirements, sampling and test methods for instant blended flour primarily obtained from the processing of Biofortified Orange Fleshed Sweetpotato from varieties of Ipomoea batatas Lam intended for human consumption.</t>
  </si>
  <si>
    <r>
      <rPr>
        <sz val="11"/>
        <rFont val="Calibri"/>
      </rPr>
      <t>https://members.wto.org/crnattachments/2026/TBT/RWA/26_04234_00_e.pdf</t>
    </r>
  </si>
  <si>
    <t>AOAC 925.10, Solids (Total) and moisture in flour— Air oven methodAOAC 965.22, Sorting corn grits— Sieving method.AOAC 999.11, Lead, Cadmium, Copper, Iron and Zinc in Foods—Atomic absorption Spectrophotometry after dry ashingISO 23719, Cereals and cereal products — Determination of 17 mycotoxins by ultra-high-performance liquid chromatography and tandem mass spectrometry method (UHPLC-MS/MS)RS CXS 192, General standard for food additivesRS EAS 38, Labelling of pre-packaged foods — General requirementsRS EAS 744, Cassava and cassava products— Determination of total cyanogens — Enzymatic assay methodRS EAS 900, Cereals, pulses and their products — SamplingRS ISO 16050, Foodstuffs — Determination of aflatoxin B1, and the total content of aflatoxins B1, B2, G1 and G2 in cereals, nuts and derived products — High-performance liquid chromatographic methodRS ISO 16649-2, Microbiology of food and animal feeding stuffs — Horizontal method for the enumeration of beta-glucuronidase-positive Escherichia coli Part 2: Colony-count technique at 44 degrees C using 5-bromo-4-chloro-3-indolyl beta-D-glucuronideRS ISO 21527-2, Microbiology of food and animal feeding stuffs — Horizontal method for the enumeration of yeasts and moulds Part 2: Colony count technique in products with water activity less than or equal to 0,95RS ISO 2171, Cereals, pulses and by-products — Determination of ash yield by incinerationRS ISO 4833-1, Microbiology of the food chain — Horizontal method for the enumeration of microorganisms Part 1: Colony count at 30 °C by the pour plate techniqueRS ISO 5498, Agricultural food products — Determination of crude fibre content — General methodRS ISO 5506, Soya bean products — Determination of urease activityRS ISO 5985, Animal feeding stuffs — Determination of ash insoluble in hydrochloric acidRS ISO 6579-1, Microbiology of the food chain — Horizontal method for the detection, enumeration and serotyping of Salmonella Part 1: Detection of Salmonella spp.RS ISO 9648, Sorghum — Determination of tannin content</t>
  </si>
  <si>
    <t>DRS 648: 2026, Cake mixes— Specification</t>
  </si>
  <si>
    <t>This Draft Rwanda Standard specifies requirements, sampling and test methods for cake mixes used in manufacturing of cakes complying with RS 78, intended for human consumption._x000D_
It applies to both lean cake mixes and high-ratio or complete cake mixes.</t>
  </si>
  <si>
    <r>
      <rPr>
        <sz val="11"/>
        <rFont val="Calibri"/>
      </rPr>
      <t>https://members.wto.org/crnattachments/2026/TBT/RWA/26_04237_00_e.pdf</t>
    </r>
  </si>
  <si>
    <t>AOAC 965.22, Sorting corn grits— Sieving methodAOAC 999.10, Lead, cadmium, zinc, copper, and iron in foods — Atomic Absorption Spectrophotometry after microwave digestionRS 78, Cakes—SpecificationRS CXC 1, General Principles of Food HygieneRS CXS 192, General Standard for food additivesRS EAS 38, Labelling of pre-packaged foods — General requirementsRS EAS 803, Nutrition labelling — RequirementsRS EAS 804, Claims on foods — General requirementsRS EAS 805, Use of nutrition and health claims — RequirementsRS EAS 900, Cereals, pulses and their products —SamplingRS EAS 901, Cereals, pulses and their products — Test methodsRS ISO 16050, Foodstuffs — Determination of aflatoxin B1, and the total content of aflatoxins B1, B2, G1 and G2 in cereals, nuts and derived products — High-performance liquid chromatographic methodRS ISO 16649-2, Microbiology of food and animal feeding stuffs — Horizontal method for the enumeration of beta-glucuronidase-positive Escherichia coli — Part 2: Colony-count technique at 44 degrees C using 5bromo4-chloro-3-indolyl beta-D-glucuronideRS ISO 21527-2, Microbiology of food and animal feeding stuffs — Horizontal method for the enumeration of yeasts and moulds — Part 2: Colony count technique in products with water activity less than or equal to 0,95RS ISO 2171, Cereals, pulses and by-products — Determination of ash yield by incinerationRS ISO 4833-1, Microbiology of the food chain — Horizontal method for the enumeration of microorganisms — Part 1: Colony count at 30 degrees C by the pour plate techniqueRS ISO 5985, Animal feeding stuffs — Determination of ash insoluble in hydrochloric acidRS ISO 6579-1, Microbiology of the food chain — Horizontal method for the detection, enumeration and serotyping of Salmonella — Part 1: Detection of Salmonella sppRS ISO 6888-1, Microbiology of the food chain — Horizontal method for the enumeration of coagulase-positive staphylococci (Staphylococcus aureus and other species) Part 1: Method using Baird-Parker agar medium</t>
  </si>
  <si>
    <t>Draft Notification of the Ministry of Public Health Re: Medical Devices that Require a Controller of Manufacturing, Import or Sale, Including the Qualifications, Number, and Duties of the Controller (No. 2) B.E. .…</t>
  </si>
  <si>
    <t>The draft Notification proposes to amend the Notification of the Ministry of Public Health Re: Medical Devices that Require a Controller of Manufacturing, Import or Sale, Including the Qualifications, Number, and Duties of the Controller B.E. 2567 (2024). The draft Notification additionally prescribes requirements concerning the qualifications, number, and duties of the manufacturing controller, specifically for custom-made dental medical devices prescribed by a dentist or custom-made veterinary dental medical devices prescribed by a veterinarian.</t>
  </si>
  <si>
    <t>Medical Devices</t>
  </si>
  <si>
    <t>11.040 - Medical equipment</t>
  </si>
  <si>
    <t>To regulate medical devices appropriately and effectively to ensure quality and consumer protection.</t>
  </si>
  <si>
    <t>From the day following the date of its publication in the Government Gazette</t>
  </si>
  <si>
    <r>
      <rPr>
        <sz val="11"/>
        <rFont val="Calibri"/>
      </rPr>
      <t>https://members.wto.org/crnattachments/2026/TBT/THA/26_04232_00_x.pdf</t>
    </r>
  </si>
  <si>
    <t>Notification of Ministry of Public Health Re: Medical Devices that Require a Controller of Manufacturing, Import or Sale, Including the Qualifications, Number, and Duties of the Controller B.E. 2567 (2024) </t>
  </si>
  <si>
    <t>Draft Notification of the Ministry of Public Health Re: Rules, Procedures, and Conditions for the Sale of Dental Medical Devices (No. 2) B.E. .…</t>
  </si>
  <si>
    <t>The draft Notification proposes to amend the Notification of the Ministry of Public Health Re: Rules, Procedures, and Conditions for the Sale of Dental Medical Devices B.E. 2567 (2024), as follows:• Dental medical devices as specified herein shall be sold only to dental hospitals, dentists, licensed medical device distributors, or manufacturers of Class 1, Class 2, or Class 3 dental medical devices.• Veterinary dental medical devices as specified herein shall be sold only to veterinary hospitals or veterinarians.</t>
  </si>
  <si>
    <t>11.040 - Medical equipment; 11.060.20 - Dental equipment</t>
  </si>
  <si>
    <t>Whereas it is expedient to amend the rules, procedures, and conditions for the sale of dental medical devices in order to prevent and address potential harm to the public arising from the sale of dental medical devices, and to cover the sale of dental medical devices intended for use in animals.</t>
  </si>
  <si>
    <t>From the date of its publication in the Government Gazette</t>
  </si>
  <si>
    <r>
      <rPr>
        <sz val="11"/>
        <rFont val="Calibri"/>
      </rPr>
      <t>https://members.wto.org/crnattachments/2026/TBT/THA/26_04233_00_x.pdf</t>
    </r>
  </si>
  <si>
    <t>Notification of the Ministry of Public Health Re: Rules, Procedures and Conditions for the Sale of Dental Medical Devices B.E. 2567 (2024)</t>
  </si>
  <si>
    <t>Proposed amendments to the “Korean Herbal Pharmacopoeia”</t>
  </si>
  <si>
    <t>The Ministry of Food and Drug Safety (MFDS) is amending the “Korean Herbal Pharmacopoeia” as follows:[Appendix 3. Part 1 of the Monographs] Change item 3) of the purity test for “Moschus” to a "Preservatives" test reflecting a quantitative analytical method [Appendix 4. Part 2 of the Monographs] Refine Terminology for 10 monographs, including "Naesosan Extract Granules"</t>
  </si>
  <si>
    <t>pharmaceuticals, herbal medicinal products etc.</t>
  </si>
  <si>
    <t>03.120 - Quality</t>
  </si>
  <si>
    <r>
      <rPr>
        <sz val="11"/>
        <rFont val="Calibri"/>
      </rPr>
      <t>https://members.wto.org/crnattachments/2026/TBT/KOR/26_04217_00_x.pdf</t>
    </r>
  </si>
  <si>
    <t>MFDS NOTIFICATION No. 2026-395, 11 August 2026</t>
  </si>
  <si>
    <t>A draft revision of safety verification criteria of bicycle</t>
  </si>
  <si>
    <t>Establishing safety requirements (Over-discharge test, Overcurrent test, Protection against ingress of water (IP code)) for Bicycle</t>
  </si>
  <si>
    <t>Bicycle</t>
  </si>
  <si>
    <t>871200 - Bicycles and other cycles, incl. delivery tricycles, not motorised</t>
  </si>
  <si>
    <t>43.150 - Cycles</t>
  </si>
  <si>
    <t>Protection of consumer safety (Article 2 and Article 15 of Electrical appliances and consumer products safety control act)</t>
  </si>
  <si>
    <t>December 2026 or later</t>
  </si>
  <si>
    <t>December 2027 or later</t>
  </si>
  <si>
    <r>
      <rPr>
        <sz val="11"/>
        <rFont val="Calibri"/>
      </rPr>
      <t>https://members.wto.org/crnattachments/2026/TBT/KOR/26_04216_00_x.pdf
https://members.wto.org/crnattachments/2026/TBT/KOR/26_04216_01_x.pdf
https://members.wto.org/crnattachments/2026/TBT/KOR/26_04216_02_x.pdf</t>
    </r>
  </si>
  <si>
    <t>KATS Public Notice No. 2026-229</t>
  </si>
  <si>
    <t>Uruguay</t>
  </si>
  <si>
    <t>Proyecto de Resolución GMC N° 01/26 - Modificación de las Resoluciones GMC N° 50/97, 53/98, 54/98, 07/06, 08/06, 09/06 y 02/08 sobre Aditivos Alimentarios</t>
  </si>
  <si>
    <t>The notified Resolution adds the additive spirulina extract (INS 134) with the technical function of colour and with a quantum satis maximum limit in various food subcategories, including bakery and pastry products, desserts, confectionery, sauces and condiments, aperitifs, oilseeds, and dried fruit. It adjusts the maximum level for polyglycerol esters of interesterified ricinoleic acid (INS 476), corresponding to the technological function of emulsifier, in emulsified sauces and mayonnaise. It also includes the additive calcium sulfate (INS 516) with the technical function of colour and with a quantum satis maximum limit in non-alcoholic beverages.</t>
  </si>
  <si>
    <t>Panificación y galletería, confituras, postres, helados, salsas y condimentos, bebidas no alcohólicas y snacks.</t>
  </si>
  <si>
    <t>1704 - Sugar confectionery not containing cocoa, incl. white chocolate; 1806 - Chocolate and other food preparations containing cocoa; 1905 - Bread, pastry, cakes, biscuits and other bakers' wares, whether or not containing cocoa; communion wafers, empty cachets of a kind suitable for pharmaceutical use, sealing wafers, rice paper and similar products; 2008 - Fruits, nuts and other edible parts of plants, prepared or preserved, whether or not containing added sugar or other sweetening matter or spirit (excl. prepared or preserved with vinegar, preserved with sugar but not laid in syrup, and jams, fruit jellies, marmalades, fruit purée and pastes, obtained by cooking); 2103 - Sauce and preparations therefor; mixed condiments and mixed seasonings; mustard flour and meal, whether or not prepared, and mustard; 2105 - Ice cream and other edible ice, whether or not containing cocoa.; 2202 - Waters, incl. mineral waters and aerated waters, containing added sugar or other sweetening matter or flavoured, and other non-alcoholic beverages (excl. fruit, nut or vegetable juices and milk)</t>
  </si>
  <si>
    <r>
      <rPr>
        <sz val="11"/>
        <rFont val="Calibri"/>
      </rPr>
      <t>https://members.wto.org/crnattachments/2026/TBT/URY/26_04194_00_s.pdf</t>
    </r>
  </si>
  <si>
    <t>-G/TBT/N/URY/113- 2 -</t>
  </si>
  <si>
    <t>Proyecto de Resolución GMC N° 02/26 - Reglamento Técnico MERCOSUR de Asignación de Aditivos Alimentarios y Coadyuvantes de Tecnología para la Categoría de Alimentos 1. Productos Lácteos, subcategoría Postres Lácteos (Derogación de la Resolución GMC N° 14/25)</t>
  </si>
  <si>
    <t>The notified draft Resolution proposes to approve "MERCOSUR Technical Regulation on the determination of food additives and processing aids for food category 1: Dairy products, subcategory dairy-based desserts", which would apply both within the territory of the States Parties, as well as to trade among them and to imports from outside the MERCOSUR area.</t>
  </si>
  <si>
    <t>Postres lácteos</t>
  </si>
  <si>
    <t>04 - DAIRY PRODUCE; BIRDS' EGGS; NATURAL HONEY; EDIBLE PRODUCTS OF ANIMAL ORIGIN, NOT ELSEWHERE SPECIFIED OR INCLUDED</t>
  </si>
  <si>
    <t>67.100 - Milk and milk products</t>
  </si>
  <si>
    <r>
      <rPr>
        <sz val="11"/>
        <rFont val="Calibri"/>
      </rPr>
      <t>https://members.wto.org/crnattachments/2026/TBT/URY/26_04195_00_s.pdf</t>
    </r>
  </si>
  <si>
    <t>-G/TBT/N/URY/114- 2 -</t>
  </si>
  <si>
    <t>National Standard of the P.R.C., Minimum allowable values of energy efficiency and energy efficiency grades for electrical storage water heaters</t>
  </si>
  <si>
    <t>This document specifies the load rating, energy efficiency grade, minimum allowable value of energy efficiency and test methods  for electrical storage water heaters, as well as the calculation methods for annual energy consumption and annual CO₂emissions._x000D_
This document applies to electrical storage water heaters for household and similar use.</t>
  </si>
  <si>
    <t>Electrical storage water heaters for household and similar use (HS code(s): 851610); (ICS code(s): 27.010)</t>
  </si>
  <si>
    <t>851610 - Electric instantaneous or storage water heaters and immersion heaters</t>
  </si>
  <si>
    <r>
      <rPr>
        <sz val="11"/>
        <rFont val="Calibri"/>
      </rPr>
      <t>https://members.wto.org/crnattachments/2026/TBT/CHN/26_04162_00_x.pdf</t>
    </r>
  </si>
  <si>
    <t>National Standard of the P.R.C., Minimum allowable values and grades of energy efficiency and water efficiency for wet cooling towers</t>
  </si>
  <si>
    <t>This document specifies the energy efficiency and water efficiency grades, technical requirements, and test methods for wet cooling towers._x000D_
This document applies to mechanical draft wet cooling towers and natural draft wet cooling towers. It does not apply to hybrid dry-wet cooling towers.</t>
  </si>
  <si>
    <t>Wet cooling tower (HS code(s): 841989); (ICS code(s): 27.010)</t>
  </si>
  <si>
    <t>841989 - Machinery, plant or laboratory equipment, whether or not electrically heated, for the treatment of materials by a process involving a change of temperature such as heating, cooking, roasting, sterilising, pasteurising, steaming, evaporating, vaporising, condensing or cooling, n.e.s. (excl. machinery used for domestic purposes and furnaces, ovens and other equipment of heading 8514)</t>
  </si>
  <si>
    <r>
      <rPr>
        <sz val="11"/>
        <rFont val="Calibri"/>
      </rPr>
      <t>https://members.wto.org/crnattachments/2026/TBT/CHN/26_04163_00_x.pdf</t>
    </r>
  </si>
  <si>
    <t>National Standard of the P.R.C., Operational safety technology and management requirements for road transport vehicles</t>
  </si>
  <si>
    <t>This document specifies general requirements for commercial motor vehicles, as well as safety technical requirements and administrative requirements for commercial goods vehicles,commercial passenger vehicle, tractor and trailers. _x000D_
This specification applies to the commercial passenger vehicles and commercial cargo vehicles operated on roads in China.</t>
  </si>
  <si>
    <t>Passenger vehicle, goods vehicle,  trailer, combination of vehicles (HS code(s): 870323; 871639; 871640); (ICS code(s): 43.020)</t>
  </si>
  <si>
    <t>870323 - Motor cars and other motor vehicles principally designed for the transport of &lt;10 persons, incl. station wagons and racing cars, with only spark-ignition internal combustion reciprocating piston engine of a cylinder capacity &gt; 1.500 cm³ but &lt;= 3.000 cm³ (excl. vehicles for travelling on snow and other specially designed vehicles of subheading 8703.10); 871639 - Trailers and semi-trailers for the transport of goods, not designed for running on rails (excl. self-loading or self-unloading trailers and semi-trailers for agricultural purposes and tanker trailers and tanker semi-trailers); 871640 - Trailers and semi-trailers, not designed for running on rails (excl. trailers and semi-trailers for the transport of goods and those of the caravan type for housing or camping)</t>
  </si>
  <si>
    <t>43.020 - Road vehicles in general</t>
  </si>
  <si>
    <r>
      <rPr>
        <sz val="11"/>
        <rFont val="Calibri"/>
      </rPr>
      <t>https://members.wto.org/crnattachments/2026/TBT/CHN/26_04164_00_x.pdf</t>
    </r>
  </si>
  <si>
    <t>National Standard of the P.R.C., Commercial vehicle around view monitor system operating conditions and test procedures</t>
  </si>
  <si>
    <t>This document specifies the application scenarios, operation requirements, installation requirements, operation support and test methods of around view monitor systems for commercial vehicles._x000D_
This document applies to around view monitor systems installed and deployed on commercial vehicles.</t>
  </si>
  <si>
    <t>Around view monitor system (HS code(s): 852589); (ICS code(s): 03.220.20)</t>
  </si>
  <si>
    <t>852589 - Television cameras, digital cameras and video camera recorders (excl. high-speed, radiation-hardened or radiation-tolerant, and night vision goods)</t>
  </si>
  <si>
    <t>03.220.20 - Road transport</t>
  </si>
  <si>
    <r>
      <rPr>
        <sz val="11"/>
        <rFont val="Calibri"/>
      </rPr>
      <t>https://members.wto.org/crnattachments/2026/TBT/CHN/26_04165_00_x.pdf</t>
    </r>
  </si>
  <si>
    <t>National Standard of the P.R.C., Safety requirements for industrial electroheating installations—Part 1: General principles</t>
  </si>
  <si>
    <t>This document specifies the general safety requirements for various types of industrial electroheating installations in the stages of design, manufacture, installation, operation and maintenance, inspection and acceptance._x000D_
This document is applicable to various industrial electroheating installations, including but not limited to:_x000D_
- Direct and indirect resistance heating installation;_x000D_
- Resistance tracing heating installation;_x000D_
- Induction melting furnaces and induction heating installation;_x000D_
- Installation acting on materials by means of electromagnetic forces;_x000D_
- Electric arc furnaces (including submerged arc furnaces);_x000D_
- Electroslag remelting furnace;_x000D_
- Plasma heating and surface treatment installation;_x000D_
- Microwave heating installation;_x000D_
- Dielectric heating installation;_x000D_
- Melting and heating installation employing electron guns;_x000D_
- Infrared radiation heating installation;_x000D_
- Laser heating installation.</t>
  </si>
  <si>
    <t>Electroheating installations (HS code(s): 851679); (ICS code(s): 25.180.10)</t>
  </si>
  <si>
    <t>851679 - Electro-thermic appliances, for domestic use (excl. hairdressing appliances and hand dryers, space-heating and soil-heating apparatus, water heaters, immersion heaters, smoothing irons, microwave ovens, ovens, cookers, cooking plates, boiling rings, grillers, roasters, coffee makers, tea makers and toasters)</t>
  </si>
  <si>
    <t>25.180.10 - Electric furnaces</t>
  </si>
  <si>
    <r>
      <rPr>
        <sz val="11"/>
        <rFont val="Calibri"/>
      </rPr>
      <t>https://members.wto.org/crnattachments/2026/TBT/CHN/26_04166_00_x.pdf</t>
    </r>
  </si>
  <si>
    <t>National Standard of the P.R.C., Safety requirements for industrial electroheating installations—Part 2: Arc heating installations</t>
  </si>
  <si>
    <t>This document specifies the safety requirements for arc heating installations in the stages of design, manufacture, installation, operation and maintenance, inspection and acceptance._x000D_
This document is applicable to the following arc heating installations, including but not limited to:_x000D_
- Direct arc furnaces that form an arc between electrodes and metals, such as electric arc furnaces and ladle furnaces;_x000D_
- Arc-resistance furnaces that form an arc between electrodes and furnace charges or heat the furnace charges through the Joule effect, such as submerged arc furnaces.</t>
  </si>
  <si>
    <t>Other electric arc remelting furnaces, electric arc furnaces and electric arc melting and casting furnaces (HS code(s): 851439); (ICS code(s): 25.180.10)</t>
  </si>
  <si>
    <t>851439 - Electric industrial or laboratory furnaces and ovens (excl. resistance heated, induction, dielectric, electron beam, plasma arc, vacuum arc and drying furnaces and ovens)</t>
  </si>
  <si>
    <r>
      <rPr>
        <sz val="11"/>
        <rFont val="Calibri"/>
      </rPr>
      <t>https://members.wto.org/crnattachments/2026/TBT/CHN/26_04167_00_x.pdf</t>
    </r>
  </si>
  <si>
    <t>National Standard of the P.R.C., Safety requirements for industrial electroheating installations—Part 3: Induction heating and electromagnetic processing installations</t>
  </si>
  <si>
    <t>This document specifies the safety requirements for induction heating and electromagnetic processing installations in the stages of design, manufacture, installation, operation and maintenance, inspection and acceptance._x000D_
This document is applicable to installations for induction and conduction heating of solids, at low, mains, medium and high frequencies (direct current is also included for conduction heating). It applicable to installations for induction melting, holding and superheating liquid metal at low, mains, medium and high frequencies. It also applicable to those parts of the conveying or handling equipment of the electroheating installations which are within the influence of the heating section.</t>
  </si>
  <si>
    <t>Induction heating installations, electromagnetic installations (HS code(s): 851419; 854370); (ICS code(s): 25.180.10)</t>
  </si>
  <si>
    <t>851419 - Industrial and laboratory furnaces and ovens, resistance heated (excl. hot isostatic presses, and for the manufacture of semiconductor devices on semiconductor wafers); 854370 - Electrical machines and apparatus, having individual functions, n.e.s. in chapter 85</t>
  </si>
  <si>
    <r>
      <rPr>
        <sz val="11"/>
        <rFont val="Calibri"/>
      </rPr>
      <t>https://members.wto.org/crnattachments/2026/TBT/CHN/26_04168_00_x.pdf</t>
    </r>
  </si>
  <si>
    <t>National Standard of the P.R.C., Safety requirements for industrial electroheating installations—Part 4: Resistance heating installations</t>
  </si>
  <si>
    <t>This document specifies the safety requirements for resistance heating installations in the stages of design, manufacture, installation, operation and maintenance, inspection and acceptance._x000D_
This document applies to various industrial resistance heating installations or resistance furnaces.</t>
  </si>
  <si>
    <t>Resistance heating installations (HS code(s): 851680); (ICS code(s): 25.180.10)</t>
  </si>
  <si>
    <t>851680 - Electric heating resistors (excl. those of agglomerated coal and graphite)</t>
  </si>
  <si>
    <r>
      <rPr>
        <sz val="11"/>
        <rFont val="Calibri"/>
      </rPr>
      <t>https://members.wto.org/crnattachments/2026/TBT/CHN/26_04169_00_x.pdf</t>
    </r>
  </si>
  <si>
    <t>National Standard of the P.R.C., Safety requirements for industrial electroheating installations—Part 5: Plasma and electron beam heating installations</t>
  </si>
  <si>
    <t>This document specifies the safety requirements for plasma and electron beam heating installations in the stages of design, manufacture, installation, operation and maintenance, inspection and acceptance._x000D_
This document is applicable to all types of industrial plasma heating installations, electron beam heating installations and their dedicated associated electrical equipment, mechanical equipment and auxiliary systems, including but not limited to:_x000D_
- Plasma arc furnaces, plasma torch heating equipment, plasma surface treatment equipment;_x000D_
- Electron beam melting furnaces, electron beam welding installations, electron beam coating equipment, electron beam heating equipment;_x000D_
- Associated plasma generators, electron guns, vacuum systems, atmosphere systems, cooling systems and control systems.</t>
  </si>
  <si>
    <t>Plasma heating installations, electron beam installations (HS code(s): 851439; 851590); (ICS code(s): 25.180.10)</t>
  </si>
  <si>
    <t>851439 - Electric industrial or laboratory furnaces and ovens (excl. resistance heated, induction, dielectric, electron beam, plasma arc, vacuum arc and drying furnaces and ovens); 851590 - Parts of machines and apparatus for soldering or welding or for hot spraying of metals, metal carbides or cermets, n.e.s. (excl. wire bonders of a kind used for the manufacture of semiconductor devices)</t>
  </si>
  <si>
    <r>
      <rPr>
        <sz val="11"/>
        <rFont val="Calibri"/>
      </rPr>
      <t>https://members.wto.org/crnattachments/2026/TBT/CHN/26_04170_00_x.pdf</t>
    </r>
  </si>
  <si>
    <t>National Standard of the P.R.C., Safety requirements for industrial electroheating installations—Part 6: High-frequency dielectric and microwave heating installations</t>
  </si>
  <si>
    <t>This document specifies the safety requirements for high-frequency dielectric and microwave heating installations in the stages of design, manufacture, installation, operation and maintenance, as well as inspection and acceptance._x000D_
This document applies to industrial high-frequency dielectric and microwave heating installations.</t>
  </si>
  <si>
    <t>Microwave box-type heating and drying equipment (HS code(s): 841920); (ICS code(s): 25.180.10)</t>
  </si>
  <si>
    <t>841920 - Medical, surgical or laboratory sterilizers</t>
  </si>
  <si>
    <r>
      <rPr>
        <sz val="11"/>
        <rFont val="Calibri"/>
      </rPr>
      <t>https://members.wto.org/crnattachments/2026/TBT/CHN/26_04171_00_x.pdf</t>
    </r>
  </si>
  <si>
    <t>National Standard of the P.R.C., Limit of the water-soluble chromium（Ⅵ）content for cement</t>
  </si>
  <si>
    <t>This document specifies the limit value and test methods for water-soluble chromium(VI) in common Portland cement. The test methods include the diphenylcarbazide spectrophotometric method (reference method) and the inductively coupled plasma atomic emission spectrometry (alternative method). In case of dispute, the reference method shall prevail._x000D_
This document applies to common portland cement.</t>
  </si>
  <si>
    <t>Common portland cement and other cements and cementitious materials designated for the application of this standard (HS code(s): 252329); (ICS code(s): 91.100.10)</t>
  </si>
  <si>
    <t>252329 - Portland cement (excl. white, whether or not artificially coloured)</t>
  </si>
  <si>
    <t>91.100.10 - Cement. Gypsum. Lime. Mortar</t>
  </si>
  <si>
    <t>Protection of the environment (TBT); Quality requirements (TBT)</t>
  </si>
  <si>
    <r>
      <rPr>
        <sz val="11"/>
        <rFont val="Calibri"/>
      </rPr>
      <t>https://members.wto.org/crnattachments/2026/TBT/CHN/26_04172_00_x.pdf</t>
    </r>
  </si>
  <si>
    <t>National Standard of the P.R.C.,Safety requirements for Bicycles—Part2：Requirements for city and trekking, young adult, mountain and racing bicycles</t>
  </si>
  <si>
    <t>This document specifies safety and performance requirements for the design, assembly, and testing of bicycles and sub-assemblies, and lays down guidelines for manufacturers’ instructions on the use and care of such bicycles._x000D_
This document applies to young adult bicycles with a maximum saddle height of 635 mm or more and less than 750 mm, city and trekking bicycles, mountain bicycles, and racing bicycles within a maximum saddle height of 635 mm or more, including folding bicycles and shared bicycles (excluding locking devices)._x000D_
This document does not apply to specialized types of bicycles, such as delivery bicycles, recumbent bicycles, tandems, BMX bicycles, and bicycles designed and equipped for use in severe applications such as sanctioned competition events, stunting, or aerobatic manoeuvres.</t>
  </si>
  <si>
    <t>Bicycles (HS code(s): 8712); (ICS code(s): 43.150)</t>
  </si>
  <si>
    <t>8712 - Bicycles and other cycles (including delivery tricycles), not motorised.</t>
  </si>
  <si>
    <t>9 months after approval</t>
  </si>
  <si>
    <r>
      <rPr>
        <sz val="11"/>
        <rFont val="Calibri"/>
      </rPr>
      <t>https://members.wto.org/crnattachments/2026/TBT/CHN/26_04173_00_x.pdf</t>
    </r>
  </si>
  <si>
    <t>National Standard of the P.R.C.,Test method of brisance for explosives</t>
  </si>
  <si>
    <t>This document specifies the principle of the method, instruments, equipment and materials, test preparation, test procedures, data processing and result presentation for the brisance test of explosives. _x000D_
This document applies to the determination of brisance of explosives.</t>
  </si>
  <si>
    <t>Industrial explosive (HS code(s): 3602); (ICS code(s): 71.100.30)</t>
  </si>
  <si>
    <t>3602 - Prepared explosives, other than propellent powders.</t>
  </si>
  <si>
    <t>71.100.30 - Explosives. Pyrotechnics and fireworks</t>
  </si>
  <si>
    <r>
      <rPr>
        <sz val="11"/>
        <rFont val="Calibri"/>
      </rPr>
      <t>https://members.wto.org/crnattachments/2026/TBT/CHN/26_04174_00_x.pdf</t>
    </r>
  </si>
  <si>
    <t>National Standard of the P.R.C., Test method of water immersion for industrial detonators</t>
  </si>
  <si>
    <t>This document specifies the principle, materials, instruments and equipment, test procedures, test data processing and result expression of the water immersion test for industrial detonators. _x000D_
This document applies to the water resistance performance test of industrial detonators.</t>
  </si>
  <si>
    <t>Industrial detonator (HS code(s): 3603); (ICS code(s): 71.100.30)</t>
  </si>
  <si>
    <t>3603 - Safety fuses; detonating cords; percussion or detonating caps; igniters; electric detonators (excl. grenade detonators and cartridge cases, whether or not with percussion caps)</t>
  </si>
  <si>
    <t>National security requirements (TBT); Quality requirements (TBT)</t>
  </si>
  <si>
    <r>
      <rPr>
        <sz val="11"/>
        <rFont val="Calibri"/>
      </rPr>
      <t>https://members.wto.org/crnattachments/2026/TBT/CHN/26_04175_00_x.pdf</t>
    </r>
  </si>
  <si>
    <t>National Standard of the P.R.C., Determination delay time of industrial detonator</t>
  </si>
  <si>
    <t>This document specifies the terminology and definitions, test principles, methods for determining the delay time of industrial detonators, and the presentation of test results._x000D_
This document applies to the determination of the delay time of industrial detonators.</t>
  </si>
  <si>
    <t>Industrial detonator (HS code(s): 360320); (ICS code(s): 71.100.30)</t>
  </si>
  <si>
    <t>360320 - Detonating cords</t>
  </si>
  <si>
    <r>
      <rPr>
        <sz val="11"/>
        <rFont val="Calibri"/>
      </rPr>
      <t>https://members.wto.org/crnattachments/2026/TBT/CHN/26_04176_00_x.pdf</t>
    </r>
  </si>
  <si>
    <t>National Standard of the P.R.C., Requirements for safety and environmental protection of forging production</t>
  </si>
  <si>
    <t>This document specifies the general safety and environmental protection requirements for the forging production process._x000D_
This document applies to forging production, various equipment and tooling used in forging production, as well as new technologies, new processes, new equipment, new materials, introduction of technologies, long-term planning, factory design, and technical renovation related to forging production.</t>
  </si>
  <si>
    <t>Equipment and tooling provided for forging production (HS code(s): 730799); (ICS code(s): 13.100)</t>
  </si>
  <si>
    <t>730799 - Tube or pipe fittings, of iron or steel (excl. cast iron or stainless steel products; flanges; threaded elbows, bends and sleeves; butt welding fittings)</t>
  </si>
  <si>
    <t>13.100 - Occupational safety. Industrial hygiene</t>
  </si>
  <si>
    <t>Protection of human health or safety (TBT); Protection of the environment (TBT); Quality requirements (TBT)</t>
  </si>
  <si>
    <r>
      <rPr>
        <sz val="11"/>
        <rFont val="Calibri"/>
      </rPr>
      <t>https://members.wto.org/crnattachments/2026/TBT/CHN/26_04177_00_x.pdf</t>
    </r>
  </si>
  <si>
    <t>Draft Commission Directive amending Annex II to Directive 2009/48/EC of the European Parliament and of the Council as regards allergenic fragrances in toys, bisphenol A, phenol and benzisothiazolinone </t>
  </si>
  <si>
    <t>The draft will introduce the following amendments to Directive 2009/48/EC on the satefy of toys:Inclusion of the fragrance Lilial in the list of prohibited allergenic fragrances in toys, set out in the first paragraph in Point 11 of Annex II to the Directive; Deletion, in Appendix C to Annex II of the Directive of the references to standards EN 71-10 and EN 71-11 as mandatory testing methods for bisphenol A, phenol and benzisothiazolinone in toys; andReduction of the limit value for bisphenol A in Appendix C to Annex II to the Directive, to 0.005 mg/l (migration limit). </t>
  </si>
  <si>
    <t>Children´s toys, i.e. products designed or intended, whether or not exclusively, for use in play by children under 14 years of age.</t>
  </si>
  <si>
    <t>97.200.50 - Toys</t>
  </si>
  <si>
    <t>Protection of human health and safety, in particular protection of children's health from allergenic fragrances and bisphenol A in toys.</t>
  </si>
  <si>
    <r>
      <rPr>
        <sz val="11"/>
        <rFont val="Calibri"/>
      </rPr>
      <t>https://members.wto.org/crnattachments/2026/TBT/EEC/26_04191_00_e.pdf</t>
    </r>
  </si>
  <si>
    <t>Directive 2009/48/EC of the European Parliament and of the Council of 18 June 2009 on the safety of toys, OJ L 170, 30.6.2009, p. 1 - http://eur-lex.europa.eu/legal-content/EN/TXT/?uri=CELEX:02009L0048-20140721</t>
  </si>
  <si>
    <t>Kuwait, the State of</t>
  </si>
  <si>
    <t>Draft Technical Regulation: Disclosure of Food Allergens in Menus of Food Establishments Providing Food to Consumers Outside the Home (GSO 2605:2024).</t>
  </si>
  <si>
    <t>This notification concerns the conversion of the Gulf standard GSO 2605:2024, “Disclosure of Food Allergens in Menus of Food Establishments Providing Food to Consumers Outside the Home”, from a voluntary standard into a mandatory technical regulation. The draft technical regulation establishes requirements for the disclosure of food allergen ingredients in menus of food establishments that provide food to consumers outside the home, including physical menus, electronic menus, websites and electronic food-ordering platforms.The notified text includes amendments to clause 1.3.1 and clause 20.4. The amendment to clause 1.3.1 clarifies and expands the scope of application to include food establishments such as restaurants, cafés, bakeries, cafeterias, cloud kitchens, foods provided by productive families, mobile food trucks, and websites of the food establishments covered by the regulation, in addition to electronic food-ordering platforms. The amendment to clause 20.4 requires allergen information to be provided in Arabic and English, while allowing additional languages provided that the wording does not differ from the Arabic text.The draft regulation also includes a provision allowing food establishments, as an additional preventive measure, to provide epinephrine auto-injectors and antihistamines for responding to severe food allergy incidents, in accordance with applicable health regulations and requirements. Item no 26.4The draft also includes requirements on clear and accessible allergen disclosure for each food item, use of wording such as “contains …” or “may contain …”, disclosure through pictograms where appropriate, responsibilities of food establishments and suppliers, disclosure in buffet service and mobile kiosks, and training of employees to avoid cross-contamination. </t>
  </si>
  <si>
    <t>Food offered for order, sale, display, listing or serving by food establishments providing food to consumers outside the home, including physical menus, electronic menus, websites and electronic food-ordering platforms. HS codes: not applicable.</t>
  </si>
  <si>
    <t>The proposed technical regulation aims to protect public health and consumer safety by ensuring the disclosure of food allergens in menus of food establishments providing food to consumers outside the home. The conversion of GSO 2605:2024 from a voluntary standard into a mandatory technical regulation is justified by the importance of allergen disclosure in protecting consumers and strengthening food safety controls.The importance of the proposed measure is as follows:- Protecting individuals who suffer from allergies to certain food ingredients and reducing health risks that may lead to serious complications.- Enhancing the principle of transparency and disclosure by food establishments regarding the ingredients of meals provided to consumers.- Enabling consumers to make safe and informed food choices.- Unifying regulatory practices and improving compliance with health requirements across all food establishments.- Keeping pace with regional and international best practices in the field of food safety.The objective of the proposed regulation is the protection of human health and safety, consumer information, and the improvement of food safety practices. No urgent problems are identified.</t>
  </si>
  <si>
    <t>30 days from final date for comments</t>
  </si>
  <si>
    <r>
      <rPr>
        <sz val="11"/>
        <rFont val="Calibri"/>
      </rPr>
      <t>https://members.wto.org/crnattachments/2026/TBT/KWT/26_04178_00_x.pdf</t>
    </r>
  </si>
  <si>
    <t>GSO 9, Labelling of Prepackaged Foodstuffs.GSO 1021, Foods for Special Dietary Use for Persons Intolerant to Gluten.GSO 2604, Guideline for Placing Calories on Menus of Food Establishments Providing Food to Consumers Outside the Home.GSO 2485, Hygienic Requirements for Restaurants, Banquet Kitchens, fast-Food Restaurants, Fixed and Mobile Cafeterias, Catering Kitchens, Juice Shops and Hotels.GSO 2605:2024, Disclosure of Food Allergens in Menus of Food Establishments Providing Food to Consumers Outside the Home.Food Standards Agency: Food allergen labelling and information requirements under EU Regulation No. 1169/2011.Request to convert GSO 2605:2024 from a voluntary standard into a mandatory technical regulation.</t>
  </si>
  <si>
    <t>Draft Technical Specification for Type Approval of Ultrasonic Gas Meters</t>
  </si>
  <si>
    <t>With reference to the relevant standards recommended by the International Organization of Legal Metrology (OIML), this Technical Specification for Type Approval of Ultrasonic Gas Meters specifies requirements for the design, performance, testing, and type approval of such meters to ensure measurement accuracy, product safety, and operational reliability.This specification covers requirements for metrological performance, technical design, marking, sealing, and type approval testing.</t>
  </si>
  <si>
    <t>Gas meters, incl. calibrating meters therefor (HS code(s): 902810)</t>
  </si>
  <si>
    <t>902810 - Gas meters, incl. calibrating meters therefor</t>
  </si>
  <si>
    <t>91.140.40 - Gas supply systems</t>
  </si>
  <si>
    <t>Quality requirements (TBT); Harmonization (TBT)</t>
  </si>
  <si>
    <r>
      <rPr>
        <sz val="11"/>
        <rFont val="Calibri"/>
      </rPr>
      <t>https://members.wto.org/crnattachments/2026/TBT/TPKM/26_04190_00_e.pdf
https://members.wto.org/crnattachments/2026/TBT/TPKM/26_04190_00_x.pdf</t>
    </r>
  </si>
  <si>
    <t>The Weights and Measures ActReference Standards:OIML R 137-1 &amp; 2 Gas meters(2012)OIML R 31 Diaphragm gas meters(1995)CNS 14741 Diaphragm type gas meter with micro computers for nature gas use(2007)</t>
  </si>
  <si>
    <t>o-Dichlorobenzene and p-Dichlorobenzene; Draft Risk Evaluations 
Under the Toxic Substances Control Act (TSCA); Notice of Availability 
and Request for Comment</t>
  </si>
  <si>
    <t>Notice - The Environmental Protection Agency (EPA or Agency) is 
announcing the availability of and seeking public comment on the draft 
risk evaluations under the Toxic Substances Control Act (TSCA) for o-
dichlorobenzene (CASRN 95-50-1) and p-dichlorobenzene (CASRN 106-46-7). 
The purpose of risk evaluations under TSCA is to determine whether a 
chemical substance presents an unreasonable risk of injury to health or 
the environment under the conditions of use (COUs), including 
unreasonable risk to potentially exposed or susceptible subpopulations 
identified as relevant to the risk evaluation by EPA, and without 
consideration of costs or non-risk factors. EPA is seeking public 
comment on the draft risk evaluations for o-dichlorobenzene and p-dichlorobenzene.</t>
  </si>
  <si>
    <t>o-Dichlorobenzene and p-Dichlorobenzene; Environmental protection (ICS code(s): 13.020); Production in the chemical industry (ICS code(s): 71.020); Products of the chemical industry (ICS code(s): 71.100)</t>
  </si>
  <si>
    <r>
      <rPr>
        <sz val="11"/>
        <rFont val="Calibri"/>
      </rPr>
      <t>https://members.wto.org/crnattachments/2026/TBT/USA/26_04181_00_e.pdf</t>
    </r>
  </si>
  <si>
    <t>91 Federal Register (FR) 51488, 10 August 2026:_x000D_
https://www.govinfo.gov/content/pkg/FR-2026-08-10/html/2026-16263.htm_x000D_
https://www.govinfo.gov/content/pkg/FR-2026-08-10/pdf/2026-16263.pdfThis notice of availability; request for comment is identified by Docket Numbers EPA-HQ-OPPT-2018-0444 and EPA-HQ-OPPT-2018-0446. The Docket Folders are available from Regulations.gov at https://www.regulations.gov/docket/EPA-HQ-OPPT-2018-0444/document and https://www.regulations.gov/docket/EPA-HQ-OPPT-2018-0446/document and provide access to primary and supporting documents as well as comments received. Documents are also accessible from Regulations.gov by searching the Docket Number. </t>
  </si>
  <si>
    <t>Actualización Guía G-BIOF 01: “Guía para la realización de estudios de biodisponibilidad comparativa en formas farmacéuticas sólidas de administración oral y acción sistémica”.</t>
  </si>
  <si>
    <t>The notified guide aims to update the practices and requirements applicable to the conduct and submission of bioequivalence studies on solid oral dosage forms with systemic action, including capsules, tablets, coated tablets, orodispersible tablets, chewable tablets and aqueous suspensions. Furthermore, the guide seeks to review and supplement the concepts set out in the Standard Defining Criteria for Establishing Therapeutic Equivalence of Pharmaceutical Products in Chile (Exempt Decree No. 27/2012), bringing them into line with current international technical guidelines.This regulatory update describes the scientific and technical aspects relating to the design of studies and the analysis of data intended to support the assessment of bioequivalence based on pharmacokinetic variables applicable to solid oral dosage forms.</t>
  </si>
  <si>
    <t>Medicamentos</t>
  </si>
  <si>
    <t>-</t>
  </si>
  <si>
    <r>
      <rPr>
        <sz val="11"/>
        <rFont val="Calibri"/>
      </rPr>
      <t>https://members.wto.org/crnattachments/2026/TBT/CHL/26_04134_00_s.pdf</t>
    </r>
  </si>
  <si>
    <t>Decreto con Fuerza de Ley Nº 725/1967, aprobatorio del Código Sanitario, Ministerio de Salud.G/TBT/N/CHL/801- 2 - Decreto Supremo N°3 del 2010 del Ministerio de Salud y aprobatorio del "Reglamento del Sistema Nacional de Control de los Productos Farmacéuticos de Uso Humano".Decreto Exento N° 27 de 2012, del Ministerio de Salud, que aprueba Norma Técnica Nº 131 nominada "Norma que define los criterios destinados a establecer la equivalencia terapéutica en productos farmacéuticos en Chile".</t>
  </si>
  <si>
    <t>Actualización Guía G-BIOF 02: Guía para optar a bioexención de estudios de disponibilidad comparativa</t>
  </si>
  <si>
    <t>The notified document is an update to the current regulations based on the harmonized technical guideline "ICH M9 on Biopharmaceutics Classification System-Based Biowaivers", drawn up by the International Council for Harmonisation of Technical Requirements for Pharmaceuticals for Human Use.Technical aspects not covered by that guideline have been supplemented by incorporating bioequivalence guidelines issued by leading international agencies and bodies, including the European Medicines Agency, the Food and Drug Administration and the World Health Organization. In addition, this update takes into account the theoretical and practical experience of the Chilean Public Health Institute.</t>
  </si>
  <si>
    <r>
      <rPr>
        <sz val="11"/>
        <rFont val="Calibri"/>
      </rPr>
      <t>https://members.wto.org/crnattachments/2026/TBT/CHL/26_04135_00_s.pdf</t>
    </r>
  </si>
  <si>
    <t>Decreto con Fuerza de Ley Nº 725/1967, aprobatorio del Código Sanitario, Ministerio de Salud.Decreto Supremo N°3 del 2010 del Ministerio de Salud y aprobatorio del "Reglamento del Sistema Nacional de Control de los Productos Farmacéuticos de Uso Humano".Decreto Exento N° 27 de 2012, del Ministerio de Salud, que aprueba Norma Técnica Nº 131 nominada "Norma que define los criterios destinados a establecer la equivalencia terapéutica en productos farmacéuticos en Chile".</t>
  </si>
  <si>
    <t>Guía G-BIOF 03: Guía para la demostración de bioequivalencia de formas farmacéuticas de administración oral con acción local en el tracto gastrointestinal</t>
  </si>
  <si>
    <t>Technical Guide G-BIOF 03 will form a new annex to Technical Standard No. 131, which defines the criteria for establishing therapeutic equivalence in pharmaceutical products in Chile. It will provide guidelines for demonstrating therapeutic equivalence in oral dosage forms acting locally in the gastrointestinal tract, thereby addressing a regulatory need for those products where traditional plasma bioequivalence studies are not applicable.This guide was drawn up on the basis of the standards and recommendations of the European Medicines Agency and the United States Food and Drug Administration, thereby expanding the methods available for demonstrating therapeutic equivalence through robust designs and rigorous methodologies, which are expected to facilitate international regulatory recognition.</t>
  </si>
  <si>
    <r>
      <rPr>
        <sz val="11"/>
        <rFont val="Calibri"/>
      </rPr>
      <t>https://members.wto.org/crnattachments/2026/TBT/CHL/26_04136_00_s.pdf</t>
    </r>
  </si>
  <si>
    <t>Guía G-BIOF 04: Demostración de bioequivalencia para formas farmacéuticas de administración sobre piel o mucosas, incluyendo vía tópica, oftálmica, nasal, ótica, transdérmica e inhalatoria.</t>
  </si>
  <si>
    <t>Technical Guide G-BIOF 04 will form a new annex to Technical Standard No. 131, which defines the criteria for establishing therapeutic equivalence in pharmaceutical products in Chile. It will provide guidelines for demonstrating bioequivalence for dosage forms administered via the skin or mucous membranes, including topical, dermal, otic, ophthalmic, nasal, inhaled and transdermal routes, thereby addressing a regulatory need for those products where blood measurements are insufficient.In accordance with the principle of regulatory trust and the recommendations of the World Health Organization, this regulatory proposal seeks to harmonize the criteria established in practice by the Public Health Institute with the guidelines of the European Medicines Agency and the United States Food and Drug Administration, marking a milestone in terms of regulatory convergence.</t>
  </si>
  <si>
    <r>
      <rPr>
        <sz val="11"/>
        <rFont val="Calibri"/>
      </rPr>
      <t>https://members.wto.org/crnattachments/2026/TBT/CHL/26_04137_00_s.pdf</t>
    </r>
  </si>
  <si>
    <t>National Standard of the P.R.C., General safety requirements for wires and cables</t>
  </si>
  <si>
    <t>This document specifies general safety-related requirements and test methods of wires and cables used in power transmission and distribution, electrical installations and similar applications._x000D_
This document applies to the product design, manufacture, and testing of power cables and electrical equipment cables used in power transmission and distribution systems, electrical installations and similar applications.</t>
  </si>
  <si>
    <t>Wires and cables (HS code(s): 854460); (ICS code(s): 29.060.20)</t>
  </si>
  <si>
    <t>854460 - Electric conductors, for a voltage &gt; 1.000 V, insulated, n.e.s.</t>
  </si>
  <si>
    <t>29.060.20 - Cables</t>
  </si>
  <si>
    <r>
      <rPr>
        <sz val="11"/>
        <rFont val="Calibri"/>
      </rPr>
      <t>https://members.wto.org/crnattachments/2026/TBT/CHN/26_04148_00_x.pdf</t>
    </r>
  </si>
  <si>
    <t>National Standard of the P.R.C., Types and safety requirements for system earthing</t>
  </si>
  <si>
    <t>This document specifies the basic requirements, earthing arrangements, safety requirements and inspection methods for earthing of low-voltage distribution systems._x000D_
This document applies to the design, installation and testing of earthing arrangements for low-voltage distribution systems with nominal voltages not exceeding 1000 V AC or 1500 V DC.</t>
  </si>
  <si>
    <t>Low-voltage distribution system, electrical installation, electrical equipment (HS code(s): 853620; 853630; 853710; 854370; 854449); (ICS code(s): 29.020)</t>
  </si>
  <si>
    <t>853710 - Boards, cabinets and similar combinations of apparatus for electric control or the distribution of electricity, for a voltage &lt;= 1.000 V; 854370 - Electrical machines and apparatus, having individual functions, n.e.s. in chapter 85; 854449 - Electric conductors, for a voltage &lt;= 1.000 V, insulated, not fitted with connectors, n.e.s.; 853620 - Automatic circuit breakers for a voltage &lt;= 1.000 V; 853630 - Apparatus for protecting electrical circuits for a voltage &lt;= 1.000 V (excl. fuses and automatic circuit breakers)</t>
  </si>
  <si>
    <t>29.020 - Electrical engineering in general</t>
  </si>
  <si>
    <r>
      <rPr>
        <sz val="11"/>
        <rFont val="Calibri"/>
      </rPr>
      <t>https://members.wto.org/crnattachments/2026/TBT/CHN/26_04149_00_x.pdf</t>
    </r>
  </si>
  <si>
    <t>National Standard of the P.R.C., Safety regulations of belt conveyors</t>
  </si>
  <si>
    <t>This document specifies the safety requirements for the design, manufacture, installation, operation, and maintenance of belt conveyors._x000D_
It applies to belt conveyors used for transporting various types of bulk materials, such as lump and granular materials._x000D_
This document does not apply to belt conveyors used in underground coal mines, belt conveyors in direct contact with food or pharmaceuticals, or passenger belt conveyors._x000D_
For belt conveyors handling flammable, explosive, toxic, corrosive, radioactive or similar materials, the relevant standards shall be observed in addition to the requirements of this document.</t>
  </si>
  <si>
    <t>Belt conveyors (HS code(s): 842833); (ICS code(s): 53.040.01)</t>
  </si>
  <si>
    <t>842833 - Continuous-action elevators and conveyors for goods or materials, belt type (excl. those for underground use)</t>
  </si>
  <si>
    <t>53.040.01 - Continuous handling equipment in general</t>
  </si>
  <si>
    <r>
      <rPr>
        <sz val="11"/>
        <rFont val="Calibri"/>
      </rPr>
      <t>https://members.wto.org/crnattachments/2026/TBT/CHN/26_04150_00_x.pdf</t>
    </r>
  </si>
  <si>
    <t>National Standard of the P.R.C., General safety technical requirements for mechanically recycled fibre</t>
  </si>
  <si>
    <t>This document specifies the terms and definitions for mechanically recycled fibre, specifies the classification, general safety technical requirements, inspection rules and markings of mechanically recycled fibre, and describes the corresponding test methods._x000D_
This document applies to mechanically recycled fibre during production, processing and sale.</t>
  </si>
  <si>
    <t>Mechanically recycled fibre (HS code(s): 5104; 520291); (ICS code(s): 59.060.99)</t>
  </si>
  <si>
    <t>520291 - Garnetted stock of cotton; 5104 - Garnetted stock of wool or of fine or coarse animal hair.</t>
  </si>
  <si>
    <t>59.060.99 - Other textile fibres</t>
  </si>
  <si>
    <r>
      <rPr>
        <sz val="11"/>
        <rFont val="Calibri"/>
      </rPr>
      <t>https://members.wto.org/crnattachments/2026/TBT/CHN/26_04151_00_x.pdf</t>
    </r>
  </si>
  <si>
    <t>National Standard of the P.R.C., Regulation on welding technology for gas supply polyethylene pipeline</t>
  </si>
  <si>
    <t>This document specifies requirements for terms and definitions, general provisions, welding procedure qualification, welding operations, inspection and testing for welding of gas supply polyethylene pipelines covered in the Special Equipment Catalogue._x000D_
This document applies to welding activities carried out during the manufacture of polyethylene pipe components and pipeline installation, including butt fusion welding, socket electrofusion welding and saddle electrofusion welding.</t>
  </si>
  <si>
    <t>Polyethylene pipeline, hot melt welding machine, electric fusion welding machine (HS code(s): 391739; 391740; 846880; 851580); (ICS code(s): 83.140.30)</t>
  </si>
  <si>
    <t>391739 - Flexible tubes, pipes and hoses, of plastics, reinforced or otherwise combined with other materials (excl. those with a burst pressure of &gt;= 27,6 MPa); 391740 - Fittings, e.g. joints, elbows, flanges, of plastics, for tubes, pipes and hoses; 846880 - Machinery and apparatus for welding, not gas-operated (excl. electric machines and apparatus of heading 8515); 851580 - Electric machines and apparatus for laser or other light or photon beam, ultrasonic, electron beam, magnetic pulse or plasma arc welding; electric machines and apparatus for hot spraying of metals, metal carbides or cermets (excl. metal spray guns specified elsewhere)</t>
  </si>
  <si>
    <t>83.140.30 - Plastics pipes and fittings for non fluid use</t>
  </si>
  <si>
    <r>
      <rPr>
        <sz val="11"/>
        <rFont val="Calibri"/>
      </rPr>
      <t>https://members.wto.org/crnattachments/2026/TBT/CHN/26_04152_00_x.pdf
https://members.wto.org/crnattachments/2026/TBT/CHN/26_04152_01_x.pdf</t>
    </r>
  </si>
  <si>
    <t>National Standard of the P.R.C., Minimum allowable values of energy efficiency and energy efficiency grades for heater of petroleum industry</t>
  </si>
  <si>
    <t>This document specifies the energy efficiency grades, energy efficiency limits and testing methods for heaters used in the petroleum industry._x000D_
This document applies to petroleum industrial heaters fueled by natural gas with a rated heat load ranging from 40 kW to 12,000 kW, which are used for onshore oil and gas fields, onshore terminals of offshore oil and gas fields, and transmission pipelines at an altitude of 3,500 meters or below.</t>
  </si>
  <si>
    <t>Equipment for the petroleum industry, heater (HS code(s): 8514); (ICS code(s): 27.010)</t>
  </si>
  <si>
    <t>8514 - Industrial or laboratory electric furnaces and ovens, incl. those functioning by induction or dielectric loss; other industrial or laboratory equipment for the heat treatment of materials by induction or dielectric loss; parts thereof</t>
  </si>
  <si>
    <t>Protection of the environment (TBT); Quality requirements (TBT); Cost saving and productivity enhancement (TBT)</t>
  </si>
  <si>
    <r>
      <rPr>
        <sz val="11"/>
        <rFont val="Calibri"/>
      </rPr>
      <t>https://members.wto.org/crnattachments/2026/TBT/CHN/26_04153_00_x.pdf</t>
    </r>
  </si>
  <si>
    <t>National Standard of the P.R.C., Safety technical specification for ceramic cartridge faucets</t>
  </si>
  <si>
    <t>This document specifies the safety requirements and test methods related to personal safety and environmental protection for ceramic-sealed faucet products._x000D_
This document applies to faucets installed at the end of the water supply pipeline that adopt ceramic discs as sealing elements, which are used under water supply temperature ranging from 4℃ to 90℃.</t>
  </si>
  <si>
    <t>Basin faucet, kitchen faucet, drinking water faucet, bathtub faucet (tub/shower), bidet faucet, shower faucet, washing machine faucet, utility faucet, etc. (HS code(s): 848190); (ICS code(s): 91.140.70)</t>
  </si>
  <si>
    <t>848190 - Parts of valves and similar articles for pipes, boiler shells, tanks, vats or the like, n.e.s.</t>
  </si>
  <si>
    <r>
      <rPr>
        <sz val="11"/>
        <rFont val="Calibri"/>
      </rPr>
      <t>https://members.wto.org/crnattachments/2026/TBT/CHN/26_04154_00_x.pdf</t>
    </r>
  </si>
  <si>
    <t>National Standard of the P.R.C, Requirement of flame resistance for spray-applied rigid foam polyurethane blended polyol and products used in building thermal insulation materials</t>
  </si>
  <si>
    <t>This document specifies requirements, test methods, judgment rules, accompanying documents, packaging marking, and application requirements related to the flame-retardant properties of polyol blends and their products used for sprayed rigid polyurethane foam thermal insulation in buildings.  _x000D_
This document applies only to polyol blends and their products for sprayed rigid polyurethane foam used in wall, roof, and floor insulation for buildings (including cold storage facilities), and does not cover those used for insulation of tanks and pipelines.  _x000D_
This document applies to quality management and control by both manufacturers and users of sprayed rigid polyurethane foam polyol blends, as well as to acceptance inspection and testing by relevant parties.</t>
  </si>
  <si>
    <t>Materials for building thermal insulation, polyurethane polyether blend, sprayed rigid polyurethane foam (HS code(s): 390729); (ICS code(s): 83.080)</t>
  </si>
  <si>
    <t>390729 - Polyethers, in primary forms (excl. polyacetals, bis(polyoxyethylene) methylphosphonate and goods of 3002 10)</t>
  </si>
  <si>
    <t>83.080 - Plastics</t>
  </si>
  <si>
    <r>
      <rPr>
        <sz val="11"/>
        <rFont val="Calibri"/>
      </rPr>
      <t>https://members.wto.org/crnattachments/2026/TBT/CHN/26_04155_00_x.pdf</t>
    </r>
  </si>
  <si>
    <t>National Standard of the P.R.C, Limits of hazardous substances in thermoplastic polyurethane</t>
  </si>
  <si>
    <t>This document specifies the types and limit values of hazardous substances in thermoplastic polyurethane (TPU), including 8 hazardous substances such as heavy metals and phthalates. It defines the terms thermoplastic polyurethane, limit, heavy metals and phthalates, etc., describes the corresponding test methods, and specifies the relevant content of the inspection report._x000D_
This document applies to TPU manufacturers to declare the conformity of their products, or as a basis for signing trade contracts between the manufacturer and the purchaser, or as a basis for third-party product qualification assessment.</t>
  </si>
  <si>
    <t>Thermoplastic polyurethane, thermoplastic polyurethane TPU, thermoplastic polyurethane elastomer (HS code(s): 390950); (ICS code(s): 83.080)</t>
  </si>
  <si>
    <t>390950 - Polyurethanes, in primary forms</t>
  </si>
  <si>
    <t>Prevention of deceptive practices and consumer protection (TBT); Protection of human health or safety (TBT); Protection of the environment (TBT); Quality requirements (TBT)</t>
  </si>
  <si>
    <r>
      <rPr>
        <sz val="11"/>
        <rFont val="Calibri"/>
      </rPr>
      <t>https://members.wto.org/crnattachments/2026/TBT/CHN/26_04156_00_x.pdf</t>
    </r>
  </si>
  <si>
    <t>National Standard of the P.R.C., Limits of radionuclides in building materials</t>
  </si>
  <si>
    <t>This document specifies the limit requirements for radioactive nuclides in building materials and the test methods for the radioactive specific activity of natural radioactive nuclides radium-226, thorium-232 and potassium-40._x000D_
This document applies to inorganic non-metallic building materials.</t>
  </si>
  <si>
    <t>(1) Other articles of cement, concrete or artificial stone. Examples: cement ornaments, artificial stone countertops, railway sleepers of cement, etc._x000D_
(2) Statuettes and other ornamental ceramic articles. Examples: ceramic vases, ceramic handicrafts, ceramic decorative bottles, etc._x000D_
(3) Articles of peat._x000D_
(4) Ceramic building bricks._x000D_
(5) Marble, travertine and alabaster, simply cut or sawn._x000D_
(6) Bricks, tiles, squares and similar articles of natural stone (including slate), with the largest surface area capable of being enclosed in a square of side less than 7 cm._x000D_
(7) Building bricks and stone blocks of cement, concrete or artificial stone._x000D_
(8) Slag, dross and similar industrial residues._x000D_
(9) Setts, curbstones and flagstones of natural stone (other than slate)._x000D_
(10) Other articles of plaster (including articles of plasters based on gypsum). Examples: plasterboard, plaster rosettes (ornaments), plaster models, etc.(HS code(s): 251720; 6801; 680210; 680221; 680990; 681011; 681099; 681520; 690410; 691390); (ICS code(s): 13.030.01)</t>
  </si>
  <si>
    <t>681099 - Articles of cement, concrete or artificial stone, whether or not reinforced (excl. prefabricated structural components for building or civil engineering, tiles, paving, bricks and the like); 691390 - Statuettes and other ornamental ceramic articles, n.e.s. (excl. of porcelain or china); 681520 - Articles of peat (excl. textile products from peat fibres); 690410 - Building bricks (excl. those of siliceous fossil meals or similar siliceous earths, and refractory bricks of heading 6902); 680221 - Marble, travertine and alabaster articles thereof, simply cut or sawn, with a flat or even surface (excl. with a completely or partly planed, sand-dressed, coarsely or finely ground or polished surface, tiles, cubes and similar articles of subheading 6802,10, setts, curbstones and flagstones); 680210 - Tiles, cubes and other processed articles of natural stone, incl. slate, for mosaics and the like, whether or not rectangular or square, the largest face of which is capable of being enclosed in a square of side of &lt; 7 cm; artificially coloured granules, chippings and powder of natural stone, incl. slate; 681011 - Building blocks and bricks of cement, concrete or artificial stone, whether or not reinforced; 251720 - Macadam of slag, dross or similar industrial waste, whether or not incorporating pebbles, gravel, shingle and flint for concrete aggregates, for road metalling or for railway or other ballast; 6801 - Setts, curbstones and flagstones, of natural stone (except slate).; 680990 - Articles of plaster or of compositions based on plaster (excl. plaster bandages for straightening fractures, put up for retail sale; plaster splints for the treatment of fractures; lightweight with plaster agglomerated building boards or articles for heat-insulation, sound-insulation or sound absorption; anatomic and other models for demonstration purposes; non-ornamented boards, sheets, panels, tiles andsimilar articles)</t>
  </si>
  <si>
    <t>13.030.01 - Wastes in general</t>
  </si>
  <si>
    <t>Consumer information, labelling (TBT); Protection of human health or safety (TBT); Quality requirements (TBT)</t>
  </si>
  <si>
    <r>
      <rPr>
        <sz val="11"/>
        <rFont val="Calibri"/>
      </rPr>
      <t>https://members.wto.org/crnattachments/2026/TBT/CHN/26_04157_00_x.pdf</t>
    </r>
  </si>
  <si>
    <t>National Standard of the P.R.C., Minimum allowable values of energy efficiency and energy efficiency grades for precipitator</t>
  </si>
  <si>
    <t>This document specifies the energy efficiency classes, technical requirements, and test methods for precipitators._x000D_
This document applies to dry electrostatic precipitators for flue gas dust removal of boilers in coal-fired power plant and sinter machine heads in the iron and steel industry, wet electrostatic precipitators for flue gas dust removal of coal-fired power plant boilers and iron and steel production facilities, baghouses  for coal-fired boilers, baghouses dust collectors for rotary kilns in new dry-process cement plants, and baghouses for desulfurization and dust removal in semi-dry sintering processes in the steel industry, as well as electrostatic-fabric integrated precipitator for flue gas dust removal in coal-fired power plant boilers, rotary kilns in new dry-process cement plants, and alumina calcining furnaces.</t>
  </si>
  <si>
    <t>Electrostatic precipitator, baghouse, electrostatic-fabric integrated precipitator (HS code(s): 842139); (ICS code(s): 27.010)</t>
  </si>
  <si>
    <t>842139 - Machinery and apparatus for filtering or purifying gases (excl. isotope separators and intake air filters for internal combustion engines, and catalytic converters and particulate filters for purifying or filtering exhaust gases from internal combustion engines)</t>
  </si>
  <si>
    <r>
      <rPr>
        <sz val="11"/>
        <rFont val="Calibri"/>
      </rPr>
      <t>https://members.wto.org/crnattachments/2026/TBT/CHN/26_04158_00_x.pdf</t>
    </r>
  </si>
  <si>
    <t>National Standard of the P.R.C., Minimum allowable values of energy efficiency and energy efficiency grades for heat pump water heater</t>
  </si>
  <si>
    <t>This document specifies the load rating, energy efficiency grade, minimum allowable value of energy efficiency and test methods for heat pump water heaters, as well as the calculation methods for annual energy consumption and annual CO₂emission._x000D_
This document applies to motor-driven water heaters that use vapor compression refrigeration cycle, take air as heat source and aim to supply hot water._x000D_
This document does not apply to water-source heat pump water heaters.</t>
  </si>
  <si>
    <t>Heat pump water heater for household and similar application, heat pump water heater for commercial &amp; industrial and similar application (HS code(s): 841911; 841919); (ICS code(s): 27.010)</t>
  </si>
  <si>
    <t>841919 - Instantaneous or storage water heaters, non-electric (excl. instantaneous gas water heaters, solar water heaters and boilers or water heaters for central heating); 841911 - Instantaneous gas water heaters (excl. boilers or water heaters for central heating)</t>
  </si>
  <si>
    <r>
      <rPr>
        <sz val="11"/>
        <rFont val="Calibri"/>
      </rPr>
      <t>https://members.wto.org/crnattachments/2026/TBT/CHN/26_04159_00_x.pdf</t>
    </r>
  </si>
  <si>
    <t>National Standard of the P.R.C., Minimum allowable values and grades of energy efficiency and water efficiency for membrane bioreactor cassette</t>
  </si>
  <si>
    <t>This document specifies the energy efficiency and water efficiency grades, technical requirements and test methods for membrane bioreactor modules._x000D_
This document applies to membrane bioreactor modules with a daily water production capacity of not less than 500 cubic meters per unit.</t>
  </si>
  <si>
    <t>Membrane bioreactor cassette (HS code(s): 842121); (ICS code(s): 27.010)</t>
  </si>
  <si>
    <t>842121 - Machinery and apparatus for filtering or purifying water</t>
  </si>
  <si>
    <r>
      <rPr>
        <sz val="11"/>
        <rFont val="Calibri"/>
      </rPr>
      <t>https://members.wto.org/crnattachments/2026/TBT/CHN/26_04160_00_x.pdf</t>
    </r>
  </si>
  <si>
    <t>National Standard of the P. R.C., Minimum allowable values of the energy efficiency and energy efficiency grades for household and similar health appliances and sports appliances</t>
  </si>
  <si>
    <t>This document specifies the terminology and definitions, energy efficiency grades, technical requirements, and testing methods for four categories of household and similar-use health and fitness appliances: smart mattresses, therapeutic massage chairs, water-filled foot massagers, and treadmills._x000D_
This document applies to the following types of household and similar-use health and fitness appliances with a rated voltage not exceeding 250 V:_x000D_
a) Smart mattresses with a width greater than 1200 mm that feature one or more functions such as heating or massage._x000D_
b) A health massage chair with a massage mechanism as its core component._x000D_
c) An aqueous foot massager featuring electric heating, water circulation, and massage functions._x000D_
d) A treadmill powered by electricity, equipped with side handrails and/or front handles._x000D_
This document does not apply to the following types of health and fitness equipment: _x000D_
— Medical smart mattresses, massage chairs, and treadmills for medical rehabilitation purposes; _x000D_
— Professional and/or commercial treadmills and commercial massage chairs used in group training facilities; _x000D_
—Ventilated mattresses, water-heated blankets, and smart beds that require simultaneous use with smart mattresses and electric bed frames.</t>
  </si>
  <si>
    <t>Intelligent mattresses, massage chairs, foot bath devices, treadmills (HS code(s): 901910; 950691); (ICS code(s): 27.010)</t>
  </si>
  <si>
    <r>
      <rPr>
        <sz val="11"/>
        <rFont val="Calibri"/>
      </rPr>
      <t>https://members.wto.org/crnattachments/2026/TBT/CHN/26_04161_00_x.pdf</t>
    </r>
  </si>
  <si>
    <t>Draft Commission Delegated Regulation amending Annex II to Regulation (EU) 2018/848 of the European Parliament and of the Council as regards the authorisation to use non-organic protein feed in the nutrition of piglets and young poultry </t>
  </si>
  <si>
    <t>This draft Commission Regulation amends the basic Organic Regulation (EU) 2018/848 by extending the deadline for the authorisation to use a limited percentage of non-organic protein feed in the nutrition of organic piglets and young organic poultry. Due to severe lack of organic protein feed, the proposed extension of 10 years, i.e. until 31 December 2036, is intended to ensure the smooth functioning of the organic sector.</t>
  </si>
  <si>
    <t>Organic products</t>
  </si>
  <si>
    <t>65.120 - Animal feeding stuffs</t>
  </si>
  <si>
    <t>Prevention of deceptive practices and consumer protection (TBT); Protection of human health or safety (TBT); Protection of animal or plant life or health (TBT); Protection of the environment (TBT); Quality requirements (TBT)</t>
  </si>
  <si>
    <r>
      <rPr>
        <sz val="11"/>
        <rFont val="Calibri"/>
      </rPr>
      <t>https://members.wto.org/crnattachments/2026/TBT/EEC/26_04130_00_e.pdf</t>
    </r>
  </si>
  <si>
    <t>Regulation (EU) 2018/848 of the European Parliament and of the Council on organic production and labelling of organic products and repealing Council Regulation (EC) 834/2007: ELI: http://data.europa.eu/eli/reg/2018/848/oj</t>
  </si>
  <si>
    <t>Proposed Amendment to the Enforcement Rule of the Act on Labeling and Advertising of Foods (Advance Notice No. 2026-386, 7 Aug 2026)</t>
  </si>
  <si>
    <t>The proposed amendment is as follows: - Addition of sesame, perilla (seeds), almonds, and cashew nuts to mandatory food allergen labelling requirements</t>
  </si>
  <si>
    <t>67.080.10 - Fruits and derived products; 67.200.20 - Oilseeds</t>
  </si>
  <si>
    <t>Food standards; Labelling</t>
  </si>
  <si>
    <r>
      <rPr>
        <sz val="11"/>
        <rFont val="Calibri"/>
      </rPr>
      <t>https://members.wto.org/crnattachments/2026/TBT/KOR/26_04147_00_x.pdf</t>
    </r>
  </si>
  <si>
    <t>Hazardous Materials: Allowing Fireworks Certification Agencies (FCAs) To Approve Professional Fireworks</t>
  </si>
  <si>
    <t>This final rule expands the authority of a Fireworks Certification Agency (FCA) to obtain the ability to approve fireworks constructed to certain requirements. These amendments will streamline PHMSA's fireworks approval process and provide the industry with improved regulatory flexibility.  This final rule is effective 8 September 2026.  The incorporation by reference of certain publications listed in this rule is approved by the Director of the Federal Register as of 8 September 2026.</t>
  </si>
  <si>
    <t>Professional display fireworks (aerial shells, mines, comets, display candles, etc., constructed to American Pyrotechnics Association (APA) Standard 87-1B); Entertainment pyrotechnics / Special effects pyrotechnics (proximate pyrotechnics, theatrical effects, set pieces constructed to APA Standard 87-1C); Consumer fireworks (governed under APA Standard 87-1A; Fireworks, signalling flares, rain rockets, fog signals and other pyrotechnic articles (excl. cartridge blanks) (HS code(s): 3604); Product and company certification. Conformity assessment (ICS code(s): 03.120.20); Protection against dangerous goods (ICS code(s): 13.300); Explosives. Pyrotechnics and fireworks (ICS code(s): 71.100.30)</t>
  </si>
  <si>
    <t>3604 - Fireworks, signalling flares, rain rockets, fog signals and other pyrotechnic articles (excl. cartridge blanks)</t>
  </si>
  <si>
    <t>03.120.20 - Product and company certification. Conformity assessment; 13.300 - Protection against dangerous goods; 71.100.30 - Explosives. Pyrotechnics and fireworks</t>
  </si>
  <si>
    <t>Protection of human health or safety (TBT); Quality requirements (TBT); Reducing trade barriers and facilitating trade (TBT)</t>
  </si>
  <si>
    <t>n/a</t>
  </si>
  <si>
    <r>
      <rPr>
        <sz val="11"/>
        <rFont val="Calibri"/>
      </rPr>
      <t>https://members.wto.org/crnattachments/2026/TBT/USA/26_04145_00_e.pdf
https://members.wto.org/crnattachments/2026/TBT/USA/26_04145_01_e.pdf</t>
    </r>
  </si>
  <si>
    <t>91 Federal Register (FR) 51098, 7 August 2026, Title 49 Code of Federal Regulations (CFR) Parts 107171172173https://www.govinfo.gov/content/pkg/FR-2026-08-07/html/2026-16111.htmhttps://www.govinfo.gov/content/pkg/FR-2026-08-07/pdf/2026-16111.pdf90 Federal Register (FR) 28534, 1 July 2025, Title 49 Code of Federal Regulations (CFR) Parts 107171172173Notice of proposed rulemaking (NPRM)https://www.govinfo.gov/content/pkg/FR-2025-07-01/html/2025-12082.htmhttps://www.govinfo.gov/content/pkg/FR-2025-07-01/pdf/2025-12082.pdfThe final rule and the NPRM are identified by Docket Number PHMSA-2025-0105.  The docket folder is available from Regulations.gov and provides access to primary documents and posted comments: https://www.regulations.gov/docket/PHMSA-2025-0105</t>
  </si>
  <si>
    <t>United Kingdom</t>
  </si>
  <si>
    <t>Proposed Great Britain (GB) mandatory classification and labelling of 20 hazardous chemical substances</t>
  </si>
  <si>
    <t>The purpose of this proposal is to amend the GB mandatory classification and labelling list (the GB MCL list), following review, by introducing new and revised entries for the mandatory classification and labelling of 20 hazardous chemical substances. </t>
  </si>
  <si>
    <t>Hazardous substances. </t>
  </si>
  <si>
    <t>Protection of human health or safety (TBT); Protection of the environment (TBT); Quality requirements (TBT); Harmonization (TBT); Reducing trade barriers and facilitating trade (TBT)</t>
  </si>
  <si>
    <t>Ensuring the proper functioning of the UK internal market.</t>
  </si>
  <si>
    <t>Expected Q1 2027</t>
  </si>
  <si>
    <t>Q1 2027 (voluntary) - Q3 2028 (mandatory)</t>
  </si>
  <si>
    <r>
      <rPr>
        <sz val="11"/>
        <rFont val="Calibri"/>
      </rPr>
      <t>https://members.wto.org/crnattachments/2026/TBT/GBR/26_04115_00_e.pdf</t>
    </r>
  </si>
  <si>
    <t>The proposed GB mandatory classification and labelling of 20 hazardous chemical substances. Notified document - Proposed GB mandatory classification and labelling of 20 hazardous chemical substances – August 2026Other relevant documents GB mandatory classification and labelling list (GB MCL list) – available on the HSE website at The GB Mandatory Classification and Labelling List (.xlsx)The individual Agency Opinions for these hazardous chemical substances are also available for download from the HSE GB CLP Website on the HSE GB CLP Publication Table -https://www.hse.gov.uk/chemical-classification/assets/docs/publication-template.xlsxRegulation (EC) No 1272/2008 of the European Parliament and of the Council(Note - this is the ‘Assimilated CLP Regulation (EC) No. 1272/2008 as amended for Great Britain’ as set out in The Chemicals (Health and Safety) and Genetically Modified Organisms (Contained Use) (Amendment etc.) (EU Exit) Regulations 2019 No. 720 as amended by The Chemicals (Health and Safety) and Genetically Modified Organisms (Contained Use) (Amendment etc.) (EU Exit) Regulations 2020)  amended by The Chemicals (Health and Safety) (Amendment, Consequential and Transitional Provision) Regulations 2026(the GB CLP Regulation)).</t>
  </si>
  <si>
    <t>Ghana</t>
  </si>
  <si>
    <t>DGS 4504:2026 MOTOR VEHICLE HOMOLOGATION - COMPULSORY SPECIFICATION FOR MOTOR VEHICLES OF CATEGORY L</t>
  </si>
  <si>
    <t>This standard specification covers the requirements for motor vehicle models of category L, not previously registered or licensed in Ghana, and motor vehicle models assembled from new frames or bodies and used parts from earlier designs of motor vehicle models, designed or adapted for operation on a public road.</t>
  </si>
  <si>
    <t>VEHICLES OTHER THAN RAILWAY OR TRAMWAY ROLLING STOCK, AND PARTS AND ACCESSORIES THEREOF (HS code(s): 87); Generalities. Terminology. Standardization. Documentation (ICS code(s): 01); Mechanical systems and components for general use (ICS code(s): 21)</t>
  </si>
  <si>
    <t>87 - VEHICLES OTHER THAN RAILWAY OR TRAMWAY ROLLING STOCK, AND PARTS AND ACCESSORIES THEREOF</t>
  </si>
  <si>
    <t>01 - Generalities. Terminology. Standardization. Documentation; 21 - Mechanical systems and components for general use</t>
  </si>
  <si>
    <t>Consumer information, labelling (TBT); Protection of human health or safety (TBT); Protection of the environment (TBT); Quality requirements (TBT)</t>
  </si>
  <si>
    <r>
      <rPr>
        <sz val="11"/>
        <rFont val="Calibri"/>
      </rPr>
      <t>https://members.wto.org/crnattachments/2026/TBT/GHA/26_04113_00_e.pdf</t>
    </r>
  </si>
  <si>
    <t>Draft Decree of The Head of The Halal Product Assurance Organizing Number … of ….. Concerning Guidelines for The Implementation of The Halal Product Assurance System for Natural Medicines, Quasi Drugs, And Health Supplements</t>
  </si>
  <si>
    <t>This draft regulation establishes the guidelines for the Implementation of the Halal Product Assurance System (SJPH) for natural medicines, quasi drugs, and health supplements. The regulation provides guidance on the implementation of the Halal Product Assurance System, including management commitment, the roles and responsibilities of Halal Supervisors, criteria for halal materials, production processes, prevention of cross-contamination, cleansing (thaharah) procedures, traceability, documentation, internal audits, management review, corrective actions, and periodic reporting. It also establishes halal control measures throughout the production process to ensure the continuity of halal compliance in accordance with Islamic principles.</t>
  </si>
  <si>
    <t>Natural medicines, quasi drugs, and health supplements</t>
  </si>
  <si>
    <t>11.120 - Pharmaceutics; 67.040 - Food products in general</t>
  </si>
  <si>
    <r>
      <rPr>
        <sz val="11"/>
        <rFont val="Calibri"/>
      </rPr>
      <t>https://members.wto.org/crnattachments/2026/TBT/IDN/26_04119_00_x.pdf</t>
    </r>
  </si>
  <si>
    <t>Government Regulation No. 42 of 2024 concerning the Implementation of Halal Product Assurance</t>
  </si>
  <si>
    <t>Draft National technical regulation on Safety and environmental protection for low-speed vehicle (Proposed code: QCVN XX:2026/BXD)</t>
  </si>
  <si>
    <t>This draft Regulation specifies technical requirements for the inspection, testing, and certification of technical safety quality and environmental protection in the production, assembly, and importation of four-wheeled motor vehicles for carrying people (low-speed vehicles)._x000D_
This draft Regulation applies to organizations and individuals involved in the management, inspection, testing, and certification of technical safety quality and environmental protection for vehicles.</t>
  </si>
  <si>
    <t>Motor vehicles with four wheels for carrying people (low-speed vehicles)</t>
  </si>
  <si>
    <t>43.020 - Road vehicles in general; 43.100 - Passenger cars. Caravans and light trailers</t>
  </si>
  <si>
    <t>September 2026</t>
  </si>
  <si>
    <t>November 2026</t>
  </si>
  <si>
    <r>
      <rPr>
        <sz val="11"/>
        <rFont val="Calibri"/>
      </rPr>
      <t>https://members.wto.org/crnattachments/2026/TBT/VNM/26_04120_00_x.pdf</t>
    </r>
  </si>
  <si>
    <t>- Law on Road Traffic Order and Safety No. 36/2024/QH15;_x000D_
- Law No. 118/2025/QH15 (Law amending and supplementing a number of articles of 10 Laws related to security and order);_x000D_
- Law on Product and Goods Quality and implementing regulations;_x000D_
- Relevant National Technical Regulations on technical safety and environmental protection for road vehicles.</t>
  </si>
  <si>
    <t>Draft National technical regulation on safety and environmental protection for motor vehicles with four wheels for carry goods (Proposed code: QCVN XX:2026/BXD)</t>
  </si>
  <si>
    <t>This draft Regulation specifies technical requirements for the inspection, testing, and certification of technical safety quality and environmental protection in the production, assembly, and importation of motor vehicles with four wheels for carry goods.This draft Regulation applies to organizations and individuals involved in the management, inspection, testing, and certification of technical safety quality and environmental protection for vehicles.</t>
  </si>
  <si>
    <t>Motor vehicles with four wheels for carry goods</t>
  </si>
  <si>
    <t>8711 - Motorcycles, incl. mopeds, and cycles fitted with an auxiliary motor, with or without side-cars; side-cars</t>
  </si>
  <si>
    <t>43.140 - Motorcycles and mopeds</t>
  </si>
  <si>
    <r>
      <rPr>
        <sz val="11"/>
        <rFont val="Calibri"/>
      </rPr>
      <t>https://members.wto.org/crnattachments/2026/TBT/VNM/26_04121_00_x.pdf</t>
    </r>
  </si>
  <si>
    <t>Draft Commission Implementing Decision (EU) on the non-approval of active bromine generated from sodium bromide by electrolysis, alkyl (C12-C14) dimethylbenzylammonium chloride (ADBAC (C12-C14)) and hydrogen peroxide as active substances for use in biocidal products of the respective product-types 11, 12, 22 and 12 in accordance with Regulation (EU) No 528/2012 of the European Parliament and of the Council </t>
  </si>
  <si>
    <t>This draft Commission Implementing Decision does not approve certain active substances in biocidal products pursuant to Regulation (EU) No 528/2012 of the European Parliament and of the Council. For these active substance/product-type combinations included in the review programme of existing active substances listed in Annex II to Regulation (EU) No 1062/2014, all the participants have withdrawn or are considered to have withdrawn their support. For these active substances either the role of participant had been previously taken over or not. For those that the role of participant had not previously been taken over, no notification has been submitted to the European Chemicals Agency. Therefore, all these active substance/product-type combinations should not be approved for use in biocidal products.As a consequence, also treated articles treated with or incorporating those active substances cannot be placed on the market in the Union 180 days after the decision.  </t>
  </si>
  <si>
    <t>Biocidal products and treated articles treated with or incorporating biocidal products</t>
  </si>
  <si>
    <t>Protection of human health or safety (TBT); Protection of the environment (TBT); Harmonization (TBT)</t>
  </si>
  <si>
    <t>Harmonisation of the EU market on biocidal products.</t>
  </si>
  <si>
    <t>20 days from publication in the Official Journal of the EU (Application 12 months after adoption)</t>
  </si>
  <si>
    <r>
      <rPr>
        <sz val="11"/>
        <rFont val="Calibri"/>
      </rPr>
      <t>https://members.wto.org/crnattachments/2026/TBT/EEC/26_04093_00_e.pdf
https://members.wto.org/crnattachments/2026/TBT/EEC/26_04093_01_e.pdf</t>
    </r>
  </si>
  <si>
    <t>Regulation (EU) No 528/2012 of the European Parliament and of the Council of 22 May 2012 concerning the making available on the market and use of biocidal products (OJ L 167, 27.6.2012, p. 1.). Available in all EU languages. EUR-Lex - 32012R0528 - EN - EUR-Lex (europa.eu)</t>
  </si>
  <si>
    <t>Draft Commission Implementing Regulation laying down rules for the application of Directive 2008/98/EC of the European Parliament and of the Council as regards criteria to determine when plastic waste ceases to be waste</t>
  </si>
  <si>
    <t>The draft Commission Implementing Regulation sets harmonised Union-wide end-of-waste criteria for plastic waste, in accordance with the empowerment set out in Article 6(2) of Directive 2008/98/EC of the European Parliament and of the Council on waste. The draft Commission Implementing Regulation will apply to all discarded thermoplastic plastic polymers and blends of thermoplastic polymers, regardless of the polymer type and source of the waste, which can be used as input for mechanical or solvent-based recycling. The Union-wide end-of-waste criteria will apply also to operators in third countries that would like to place on the union market recycled plastic as non-waste (article 5 of the Commission Implementing Regulation).</t>
  </si>
  <si>
    <t>Recycled plastic waste </t>
  </si>
  <si>
    <t>Protection of the environment (TBT); Reducing trade barriers and facilitating trade (TBT)</t>
  </si>
  <si>
    <t>The objective of the draft Commission Implementing Regulation is to establish Union-wide end-of-waste criteria for plastics to strengthen the creation of a single market for recycled plastics and for secondary raw materials ready to be used in the manufacturing of new goods. The Union-wide end-of-waste criteria for plastic waste aim to reduce administrative burdens for recyclers, notably small and medium-size enterprises, and costs related to the shipment of plastic waste, and ensure a stable supply of high-quality recyclates across the Union while promoting circular economy. </t>
  </si>
  <si>
    <t>twentieth day following that of its publication in the Official Journal of the European Union – date of application: first day of the month of entry into force plus 6 months.</t>
  </si>
  <si>
    <r>
      <rPr>
        <sz val="11"/>
        <rFont val="Calibri"/>
      </rPr>
      <t>https://members.wto.org/crnattachments/2026/TBT/EEC/26_04102_00_e.pdf
https://members.wto.org/crnattachments/2026/TBT/EEC/26_04102_01_e.pdf</t>
    </r>
  </si>
  <si>
    <t>-Pierri, E., Egle, L., Milios, L. and Saveyn, H., EU-wide end-of-waste criteria for plastic waste, Publications Office of the European Union, Luxembourg, 2024, doi:10.2760/9234350, JRC139303</t>
  </si>
  <si>
    <t>Improving Emergency Medical Kit Efficacy and Flexibility in Commercial Airline Operations</t>
  </si>
  <si>
    <t>Notice of proposed rulemaking - FAA proposes to eliminate the prescriptive list of required items in emergency medical kits and first aid kits and replace it with a performance-based requirement to ensure contents are practical and sufficient to allow crewmembers to address the most common medical emergencies that occur onboard commercial aircraft. FAA seeks to increase flexibility for operators while maintaining predictability for operators to equip their onboard medical kits. This rule would also remove an outdated reference to certain emergency medical kits modified on 12 April 2004. This action is necessary to address requirements in the FAA Reauthorization Act of 2024.</t>
  </si>
  <si>
    <t>Emergency Medical Kits (EMKs), first-aid kits, medical devices, emergency pharmaceuticals, and associated onboard medical safety equipment carried on commercial aircraft; 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 (HS code(s): 300490); First-aid boxes and kits (HS code(s): 300650); Instruments and appliances used in medical, surgical or veterinary sciences, n.e.s. (HS code(s): 901890); Medical equipment in general (ICS code(s): 11.040.01); Pharmaceutics in general (ICS code(s): 11.120.01); First aid (ICS code(s): 11.160); Components for aerospace construction (ICS code(s): 49.035); On-board equipment and instruments (ICS code(s): 49.090)</t>
  </si>
  <si>
    <t>300650 - First-aid boxes and kits; 300490 - 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 901890 - Instruments and appliances used in medical, surgical or veterinary sciences, n.e.s.</t>
  </si>
  <si>
    <t>11.040.01 - Medical equipment in general; 11.120.01 - Pharmaceutics in general; 11.160 - First aid; 49.035 - Components for aerospace construction; 49.090 - On-board equipment and instruments</t>
  </si>
  <si>
    <t>Protection of human health or safety (TBT); Harmonization (TBT); Cost saving and productivity enhancement (TBT)</t>
  </si>
  <si>
    <r>
      <rPr>
        <sz val="11"/>
        <rFont val="Calibri"/>
      </rPr>
      <t>https://members.wto.org/crnattachments/2026/TBT/USA/26_04098_00_e.pdf</t>
    </r>
  </si>
  <si>
    <t>91 Federal Register (FR) 50496, 5 August 2026; Title 14 Code of Federal Regulations (CFR) Part 121https://www.govinfo.gov/content/pkg/FR-2026-08-05/html/2026-15929.htmhttps://www.govinfo.gov/content/pkg/FR-2026-08-05/pdf/2026-15929.pdfThis action is identified by Docket Number FAA-2026-9178. The Docket Folder is available from Regulations.gov at https://www.regulations.gov/docket/FAA-2026-9178/document and provides access to primary documents as well as comments received. Documents are also accessible from Regulations.gov by searching the Docket Number.</t>
  </si>
  <si>
    <t>Proposed amendments to “Enforcement Rule of the Act on Testing and Inspection in the Food and Drug Industry”</t>
  </si>
  <si>
    <t>To establish a detailed item field for cleansing and Hygiene products in the application form for the designation of overseas testing and inspection laboratories, and to set the deadline for the submission of their testing and inspection records within two months after the end of the relevant year, in line with that applicable to domestic laboratories, etc</t>
  </si>
  <si>
    <t>food, drug, medical device, cleansing and Hygiene products etc.</t>
  </si>
  <si>
    <t>71.100.70 - Cosmetics. Toiletries</t>
  </si>
  <si>
    <r>
      <rPr>
        <sz val="11"/>
        <rFont val="Calibri"/>
      </rPr>
      <t>https://members.wto.org/crnattachments/2026/TBT/KOR/26_03991_00_x.pdf</t>
    </r>
  </si>
  <si>
    <t>MFDS NOTIFICATION No.</t>
  </si>
  <si>
    <t>High-Speed Train Noise Emission Standards</t>
  </si>
  <si>
    <t>Notice of proposed rulemaking (NPRM); request for comments - This NPRM seeks to amend the noise emission regulations to address the unique noise emission characteristics of trains operating at speeds exceeding 160 miles per hour (mph). Specifically, the proposed regulation would provide an alternative standard for noise emissions from train operations exceeding 160 mph, up to 220 mph, and also provide a special approval process for noise emissions from train operations exceeding 220 mph. This alternative noise emission standard and compliance process would effectively remove an existing regulatory barrier to the railroad industry for high-speed rail operations, while continuing to protect public health and welfare. Existing noise emission limits for all train operations at speeds up to 160 mph would continue to apply, and these existing limits would remain available for demonstrating compliance at higher speeds as well.</t>
  </si>
  <si>
    <t>High-speed passenger trainsets; Self-propelled high-speed railway passenger vehicles; High-speed locomotives and power cars; Passenger railway coaches used in high-speed service; Magnetic levitation (maglev) rail systems operating above 220 mph; Railway rolling stock designed for operation above 160 mph; Railway noise emission control systems and associated equipment (as incorporated into covered rolling stock); Rail locomotives powered from an external source of electricity or by electric accumulators (HS code(s): 8601); Rail locomotives (excl. those powered from an external source of electricity or by accumulators); locomotive tenders (HS code(s): 8602); Self-propelled railway or tramway coaches, vans and trucks (excl. those of heading 8604) (HS code(s): 8603); Railway or tramway passenger coaches, not self-propelled; luggage vans, post office coaches and other special purpose railway or tramway coaches, not self-propelled (excluding those of heading 86.04). (HS code(s): 8605); Parts of railway or tramway locomotives or rolling stock, n.e.s. (HS code(s): 8607); Noise emitted by means of transport (ICS code(s): 17.140.30); Tractive stock (ICS code(s): 45.060.10); Trailing stock (ICS code(s): 45.060.20)</t>
  </si>
  <si>
    <t>8601 - Rail locomotives powered from an external source of electricity or by electric accumulators; 8602 - Rail locomotives (excl. those powered from an external source of electricity or by accumulators); locomotive tenders; 8603 - Self-propelled railway or tramway coaches, vans and trucks (excl. those of heading 8604); 8605 - Railway or tramway passenger coaches, not self-propelled; luggage vans, post office coaches and other special purpose railway or tramway coaches, not self-propelled (excluding those of heading 86.04).; 8607 - Parts of railway or tramway locomotives or rolling stock, n.e.s.</t>
  </si>
  <si>
    <t>17.140.30 - Noise emitted by means of transport; 45.060.10 - Tractive stock; 45.060.20 - Trailing stock</t>
  </si>
  <si>
    <r>
      <rPr>
        <sz val="11"/>
        <rFont val="Calibri"/>
      </rPr>
      <t>https://members.wto.org/crnattachments/2026/TBT/USA/26_04062_00_e.pdf</t>
    </r>
  </si>
  <si>
    <t>91 Federal Register (FR) 48823, 3 August 2026; Title 49 Code of Federal Regulations (CFR) Part 210https://www.govinfo.gov/content/pkg/FR-2026-08-03/html/2026-15724.htmhttps://www.govinfo.gov/content/pkg/FR-2026-08-03/pdf/2026-15724.pdfThis NPRM; request for comments is identified by Docket Number FRA-2025-0786. The Docket Folder is available from Regulations.gov at https://www.regulations.gov/docket/FRA-2025-0786/document and provides access to primary and supporting  documents as well as comments received. Documents are also accessible from Regulations.gov by searching the Docket Number.</t>
  </si>
  <si>
    <t>Seeking Comment on Prohibiting the Importation and Marketing of Certain Foreign-Produced Military-Grade Uncrewed Aircraft Systems (UAS) and UAS Critical Components for Non-U.S. Government, Including Those With Swarming Capabilities</t>
  </si>
  <si>
    <t>Request for comments - In this document, the Public Safety and Homeland Security Bureau (PSHSB) and the Office of Engineering and Technology (OET) seek comment on proposing to prohibit the continued importation and marketing of certain military-grade foreign-made UAS and UAS critical components that are found on the Federal Communications Commission's (FCC) Covered List. Through this Public Notice, acting pursuant to section 2.939 of the Federal Communications Commission's rules, PSHSB and OET propose to apply such prohibitions given that these devices have been found to pose an unacceptable risk to the national security of the United States and to the safety and security of United States persons pursuant to the Secure and Trusted Communications Act of 2019.  This is a summary of the Public Notice released on 21 July 2026 in PS Docket No. 26-189. The full text of this document is available at https://docs.fcc.gov/​public/​attachments/​DA-26-758A1.docx</t>
  </si>
  <si>
    <t>Unmanned aircraft systems (UAS), including foreign-produced military-grade drones; heavy-payload and long-range uncrewed aircraft; uncrewed aircraft equipped for specialized payloads (including chemical dispensing systems, thermal imaging, LiDAR, and optical/infrared sensors); uncrewed aircraft with swarming or multi-aircraft formation coordination capabilities; ground control stations and UAS remote control units; flight control hardware and navigation systems; wireless data transmission devices, radio control links, and telemetry modules; propulsion units and electric motors for uncrewed aircraft; high-capacity drone batteries and battery management systems (BMS); optical cameras and digital video camera recorders; thermal imaging, night-vision, and infrared cameras; LiDAR modules and optical surveying sensors; live video transmission payload equipment; automated drone docking stations, landing pads, and housing enclosures; automated battery charging pads and ground power infrastructure for uncrewed aircraft; Electric motors and generators (excl. generating sets) (HS code(s): 8501); Electrical transformers, static converters, e.g. rectifiers, and inductors; parts thereof (HS code(s): 8504); Primary cells and primary batteries, electrical; parts thereof (excl. spent) (HS code(s): 8506); Lithium-ion accumulators (excl. spent) (HS code(s): 850760); Telephone sets, incl. smartphones and other telephones for cellular networks or for other wireless networks; other apparatus for the transmission or reception of voice, images or other data, incl. apparatus for communication in a wired or wireless network, parts thereof (excl. transmission or reception apparatus of heading 8443, 8525, 8527 or 8528) (HS code(s): 8517); Transmission apparatus for radio-broadcasting or television, whether or not incorporating reception apparatus or sound recording or reproducing apparatus; television cameras, digital cameras and video camera recorders (HS code(s): 8525); Radar apparatus, radio navigational aid apparatus and radio remote control apparatus (HS code(s): 8526); Boards, panels, consoles, desks, cabinets and other bases, equipped with two or more apparatus of heading 8535 or 8536, for electric control or the distribution of electricity, incl. those incorporating instruments or apparatus of chapter 90, and numerical control apparatus (excl. switching apparatus for line telephony or line telegraphy) (HS code(s): 8537); Surveying, incl. photogrammetrical surveying, hydrographic, oceanographic, hydrological, meteorological or geophysical instruments and appliances (excl. compasses); rangefinders (HS code(s): 9015); Instruments and apparatus for physical or chemical analysis, e.g. polarimeters, refractometers, spectrometers, gas or smoke analysis apparatus; instruments and apparatus for measuring or checking viscosity, porosity, expansion, surface tension or the like; instruments and apparatus for measuring or checking quantities of heat, sound or light, incl. exposure meters; microtomes (HS code(s): 9027); Measuring or checking instruments, appliances and machines not elsewhere specified in chapter 90; profile projectors (HS code(s): 9031); Domestic safety (ICS code(s): 13.120); Rotating machinery (ICS code(s): 29.160); Galvanic cells and batteries (ICS code(s): 29.220); Radiocommunications (ICS code(s): 33.060); Mobile services (ICS code(s): 33.070); Other standards related to photography (ICS code(s): 37.040.99); Aircraft and space vehicles in general (ICS code(s): 49.020); On-board equipment and instruments (ICS code(s): 49.090); Ground service and maintenance equipment (ICS code(s): 49.100); Cargo equipment (ICS code(s): 49.120)</t>
  </si>
  <si>
    <t>8506 - Primary cells and primary batteries, electrical; parts thereof (excl. spent); 8526 - Radar apparatus, radio navigational aid apparatus and radio remote control apparatus; 8525 - Transmission apparatus for radio-broadcasting or television, whether or not incorporating reception apparatus or sound recording or reproducing apparatus; television cameras, digital cameras and video camera recorders; 8517 - Telephone sets, incl. smartphones and other telephones for cellular networks or for other wireless networks; other apparatus for the transmission or reception of voice, images or other data, incl. apparatus for communication in a wired or wireless network, parts thereof (excl. transmission or reception apparatus of heading 8443, 8525, 8527 or 8528); 850760 - Lithium-ion accumulators (excl. spent); 8501 - Electric motors and generators (excl. generating sets); 8537 - Boards, panels, consoles, desks, cabinets and other bases, equipped with two or more apparatus of heading 8535 or 8536, for electric control or the distribution of electricity, incl. those incorporating instruments or apparatus of chapter 90, and numerical control apparatus (excl. switching apparatus for line telephony or line telegraphy); 8504 - Electrical transformers, static converters, e.g. rectifiers, and inductors; parts thereof; 9015 - Surveying, incl. photogrammetrical surveying, hydrographic, oceanographic, hydrological, meteorological or geophysical instruments and appliances (excl. compasses); rangefinders; 9027 - Instruments and apparatus for physical or chemical analysis, e.g. polarimeters, refractometers, spectrometers, gas or smoke analysis apparatus; instruments and apparatus for measuring or checking viscosity, porosity, expansion, surface tension or the like; instruments and apparatus for measuring or checking quantities of heat, sound or light, incl. exposure meters; microtomes; 9031 - Measuring or checking instruments, appliances and machines not elsewhere specified in chapter 90; profile projectors</t>
  </si>
  <si>
    <t>13.120 - Domestic safety; 29.160 - Rotating machinery; 29.220 - Galvanic cells and batteries; 33.060 - Radiocommunications; 33.070 - Mobile services; 37.040.99 - Other standards related to photography; 49.020 - Aircraft and space vehicles in general; 49.090 - On-board equipment and instruments; 49.100 - Ground service and maintenance equipment; 49.120 - Cargo equipment</t>
  </si>
  <si>
    <t>National security requirements (TBT)</t>
  </si>
  <si>
    <t>Not applicable</t>
  </si>
  <si>
    <r>
      <rPr>
        <sz val="11"/>
        <rFont val="Calibri"/>
      </rPr>
      <t>https://members.wto.org/crnattachments/2026/TBT/USA/26_04063_00_e.pdf
https://members.wto.org/crnattachments/2026/TBT/USA/26_04063_01_e.pdf</t>
    </r>
  </si>
  <si>
    <t>91 Federal Register (FR) 48870, 3 August 2026:https://www.govinfo.gov/content/pkg/FR-2026-08-03/htm/2026-15659.htmlhttps://www.govinfo.gov/content/pkg/FR-2026-08-03/pdf/2026-15659.pdfThis request for comments is identified by PS Docket No. 26-189DA 26-758. The Docket Folder is available on the FCC’s website at https://www.fcc.gov/edocs/search-results?t=quick&amp;dockets=26-189 and provides access to Commission documents. Documents are also accessible from the FCC’s Electronic Document Management System (EDOCS) by searching the Docket Number.  Comments (“filings’) are posted to the FCC’s Electronic Comment Filing System (ECFS) at https://www.fcc.gov/ecfs/search/search-filings/results?q=(proceedings.name:(%2226-189%22))</t>
  </si>
  <si>
    <t>United Arab Emirates</t>
  </si>
  <si>
    <t>UAE Technical Regulations for  Sound Level Meters and Sound Calibrators</t>
  </si>
  <si>
    <t>This Technical Regulation establishes the mandatory metrological, technical, and conformity assessment requirements for Sound Level Meters and Sound Calibrators used for regulatory measurements in the United Arab Emirates. The Regulation is primarily based on the international recommendations OIML R 58 – Sound Level Meters and OIML R 102 – Sound Calibrators, which define the legal metrological requirements for type approval, verification, and maximum permissible errors. The Regulation also adopts the applicable technical requirements of IEC 61672 for sound level meters and IEC 60942 for sound calibrators to ensure compliance with internationally recognized performance and testing requirements. The Regulation applies to imported and locally manufactured sound level meters and sound calibrators intended for use in environmental monitoring, occupational health and safety, industrial facilities, construction activities, transportation, vehicle inspection centres, and other applications requiring regulatory acoustic measurements. It specifies the metrological characteristics, permissible measurement errors, performance requirements, stability, marking, operating conditions, and technical documentation applicable to these instruments. The Regulation is developed in accordance with the legislative and regulatory framework issued by the Ministry of Industry and Advanced Technology (MoIAT) governing standards, metrology, conformity assessment, and the UAE National Measurement System. The Regulation further establishes the requirements for type approval, conformity assessment, initial verification, and mandatory annual periodic verification of sound level meters and sound calibrators. It defines the technical tests and verification procedures, the applicable tolerance limits and Maximum Permissible Errors (MPEs), the metrological marking requirements, and the conditions for maintaining compliance throughout the operational life of the instruments. Sound level meters intended to be placed on the UAE market are required to obtain a Certificate of Conformity issued under the UAE Conformity Assessment System prior to being placed into service. Instruments already in service are subject to mandatory periodic metrological verification to confirm that measurement errors remain within the specified maximum permissible limits. The Regulation also specifies the responsibilities of suppliers, owners, authorized bodies, and competent authorities with respect to conformity assessment, metrological verification, and the continued compliance of sound measurement instruments placed on the UAE market.</t>
  </si>
  <si>
    <t>Sound Level Meters and Sound Calibrators </t>
  </si>
  <si>
    <t>17.040.30 - Measuring instruments</t>
  </si>
  <si>
    <t>Prevention of deceptive practices and consumer protection (TBT); Protection of human health or safety (TBT); Quality requirements (TBT); Harmonization (TBT)</t>
  </si>
  <si>
    <t>Metrology</t>
  </si>
  <si>
    <r>
      <rPr>
        <sz val="11"/>
        <rFont val="Calibri"/>
      </rPr>
      <t>https://members.wto.org/crnattachments/2026/TBT/ARE/26_04040_00_x.pdf</t>
    </r>
  </si>
  <si>
    <t>Denmark</t>
  </si>
  <si>
    <t>Udkast til bekendtgørelse om supplerende bestemmelser til gennemførelsesforordning (EU) 2019/947 om regler og procedurer for operation af ubemandede luftfartøjer (dronebekendtgørelsen).</t>
  </si>
  <si>
    <t>The draft Executive Order contains supplementary and further provisions on the formal and operational rules governing the operation of unmanned aircraft (drones) in Danish airspace, in addition to those laid down in Commission Implementing Regulation (EU) 2019/947 of 24 May 2019 on the rules and procedures for the operation of unmanned aircraft. The draft Executive Order also lays down technical requirements for the use of drones in Danish airspace, supplementing those laid down in Commission Delegated Regulation (EU) 2019/945 of 12 March 2019 on unmanned aircraft systems and on third-country operators of unmanned aircraft systems. The draft Order on drones introduces a technical requirement that all drones weighing above 250 g must be operated with direct remote identification (also known as ‘remote ID’) throughout all of Denmark, and that drones weighing less than 250 g must be operated with direct remote identification in aviation-safety-critical and aviation-security-critical drone zones. The requirement will apply to civil aviation and to aircraft carrying out activities or services under the control and responsibility of a Member State, undertaken in the public interest by or on behalf of a body vested with the powers of a public authority, as well as to the personnel and organisations involved in those activities and services. Military aviation is excluded. Remote identification is already an applicable EU product requirement for certain drones, but not for all drones. Denmark is therefore introducing requirements that are more stringent than those currently applicable at EU level.The notified provisions pursue public-interest objectives relating to public security, the protection of human life and health, and aviation safety and security, encompassing both aviation safety and aviation security.The purpose of the draft proposal is to ensure that drones and drone operators can be identified in situations and areas where a lack of electronic conspicuity may pose a risk to manned aviation, aerodrome operations, critical societal functions or other safety or security interests. The draft proposal therefore introduces requirements relating to remote identification and electronic conspicuity for specified drones and operations in cases where the applicable EU rules do not in themselves ensure electronic conspicuity to the extent considered necessary in view of Denmark’s particular aviation-safety and aviation-security conditions.</t>
  </si>
  <si>
    <t>- Other, for remote-controlled flight only : (HS code(s): 88062); - Other : (HS code(s): 88069); Aircraft and space vehicles in general (ICS code(s): 49.020). UAS, drones.</t>
  </si>
  <si>
    <t>88062 - - Other, for remote-controlled flight only :; 88069 - - Other :</t>
  </si>
  <si>
    <t>49.020 - Aircraft and space vehicles in general</t>
  </si>
  <si>
    <t>Suitability: The measure is suitable for achieving its objective because a remote identification requirement makes it possible to identify drones and drone operators more rapidly in situations where a drone operation may pose a risk to aviation safety or aviation security. In particular, the requirement addresses the risk that legacy UAS and smaller UAS may be operated without remote identification. This may make it more difficult for emergency response authorities and aerodrome operators to assess and manage drone operations rapidly in or near safety- or security-sensitive airspace, around aerodromes or in the vicinity of critical infrastructure. The provisions therefore support the objective directly and in a targeted manner. The objective is pursued consistently, as the requirement applies to those drones and operations for which the need for electronic conspicuity is justified on safety or security grounds.Necessity: The provisions are considered necessary because the applicable EU rules do not require remote identification in all relevant cases. This applies, inter alia, to legacy UAS, privately built UAS and class-marked UAS weighing less than 250 g. The Danish Civil Aviation and Railway Authority has considered less restrictive alternatives, including retaining the current rules, voluntary use of remote identification and information initiatives. These alternatives are not considered sufficient to ensure that authorities and aerodrome operators can identify drones and drone operators in safety- or security-critical situations. The requirement is limited in scope so that it does not apply more broadly than necessary.No disproportionate burden: The provisions are not considered to impose a disproportionate burden on individuals or economic operators in relation to the objective pursued. Considerations relating to aviation safety, aviation security and public security carry significant weight, particularly where unidentified drones may affect manned aviation, aerodrome operations or other security-critical areas. The burden imposed by the requirement is considered limited.Furthermore, the requirement is targeted so that hobby and recreational flying, as well as lower-risk commercial operations using UAS weighing less than 250 g, may continue without remote identification where equivalent safety or security concerns do not arise—specifically, outside aviation-safety-critical and aviation-security-critical areas and, subject to authorisation by the Danish Civil Aviation and Railway Authority, within Natura 2000 sites, comprising Special Areas of Conservation (SACs) and Special Protection Areas (SPAs). The Danish Civil Aviation and Railway Authority therefore considers that the benefits of the requirement outweigh the limited compliance costs.</t>
  </si>
  <si>
    <r>
      <rPr>
        <sz val="11"/>
        <rFont val="Calibri"/>
      </rPr>
      <t>https://members.wto.org/crnattachments/2026/TBT/DNK/26_04046_00_e.pdf
https://members.wto.org/crnattachments/2026/TBT/DNK/26_04046_00_x.pdf</t>
    </r>
  </si>
  <si>
    <t>Draft Executive Order (attached to this notification). Once published and entered into force, the Executive Order can be located at www.retsinformation.dkDanish Basic Regulation:  the Danish Air Navigation Act, cf. Consolidated Act No. 570 of 19 May 2025, as amended by Act No. 1645 of 16 December 2025 and section 6 of Act No. 1787 of 29 December 2025. Can be found at www.retsinformation.dkEU regulation: Commission Implementing Regulation (EU) 2019/947 of 24 May 2019 on the rules and procedures for the operation of unmanned aircraft. Commission Delegated Regulation (EU) 2019/945 of 12 March 2019 on unmanned aircraft systems and on third-country operators of unmanned aircraft systems.  Both can be found at www.eur-lex.europa.eu/Impact assesment (attached to this notification)</t>
  </si>
  <si>
    <t>France</t>
  </si>
  <si>
    <t>Arrêté approuvant un cahier des charges pour la mise sur le marché et l’utilisation d’extraits et de thés de compost en tant que matières fertilisantes</t>
  </si>
  <si>
    <t>The notified Order approves specifications establishing the conformity criteria applicable to fertilizers of the compost extract and tea type, aerated or fermented, with regard to:- their production and placing on the market as fertilizers, or;- their production and direct use as fertilizers by the producer.It is issued pursuant to point 3 of Article L255-5 of the Rural and Maritime Fishing Code.It does not apply to fertilizers and growing media placed on the market and used under the conditions set out in point 2 of Article L255-5, which concerns fertilizers that comply with Regulation (EU) 2019/1009.G/TBT/N/FRA/245- 2 -</t>
  </si>
  <si>
    <t>Les préparations aqueuses issues du trempage de compost dans l'eau sous réserve de respecter les exigences du présent arrêté.Les fertilisants mis sur le marché conformément au règlement (UE) n°2019/1009 et utilisés en France ne sont pas concernés.</t>
  </si>
  <si>
    <t>Pour pouvoir être mis sur le marché et utilisés en France, les produits biostimulants doivent avoir reçu une autorisation de mise sur le marché (AMM), ou doivent être conformes à une norme ou au règlement (UE) 2019/1009 établissant les règles relatives à la mise à disposition sur le marché des fertilisants UE, ou être conformes à un cahier des charges publié par le ministère chargé de l’agriculture.L’AMM ou la norme ou le RUE n°2019/1009 ne sont pas adaptées aux produits et préparations d’origine naturelle composées de micro-organismes, dont la composition n’est pas standardisée et reflète la variabilité naturelle. C’est le cas notamment des thés de compost, issus de savoirs traditionnels telles que les préparations biodynamiques, dont l’intérêt est reconnu mais pour lesquels il n’existe pas de voie légale d’utilisation.Le cahier des charges permet de définir non pas la composition exacte du produit final mais le procédé de fabrication, y compris les matières premières, qui va permettre d’obtenir un produit répondant aux exigences de qualité, de sécurité et d’efficacité.</t>
  </si>
  <si>
    <t>Last quarter of 2026</t>
  </si>
  <si>
    <t>dernier semestre 2026</t>
  </si>
  <si>
    <r>
      <rPr>
        <sz val="11"/>
        <rFont val="Calibri"/>
      </rPr>
      <t>https://members.wto.org/crnattachments/2026/TBT/FRA/26_04032_00_f.pdf</t>
    </r>
  </si>
  <si>
    <t>Regulation (EC) No 852/2004 of the European Parliament and of the Council of 29 April 2004 on the hygiene of foodstuffs.Regulation (EC) No 767/2009 of the European Parliament and of the Council of 13 July 2009 on the placing on the market and use of feed, amending European Parliament and Council Regulation (EC) No 1831/2003 and repealing Council Directive 79/373/EEC, Commission Directive 80/511/EEC, Council Directives 82/471/EEC, 83/228/EEC, 93/74/EEC, 93/113/EC and 96/25/EC and Commission Decision 2004/217/EC.Regulation (EC) No 1069/2009 of the European Parliament and of the Council of 21 October 2009 laying down health rules as regards animal by-products and derived products not intended for human consumption and repealing Regulation (EC) No 1774/2002, as amended.Regulation (EU) No 528/2012 of the European Parliament and of the Council of 22 May 2012 concerning the making available on the market and use of biocidal products.Regulation (EU) 2019/1009 of the European Parliament and of the Council of 5 June 2019 laying down rules on the making available on the market of EU fertilising products and amending Regulations (EC) No 1069/2009 and (EC) No 1107/2009 and repealing Regulation (EC) No 2003/2003.Directive 2008/98/EC of the European Parliament and of the Council of 19 November 2008 on waste and repealing certain Directives, as amended.Directive (EU) 2020/2184 of the European Parliament and of the Council of 16 December 2020 on the quality of water intended for human consumption (recast).Code de la consommation (in particular Articles L121-2 to L121-5, L412-1, and L441-1 thereof on fair trading and the conformity of goods).Code rural et de la pêche maritime (in particular Articles L255-1 to L255-18 and R255-29 thereof).Décret n°80-478 du 16 juin 1980 portant application de l'article L. 412-1 du code de la consommation en ce qui concerne les matières fertilisantes et les supports de culture.Décret n°2001-1220 du 20 décembre 2001 relatif aux eaux destinées à la consommation humaine, à l'exclusion des eaux minérales naturelles.Décret n° 2023-835 du 29 août 2023 relatif aux usages et aux conditions d'utilisation des eaux de pluie et des eaux usées traitées.Arrêté du 8 décembre 1982 relatif aux modalités techniques du contrôle officiel des matières fertilisantes et supports de culture et vérifications auxquelles le responsable de la mise sur le marché doit procéder.G/TBT/N/FRA/245- 3 - Arrêté du 8 décembre 2011 établissant des règles sanitaires applicables aux sous-produits animaux et produits dérivés en application du règlement (CE) n° 1069/2009 et du règlement (UE) n° 142/2011.Arrêté du 19 juin 2015 modifié relatif au système de gestion de la qualité mentionné à l'article D. 541-12-14 du code de l'environnement.Arrêté du 9 avril 2018 fixant les dispositions techniques nationales relatives à l'utilisation de sous-produits animaux et de produits qui en sont dérivés, dans une usine de production de biogaz, une usine de compostage ou en « compostage de proximité », et à l'utilisation du lisier.Arrêté du 30 décembre 2022 modifiant l'arrêté du 11 janvier 2007 relatif aux limites et références de qualité des eaux brutes et des eaux destinées à la consommation humaine mentionnées aux articles R. 1321-2, R. 1321-3, R. 1321-7 et R. 1321-38 du code de la santé publique.Arrêté du 18 décembre 2023 relatif aux conditions de production et d'utilisation des eaux usées traitées pour l'irrigation de cultures.</t>
  </si>
  <si>
    <t>Decision on withdrawal of approval of the active substance Dimethomorph in GB </t>
  </si>
  <si>
    <t>A decision document concluding that the approval of the active substance dimethomorph should be withdrawn in accordance with assimilated Regulation No 1107/2009.  Authorisations for plant protection products containing dimethomorph will be withdrawn in Great Britain.This decision concerns only the placing on the market of this substance and plant protection products containing it.  </t>
  </si>
  <si>
    <t>Dimethomorph (pesticide active substance); Pesticides and other agrochemicals (ICS code(s): 65.100)</t>
  </si>
  <si>
    <t>65.100 - Pesticides and other agrochemicals</t>
  </si>
  <si>
    <t>Active substances must be approved before they can be used in plant protection products.  Assimilated Regulation No 1107/2009 (concerning the placing of plant protection products on the market, “the Regulation”) lays down criteria for approval in Article 4 and Annex II.  These criteria must be satisfied in order to protect human and animal health, and the environment.The competent authority undertook a review of the GB approval of dimethomorph under Article 21(1) of the Regulation.  The review considered endocrine disrupting properties for the oestrogen, androgen and steroidogenesis (EAS) modalities in humans and classification as toxic for reproduction category 1B for effects on fertility (Points 3.6.5 and 3.6.4 of Annex II of the Regulation respectively).The competent authority concluded that dimethomorph failed to meet the approval criteria provided for in Article 4 of the Regulation and, in accordance with Article 21(5)(b), decided to withdraw the approval. Existing authorisations for sale and supply of plant protection products containing dimethomorph will be withdrawn six months after withdrawal of the active substance approval.  In accordance with Article 46 of Regulation 1107/2009, a grace period for storage, disposal and use of those products will expire twelve months later.</t>
  </si>
  <si>
    <t>Q4 2026
Accordingly, the measure provides:
a six-month period for the withdrawal of existing authorisations for sale and supply; and
a further twelve-month grace period for the storage, disposal and use of existing products.</t>
  </si>
  <si>
    <r>
      <rPr>
        <sz val="11"/>
        <rFont val="Calibri"/>
      </rPr>
      <t>https://members.wto.org/crnattachments/2026/TBT/GBR/26_04033_00_e.pdf</t>
    </r>
  </si>
  <si>
    <t>Proposed decision to withdraw approval of the active substance dimethomorph in GB is available in the GB register of approved active substances hereAssimilated Regulation No 1107/2009 - legislation.gov.uk</t>
  </si>
  <si>
    <t>Israel</t>
  </si>
  <si>
    <t>Public Health Protection (Food) (Amendment of the Second Annex A) (Regulation 1169/2011) (Postponement of application of labeling provisions on processed meat and imported fish) (Temporary Order)</t>
  </si>
  <si>
    <t>Regulation (EU) No. 1169/2011 of the European Parliament and of the Council of 25 October 2011 on the provision of food information to consumers was adopted in Israel as part of the 10th Amendment to the Public Health Protection (Food), 5776 – 2015, and appears in Item 5 of Annex 2A. This regulation was applied in Israel from January 1, 2025 on a voluntary basis and will apply to all traders as of January 1, 2028.Section 62(2) of the 10th Amendment establishes a temporary provision under which certain adopted labeling provisions will not apply to imported processed meat and fish products until July 31, 2026. This temporary provision is intended to allow examination and adjustment of the unique labeling arrangements applicable to these products and to ensure a gradual, regulated transition to the implementation of the new provisions. In this proposed Temporary Order, the entry into force is extended until November 1, 2026.</t>
  </si>
  <si>
    <t>Labeling provisions on processed meat and imported fish (ICS code(s): 67.040; 67.050; 67.120)</t>
  </si>
  <si>
    <t>67.040 - Food products in general; 67.050 - General methods of tests and analysis for food products; 67.120 - Meat, meat products and other animal produce</t>
  </si>
  <si>
    <t>Harmonization (TBT); Reducing trade barriers and facilitating trade (TBT); Cost saving and productivity enhancement (TBT)</t>
  </si>
  <si>
    <r>
      <rPr>
        <sz val="11"/>
        <rFont val="Calibri"/>
      </rPr>
      <t>https://members.wto.org/crnattachments/2026/TBT/ISR/26_04055_00_x.pdf</t>
    </r>
  </si>
  <si>
    <t>Announcement of the opening of the change for public commentsProtection of Public Health Law (Food) 5776-2015Regulation (EU) No. 1169/2011 of the European Parliament and of the Council of 25 October 2011 on the provision of food information to consumers</t>
  </si>
  <si>
    <t>Malawi</t>
  </si>
  <si>
    <t>DMS 1691:2026 Corn Soy Blend – Specification </t>
  </si>
  <si>
    <t>This draft Malawi standard specifies the requirements and methods of sampling and test for Corn Soy Blend. </t>
  </si>
  <si>
    <t> (ICS code(s): 67.080)CEREALS (HS code(s): 10); Prepackaged and prepared foods (ICS code(s): 67.230)</t>
  </si>
  <si>
    <t>10 - CEREALS</t>
  </si>
  <si>
    <t>67.230 - Prepackaged and prepared foods</t>
  </si>
  <si>
    <t>Consumer information, labelling (TBT); Prevention of deceptive practices and consumer protection (TBT); Protection of human health or safety (TBT); Quality requirements (TBT); Reducing trade barriers and facilitating trade (TBT)</t>
  </si>
  <si>
    <r>
      <rPr>
        <sz val="11"/>
        <rFont val="Calibri"/>
      </rPr>
      <t>https://members.wto.org/crnattachments/2026/TBT/MWI/26_04051_00_e.pdf</t>
    </r>
  </si>
  <si>
    <t>MS 19-1: Labeling of foods – General standard, Part 1: Prepackaged foodsMS 19-2: Labelling of foods – General standard, Part 2: Non-retail containers of foodMS 21: Food safety management – Requirements for good hygiene practicesMS 32: Maize – Specification MS 244: Soybeans – Specification MS 144: Agricultural food products – Determination of crude fibre content – General methodMS 145: Cereals and pulses – Method of samplingMS 148: Cereals, cereals-based products and animal feeding stuffs – Determination of crude fat and total fat content by the Randall extraction methodMS 149: Cereals and pulses – Determination of ash contentMS 237: Food additives – General standardMS 302: Contaminants and toxins in foods – General standardMS 610: Cereal and cereal products – Determination of moisture content (Basic reference method)MS 624: Nutrition labelling – requirementsMS 625: Use of nutrition and health claims – requirementsMS 633: Milk powders and cream powder – SpecificationMS 936: Advisory lists of nutrients compounds for use in foods for special dietary uses intended for infants and young childrenMS 2279: Cereals and pulses – Determination of the nitrogen content and calculation of the crude protein content – Kjeldahl method CXS  210: Standard for named vegetable oils CXS 212: Standards for sugarsISO 4832: Microbiology of food and animal feeding stuffs – Horizontal method for the enumeration of coliforms – Colony-count techniqueISO 4833-1: Microbiology of the food chain – Horizontal method for the enumeration of microorganisms – Part 1: Colony count at 30 ºC by the pour plate techniqueISO 6579: Microbiology of food and animal feeding stuffs – Horizontal method for the detection of Salmonella spp ISO 6888-1: Microbiology of food and animal feeding stuffs – Horizontal method for the enumeration of coagulase-positive staphylococci (Staphylococcus aureus and other species) – Part 1: Technique using Baird-Parker agar mediumISO 7251: Microbiology of food and animal feeding stuffs – Horizontal method for the detection and enumeration of presumptive Escherichia coli – Most probable number techniqueISO 16050: Foodstuffs – Determination of Aflatoxin B1, and the total content of Aflatoxins B1, B2, G1 and G2 in cereals, nuts and derived products – High-performance liquid chromatographic method ISO 21527-2: Methods for the microbiological examination of foods – Part 2: Enumeration of yeast and moulds in foodsISO 4833-1: Microbiology of the food chain – Horizontal method for the enumeration of microorganisms –     Part 1: Colony count at 30 °C by the pour plate techniqueISO 6579-1: Microbiology of the food chain – Horizontal method for the detection, enumeration and serotyping of Salmonella – Part 1: Detection of Salmonella sppISO 21528-1: Microbiology of the food chain – Horizontal method for the detection and enumeration of Enterobacteriaceae – Part 1: Detection of EnterobacteriaceaeISO 21528-2: Microbiology of the food chain – Horizontal method for the detection and enumeration of Enterobacteriaceae – Part 2: Colony-count techniqueISO 22964: Microbiology of the food chain – Horizontal method for the detection of Cronobacter sppAOAC 2001.04: Determination of Fumonisins B1 and B2 in corn and corn flakes – Liquid chromatography with immunoaffinity column cleanup AOAC 2001.04: Determination of Fumonisins B1 and B2 in corn and corn flakes – Liquid chromatography with immunoaffinity column cleanupAOCS Ba 9-58 (1997): Urease Activity in Soybean ProductsAOAC 965.33: Peroxide Value of Oils and Fats AOAC 992.04: Vitamin A (retinol isomers) in milk and milk-based infant formula. Liquid chromatographic method AOAC 944.02: Iron in flour. Spectrophotometric methodAOAC 984.27: Calcium,Copper,Iron,Magnesium,Manganese,Phosphorus,Potassium,Sodium,and Zinc in infant formula. Inductively coupled plasma emission spectroscopic method EN 15891: Foodstuffs – Determination of deoxynivalenol in cereals, cereal products and cereal based foods for infants and young children – HPLC method with immunoaffinity column cleanup and UV detection</t>
  </si>
  <si>
    <t>DMS 560:2026 Natural mineral waters – Specification</t>
  </si>
  <si>
    <t>This draft Malawi standard specifies requirements, sampling and test methods for natural mineral waters for human consumption. It does not apply to natural mineral waters sold or used for other purposes.</t>
  </si>
  <si>
    <t>Waters, incl. natural or artificial mineral waters and aerated waters, not containing added sugar, other sweetening matter or flavoured; ice and snow (HS code(s): 2201); Non-alcoholic beverages (ICS code(s): 67.160.20)</t>
  </si>
  <si>
    <t>2201 - Waters, incl. natural or artificial mineral waters and aerated waters, not containing added sugar, other sweetening matter or flavoured; ice and snow</t>
  </si>
  <si>
    <t>67.160.20 - Non-alcoholic beverages</t>
  </si>
  <si>
    <r>
      <rPr>
        <sz val="11"/>
        <rFont val="Calibri"/>
      </rPr>
      <t>https://members.wto.org/crnattachments/2026/TBT/MWI/26_04052_00_e.pdf</t>
    </r>
  </si>
  <si>
    <t>ISO 5961: Water quality – Determination of cadmium by atomic absorption spectrometryISO 6222: Water quality – Enumeration of culturable micro-organisms – Colony count by inoculation in a nutrient agar culture mediumISO 6332: Water quality – Determination of iron – Spectrometric method using 1,10-phenanthrolineISO 6333: Water quality – Determination of manganese – Formaldoxime spectrometric methodISO 6703-1: Water quality – Determination of cyanide, Part 1: Determination of total cyanidISO 6777 – Water quality – Determination of nitrite – m Molecular absorption spectrometric methodISO 6888-1: Microbiology of food and animal feeding stuffs – Horizontal method for the enumeration of coagulase-positive staphylococci (Staphylococcus aureus and other species) – Part 1: Technique using Baird-Parker agar mediumISO 7027-1: Water quality – Determination of turbidity – Part 1: Quantitative methodsISO 7393: Water quality – Determination of free chlorine and total chlorineISO 7875-1: Water quality – Determination of surfactants – Part 1: Determination of anionic surfactants by measurement of the methylene blue index (MBAS)ISO 7887: Water quality – Examination and determination of colourISO 7899-2: Water quality – Detection and enumeration of intestinal enterococci – Part 2: Membrane filtration methodISO 7890: Water quality – Determination of nitrateISO 7980: Water quality – Determination of calcium and magnesium – Atomic absorption spectrometric methodISO 8165: Water quality – Determination of selected monovalent phenols, Part 2: Method by derivatization and gas chromatographyISO 8245: Water quality – Guidelines for the determination of total organic carbon (TOC) and dissolved organic carbon (DOC)ISO 8288: Water quality – Determination of cobalt, nickel, copper, zinc, cadmium and lead – Flame atomic absorption spectrometric methodsISO 9174: Water quality – Determination of chromium – Atomic absorption spectrometric methodsISO 9297: Water quality – Determination of chloride – Silver nitrate titration with chromate indicator (Mohr's method)ISO 9308-1: Water quality – Enumeration of Escherichia coli and coliform bacteria – Part 1: Membrane filtration method for waters with low bacterial background floraISO 9696: Water quality – Measurement of gross alpha activity in non-saline drinking – Thick source methodISO 9697: Water quality – Measurement of gross beta activity in non-saline treatment – Thick source methodISO 9964-1: Water quality – Determination of sodium and potassium – Part 1: Determination of sodium Atomic absorption spectrometryISO 9965: Water quality – Determination of selenium – Atomic absorption spectrometric method (hydride technique)ISO 10301: Water quality – Determination of highly volatile halogenated hydrocarbons – Gas-chromatographic methodsISO 10304: Water quality – Determination of dissolved anions by liquid chromatography of ionsISO 10359 – Water quality – Determination of fluorideISO 10523: Water quality – Determination of pHISO 10530: Water quality – Determination of dissolved sulfide – Photometric method using methylene blueISO 10566: Water quality – Determination of aluminium – Spectrometric method using pyrocatechol violetISO 11423-1: Water quality – Determination of benzene and some derivatives – Part 1: Head-space gas chromatographic methodISO 11423-2: Water quality – Determination of benzene and some derivatives, Part 2: Method using extraction and gas chromatographyISO 11731: Water quality – Enumeration of LegionellaISO 11732: Water quality – Determination of ammonium nitrogen – Method by flow analysis (CFA and FIA) and spectrometric detectionISO 11885: Water quality – Determination of selected elements by inductively coupled plasma optical emission spectrometry (ICP-OES)ISO 11923: Water quality – Determination of suspended solids by filtration through glass-fibre filtersISO 11969: Water quality – Determination of arsenic – Atomic absorption spectrometric method (hydride technique)ISO 12846: Water quality – Determination of mercury – Method using atomic absorption spectrometry (AAS) with and without enrichmentISO 14189: Water quality – Enumeration of Clostridium perfringens – Method using membrane filtrationISO 14911: Water quality – Determination of dissolved Li+, Na+, NH4+, K+, Mn2+, Ca2+, Mg2+, Sr2+ and Ba2+ using ion chromatography – Method for water and waste waterISO 15061: Water quality – Determination of dissolved bromate – Method by liquid chromatography of ionsISO 15089: Water quality – Guidelines for selective immunoassays for the determination of plant treatment and pesticide agentsISO 15681-1: Water quality – Determination of orthophosphate and total phosphorus contents by flow analysis (FIA and CFA) – Part 1: Method by flow injection analysis (FIA)ISO 15553: Water quality – Isolation and identification of Cryptosporidium oocysts and Giardia cysts from waterISO 16265: Water quality – Determination of the methylene blue active substances (MBAS) index – Method using continuous flow analysis (CFA)ISO 16266: Water quality – Detection and enumeration of Pseudomonas aeruginosa – Method by membrane filtrationISO 17378-1: Water quality – Determination of arsenic and antimony – Part 1: Method using hydride generation atomic absorption spectrometry (HG-AAS)ISO 18073: Water quality – Determination of tetra- to octa-chlorinated dioxins and furans – Method using isotope dilution HRGC/HRMSISO 19250: Water quality – Detection of Salmonella spp.ISO 21567: Microbiology of food and animal feeding stuffs – Horizontal method for the detection of Shigella spp.ISO 28540: Water quality – Determination of 16 polycyclic aromatic hydrocarbons (PAH) in water – Method using gas chromatography with mass spectrometric detection (GC-MS)ASTM D3866-18: Standard Test Method for Silver in WaterASTM D3869-15: Standard Test Methods for Iodide and Bromide Ions in Brackish Water, Seawater, and BrinesASTM D6239-09: Standard Test Method for Uranium in Drinking Water by High-Resolution Alpha-Liquid-Scintillation SpectrometryASTM D3871-84: Standard Test Method for determining purgeable organic compounds in water using headspace sampling</t>
  </si>
  <si>
    <t>DMS 699:2026 Packaged drinking waters other than natural mineral water – Specification</t>
  </si>
  <si>
    <t>This draft Malawi standard specifies requirements, sampling and test methods for packaged drinking waters other than natural mineral water for direct human consumption. It also applies to purification units where consumers provide their own containers for the collection of drinking water.</t>
  </si>
  <si>
    <t>Waters, incl. natural or artificial mineral waters and aerated waters, not containing added sugar, other sweetening matter or flavoured; ice and snow (HS code(s): 2201); Drinking water (ICS code(s): 13.060.20)</t>
  </si>
  <si>
    <t>13.060.20 - Drinking water</t>
  </si>
  <si>
    <r>
      <rPr>
        <sz val="11"/>
        <rFont val="Calibri"/>
      </rPr>
      <t>https://members.wto.org/crnattachments/2026/TBT/MWI/26_04053_00_e.pdf</t>
    </r>
  </si>
  <si>
    <t>MS 21: Food and food processing units – Code of hygienic conditionsMS 19-1: Labeling of foods – General standard, Part 1: Prepackaged foodsMS 812: Bottled drinking water other than natural mineral water – Code of practiceISO 5961: Water quality – Determination of cadmium by atomic absorption spectrometryISO 6059: Water quality – Determination of the sum of calcium and magnesium – EDTA titrimetric methodISO 6222: Water quality – Enumeration of culturable micro-organisms – Colony count by inoculation in a nutrient agar culture mediumISO 6332: Water quality – Determination of iron – Spectrometric method using 1,10-phenanthrolineISO 6333: Water quality – Determination of manganese – Formaldoxime spectrometric methodISO 6703-1: Water quality – Determination of cyanide, Part 1: Determination of total cyanideISO 6777 – Water quality – Determination of nitrite – m Molecular absorption spectrometric methodISO 6888-1: Microbiology of food and animal feeding stuffs – Horizontal method for the enumeration of coagulase-positive staphylococci (Staphylococcus aureus and other species) – Part 1: Technique using Baird-Parker agar mediumISO 7027-1: Water quality – Determination of turbidity – Part 1: Quantitative methodsISO 7393: Water quality – Determination of free chlorine and total chlorineISO 7875-1: Water quality – Determination of surfactants – Part 1: Determination of anionic surfactants by measurement of the methylene blue index (MBAS)ISO 7887: Water quality – Examination and determination of colourISO 7899-2: Water quality – Detection and enumeration of intestinal enterococci – Part 2: Membrane filtration methodISO 7890: Water quality – Determination of nitrateISO 7980: Water quality – Determination of calcium and magnesium – Atomic absorption spectrometric methodISO 8165: Water quality – Determination of selected monovalent phenols, Part 2: Method by derivatization and gas chromatographyISO 8245-1: Water quality – Guidelines for the determination of total organic carbon (TOC) and dissolved organic carbon (DOC)ISO 8288: Water quality – Determination of cobalt, nickel, copper, zinc, cadmium and lead – Flame atomic absorption spectrometric methodsISO 9174: Water quality – Determination of chromium – Atomic absorption spectrometric methodsISO 9297: Water quality – Determination of chloride – Silver nitrate titration with chromate indicator (Mohr's method)ISO 9308-1: Water quality – Enumeration of Escherichia coli and coliform bacteria – Part 1: Membrane filtration method for waters with low bacterial background floraISO 9696: Water quality – Measurement of gross alpha activity in non-saline drinking – Thick source methodISO 9697: Water quality – Measurement of gross beta activity in non-saline treatment – Thick source methodISO 9964-1: Water quality – Determination of sodium and potassium – Part 1: Determination of sodium Atomic absorption spectrometryISO 9965: Water quality – Determination of selenium – Atomic absorption spectrometric method (hydride technique)ISO 10301: Water quality – Determination of highly volatile halogenated hydrocarbons – Gas-chromatographic methodsISO 10359 – Water quality – Determination of fluorideISO 10523: Water quality – Determination of pHISO 11423-1: Water quality – Determination of benzene and some derivatives – Part 1: Head-space gas chromatographic methodISO 11423-2: Water quality – Determination of benzene and some derivatives, Part 2: Method using extraction and gas chromatographyISO 11731: Water quality – Enumeration of LegionellaISO 11732: Water quality – Determination of ammonium nitrogen – Method by flow analysis (CFA and FIA) and spectrometric detectionISO 11923: Water quality – Determination of suspended solids by filtration through glass-fibre filtersISO 11969: Water quality – Determination of arsenic – Atomic absorption spectrometric method (hydride technique)ISO 12020: Water quality – Determination of aluminium – Atomic absorption spectrometric methodsISO 12846: Water quality – Determination of mercury – Method using atomic absorption spectrometry (AAS) with and without enrichmentISO 14189: Water quality – Enumeration of Clostridium perfringens – Method using membrane filtrationISO 14402: Water quality – Determination of phenol index by flow analysis (FIA and CFA)ISO 14911: Water quality – Determination of dissolved Li+, Na+, NH4+, K+, Mn2+, Ca2+, Mg2+, Sr2+ and Ba2+ using ion chromatography – Method for water and waste waterISO 15061: Water quality – Determination of dissolved bromate – Method by liquid chromatography of ionsISO 15089: Water quality – Guidelines for selective immunoassays for the determination of plant treatment and pesticide agentsISO 15681-1: Water quality – Determination of orthophosphate and total phosphorus contents by flow analysis (FIA and CFA) – Part 1: Method by flow injection analysis (FIA)ISO 15553: Water quality – Isolation and identification of Cryptosporidium oocysts and Giardia cysts from waterISO 16265: Water quality – Determination of the methylene blue active substances (MBAS) index – Method using continuous flow analysis (CFA)ISO 16266: Water quality – Detection and enumeration of Pseudomonas aeruginosa – Method by membrane filtrationISO 17378-1: Water quality – Determination of arsenic and antimony – Part 1: Method using hydride generation atomic absorption spectrometry (HG-AAS)ISO 19250: Water quality – Detection of Salmonella spp.ISO 21567: Microbiology of food and animal feeding stuffs – Horizontal method for the detection of Shigella spp.ISO 28540: Water quality – Determination of 16 polycyclic aromatic hydrocarbons (PAH) in water – Method using gas chromatography with mass spectrometric detection (GC-MS)ASTM D3871-84: Standard Test Method for determining purgeable organic compounds in water using headspace samplingASTM D5907-13: Standard Test Methods for Filterable Matter (Total Dissolved Solids) and Nonfilterable Matter (Total Suspended Solids) in WaterASTM D6239-09: Standard Test Method for Uranium in Drinking Water by High-Resolution Alpha-Liquid-Scintillation Spectrometry</t>
  </si>
  <si>
    <t>DMS 90:2026 High protein cereal based foods for infants and young children – Specification </t>
  </si>
  <si>
    <t>This draft Malawi standard specifies the requirements and methods of sampling and test for high protein cereal based foods for infants and young children. This draft Malawi standard does not apply to corn soy blend products or processed cereal based foods for infants and young children.</t>
  </si>
  <si>
    <t>Prepared foods obtained by the swelling or roasting of cereals or cereal products, e.g. corn flakes; cereals (other than maize "corn") in grain form or in the form of flakes or other worked grains (except flour, groats and meal), pre-cooked or otherwise prepared, n.e.s. (HS code(s): 1904); Prepackaged and prepared foods (ICS code(s): 67.230)</t>
  </si>
  <si>
    <t>1904 - Prepared foods obtained by the swelling or roasting of cereals or cereal products, e.g. corn flakes; cereals (other than maize "corn") in grain form or in the form of flakes or other worked grains (except flour, groats and meal), pre-cooked or otherwise prepared, n.e.s.</t>
  </si>
  <si>
    <r>
      <rPr>
        <sz val="11"/>
        <rFont val="Calibri"/>
      </rPr>
      <t>https://members.wto.org/crnattachments/2026/TBT/MWI/26_04054_00_e.pdf</t>
    </r>
  </si>
  <si>
    <t>MS 19-1: Labeling of foods – General standard, Part 1: Prepackaged foodsMS 19-2: Labelling of foods – General standard, Part 2: Non-retail containers of foodMS 21: Food safety management – Requirements for good hygiene practicesMS 32: Maize – Specification MS 244: Soybeans – Specification MS 144: Agricultural food products – Determination of crude fibre content – General methodMS 145: Cereals and pulses – Method of samplingMS 148: Cereals, cereals-based products and animal feeding stuffs – Determination of crude fat and total fat content by the Randall extraction method;MS 149: Cereals and pulses – Determination of ash contentMS 237: Food additives – General standardMS 302: Contaminants and toxins in foods – General standardMS 610: Cereal and cereal products – Determination of moisture content (Basic reference method)MS 624: Nutrition labelling – requirementsMS 625: Use of nutrition and health claims – RequirementsMS 633: Milk powders and cream powder – SpecificationMS 936: Advisory lists of nutrients compounds for use in foods for special dietary uses intended for infants and young childrenMS 2279: Cereals and pulses – Determination of the nitrogen content and calculation of the crude protein content – Kjeldahl methodCXS  210: Standard for named vegetable oils CXS 212: Standards for sugarsISO 4832: Microbiology of food and animal feeding stuffs – Horizontal method for the enumeration of coliforms – Colony-count technique;ISO 4833-1: Microbiology of the food chain – Horizontal method for the enumeration of microorganisms – Part 1: Colony count at 30 ºC by the pour plate technique;ISO 6579: Microbiology of food and animal feeding stuffs – Horizontal method for the detection of Salmonella spp;ISO 6888-1: Microbiology of food and animal feeding stuffs – Horizontal method for the enumeration of coagulase-positive staphylococci (Staphylococcus aureus and other species) – Part 1: Technique using Baird-Parker agar medium;ISO 7251: Microbiology of food and animal feeding stuffs – Horizontal method for the detection and enumeration of presumptive Escherichia coli – Most probable number technique;ISO 16050: Foodstuffs – Determination of Aflatoxin B1, and the total content of Aflatoxins B1, B2, G1 and G2 in cereals, nuts and derived products – High-performance liquid chromatographic method; ISO 21527-2: Methods for the microbiological examination of foods – Part 2: Enumeration of yeast and moulds in foods.ISO 4833-1: Microbiology of the food chain – Horizontal method for the enumeration of microorganisms –     Part 1: Colony count at 30 °C by the pour plate technique;ISO 6579-1: Microbiology of the food chain – Horizontal method for the detection, enumeration and serotyping of Salmonella – Part 1: Detection of Salmonella sppISO 21528-1: Microbiology of the food chain – Horizontal method for the detection and enumeration of Enterobacteriaceae – Part 1: Detection of EnterobacteriaceaeISO 21528-2: Microbiology of the food chain – Horizontal method for the detection and enumeration of Enterobacteriaceae – Part 2: Colony-count techniqueISO 22964: Microbiology of the food chain – Horizontal method for the detection of Cronobacter sppAOAC 2001.04: Determination of Fumonisins B1 and B2 in corn and corn flakes – Liquid chromatography with immunoaffinity column cleanupAOCS Ba 9-58 (1997): Urease Activity in Soybean ProductsAOAC 965.33: Peroxide Value of Oils and Fats AOAC 992.04: Vitamin A (retinol isomers) in milk and milk-based infant formula. Liquid chromatographic method AOAC 944.02: Iron in flour. Spectrophotometric methodAOAC 984.27: Calcium,Copper,Iron,Magnesium,Manganese,Phosphorus,Potassium,Sodium,and Zinc in infant formula. Inductively coupled plasma emission spectroscopic method EN 15891: Foodstuffs – Determination of deoxynivalenol in cereals, cereal products and cereal based foods for infants and young children – HPLC method with immunoaffinity column cleanup and UV detection</t>
  </si>
  <si>
    <t>Uganda</t>
  </si>
  <si>
    <t xml:space="preserve">DUS 2299:2026, Standard Specification for Infrared Thermometers for Intermittent Determination of Patient Temperature; Second Edition_x000D_
</t>
  </si>
  <si>
    <t>This Draft Uganda Standard specifies the requirements and test methods for infrared thermometers intended for the intermittent determination of patient body temperature.</t>
  </si>
  <si>
    <t>Thermometers and pyrometers, not combined with other instruments (excl. liquid-filled thermometers for direct reading) (HS code(s): 902519); Diagnostic equipment (ICS code(s): 11.040.55); Infrared Thermometers </t>
  </si>
  <si>
    <t>902519 - Thermometers and pyrometers, not combined with other instruments (excl. liquid-filled thermometers for direct reading)</t>
  </si>
  <si>
    <t>11.040.55 - Diagnostic equipment</t>
  </si>
  <si>
    <t>E177 Practice for Use of the Terms Precision and Bias in ASTM Test Methods E344 Terminology Relating to Thermometry and HydrometryE667 Specification for Mercury-in-Glass, Maximum Self-Registering Clinical Thermometers (Withdrawn 2022)E1112 Specification for Electronic Thermometer for Intermittent Determination of Patient TemperatureIEC 601-1-2:1993 Medical Electrical Equipment, Part 1; General Requirements for Safety. Collateral Standard: Electromagnetic Compatibility—Requirements and TestsIEC 1000-4-2:1995 Electromagnetic Compatibility (EMC)—Part 4: Testing and Measurement Techniques; Section 2: Electrostatic Discharge Immunity Test: Basic EMC Publication (Rev. of IEC 801-2)IEC 1000-4-3:1995 Electromagnetic CompatibilityInternational Vocabulary of Basic and General Terms in Metrology (VIM)</t>
  </si>
  <si>
    <t>Requirements for Interference-Tolerant Radio Altimeter Systems</t>
  </si>
  <si>
    <t>Final rule - In July 2025, President Trump signed the One Big Beautiful Bill Act. Section 40002 of that law re-institutes the Federal Communications Commission's general auction authority and specifically directs the Commission to complete a system of competitive bidding for not less than 100 megahertz in the 3.98-4.2 gigahertz band (Upper C-band). This final rule supports the Federal Communications Commission's July 2026 Report and Order that makes 160 megahertz of the Upper C-band available for terrestrial wireless flexible use via a system of competitive bidding. To ensure safe, efficient, and reliable aviation operations in the presence of wireless signals in the C-band, the Federal Aviation Administration is issuing new regulations that require all radio altimeters to meet specific minimum performance requirements. These new radio altimeters must withstand interference from wireless signals in neighboring spectrum bands and continue to provide accurate altitude readings to both pilots and integrated aircraft safety systems. These regulations require all aircraft equipped with radio altimeters operating under part 121 and those aircraft with radio altimeters operating under part 129 with 30 or more passenger seats or a payload capacity of more than 7,500 pounds to comply with the minimum performance requirements by 30 December 2030, which is prior to the date the Federal Communications Commission authorizes the use of the Upper C-band for new wireless services, as stated in its Report and Order. All other aircraft equipped with radio altimeters that are required to comply with part 91, including aircraft operating under parts 125133135136137194, and all other aircraft operating under part 129 that are not subject to the initial deadline, must comply with the same minimum performance requirements on or before 31 October 2034.</t>
  </si>
  <si>
    <t>Radio altimeter systems; Radiocommunications (ICS code(s): 33.060); Aircraft and space vehicles in general (ICS code(s): 49.020); On-board equipment and instruments (ICS code(s): 49.090)</t>
  </si>
  <si>
    <t>33.060 - Radiocommunications; 49.020 - Aircraft and space vehicles in general; 49.090 - On-board equipment and instruments</t>
  </si>
  <si>
    <r>
      <rPr>
        <sz val="11"/>
        <rFont val="Calibri"/>
      </rPr>
      <t>https://members.wto.org/crnattachments/2026/TBT/USA/26_04037_00_e.pdf</t>
    </r>
  </si>
  <si>
    <t xml:space="preserve">91 Federal Register (FR) 48656, 31 July 2026; Title 14 Code of Federal Regulations (CFR) Parts 91121, and 129_x000D_
https://www.govinfo.gov/content/pkg/FR-2026-07-31/html/2026-15585.htm_x000D_
https://www.govinfo.gov/content/pkg/FR-2026-07-31/pdf/2026-15585.pdfRequirements for Interference-Tolerant Radio Altimeter Systems, Notice of proposed rulemaking published 7 January 2026:_x000D_
https://www.govinfo.gov/content/pkg/FR-2026-01-07/html/2026-00051.htm_x000D_
https://www.govinfo.gov/content/pkg/FR-2026-01-07/pdf/2026-00051.pdfThis final rule and the notice of proposed rulemaking are identified by Docket Number FAA-2025-5666. The Docket Folder is available on Regulations.gov at https://www.regulations.gov/docket/FAA-2025-5666/document and provides access to primary and supporting documents as well as comments received. Documents are also accessible from Regulations.gov by searching the Docket Number. _x000D_
_x000D_
</t>
  </si>
  <si>
    <t>Draft of the Food Safety Law replacing the the Food Safety Law 2010 </t>
  </si>
  <si>
    <t>Scope of Regulation_x000D_
This Law provides for the principles and policies on food safety management; the food safety information system; prohibited acts; the rights and responsibilities of organizations and individuals in ensuring food safety; information, education and communication on food safety; conditions applicable to food business establishments; food safety requirements for food products, street food, restaurants, collective catering facilities and school meal services; imported and exported food; food advertising and labeling; food testing, risk analysis, and the prevention, response to and remediation of food safety incidents; and state management of food safety.Structure of the Draft Food Safety Law (Amended)_x000D_
The Draft Law consists of 71 Articles arranged into 8 Chapters, as follows:_x000D_
Chapter I: General Provisions (Articles 1-8)_x000D_
Chapter II: Rights and Responsibilities of Food Business Establishments (Articles 9-14)_x000D_
Chapter III: Information, Education and Communication on Food Safety (Articles 15-16)_x000D_
Chapter IV: General Conditions for Ensuring Food Safety; Conditions for Ensuring Safety for Exported and Imported Foods; Food Advertising and Labeling (Articles 17-29)_x000D_
Chapter V: Conditions of Food Business Establishments (Articles 30-48)_x000D_
Chapter VI: Food Testing, Risk Analysis, Prevention and Remediation of Food Safety Incidents (Articles 49-60)_x000D_
Chapter VII: State Management (Articles 61-68) _x000D_
Chapter VIII: Implementation Provisions (Articles 69-71)Key Revisions and Amendments_x000D_
(1) Revising and supplementing certain terms and definitions.(2) Supplementing provisions on the application of the Law in relation to specialized laws.(3) Supplementing principles for food safety management throughout the food chain, food management measures, the designation of a single authority responsible for state management of food safety, and food safety management based on a unified food safety database from the central to local levels.(4) Supplementing a number of prohibited acts in food advertising.(5) Further clarifying the rights and responsibilities of food business establishments.(6) Restructuring Chapter III on information, education and communication to ensure consistency with the policy of developing the Law as a framework law, while assigning the Government and ministries the authority to provide detailed regulations on management-related matters.(7) Restructuring Chapter III on conditions for ensuring food safety, Chapter IV on food import and export, and Chapter VII on advertising and labelling into a single chapter.(8) Revising and supplementing requirements on food testing and technical regulations to ensure consistency with the Law on Product and Goods Quality and the Law on Investment, and addressing issues related to food management measures contained in technical regulations.(9) Revising and supplementing requirements for the implementation of traceability for all food products circulated on the market.(10) State management of food: providing general provisions on responsibilities for state management of food safety and assigning the Government to prescribe the responsibilities of ministries, ministerial-level agencies, and People's Committees at all levels.(11) Supplementing an implementation roadmap for activities related to the development and completion of an interconnected food safety information system linked to the national database system.</t>
  </si>
  <si>
    <t>All kinds of foodstuff</t>
  </si>
  <si>
    <r>
      <rPr>
        <sz val="11"/>
        <rFont val="Calibri"/>
      </rPr>
      <t>https://members.wto.org/crnattachments/2026/TBT/VNM/26_04027_00_x.pdf
https://members.wto.org/crnattachments/2026/TBT/VNM/26_04027_00_e.pdf</t>
    </r>
  </si>
  <si>
    <t>- Law on Food Safety No. 55/2010/QH12 dated June 17, 2010._x000D_
- Law amending and supplementing a number of articles of the Law on Product and Goods Quality No. 78/2025/QH15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</si>
</sst>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1"/>
      <name val="Calibri"/>
    </font>
    <font>
      <u/>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center" vertical="center"/>
    </xf>
    <xf numFmtId="0" fontId="0" fillId="0" borderId="0" xfId="0" applyAlignment="1">
      <alignment wrapText="1"/>
    </xf>
    <xf numFmtId="0" fontId="1" fillId="0" borderId="0" xfId="0" applyFont="1" applyAlignment="1">
      <alignment horizontal="center" vertical="center" wrapText="1"/>
    </xf>
    <xf numFmtId="14" fontId="0" fillId="0" borderId="0" xfId="0" applyNumberFormat="1"/>
    <xf numFmtId="14" fontId="1" fillId="0" borderId="0" xfId="0" applyNumberFormat="1" applyFont="1" applyAlignment="1">
      <alignment horizontal="center" vertical="center"/>
    </xf>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51"/>
  <sheetViews>
    <sheetView tabSelected="1" workbookViewId="0"/>
  </sheetViews>
  <sheetFormatPr defaultRowHeight="15" x14ac:dyDescent="0.25"/>
  <cols>
    <col min="1" max="1" width="30" customWidth="1"/>
    <col min="2" max="2" width="20" style="4" customWidth="1"/>
    <col min="3" max="3" width="50" customWidth="1"/>
    <col min="4" max="11" width="100" style="2" customWidth="1"/>
    <col min="12" max="12" width="100" customWidth="1"/>
    <col min="13" max="15" width="30" style="4" customWidth="1"/>
    <col min="16" max="27" width="100" customWidth="1"/>
    <col min="28" max="28" width="100" style="2" customWidth="1"/>
    <col min="29" max="33" width="100" customWidth="1"/>
    <col min="34" max="34" width="100" style="2" customWidth="1"/>
  </cols>
  <sheetData>
    <row r="1" spans="1:34" ht="30" customHeight="1" x14ac:dyDescent="0.25">
      <c r="A1" s="1" t="s">
        <v>0</v>
      </c>
      <c r="B1" s="5" t="s">
        <v>1</v>
      </c>
      <c r="C1" s="1" t="s">
        <v>2</v>
      </c>
      <c r="D1" s="3" t="s">
        <v>3</v>
      </c>
      <c r="E1" s="3" t="s">
        <v>4</v>
      </c>
      <c r="F1" s="3" t="s">
        <v>5</v>
      </c>
      <c r="G1" s="3" t="s">
        <v>6</v>
      </c>
      <c r="H1" s="3" t="s">
        <v>7</v>
      </c>
      <c r="I1" s="3" t="s">
        <v>8</v>
      </c>
      <c r="J1" s="3" t="s">
        <v>9</v>
      </c>
      <c r="K1" s="3" t="s">
        <v>10</v>
      </c>
      <c r="L1" s="1" t="s">
        <v>11</v>
      </c>
      <c r="M1" s="5" t="s">
        <v>12</v>
      </c>
      <c r="N1" s="5" t="s">
        <v>13</v>
      </c>
      <c r="O1" s="5" t="s">
        <v>14</v>
      </c>
      <c r="P1" s="1" t="s">
        <v>15</v>
      </c>
      <c r="Q1" s="1" t="s">
        <v>16</v>
      </c>
      <c r="R1" s="1" t="s">
        <v>17</v>
      </c>
      <c r="S1" s="1" t="s">
        <v>18</v>
      </c>
      <c r="T1" s="1" t="s">
        <v>19</v>
      </c>
      <c r="U1" s="1" t="s">
        <v>20</v>
      </c>
      <c r="V1" s="1" t="s">
        <v>21</v>
      </c>
      <c r="W1" s="1" t="s">
        <v>22</v>
      </c>
      <c r="X1" s="1" t="s">
        <v>23</v>
      </c>
      <c r="Y1" s="1" t="s">
        <v>24</v>
      </c>
      <c r="Z1" s="1" t="s">
        <v>25</v>
      </c>
      <c r="AA1" s="1" t="s">
        <v>26</v>
      </c>
      <c r="AB1" s="3" t="s">
        <v>27</v>
      </c>
      <c r="AC1" s="1" t="s">
        <v>28</v>
      </c>
      <c r="AD1" s="1" t="s">
        <v>29</v>
      </c>
      <c r="AE1" s="1" t="s">
        <v>30</v>
      </c>
      <c r="AF1" s="1" t="s">
        <v>31</v>
      </c>
      <c r="AG1" s="1" t="s">
        <v>32</v>
      </c>
      <c r="AH1" s="3" t="s">
        <v>33</v>
      </c>
    </row>
    <row r="2" spans="1:34" ht="195" x14ac:dyDescent="0.25">
      <c r="A2" s="6" t="s">
        <v>34</v>
      </c>
      <c r="B2" s="7">
        <v>46265</v>
      </c>
      <c r="C2" s="9" t="str">
        <f>HYPERLINK("https://www.epingalert.org/en/Search?viewData= G/TBT/N/ARM/111"," G/TBT/N/ARM/111")</f>
        <v xml:space="preserve"> G/TBT/N/ARM/111</v>
      </c>
      <c r="D2" s="8" t="s">
        <v>35</v>
      </c>
      <c r="E2" s="8" t="s">
        <v>36</v>
      </c>
      <c r="F2" s="8" t="s">
        <v>37</v>
      </c>
      <c r="G2" s="8" t="s">
        <v>38</v>
      </c>
      <c r="H2" s="8" t="s">
        <v>39</v>
      </c>
      <c r="I2" s="8" t="s">
        <v>40</v>
      </c>
      <c r="J2" s="8" t="s">
        <v>41</v>
      </c>
      <c r="K2" s="8" t="s">
        <v>42</v>
      </c>
      <c r="L2" s="6"/>
      <c r="M2" s="7">
        <v>46278</v>
      </c>
      <c r="N2" s="7" t="s">
        <v>43</v>
      </c>
      <c r="O2" s="7" t="s">
        <v>43</v>
      </c>
      <c r="P2" s="6" t="s">
        <v>44</v>
      </c>
      <c r="Q2" s="8" t="s">
        <v>45</v>
      </c>
      <c r="R2" t="str">
        <f>HYPERLINK("https://docs.wto.org/imrd/directdoc.asp?DDFDocuments/t/G/TBTN26/ARM111.docx", "https://docs.wto.org/imrd/directdoc.asp?DDFDocuments/t/G/TBTN26/ARM111.docx")</f>
        <v>https://docs.wto.org/imrd/directdoc.asp?DDFDocuments/t/G/TBTN26/ARM111.docx</v>
      </c>
      <c r="S2" t="str">
        <f>HYPERLINK("https://docs.wto.org/imrd/directdoc.asp?DDFDocuments/u/G/TBTN26/ARM111.docx", "https://docs.wto.org/imrd/directdoc.asp?DDFDocuments/u/G/TBTN26/ARM111.docx")</f>
        <v>https://docs.wto.org/imrd/directdoc.asp?DDFDocuments/u/G/TBTN26/ARM111.docx</v>
      </c>
      <c r="T2" t="str">
        <f>HYPERLINK("https://docs.wto.org/imrd/directdoc.asp?DDFDocuments/v/G/TBTN26/ARM111.docx", "https://docs.wto.org/imrd/directdoc.asp?DDFDocuments/v/G/TBTN26/ARM111.docx")</f>
        <v>https://docs.wto.org/imrd/directdoc.asp?DDFDocuments/v/G/TBTN26/ARM111.docx</v>
      </c>
      <c r="U2" t="s">
        <v>46</v>
      </c>
      <c r="V2" t="s">
        <v>46</v>
      </c>
      <c r="W2" t="s">
        <v>47</v>
      </c>
      <c r="X2" t="s">
        <v>46</v>
      </c>
      <c r="Y2" t="s">
        <v>46</v>
      </c>
      <c r="Z2" t="s">
        <v>46</v>
      </c>
      <c r="AA2" t="s">
        <v>46</v>
      </c>
      <c r="AB2" s="2" t="s">
        <v>48</v>
      </c>
      <c r="AC2" t="s">
        <v>38</v>
      </c>
      <c r="AD2" t="s">
        <v>38</v>
      </c>
      <c r="AE2" t="s">
        <v>38</v>
      </c>
      <c r="AF2" t="s">
        <v>38</v>
      </c>
      <c r="AG2" t="s">
        <v>38</v>
      </c>
      <c r="AH2" s="2" t="s">
        <v>38</v>
      </c>
    </row>
    <row r="3" spans="1:34" ht="255" x14ac:dyDescent="0.25">
      <c r="A3" s="6" t="s">
        <v>49</v>
      </c>
      <c r="B3" s="7">
        <v>46265</v>
      </c>
      <c r="C3" s="9" t="str">
        <f>HYPERLINK("https://www.epingalert.org/en/Search?viewData= G/TBT/N/IDN/194"," G/TBT/N/IDN/194")</f>
        <v xml:space="preserve"> G/TBT/N/IDN/194</v>
      </c>
      <c r="D3" s="8" t="s">
        <v>50</v>
      </c>
      <c r="E3" s="8" t="s">
        <v>51</v>
      </c>
      <c r="F3" s="8" t="s">
        <v>52</v>
      </c>
      <c r="G3" s="8" t="s">
        <v>53</v>
      </c>
      <c r="H3" s="8" t="s">
        <v>54</v>
      </c>
      <c r="I3" s="8" t="s">
        <v>55</v>
      </c>
      <c r="J3" s="8" t="s">
        <v>38</v>
      </c>
      <c r="K3" s="8" t="s">
        <v>38</v>
      </c>
      <c r="L3" s="6"/>
      <c r="M3" s="7">
        <v>46325</v>
      </c>
      <c r="N3" s="7">
        <v>46234</v>
      </c>
      <c r="O3" s="7">
        <v>46418</v>
      </c>
      <c r="P3" s="6" t="s">
        <v>44</v>
      </c>
      <c r="Q3" s="8" t="s">
        <v>56</v>
      </c>
      <c r="R3" t="str">
        <f>HYPERLINK("https://docs.wto.org/imrd/directdoc.asp?DDFDocuments/t/G/TBTN26/IDN194.docx", "https://docs.wto.org/imrd/directdoc.asp?DDFDocuments/t/G/TBTN26/IDN194.docx")</f>
        <v>https://docs.wto.org/imrd/directdoc.asp?DDFDocuments/t/G/TBTN26/IDN194.docx</v>
      </c>
      <c r="S3" t="str">
        <f>HYPERLINK("https://docs.wto.org/imrd/directdoc.asp?DDFDocuments/u/G/TBTN26/IDN194.docx", "https://docs.wto.org/imrd/directdoc.asp?DDFDocuments/u/G/TBTN26/IDN194.docx")</f>
        <v>https://docs.wto.org/imrd/directdoc.asp?DDFDocuments/u/G/TBTN26/IDN194.docx</v>
      </c>
      <c r="T3" t="str">
        <f>HYPERLINK("https://docs.wto.org/imrd/directdoc.asp?DDFDocuments/v/G/TBTN26/IDN194.docx", "https://docs.wto.org/imrd/directdoc.asp?DDFDocuments/v/G/TBTN26/IDN194.docx")</f>
        <v>https://docs.wto.org/imrd/directdoc.asp?DDFDocuments/v/G/TBTN26/IDN194.docx</v>
      </c>
      <c r="U3" t="s">
        <v>47</v>
      </c>
      <c r="V3" t="s">
        <v>46</v>
      </c>
      <c r="W3" t="s">
        <v>47</v>
      </c>
      <c r="X3" t="s">
        <v>46</v>
      </c>
      <c r="Y3" t="s">
        <v>46</v>
      </c>
      <c r="Z3" t="s">
        <v>46</v>
      </c>
      <c r="AA3" t="s">
        <v>46</v>
      </c>
      <c r="AB3" s="2" t="s">
        <v>57</v>
      </c>
      <c r="AC3" t="s">
        <v>38</v>
      </c>
      <c r="AD3" t="s">
        <v>38</v>
      </c>
      <c r="AE3" t="s">
        <v>38</v>
      </c>
      <c r="AF3" t="s">
        <v>38</v>
      </c>
      <c r="AG3" t="s">
        <v>38</v>
      </c>
      <c r="AH3" s="2" t="s">
        <v>38</v>
      </c>
    </row>
    <row r="4" spans="1:34" ht="409.5" x14ac:dyDescent="0.25">
      <c r="A4" s="6" t="s">
        <v>58</v>
      </c>
      <c r="B4" s="7">
        <v>46262</v>
      </c>
      <c r="C4" s="9" t="str">
        <f>HYPERLINK("https://www.epingalert.org/en/Search?viewData= G/TBT/N/ESP/61"," G/TBT/N/ESP/61")</f>
        <v xml:space="preserve"> G/TBT/N/ESP/61</v>
      </c>
      <c r="D4" s="8" t="s">
        <v>59</v>
      </c>
      <c r="E4" s="8" t="s">
        <v>60</v>
      </c>
      <c r="F4" s="8" t="s">
        <v>61</v>
      </c>
      <c r="G4" s="8" t="s">
        <v>62</v>
      </c>
      <c r="H4" s="8" t="s">
        <v>38</v>
      </c>
      <c r="I4" s="8" t="s">
        <v>63</v>
      </c>
      <c r="J4" s="8" t="s">
        <v>64</v>
      </c>
      <c r="K4" s="8" t="s">
        <v>38</v>
      </c>
      <c r="L4" s="6"/>
      <c r="M4" s="7">
        <v>46322</v>
      </c>
      <c r="N4" s="7">
        <v>46357</v>
      </c>
      <c r="O4" s="7">
        <v>46388</v>
      </c>
      <c r="P4" s="6" t="s">
        <v>44</v>
      </c>
      <c r="Q4" s="8" t="s">
        <v>65</v>
      </c>
      <c r="R4" t="str">
        <f>HYPERLINK("https://docs.wto.org/imrd/directdoc.asp?DDFDocuments/t/G/TBTN26/ESP61.docx", "https://docs.wto.org/imrd/directdoc.asp?DDFDocuments/t/G/TBTN26/ESP61.docx")</f>
        <v>https://docs.wto.org/imrd/directdoc.asp?DDFDocuments/t/G/TBTN26/ESP61.docx</v>
      </c>
      <c r="S4" t="str">
        <f>HYPERLINK("https://docs.wto.org/imrd/directdoc.asp?DDFDocuments/u/G/TBTN26/ESP61.docx", "https://docs.wto.org/imrd/directdoc.asp?DDFDocuments/u/G/TBTN26/ESP61.docx")</f>
        <v>https://docs.wto.org/imrd/directdoc.asp?DDFDocuments/u/G/TBTN26/ESP61.docx</v>
      </c>
      <c r="T4" t="str">
        <f>HYPERLINK("https://docs.wto.org/imrd/directdoc.asp?DDFDocuments/v/G/TBTN26/ESP61.docx", "https://docs.wto.org/imrd/directdoc.asp?DDFDocuments/v/G/TBTN26/ESP61.docx")</f>
        <v>https://docs.wto.org/imrd/directdoc.asp?DDFDocuments/v/G/TBTN26/ESP61.docx</v>
      </c>
      <c r="U4" t="s">
        <v>47</v>
      </c>
      <c r="V4" t="s">
        <v>46</v>
      </c>
      <c r="W4" t="s">
        <v>46</v>
      </c>
      <c r="X4" t="s">
        <v>46</v>
      </c>
      <c r="Y4" t="s">
        <v>46</v>
      </c>
      <c r="Z4" t="s">
        <v>46</v>
      </c>
      <c r="AA4" t="s">
        <v>46</v>
      </c>
      <c r="AB4" s="2" t="s">
        <v>66</v>
      </c>
      <c r="AC4" t="s">
        <v>38</v>
      </c>
      <c r="AD4" t="s">
        <v>38</v>
      </c>
      <c r="AE4" t="s">
        <v>38</v>
      </c>
      <c r="AF4" t="s">
        <v>38</v>
      </c>
      <c r="AG4" t="s">
        <v>38</v>
      </c>
      <c r="AH4" s="2" t="s">
        <v>38</v>
      </c>
    </row>
    <row r="5" spans="1:34" ht="75" x14ac:dyDescent="0.25">
      <c r="A5" s="6" t="s">
        <v>49</v>
      </c>
      <c r="B5" s="7">
        <v>46262</v>
      </c>
      <c r="C5" s="9" t="str">
        <f>HYPERLINK("https://www.epingalert.org/en/Search?viewData= G/TBT/N/IDN/192"," G/TBT/N/IDN/192")</f>
        <v xml:space="preserve"> G/TBT/N/IDN/192</v>
      </c>
      <c r="D5" s="8" t="s">
        <v>67</v>
      </c>
      <c r="E5" s="8" t="s">
        <v>68</v>
      </c>
      <c r="F5" s="8" t="s">
        <v>69</v>
      </c>
      <c r="G5" s="8" t="s">
        <v>38</v>
      </c>
      <c r="H5" s="8" t="s">
        <v>38</v>
      </c>
      <c r="I5" s="8" t="s">
        <v>70</v>
      </c>
      <c r="J5" s="8" t="s">
        <v>38</v>
      </c>
      <c r="K5" s="8" t="s">
        <v>71</v>
      </c>
      <c r="L5" s="6"/>
      <c r="M5" s="7">
        <v>46322</v>
      </c>
      <c r="N5" s="7" t="s">
        <v>43</v>
      </c>
      <c r="O5" s="7" t="s">
        <v>43</v>
      </c>
      <c r="P5" s="6" t="s">
        <v>44</v>
      </c>
      <c r="Q5" s="8" t="s">
        <v>72</v>
      </c>
      <c r="R5" t="str">
        <f>HYPERLINK("https://docs.wto.org/imrd/directdoc.asp?DDFDocuments/t/G/TBTN26/IDN192.docx", "https://docs.wto.org/imrd/directdoc.asp?DDFDocuments/t/G/TBTN26/IDN192.docx")</f>
        <v>https://docs.wto.org/imrd/directdoc.asp?DDFDocuments/t/G/TBTN26/IDN192.docx</v>
      </c>
      <c r="S5" t="str">
        <f>HYPERLINK("https://docs.wto.org/imrd/directdoc.asp?DDFDocuments/u/G/TBTN26/IDN192.docx", "https://docs.wto.org/imrd/directdoc.asp?DDFDocuments/u/G/TBTN26/IDN192.docx")</f>
        <v>https://docs.wto.org/imrd/directdoc.asp?DDFDocuments/u/G/TBTN26/IDN192.docx</v>
      </c>
      <c r="T5" t="str">
        <f>HYPERLINK("https://docs.wto.org/imrd/directdoc.asp?DDFDocuments/v/G/TBTN26/IDN192.docx", "https://docs.wto.org/imrd/directdoc.asp?DDFDocuments/v/G/TBTN26/IDN192.docx")</f>
        <v>https://docs.wto.org/imrd/directdoc.asp?DDFDocuments/v/G/TBTN26/IDN192.docx</v>
      </c>
      <c r="U5" t="s">
        <v>47</v>
      </c>
      <c r="V5" t="s">
        <v>46</v>
      </c>
      <c r="W5" t="s">
        <v>46</v>
      </c>
      <c r="X5" t="s">
        <v>46</v>
      </c>
      <c r="Y5" t="s">
        <v>46</v>
      </c>
      <c r="Z5" t="s">
        <v>46</v>
      </c>
      <c r="AA5" t="s">
        <v>46</v>
      </c>
      <c r="AB5" s="2" t="s">
        <v>73</v>
      </c>
      <c r="AC5" t="s">
        <v>38</v>
      </c>
      <c r="AD5" t="s">
        <v>38</v>
      </c>
      <c r="AE5" t="s">
        <v>38</v>
      </c>
      <c r="AF5" t="s">
        <v>38</v>
      </c>
      <c r="AG5" t="s">
        <v>38</v>
      </c>
      <c r="AH5" s="2" t="s">
        <v>38</v>
      </c>
    </row>
    <row r="6" spans="1:34" ht="30" x14ac:dyDescent="0.25">
      <c r="A6" s="6" t="s">
        <v>49</v>
      </c>
      <c r="B6" s="7">
        <v>46262</v>
      </c>
      <c r="C6" s="9" t="str">
        <f>HYPERLINK("https://www.epingalert.org/en/Search?viewData= G/TBT/N/IDN/193"," G/TBT/N/IDN/193")</f>
        <v xml:space="preserve"> G/TBT/N/IDN/193</v>
      </c>
      <c r="D6" s="8" t="s">
        <v>74</v>
      </c>
      <c r="E6" s="8" t="s">
        <v>75</v>
      </c>
      <c r="F6" s="8" t="s">
        <v>76</v>
      </c>
      <c r="G6" s="8" t="s">
        <v>38</v>
      </c>
      <c r="H6" s="8" t="s">
        <v>38</v>
      </c>
      <c r="I6" s="8" t="s">
        <v>77</v>
      </c>
      <c r="J6" s="8" t="s">
        <v>38</v>
      </c>
      <c r="K6" s="8" t="s">
        <v>71</v>
      </c>
      <c r="L6" s="6"/>
      <c r="M6" s="7">
        <v>46322</v>
      </c>
      <c r="N6" s="7" t="s">
        <v>43</v>
      </c>
      <c r="O6" s="7" t="s">
        <v>43</v>
      </c>
      <c r="P6" s="6" t="s">
        <v>44</v>
      </c>
      <c r="Q6" s="8" t="s">
        <v>78</v>
      </c>
      <c r="R6" t="str">
        <f>HYPERLINK("https://docs.wto.org/imrd/directdoc.asp?DDFDocuments/t/G/TBTN26/IDN193.docx", "https://docs.wto.org/imrd/directdoc.asp?DDFDocuments/t/G/TBTN26/IDN193.docx")</f>
        <v>https://docs.wto.org/imrd/directdoc.asp?DDFDocuments/t/G/TBTN26/IDN193.docx</v>
      </c>
      <c r="S6" t="str">
        <f>HYPERLINK("https://docs.wto.org/imrd/directdoc.asp?DDFDocuments/u/G/TBTN26/IDN193.docx", "https://docs.wto.org/imrd/directdoc.asp?DDFDocuments/u/G/TBTN26/IDN193.docx")</f>
        <v>https://docs.wto.org/imrd/directdoc.asp?DDFDocuments/u/G/TBTN26/IDN193.docx</v>
      </c>
      <c r="T6" t="str">
        <f>HYPERLINK("https://docs.wto.org/imrd/directdoc.asp?DDFDocuments/v/G/TBTN26/IDN193.docx", "https://docs.wto.org/imrd/directdoc.asp?DDFDocuments/v/G/TBTN26/IDN193.docx")</f>
        <v>https://docs.wto.org/imrd/directdoc.asp?DDFDocuments/v/G/TBTN26/IDN193.docx</v>
      </c>
      <c r="U6" t="s">
        <v>47</v>
      </c>
      <c r="V6" t="s">
        <v>46</v>
      </c>
      <c r="W6" t="s">
        <v>46</v>
      </c>
      <c r="X6" t="s">
        <v>46</v>
      </c>
      <c r="Y6" t="s">
        <v>46</v>
      </c>
      <c r="Z6" t="s">
        <v>46</v>
      </c>
      <c r="AA6" t="s">
        <v>46</v>
      </c>
      <c r="AB6" s="2" t="s">
        <v>73</v>
      </c>
      <c r="AC6" t="s">
        <v>38</v>
      </c>
      <c r="AD6" t="s">
        <v>38</v>
      </c>
      <c r="AE6" t="s">
        <v>38</v>
      </c>
      <c r="AF6" t="s">
        <v>38</v>
      </c>
      <c r="AG6" t="s">
        <v>38</v>
      </c>
      <c r="AH6" s="2" t="s">
        <v>38</v>
      </c>
    </row>
    <row r="7" spans="1:34" ht="75" x14ac:dyDescent="0.25">
      <c r="A7" s="6" t="s">
        <v>79</v>
      </c>
      <c r="B7" s="7">
        <v>46262</v>
      </c>
      <c r="C7" s="9" t="str">
        <f>HYPERLINK("https://www.epingalert.org/en/Search?viewData= G/TBT/N/IND/441"," G/TBT/N/IND/441")</f>
        <v xml:space="preserve"> G/TBT/N/IND/441</v>
      </c>
      <c r="D7" s="8" t="s">
        <v>80</v>
      </c>
      <c r="E7" s="8" t="s">
        <v>81</v>
      </c>
      <c r="F7" s="8" t="s">
        <v>82</v>
      </c>
      <c r="G7" s="8" t="s">
        <v>38</v>
      </c>
      <c r="H7" s="8" t="s">
        <v>38</v>
      </c>
      <c r="I7" s="8" t="s">
        <v>40</v>
      </c>
      <c r="J7" s="8" t="s">
        <v>83</v>
      </c>
      <c r="K7" s="8" t="s">
        <v>38</v>
      </c>
      <c r="L7" s="6"/>
      <c r="M7" s="7">
        <v>46322</v>
      </c>
      <c r="N7" s="7" t="s">
        <v>43</v>
      </c>
      <c r="O7" s="7" t="s">
        <v>43</v>
      </c>
      <c r="P7" s="6" t="s">
        <v>44</v>
      </c>
      <c r="Q7" s="8" t="s">
        <v>84</v>
      </c>
      <c r="R7" t="str">
        <f>HYPERLINK("https://docs.wto.org/imrd/directdoc.asp?DDFDocuments/t/G/TBTN26/IND441.docx", "https://docs.wto.org/imrd/directdoc.asp?DDFDocuments/t/G/TBTN26/IND441.docx")</f>
        <v>https://docs.wto.org/imrd/directdoc.asp?DDFDocuments/t/G/TBTN26/IND441.docx</v>
      </c>
      <c r="S7" t="str">
        <f>HYPERLINK("https://docs.wto.org/imrd/directdoc.asp?DDFDocuments/u/G/TBTN26/IND441.docx", "https://docs.wto.org/imrd/directdoc.asp?DDFDocuments/u/G/TBTN26/IND441.docx")</f>
        <v>https://docs.wto.org/imrd/directdoc.asp?DDFDocuments/u/G/TBTN26/IND441.docx</v>
      </c>
      <c r="T7" t="str">
        <f>HYPERLINK("https://docs.wto.org/imrd/directdoc.asp?DDFDocuments/v/G/TBTN26/IND441.docx", "https://docs.wto.org/imrd/directdoc.asp?DDFDocuments/v/G/TBTN26/IND441.docx")</f>
        <v>https://docs.wto.org/imrd/directdoc.asp?DDFDocuments/v/G/TBTN26/IND441.docx</v>
      </c>
      <c r="U7" t="s">
        <v>47</v>
      </c>
      <c r="V7" t="s">
        <v>46</v>
      </c>
      <c r="W7" t="s">
        <v>47</v>
      </c>
      <c r="X7" t="s">
        <v>46</v>
      </c>
      <c r="Y7" t="s">
        <v>46</v>
      </c>
      <c r="Z7" t="s">
        <v>46</v>
      </c>
      <c r="AA7" t="s">
        <v>46</v>
      </c>
      <c r="AB7" s="2" t="s">
        <v>85</v>
      </c>
      <c r="AC7" t="s">
        <v>38</v>
      </c>
      <c r="AD7" t="s">
        <v>38</v>
      </c>
      <c r="AE7" t="s">
        <v>38</v>
      </c>
      <c r="AF7" t="s">
        <v>38</v>
      </c>
      <c r="AG7" t="s">
        <v>38</v>
      </c>
      <c r="AH7" s="2" t="s">
        <v>38</v>
      </c>
    </row>
    <row r="8" spans="1:34" ht="195" x14ac:dyDescent="0.25">
      <c r="A8" s="6" t="s">
        <v>86</v>
      </c>
      <c r="B8" s="7">
        <v>46262</v>
      </c>
      <c r="C8" s="9" t="str">
        <f>HYPERLINK("https://www.epingalert.org/en/Search?viewData= G/TBT/N/SLV/243"," G/TBT/N/SLV/243")</f>
        <v xml:space="preserve"> G/TBT/N/SLV/243</v>
      </c>
      <c r="D8" s="8" t="s">
        <v>87</v>
      </c>
      <c r="E8" s="8" t="s">
        <v>88</v>
      </c>
      <c r="F8" s="8" t="s">
        <v>89</v>
      </c>
      <c r="G8" s="8" t="s">
        <v>38</v>
      </c>
      <c r="H8" s="8" t="s">
        <v>90</v>
      </c>
      <c r="I8" s="8" t="s">
        <v>91</v>
      </c>
      <c r="J8" s="8" t="s">
        <v>38</v>
      </c>
      <c r="K8" s="8" t="s">
        <v>38</v>
      </c>
      <c r="L8" s="6"/>
      <c r="M8" s="7">
        <v>46322</v>
      </c>
      <c r="N8" s="7" t="s">
        <v>43</v>
      </c>
      <c r="O8" s="7" t="s">
        <v>43</v>
      </c>
      <c r="P8" s="6" t="s">
        <v>44</v>
      </c>
      <c r="Q8" s="8" t="s">
        <v>92</v>
      </c>
      <c r="R8" t="str">
        <f>HYPERLINK("https://docs.wto.org/imrd/directdoc.asp?DDFDocuments/t/G/TBTN26/SLV243.docx", "https://docs.wto.org/imrd/directdoc.asp?DDFDocuments/t/G/TBTN26/SLV243.docx")</f>
        <v>https://docs.wto.org/imrd/directdoc.asp?DDFDocuments/t/G/TBTN26/SLV243.docx</v>
      </c>
      <c r="S8" t="str">
        <f>HYPERLINK("https://docs.wto.org/imrd/directdoc.asp?DDFDocuments/u/G/TBTN26/SLV243.docx", "https://docs.wto.org/imrd/directdoc.asp?DDFDocuments/u/G/TBTN26/SLV243.docx")</f>
        <v>https://docs.wto.org/imrd/directdoc.asp?DDFDocuments/u/G/TBTN26/SLV243.docx</v>
      </c>
      <c r="T8" t="str">
        <f>HYPERLINK("https://docs.wto.org/imrd/directdoc.asp?DDFDocuments/v/G/TBTN26/SLV243.docx", "https://docs.wto.org/imrd/directdoc.asp?DDFDocuments/v/G/TBTN26/SLV243.docx")</f>
        <v>https://docs.wto.org/imrd/directdoc.asp?DDFDocuments/v/G/TBTN26/SLV243.docx</v>
      </c>
      <c r="U8" t="s">
        <v>47</v>
      </c>
      <c r="V8" t="s">
        <v>46</v>
      </c>
      <c r="W8" t="s">
        <v>46</v>
      </c>
      <c r="X8" t="s">
        <v>46</v>
      </c>
      <c r="Y8" t="s">
        <v>46</v>
      </c>
      <c r="Z8" t="s">
        <v>46</v>
      </c>
      <c r="AA8" t="s">
        <v>46</v>
      </c>
      <c r="AB8" s="2" t="s">
        <v>93</v>
      </c>
      <c r="AC8" t="s">
        <v>38</v>
      </c>
      <c r="AD8" t="s">
        <v>38</v>
      </c>
      <c r="AE8" t="s">
        <v>38</v>
      </c>
      <c r="AF8" t="s">
        <v>38</v>
      </c>
      <c r="AG8" t="s">
        <v>38</v>
      </c>
      <c r="AH8" s="2" t="s">
        <v>38</v>
      </c>
    </row>
    <row r="9" spans="1:34" ht="105" x14ac:dyDescent="0.25">
      <c r="A9" s="6" t="s">
        <v>94</v>
      </c>
      <c r="B9" s="7">
        <v>46262</v>
      </c>
      <c r="C9" s="9" t="str">
        <f>HYPERLINK("https://www.epingalert.org/en/Search?viewData= G/TBT/N/USA/2319"," G/TBT/N/USA/2319")</f>
        <v xml:space="preserve"> G/TBT/N/USA/2319</v>
      </c>
      <c r="D9" s="8" t="s">
        <v>95</v>
      </c>
      <c r="E9" s="8" t="s">
        <v>96</v>
      </c>
      <c r="F9" s="8" t="s">
        <v>97</v>
      </c>
      <c r="G9" s="8" t="s">
        <v>98</v>
      </c>
      <c r="H9" s="8" t="s">
        <v>99</v>
      </c>
      <c r="I9" s="8" t="s">
        <v>100</v>
      </c>
      <c r="J9" s="8" t="s">
        <v>38</v>
      </c>
      <c r="K9" s="8" t="s">
        <v>38</v>
      </c>
      <c r="L9" s="6"/>
      <c r="M9" s="7">
        <v>46321</v>
      </c>
      <c r="N9" s="7" t="s">
        <v>43</v>
      </c>
      <c r="O9" s="7" t="s">
        <v>43</v>
      </c>
      <c r="P9" s="6" t="s">
        <v>44</v>
      </c>
      <c r="Q9" s="8" t="s">
        <v>101</v>
      </c>
      <c r="R9" t="str">
        <f>HYPERLINK("https://docs.wto.org/imrd/directdoc.asp?DDFDocuments/t/G/TBTN26/USA2319.docx", "https://docs.wto.org/imrd/directdoc.asp?DDFDocuments/t/G/TBTN26/USA2319.docx")</f>
        <v>https://docs.wto.org/imrd/directdoc.asp?DDFDocuments/t/G/TBTN26/USA2319.docx</v>
      </c>
      <c r="S9" t="str">
        <f>HYPERLINK("https://docs.wto.org/imrd/directdoc.asp?DDFDocuments/u/G/TBTN26/USA2319.docx", "https://docs.wto.org/imrd/directdoc.asp?DDFDocuments/u/G/TBTN26/USA2319.docx")</f>
        <v>https://docs.wto.org/imrd/directdoc.asp?DDFDocuments/u/G/TBTN26/USA2319.docx</v>
      </c>
      <c r="T9" t="str">
        <f>HYPERLINK("https://docs.wto.org/imrd/directdoc.asp?DDFDocuments/v/G/TBTN26/USA2319.docx", "https://docs.wto.org/imrd/directdoc.asp?DDFDocuments/v/G/TBTN26/USA2319.docx")</f>
        <v>https://docs.wto.org/imrd/directdoc.asp?DDFDocuments/v/G/TBTN26/USA2319.docx</v>
      </c>
      <c r="U9" t="s">
        <v>46</v>
      </c>
      <c r="V9" t="s">
        <v>46</v>
      </c>
      <c r="W9" t="s">
        <v>46</v>
      </c>
      <c r="X9" t="s">
        <v>46</v>
      </c>
      <c r="Y9" t="s">
        <v>46</v>
      </c>
      <c r="Z9" t="s">
        <v>46</v>
      </c>
      <c r="AA9" t="s">
        <v>47</v>
      </c>
      <c r="AB9" s="2" t="s">
        <v>102</v>
      </c>
      <c r="AC9" t="s">
        <v>38</v>
      </c>
      <c r="AD9" t="s">
        <v>38</v>
      </c>
      <c r="AE9" t="s">
        <v>38</v>
      </c>
      <c r="AF9" t="s">
        <v>38</v>
      </c>
      <c r="AG9" t="s">
        <v>38</v>
      </c>
      <c r="AH9" s="2" t="s">
        <v>38</v>
      </c>
    </row>
    <row r="10" spans="1:34" ht="180" x14ac:dyDescent="0.25">
      <c r="A10" s="6" t="s">
        <v>103</v>
      </c>
      <c r="B10" s="7">
        <v>46261</v>
      </c>
      <c r="C10" s="9" t="str">
        <f>HYPERLINK("https://www.epingalert.org/en/Search?viewData= G/TBT/N/CHL/805"," G/TBT/N/CHL/805")</f>
        <v xml:space="preserve"> G/TBT/N/CHL/805</v>
      </c>
      <c r="D10" s="8" t="s">
        <v>104</v>
      </c>
      <c r="E10" s="8" t="s">
        <v>105</v>
      </c>
      <c r="F10" s="8" t="s">
        <v>106</v>
      </c>
      <c r="G10" s="8" t="s">
        <v>38</v>
      </c>
      <c r="H10" s="8" t="s">
        <v>107</v>
      </c>
      <c r="I10" s="8" t="s">
        <v>108</v>
      </c>
      <c r="J10" s="8" t="s">
        <v>109</v>
      </c>
      <c r="K10" s="8" t="s">
        <v>38</v>
      </c>
      <c r="L10" s="6"/>
      <c r="M10" s="7">
        <v>46291</v>
      </c>
      <c r="N10" s="7" t="s">
        <v>110</v>
      </c>
      <c r="O10" s="7" t="s">
        <v>111</v>
      </c>
      <c r="P10" s="6" t="s">
        <v>44</v>
      </c>
      <c r="Q10" s="8" t="s">
        <v>112</v>
      </c>
      <c r="R10" t="str">
        <f>HYPERLINK("https://docs.wto.org/imrd/directdoc.asp?DDFDocuments/t/G/TBTN26/CHL805.docx", "https://docs.wto.org/imrd/directdoc.asp?DDFDocuments/t/G/TBTN26/CHL805.docx")</f>
        <v>https://docs.wto.org/imrd/directdoc.asp?DDFDocuments/t/G/TBTN26/CHL805.docx</v>
      </c>
      <c r="S10" t="str">
        <f>HYPERLINK("https://docs.wto.org/imrd/directdoc.asp?DDFDocuments/u/G/TBTN26/CHL805.docx", "https://docs.wto.org/imrd/directdoc.asp?DDFDocuments/u/G/TBTN26/CHL805.docx")</f>
        <v>https://docs.wto.org/imrd/directdoc.asp?DDFDocuments/u/G/TBTN26/CHL805.docx</v>
      </c>
      <c r="T10" t="str">
        <f>HYPERLINK("https://docs.wto.org/imrd/directdoc.asp?DDFDocuments/v/G/TBTN26/CHL805.docx", "https://docs.wto.org/imrd/directdoc.asp?DDFDocuments/v/G/TBTN26/CHL805.docx")</f>
        <v>https://docs.wto.org/imrd/directdoc.asp?DDFDocuments/v/G/TBTN26/CHL805.docx</v>
      </c>
      <c r="U10" t="s">
        <v>47</v>
      </c>
      <c r="V10" t="s">
        <v>46</v>
      </c>
      <c r="W10" t="s">
        <v>46</v>
      </c>
      <c r="X10" t="s">
        <v>46</v>
      </c>
      <c r="Y10" t="s">
        <v>46</v>
      </c>
      <c r="Z10" t="s">
        <v>46</v>
      </c>
      <c r="AA10" t="s">
        <v>46</v>
      </c>
      <c r="AB10" s="2" t="s">
        <v>113</v>
      </c>
      <c r="AC10" t="s">
        <v>38</v>
      </c>
      <c r="AD10" t="s">
        <v>38</v>
      </c>
      <c r="AE10" t="s">
        <v>38</v>
      </c>
      <c r="AF10" t="s">
        <v>38</v>
      </c>
      <c r="AG10" t="s">
        <v>38</v>
      </c>
      <c r="AH10" s="2" t="s">
        <v>38</v>
      </c>
    </row>
    <row r="11" spans="1:34" ht="75" x14ac:dyDescent="0.25">
      <c r="A11" s="6" t="s">
        <v>114</v>
      </c>
      <c r="B11" s="7">
        <v>46261</v>
      </c>
      <c r="C11" s="9" t="str">
        <f>HYPERLINK("https://www.epingalert.org/en/Search?viewData= G/TBT/N/KOR/1378"," G/TBT/N/KOR/1378")</f>
        <v xml:space="preserve"> G/TBT/N/KOR/1378</v>
      </c>
      <c r="D11" s="8" t="s">
        <v>115</v>
      </c>
      <c r="E11" s="8" t="s">
        <v>116</v>
      </c>
      <c r="F11" s="8" t="s">
        <v>117</v>
      </c>
      <c r="G11" s="8" t="s">
        <v>38</v>
      </c>
      <c r="H11" s="8" t="s">
        <v>38</v>
      </c>
      <c r="I11" s="8" t="s">
        <v>118</v>
      </c>
      <c r="J11" s="8" t="s">
        <v>119</v>
      </c>
      <c r="K11" s="8" t="s">
        <v>38</v>
      </c>
      <c r="L11" s="6"/>
      <c r="M11" s="7">
        <v>46321</v>
      </c>
      <c r="N11" s="7" t="s">
        <v>43</v>
      </c>
      <c r="O11" s="7" t="s">
        <v>43</v>
      </c>
      <c r="P11" s="6" t="s">
        <v>44</v>
      </c>
      <c r="Q11" s="8" t="s">
        <v>120</v>
      </c>
      <c r="R11" t="str">
        <f>HYPERLINK("https://docs.wto.org/imrd/directdoc.asp?DDFDocuments/t/G/TBTN26/KOR1378.docx", "https://docs.wto.org/imrd/directdoc.asp?DDFDocuments/t/G/TBTN26/KOR1378.docx")</f>
        <v>https://docs.wto.org/imrd/directdoc.asp?DDFDocuments/t/G/TBTN26/KOR1378.docx</v>
      </c>
      <c r="S11" t="str">
        <f>HYPERLINK("https://docs.wto.org/imrd/directdoc.asp?DDFDocuments/u/G/TBTN26/KOR1378.docx", "https://docs.wto.org/imrd/directdoc.asp?DDFDocuments/u/G/TBTN26/KOR1378.docx")</f>
        <v>https://docs.wto.org/imrd/directdoc.asp?DDFDocuments/u/G/TBTN26/KOR1378.docx</v>
      </c>
      <c r="T11" t="str">
        <f>HYPERLINK("https://docs.wto.org/imrd/directdoc.asp?DDFDocuments/v/G/TBTN26/KOR1378.docx", "https://docs.wto.org/imrd/directdoc.asp?DDFDocuments/v/G/TBTN26/KOR1378.docx")</f>
        <v>https://docs.wto.org/imrd/directdoc.asp?DDFDocuments/v/G/TBTN26/KOR1378.docx</v>
      </c>
      <c r="U11" t="s">
        <v>47</v>
      </c>
      <c r="V11" t="s">
        <v>46</v>
      </c>
      <c r="W11" t="s">
        <v>46</v>
      </c>
      <c r="X11" t="s">
        <v>46</v>
      </c>
      <c r="Y11" t="s">
        <v>46</v>
      </c>
      <c r="Z11" t="s">
        <v>46</v>
      </c>
      <c r="AA11" t="s">
        <v>46</v>
      </c>
      <c r="AB11" s="2" t="s">
        <v>121</v>
      </c>
      <c r="AC11" t="s">
        <v>38</v>
      </c>
      <c r="AD11" t="s">
        <v>38</v>
      </c>
      <c r="AE11" t="s">
        <v>38</v>
      </c>
      <c r="AF11" t="s">
        <v>38</v>
      </c>
      <c r="AG11" t="s">
        <v>38</v>
      </c>
      <c r="AH11" s="2" t="s">
        <v>38</v>
      </c>
    </row>
    <row r="12" spans="1:34" ht="270" x14ac:dyDescent="0.25">
      <c r="A12" s="6" t="s">
        <v>122</v>
      </c>
      <c r="B12" s="7">
        <v>46261</v>
      </c>
      <c r="C12" s="9" t="str">
        <f>HYPERLINK("https://www.epingalert.org/en/Search?viewData= G/TBT/N/NZL/158"," G/TBT/N/NZL/158")</f>
        <v xml:space="preserve"> G/TBT/N/NZL/158</v>
      </c>
      <c r="D12" s="8" t="s">
        <v>123</v>
      </c>
      <c r="E12" s="8" t="s">
        <v>124</v>
      </c>
      <c r="F12" s="8" t="s">
        <v>125</v>
      </c>
      <c r="G12" s="8" t="s">
        <v>126</v>
      </c>
      <c r="H12" s="8" t="s">
        <v>127</v>
      </c>
      <c r="I12" s="8" t="s">
        <v>128</v>
      </c>
      <c r="J12" s="8" t="s">
        <v>129</v>
      </c>
      <c r="K12" s="8" t="s">
        <v>38</v>
      </c>
      <c r="L12" s="6"/>
      <c r="M12" s="7" t="s">
        <v>38</v>
      </c>
      <c r="N12" s="7">
        <v>46261</v>
      </c>
      <c r="O12" s="7">
        <v>46447</v>
      </c>
      <c r="P12" s="6" t="s">
        <v>44</v>
      </c>
      <c r="Q12" s="8" t="s">
        <v>130</v>
      </c>
      <c r="R12" t="str">
        <f>HYPERLINK("https://docs.wto.org/imrd/directdoc.asp?DDFDocuments/t/G/TBTN26/NZL158.docx", "https://docs.wto.org/imrd/directdoc.asp?DDFDocuments/t/G/TBTN26/NZL158.docx")</f>
        <v>https://docs.wto.org/imrd/directdoc.asp?DDFDocuments/t/G/TBTN26/NZL158.docx</v>
      </c>
      <c r="S12" t="str">
        <f>HYPERLINK("https://docs.wto.org/imrd/directdoc.asp?DDFDocuments/u/G/TBTN26/NZL158.docx", "https://docs.wto.org/imrd/directdoc.asp?DDFDocuments/u/G/TBTN26/NZL158.docx")</f>
        <v>https://docs.wto.org/imrd/directdoc.asp?DDFDocuments/u/G/TBTN26/NZL158.docx</v>
      </c>
      <c r="T12" t="str">
        <f>HYPERLINK("https://docs.wto.org/imrd/directdoc.asp?DDFDocuments/v/G/TBTN26/NZL158.docx", "https://docs.wto.org/imrd/directdoc.asp?DDFDocuments/v/G/TBTN26/NZL158.docx")</f>
        <v>https://docs.wto.org/imrd/directdoc.asp?DDFDocuments/v/G/TBTN26/NZL158.docx</v>
      </c>
      <c r="U12" t="s">
        <v>47</v>
      </c>
      <c r="V12" t="s">
        <v>46</v>
      </c>
      <c r="W12" t="s">
        <v>46</v>
      </c>
      <c r="X12" t="s">
        <v>46</v>
      </c>
      <c r="Y12" t="s">
        <v>46</v>
      </c>
      <c r="Z12" t="s">
        <v>46</v>
      </c>
      <c r="AA12" t="s">
        <v>46</v>
      </c>
      <c r="AB12" s="2" t="s">
        <v>131</v>
      </c>
      <c r="AC12" t="s">
        <v>38</v>
      </c>
      <c r="AD12" t="s">
        <v>38</v>
      </c>
      <c r="AE12" t="s">
        <v>38</v>
      </c>
      <c r="AF12" t="s">
        <v>38</v>
      </c>
      <c r="AG12" t="s">
        <v>38</v>
      </c>
      <c r="AH12" s="2" t="s">
        <v>38</v>
      </c>
    </row>
    <row r="13" spans="1:34" ht="30" x14ac:dyDescent="0.25">
      <c r="A13" s="6" t="s">
        <v>132</v>
      </c>
      <c r="B13" s="7">
        <v>46260</v>
      </c>
      <c r="C13" s="9" t="str">
        <f>HYPERLINK("https://www.epingalert.org/en/Search?viewData= G/TBT/N/JOR/103"," G/TBT/N/JOR/103")</f>
        <v xml:space="preserve"> G/TBT/N/JOR/103</v>
      </c>
      <c r="D13" s="8" t="s">
        <v>133</v>
      </c>
      <c r="E13" s="8" t="s">
        <v>134</v>
      </c>
      <c r="F13" s="8" t="s">
        <v>135</v>
      </c>
      <c r="G13" s="8" t="s">
        <v>38</v>
      </c>
      <c r="H13" s="8" t="s">
        <v>136</v>
      </c>
      <c r="I13" s="8" t="s">
        <v>137</v>
      </c>
      <c r="J13" s="8" t="s">
        <v>38</v>
      </c>
      <c r="K13" s="8" t="s">
        <v>71</v>
      </c>
      <c r="L13" s="6"/>
      <c r="M13" s="7">
        <v>46320</v>
      </c>
      <c r="N13" s="7">
        <v>46296</v>
      </c>
      <c r="O13" s="7">
        <v>46388</v>
      </c>
      <c r="P13" s="6" t="s">
        <v>44</v>
      </c>
      <c r="Q13" s="8" t="s">
        <v>138</v>
      </c>
      <c r="R13" t="str">
        <f>HYPERLINK("https://docs.wto.org/imrd/directdoc.asp?DDFDocuments/t/G/TBTN26/JOR103.docx", "https://docs.wto.org/imrd/directdoc.asp?DDFDocuments/t/G/TBTN26/JOR103.docx")</f>
        <v>https://docs.wto.org/imrd/directdoc.asp?DDFDocuments/t/G/TBTN26/JOR103.docx</v>
      </c>
      <c r="S13" t="str">
        <f>HYPERLINK("https://docs.wto.org/imrd/directdoc.asp?DDFDocuments/u/G/TBTN26/JOR103.docx", "https://docs.wto.org/imrd/directdoc.asp?DDFDocuments/u/G/TBTN26/JOR103.docx")</f>
        <v>https://docs.wto.org/imrd/directdoc.asp?DDFDocuments/u/G/TBTN26/JOR103.docx</v>
      </c>
      <c r="T13" t="str">
        <f>HYPERLINK("https://docs.wto.org/imrd/directdoc.asp?DDFDocuments/v/G/TBTN26/JOR103.docx", "https://docs.wto.org/imrd/directdoc.asp?DDFDocuments/v/G/TBTN26/JOR103.docx")</f>
        <v>https://docs.wto.org/imrd/directdoc.asp?DDFDocuments/v/G/TBTN26/JOR103.docx</v>
      </c>
      <c r="U13" t="s">
        <v>47</v>
      </c>
      <c r="V13" t="s">
        <v>46</v>
      </c>
      <c r="W13" t="s">
        <v>46</v>
      </c>
      <c r="X13" t="s">
        <v>46</v>
      </c>
      <c r="Y13" t="s">
        <v>46</v>
      </c>
      <c r="Z13" t="s">
        <v>46</v>
      </c>
      <c r="AA13" t="s">
        <v>46</v>
      </c>
      <c r="AB13" s="2" t="s">
        <v>139</v>
      </c>
      <c r="AC13" t="s">
        <v>38</v>
      </c>
      <c r="AD13" t="s">
        <v>38</v>
      </c>
      <c r="AE13" t="s">
        <v>38</v>
      </c>
      <c r="AF13" t="s">
        <v>38</v>
      </c>
      <c r="AG13" t="s">
        <v>38</v>
      </c>
      <c r="AH13" s="2" t="s">
        <v>38</v>
      </c>
    </row>
    <row r="14" spans="1:34" ht="30" x14ac:dyDescent="0.25">
      <c r="A14" s="6" t="s">
        <v>132</v>
      </c>
      <c r="B14" s="7">
        <v>46260</v>
      </c>
      <c r="C14" s="9" t="str">
        <f>HYPERLINK("https://www.epingalert.org/en/Search?viewData= G/TBT/N/JOR/104"," G/TBT/N/JOR/104")</f>
        <v xml:space="preserve"> G/TBT/N/JOR/104</v>
      </c>
      <c r="D14" s="8" t="s">
        <v>140</v>
      </c>
      <c r="E14" s="8" t="s">
        <v>141</v>
      </c>
      <c r="F14" s="8" t="s">
        <v>135</v>
      </c>
      <c r="G14" s="8" t="s">
        <v>38</v>
      </c>
      <c r="H14" s="8" t="s">
        <v>136</v>
      </c>
      <c r="I14" s="8" t="s">
        <v>137</v>
      </c>
      <c r="J14" s="8" t="s">
        <v>38</v>
      </c>
      <c r="K14" s="8" t="s">
        <v>71</v>
      </c>
      <c r="L14" s="6"/>
      <c r="M14" s="7">
        <v>46320</v>
      </c>
      <c r="N14" s="7">
        <v>46296</v>
      </c>
      <c r="O14" s="7">
        <v>46388</v>
      </c>
      <c r="P14" s="6" t="s">
        <v>44</v>
      </c>
      <c r="Q14" s="8" t="s">
        <v>142</v>
      </c>
      <c r="R14" t="str">
        <f>HYPERLINK("https://docs.wto.org/imrd/directdoc.asp?DDFDocuments/t/G/TBTN26/JOR104.docx", "https://docs.wto.org/imrd/directdoc.asp?DDFDocuments/t/G/TBTN26/JOR104.docx")</f>
        <v>https://docs.wto.org/imrd/directdoc.asp?DDFDocuments/t/G/TBTN26/JOR104.docx</v>
      </c>
      <c r="S14" t="str">
        <f>HYPERLINK("https://docs.wto.org/imrd/directdoc.asp?DDFDocuments/u/G/TBTN26/JOR104.docx", "https://docs.wto.org/imrd/directdoc.asp?DDFDocuments/u/G/TBTN26/JOR104.docx")</f>
        <v>https://docs.wto.org/imrd/directdoc.asp?DDFDocuments/u/G/TBTN26/JOR104.docx</v>
      </c>
      <c r="T14" t="str">
        <f>HYPERLINK("https://docs.wto.org/imrd/directdoc.asp?DDFDocuments/v/G/TBTN26/JOR104.docx", "https://docs.wto.org/imrd/directdoc.asp?DDFDocuments/v/G/TBTN26/JOR104.docx")</f>
        <v>https://docs.wto.org/imrd/directdoc.asp?DDFDocuments/v/G/TBTN26/JOR104.docx</v>
      </c>
      <c r="U14" t="s">
        <v>47</v>
      </c>
      <c r="V14" t="s">
        <v>46</v>
      </c>
      <c r="W14" t="s">
        <v>46</v>
      </c>
      <c r="X14" t="s">
        <v>46</v>
      </c>
      <c r="Y14" t="s">
        <v>46</v>
      </c>
      <c r="Z14" t="s">
        <v>46</v>
      </c>
      <c r="AA14" t="s">
        <v>46</v>
      </c>
      <c r="AB14" s="2" t="s">
        <v>143</v>
      </c>
      <c r="AC14" t="s">
        <v>38</v>
      </c>
      <c r="AD14" t="s">
        <v>38</v>
      </c>
      <c r="AE14" t="s">
        <v>38</v>
      </c>
      <c r="AF14" t="s">
        <v>38</v>
      </c>
      <c r="AG14" t="s">
        <v>38</v>
      </c>
      <c r="AH14" s="2" t="s">
        <v>38</v>
      </c>
    </row>
    <row r="15" spans="1:34" ht="45" x14ac:dyDescent="0.25">
      <c r="A15" s="6" t="s">
        <v>132</v>
      </c>
      <c r="B15" s="7">
        <v>46260</v>
      </c>
      <c r="C15" s="9" t="str">
        <f>HYPERLINK("https://www.epingalert.org/en/Search?viewData= G/TBT/N/JOR/105"," G/TBT/N/JOR/105")</f>
        <v xml:space="preserve"> G/TBT/N/JOR/105</v>
      </c>
      <c r="D15" s="8" t="s">
        <v>144</v>
      </c>
      <c r="E15" s="8" t="s">
        <v>145</v>
      </c>
      <c r="F15" s="8" t="s">
        <v>146</v>
      </c>
      <c r="G15" s="8" t="s">
        <v>38</v>
      </c>
      <c r="H15" s="8" t="s">
        <v>147</v>
      </c>
      <c r="I15" s="8" t="s">
        <v>148</v>
      </c>
      <c r="J15" s="8" t="s">
        <v>38</v>
      </c>
      <c r="K15" s="8" t="s">
        <v>71</v>
      </c>
      <c r="L15" s="6"/>
      <c r="M15" s="7">
        <v>46320</v>
      </c>
      <c r="N15" s="7">
        <v>46296</v>
      </c>
      <c r="O15" s="7">
        <v>46388</v>
      </c>
      <c r="P15" s="6" t="s">
        <v>44</v>
      </c>
      <c r="Q15" s="8" t="s">
        <v>149</v>
      </c>
      <c r="R15" t="str">
        <f>HYPERLINK("https://docs.wto.org/imrd/directdoc.asp?DDFDocuments/t/G/TBTN26/JOR105.docx", "https://docs.wto.org/imrd/directdoc.asp?DDFDocuments/t/G/TBTN26/JOR105.docx")</f>
        <v>https://docs.wto.org/imrd/directdoc.asp?DDFDocuments/t/G/TBTN26/JOR105.docx</v>
      </c>
      <c r="S15" t="str">
        <f>HYPERLINK("https://docs.wto.org/imrd/directdoc.asp?DDFDocuments/u/G/TBTN26/JOR105.docx", "https://docs.wto.org/imrd/directdoc.asp?DDFDocuments/u/G/TBTN26/JOR105.docx")</f>
        <v>https://docs.wto.org/imrd/directdoc.asp?DDFDocuments/u/G/TBTN26/JOR105.docx</v>
      </c>
      <c r="T15" t="str">
        <f>HYPERLINK("https://docs.wto.org/imrd/directdoc.asp?DDFDocuments/v/G/TBTN26/JOR105.docx", "https://docs.wto.org/imrd/directdoc.asp?DDFDocuments/v/G/TBTN26/JOR105.docx")</f>
        <v>https://docs.wto.org/imrd/directdoc.asp?DDFDocuments/v/G/TBTN26/JOR105.docx</v>
      </c>
      <c r="U15" t="s">
        <v>47</v>
      </c>
      <c r="V15" t="s">
        <v>46</v>
      </c>
      <c r="W15" t="s">
        <v>46</v>
      </c>
      <c r="X15" t="s">
        <v>46</v>
      </c>
      <c r="Y15" t="s">
        <v>46</v>
      </c>
      <c r="Z15" t="s">
        <v>46</v>
      </c>
      <c r="AA15" t="s">
        <v>46</v>
      </c>
      <c r="AB15" s="2" t="s">
        <v>150</v>
      </c>
      <c r="AC15" t="s">
        <v>38</v>
      </c>
      <c r="AD15" t="s">
        <v>38</v>
      </c>
      <c r="AE15" t="s">
        <v>38</v>
      </c>
      <c r="AF15" t="s">
        <v>38</v>
      </c>
      <c r="AG15" t="s">
        <v>38</v>
      </c>
      <c r="AH15" s="2" t="s">
        <v>38</v>
      </c>
    </row>
    <row r="16" spans="1:34" ht="240" x14ac:dyDescent="0.25">
      <c r="A16" s="6" t="s">
        <v>114</v>
      </c>
      <c r="B16" s="7">
        <v>46260</v>
      </c>
      <c r="C16" s="9" t="str">
        <f>HYPERLINK("https://www.epingalert.org/en/Search?viewData= G/TBT/N/KOR/1377"," G/TBT/N/KOR/1377")</f>
        <v xml:space="preserve"> G/TBT/N/KOR/1377</v>
      </c>
      <c r="D16" s="8" t="s">
        <v>151</v>
      </c>
      <c r="E16" s="8" t="s">
        <v>152</v>
      </c>
      <c r="F16" s="8" t="s">
        <v>153</v>
      </c>
      <c r="G16" s="8" t="s">
        <v>38</v>
      </c>
      <c r="H16" s="8" t="s">
        <v>38</v>
      </c>
      <c r="I16" s="8" t="s">
        <v>40</v>
      </c>
      <c r="J16" s="8" t="s">
        <v>154</v>
      </c>
      <c r="K16" s="8" t="s">
        <v>38</v>
      </c>
      <c r="L16" s="6"/>
      <c r="M16" s="7">
        <v>46320</v>
      </c>
      <c r="N16" s="7" t="s">
        <v>43</v>
      </c>
      <c r="O16" s="7" t="s">
        <v>43</v>
      </c>
      <c r="P16" s="6" t="s">
        <v>44</v>
      </c>
      <c r="Q16" s="8" t="s">
        <v>155</v>
      </c>
      <c r="R16" t="str">
        <f>HYPERLINK("https://docs.wto.org/imrd/directdoc.asp?DDFDocuments/t/G/TBTN26/KOR1377.docx", "https://docs.wto.org/imrd/directdoc.asp?DDFDocuments/t/G/TBTN26/KOR1377.docx")</f>
        <v>https://docs.wto.org/imrd/directdoc.asp?DDFDocuments/t/G/TBTN26/KOR1377.docx</v>
      </c>
      <c r="S16" t="str">
        <f>HYPERLINK("https://docs.wto.org/imrd/directdoc.asp?DDFDocuments/u/G/TBTN26/KOR1377.docx", "https://docs.wto.org/imrd/directdoc.asp?DDFDocuments/u/G/TBTN26/KOR1377.docx")</f>
        <v>https://docs.wto.org/imrd/directdoc.asp?DDFDocuments/u/G/TBTN26/KOR1377.docx</v>
      </c>
      <c r="T16" t="str">
        <f>HYPERLINK("https://docs.wto.org/imrd/directdoc.asp?DDFDocuments/v/G/TBTN26/KOR1377.docx", "https://docs.wto.org/imrd/directdoc.asp?DDFDocuments/v/G/TBTN26/KOR1377.docx")</f>
        <v>https://docs.wto.org/imrd/directdoc.asp?DDFDocuments/v/G/TBTN26/KOR1377.docx</v>
      </c>
      <c r="U16" t="s">
        <v>47</v>
      </c>
      <c r="V16" t="s">
        <v>46</v>
      </c>
      <c r="W16" t="s">
        <v>46</v>
      </c>
      <c r="X16" t="s">
        <v>46</v>
      </c>
      <c r="Y16" t="s">
        <v>46</v>
      </c>
      <c r="Z16" t="s">
        <v>46</v>
      </c>
      <c r="AA16" t="s">
        <v>46</v>
      </c>
      <c r="AB16" s="2" t="s">
        <v>156</v>
      </c>
      <c r="AC16" t="s">
        <v>38</v>
      </c>
      <c r="AD16" t="s">
        <v>38</v>
      </c>
      <c r="AE16" t="s">
        <v>38</v>
      </c>
      <c r="AF16" t="s">
        <v>38</v>
      </c>
      <c r="AG16" t="s">
        <v>38</v>
      </c>
      <c r="AH16" s="2" t="s">
        <v>38</v>
      </c>
    </row>
    <row r="17" spans="1:34" ht="409.5" x14ac:dyDescent="0.25">
      <c r="A17" s="6" t="s">
        <v>157</v>
      </c>
      <c r="B17" s="7">
        <v>46260</v>
      </c>
      <c r="C17" s="9" t="str">
        <f>HYPERLINK("https://www.epingalert.org/en/Search?viewData= G/TBT/N/VNM/444"," G/TBT/N/VNM/444")</f>
        <v xml:space="preserve"> G/TBT/N/VNM/444</v>
      </c>
      <c r="D17" s="8" t="s">
        <v>158</v>
      </c>
      <c r="E17" s="8" t="s">
        <v>159</v>
      </c>
      <c r="F17" s="8" t="s">
        <v>160</v>
      </c>
      <c r="G17" s="8" t="s">
        <v>38</v>
      </c>
      <c r="H17" s="8" t="s">
        <v>161</v>
      </c>
      <c r="I17" s="8" t="s">
        <v>162</v>
      </c>
      <c r="J17" s="8" t="s">
        <v>163</v>
      </c>
      <c r="K17" s="8" t="s">
        <v>38</v>
      </c>
      <c r="L17" s="6"/>
      <c r="M17" s="7">
        <v>46320</v>
      </c>
      <c r="N17" s="7" t="s">
        <v>164</v>
      </c>
      <c r="O17" s="7">
        <v>46447</v>
      </c>
      <c r="P17" s="6" t="s">
        <v>44</v>
      </c>
      <c r="Q17" s="8" t="s">
        <v>165</v>
      </c>
      <c r="R17" t="str">
        <f>HYPERLINK("https://docs.wto.org/imrd/directdoc.asp?DDFDocuments/t/G/TBTN26/VNM444.docx", "https://docs.wto.org/imrd/directdoc.asp?DDFDocuments/t/G/TBTN26/VNM444.docx")</f>
        <v>https://docs.wto.org/imrd/directdoc.asp?DDFDocuments/t/G/TBTN26/VNM444.docx</v>
      </c>
      <c r="S17" t="str">
        <f>HYPERLINK("https://docs.wto.org/imrd/directdoc.asp?DDFDocuments/u/G/TBTN26/VNM444.docx", "https://docs.wto.org/imrd/directdoc.asp?DDFDocuments/u/G/TBTN26/VNM444.docx")</f>
        <v>https://docs.wto.org/imrd/directdoc.asp?DDFDocuments/u/G/TBTN26/VNM444.docx</v>
      </c>
      <c r="T17" t="str">
        <f>HYPERLINK("https://docs.wto.org/imrd/directdoc.asp?DDFDocuments/v/G/TBTN26/VNM444.docx", "https://docs.wto.org/imrd/directdoc.asp?DDFDocuments/v/G/TBTN26/VNM444.docx")</f>
        <v>https://docs.wto.org/imrd/directdoc.asp?DDFDocuments/v/G/TBTN26/VNM444.docx</v>
      </c>
      <c r="U17" t="s">
        <v>47</v>
      </c>
      <c r="V17" t="s">
        <v>46</v>
      </c>
      <c r="W17" t="s">
        <v>46</v>
      </c>
      <c r="X17" t="s">
        <v>46</v>
      </c>
      <c r="Y17" t="s">
        <v>46</v>
      </c>
      <c r="Z17" t="s">
        <v>46</v>
      </c>
      <c r="AA17" t="s">
        <v>46</v>
      </c>
      <c r="AB17" s="2" t="s">
        <v>166</v>
      </c>
      <c r="AC17" t="s">
        <v>38</v>
      </c>
      <c r="AD17" t="s">
        <v>38</v>
      </c>
      <c r="AE17" t="s">
        <v>38</v>
      </c>
      <c r="AF17" t="s">
        <v>38</v>
      </c>
      <c r="AG17" t="s">
        <v>38</v>
      </c>
      <c r="AH17" s="2" t="s">
        <v>38</v>
      </c>
    </row>
    <row r="18" spans="1:34" ht="210" x14ac:dyDescent="0.25">
      <c r="A18" s="6" t="s">
        <v>157</v>
      </c>
      <c r="B18" s="7">
        <v>46260</v>
      </c>
      <c r="C18" s="9" t="str">
        <f>HYPERLINK("https://www.epingalert.org/en/Search?viewData= G/TBT/N/VNM/445"," G/TBT/N/VNM/445")</f>
        <v xml:space="preserve"> G/TBT/N/VNM/445</v>
      </c>
      <c r="D18" s="8" t="s">
        <v>167</v>
      </c>
      <c r="E18" s="8" t="s">
        <v>168</v>
      </c>
      <c r="F18" s="8" t="s">
        <v>169</v>
      </c>
      <c r="G18" s="8" t="s">
        <v>38</v>
      </c>
      <c r="H18" s="8" t="s">
        <v>107</v>
      </c>
      <c r="I18" s="8" t="s">
        <v>100</v>
      </c>
      <c r="J18" s="8" t="s">
        <v>38</v>
      </c>
      <c r="K18" s="8" t="s">
        <v>38</v>
      </c>
      <c r="L18" s="6"/>
      <c r="M18" s="7">
        <v>46320</v>
      </c>
      <c r="N18" s="7" t="s">
        <v>170</v>
      </c>
      <c r="O18" s="7" t="s">
        <v>171</v>
      </c>
      <c r="P18" s="6" t="s">
        <v>44</v>
      </c>
      <c r="Q18" s="8" t="s">
        <v>172</v>
      </c>
      <c r="R18" t="str">
        <f>HYPERLINK("https://docs.wto.org/imrd/directdoc.asp?DDFDocuments/t/G/TBTN26/VNM445.docx", "https://docs.wto.org/imrd/directdoc.asp?DDFDocuments/t/G/TBTN26/VNM445.docx")</f>
        <v>https://docs.wto.org/imrd/directdoc.asp?DDFDocuments/t/G/TBTN26/VNM445.docx</v>
      </c>
      <c r="S18" t="str">
        <f>HYPERLINK("https://docs.wto.org/imrd/directdoc.asp?DDFDocuments/u/G/TBTN26/VNM445.docx", "https://docs.wto.org/imrd/directdoc.asp?DDFDocuments/u/G/TBTN26/VNM445.docx")</f>
        <v>https://docs.wto.org/imrd/directdoc.asp?DDFDocuments/u/G/TBTN26/VNM445.docx</v>
      </c>
      <c r="T18" t="str">
        <f>HYPERLINK("https://docs.wto.org/imrd/directdoc.asp?DDFDocuments/v/G/TBTN26/VNM445.docx", "https://docs.wto.org/imrd/directdoc.asp?DDFDocuments/v/G/TBTN26/VNM445.docx")</f>
        <v>https://docs.wto.org/imrd/directdoc.asp?DDFDocuments/v/G/TBTN26/VNM445.docx</v>
      </c>
      <c r="U18" t="s">
        <v>47</v>
      </c>
      <c r="V18" t="s">
        <v>46</v>
      </c>
      <c r="W18" t="s">
        <v>47</v>
      </c>
      <c r="X18" t="s">
        <v>46</v>
      </c>
      <c r="Y18" t="s">
        <v>46</v>
      </c>
      <c r="Z18" t="s">
        <v>46</v>
      </c>
      <c r="AA18" t="s">
        <v>46</v>
      </c>
      <c r="AB18" s="2" t="s">
        <v>173</v>
      </c>
      <c r="AC18" t="s">
        <v>38</v>
      </c>
      <c r="AD18" t="s">
        <v>38</v>
      </c>
      <c r="AE18" t="s">
        <v>38</v>
      </c>
      <c r="AF18" t="s">
        <v>38</v>
      </c>
      <c r="AG18" t="s">
        <v>38</v>
      </c>
      <c r="AH18" s="2" t="s">
        <v>38</v>
      </c>
    </row>
    <row r="19" spans="1:34" ht="375" x14ac:dyDescent="0.25">
      <c r="A19" s="6" t="s">
        <v>157</v>
      </c>
      <c r="B19" s="7">
        <v>46260</v>
      </c>
      <c r="C19" s="9" t="str">
        <f>HYPERLINK("https://www.epingalert.org/en/Search?viewData= G/TBT/N/VNM/446"," G/TBT/N/VNM/446")</f>
        <v xml:space="preserve"> G/TBT/N/VNM/446</v>
      </c>
      <c r="D19" s="8" t="s">
        <v>174</v>
      </c>
      <c r="E19" s="8" t="s">
        <v>175</v>
      </c>
      <c r="F19" s="8" t="s">
        <v>176</v>
      </c>
      <c r="G19" s="8" t="s">
        <v>38</v>
      </c>
      <c r="H19" s="8" t="s">
        <v>177</v>
      </c>
      <c r="I19" s="8" t="s">
        <v>100</v>
      </c>
      <c r="J19" s="8" t="s">
        <v>38</v>
      </c>
      <c r="K19" s="8" t="s">
        <v>38</v>
      </c>
      <c r="L19" s="6"/>
      <c r="M19" s="7">
        <v>46320</v>
      </c>
      <c r="N19" s="7" t="s">
        <v>164</v>
      </c>
      <c r="O19" s="7">
        <v>46388</v>
      </c>
      <c r="P19" s="6" t="s">
        <v>44</v>
      </c>
      <c r="Q19" s="8" t="s">
        <v>178</v>
      </c>
      <c r="R19" t="str">
        <f>HYPERLINK("https://docs.wto.org/imrd/directdoc.asp?DDFDocuments/t/G/TBTN26/VNM446.docx", "https://docs.wto.org/imrd/directdoc.asp?DDFDocuments/t/G/TBTN26/VNM446.docx")</f>
        <v>https://docs.wto.org/imrd/directdoc.asp?DDFDocuments/t/G/TBTN26/VNM446.docx</v>
      </c>
      <c r="S19" t="str">
        <f>HYPERLINK("https://docs.wto.org/imrd/directdoc.asp?DDFDocuments/u/G/TBTN26/VNM446.docx", "https://docs.wto.org/imrd/directdoc.asp?DDFDocuments/u/G/TBTN26/VNM446.docx")</f>
        <v>https://docs.wto.org/imrd/directdoc.asp?DDFDocuments/u/G/TBTN26/VNM446.docx</v>
      </c>
      <c r="T19" t="str">
        <f>HYPERLINK("https://docs.wto.org/imrd/directdoc.asp?DDFDocuments/v/G/TBTN26/VNM446.docx", "https://docs.wto.org/imrd/directdoc.asp?DDFDocuments/v/G/TBTN26/VNM446.docx")</f>
        <v>https://docs.wto.org/imrd/directdoc.asp?DDFDocuments/v/G/TBTN26/VNM446.docx</v>
      </c>
      <c r="U19" t="s">
        <v>47</v>
      </c>
      <c r="V19" t="s">
        <v>46</v>
      </c>
      <c r="W19" t="s">
        <v>46</v>
      </c>
      <c r="X19" t="s">
        <v>46</v>
      </c>
      <c r="Y19" t="s">
        <v>46</v>
      </c>
      <c r="Z19" t="s">
        <v>46</v>
      </c>
      <c r="AA19" t="s">
        <v>46</v>
      </c>
      <c r="AB19" s="2" t="s">
        <v>179</v>
      </c>
      <c r="AC19" t="s">
        <v>38</v>
      </c>
      <c r="AD19" t="s">
        <v>38</v>
      </c>
      <c r="AE19" t="s">
        <v>38</v>
      </c>
      <c r="AF19" t="s">
        <v>38</v>
      </c>
      <c r="AG19" t="s">
        <v>38</v>
      </c>
      <c r="AH19" s="2" t="s">
        <v>38</v>
      </c>
    </row>
    <row r="20" spans="1:34" ht="165" x14ac:dyDescent="0.25">
      <c r="A20" s="6" t="s">
        <v>157</v>
      </c>
      <c r="B20" s="7">
        <v>46260</v>
      </c>
      <c r="C20" s="9" t="str">
        <f>HYPERLINK("https://www.epingalert.org/en/Search?viewData= G/TBT/N/VNM/447"," G/TBT/N/VNM/447")</f>
        <v xml:space="preserve"> G/TBT/N/VNM/447</v>
      </c>
      <c r="D20" s="8" t="s">
        <v>180</v>
      </c>
      <c r="E20" s="8" t="s">
        <v>181</v>
      </c>
      <c r="F20" s="8" t="s">
        <v>182</v>
      </c>
      <c r="G20" s="8" t="s">
        <v>38</v>
      </c>
      <c r="H20" s="8" t="s">
        <v>177</v>
      </c>
      <c r="I20" s="8" t="s">
        <v>183</v>
      </c>
      <c r="J20" s="8" t="s">
        <v>38</v>
      </c>
      <c r="K20" s="8" t="s">
        <v>38</v>
      </c>
      <c r="L20" s="6"/>
      <c r="M20" s="7">
        <v>46320</v>
      </c>
      <c r="N20" s="7" t="s">
        <v>164</v>
      </c>
      <c r="O20" s="7">
        <v>46447</v>
      </c>
      <c r="P20" s="6" t="s">
        <v>44</v>
      </c>
      <c r="Q20" s="8" t="s">
        <v>184</v>
      </c>
      <c r="R20" t="str">
        <f>HYPERLINK("https://docs.wto.org/imrd/directdoc.asp?DDFDocuments/t/G/TBTN26/VNM447.docx", "https://docs.wto.org/imrd/directdoc.asp?DDFDocuments/t/G/TBTN26/VNM447.docx")</f>
        <v>https://docs.wto.org/imrd/directdoc.asp?DDFDocuments/t/G/TBTN26/VNM447.docx</v>
      </c>
      <c r="S20" t="str">
        <f>HYPERLINK("https://docs.wto.org/imrd/directdoc.asp?DDFDocuments/u/G/TBTN26/VNM447.docx", "https://docs.wto.org/imrd/directdoc.asp?DDFDocuments/u/G/TBTN26/VNM447.docx")</f>
        <v>https://docs.wto.org/imrd/directdoc.asp?DDFDocuments/u/G/TBTN26/VNM447.docx</v>
      </c>
      <c r="T20" t="str">
        <f>HYPERLINK("https://docs.wto.org/imrd/directdoc.asp?DDFDocuments/v/G/TBTN26/VNM447.docx", "https://docs.wto.org/imrd/directdoc.asp?DDFDocuments/v/G/TBTN26/VNM447.docx")</f>
        <v>https://docs.wto.org/imrd/directdoc.asp?DDFDocuments/v/G/TBTN26/VNM447.docx</v>
      </c>
      <c r="U20" t="s">
        <v>47</v>
      </c>
      <c r="V20" t="s">
        <v>46</v>
      </c>
      <c r="W20" t="s">
        <v>46</v>
      </c>
      <c r="X20" t="s">
        <v>46</v>
      </c>
      <c r="Y20" t="s">
        <v>46</v>
      </c>
      <c r="Z20" t="s">
        <v>46</v>
      </c>
      <c r="AA20" t="s">
        <v>46</v>
      </c>
      <c r="AB20" s="2" t="s">
        <v>179</v>
      </c>
      <c r="AC20" t="s">
        <v>38</v>
      </c>
      <c r="AD20" t="s">
        <v>38</v>
      </c>
      <c r="AE20" t="s">
        <v>38</v>
      </c>
      <c r="AF20" t="s">
        <v>38</v>
      </c>
      <c r="AG20" t="s">
        <v>38</v>
      </c>
      <c r="AH20" s="2" t="s">
        <v>38</v>
      </c>
    </row>
    <row r="21" spans="1:34" ht="195" x14ac:dyDescent="0.25">
      <c r="A21" s="6" t="s">
        <v>185</v>
      </c>
      <c r="B21" s="7">
        <v>46259</v>
      </c>
      <c r="C21" s="9" t="str">
        <f>HYPERLINK("https://www.epingalert.org/en/Search?viewData= G/TBT/N/AUS/201"," G/TBT/N/AUS/201")</f>
        <v xml:space="preserve"> G/TBT/N/AUS/201</v>
      </c>
      <c r="D21" s="8" t="s">
        <v>186</v>
      </c>
      <c r="E21" s="8" t="s">
        <v>187</v>
      </c>
      <c r="F21" s="8" t="s">
        <v>188</v>
      </c>
      <c r="G21" s="8" t="s">
        <v>189</v>
      </c>
      <c r="H21" s="8" t="s">
        <v>190</v>
      </c>
      <c r="I21" s="8" t="s">
        <v>183</v>
      </c>
      <c r="J21" s="8" t="s">
        <v>191</v>
      </c>
      <c r="K21" s="8" t="s">
        <v>38</v>
      </c>
      <c r="L21" s="6"/>
      <c r="M21" s="7" t="s">
        <v>38</v>
      </c>
      <c r="N21" s="7">
        <v>46251</v>
      </c>
      <c r="O21" s="7">
        <v>46251</v>
      </c>
      <c r="P21" s="6" t="s">
        <v>44</v>
      </c>
      <c r="Q21" s="8" t="s">
        <v>192</v>
      </c>
      <c r="R21" t="str">
        <f>HYPERLINK("https://docs.wto.org/imrd/directdoc.asp?DDFDocuments/t/G/TBTN26/AUS201.docx", "https://docs.wto.org/imrd/directdoc.asp?DDFDocuments/t/G/TBTN26/AUS201.docx")</f>
        <v>https://docs.wto.org/imrd/directdoc.asp?DDFDocuments/t/G/TBTN26/AUS201.docx</v>
      </c>
      <c r="S21" t="str">
        <f>HYPERLINK("https://docs.wto.org/imrd/directdoc.asp?DDFDocuments/u/G/TBTN26/AUS201.docx", "https://docs.wto.org/imrd/directdoc.asp?DDFDocuments/u/G/TBTN26/AUS201.docx")</f>
        <v>https://docs.wto.org/imrd/directdoc.asp?DDFDocuments/u/G/TBTN26/AUS201.docx</v>
      </c>
      <c r="T21" t="str">
        <f>HYPERLINK("https://docs.wto.org/imrd/directdoc.asp?DDFDocuments/v/G/TBTN26/AUS201.docx", "https://docs.wto.org/imrd/directdoc.asp?DDFDocuments/v/G/TBTN26/AUS201.docx")</f>
        <v>https://docs.wto.org/imrd/directdoc.asp?DDFDocuments/v/G/TBTN26/AUS201.docx</v>
      </c>
      <c r="U21" t="s">
        <v>47</v>
      </c>
      <c r="V21" t="s">
        <v>46</v>
      </c>
      <c r="W21" t="s">
        <v>46</v>
      </c>
      <c r="X21" t="s">
        <v>46</v>
      </c>
      <c r="Y21" t="s">
        <v>46</v>
      </c>
      <c r="Z21" t="s">
        <v>46</v>
      </c>
      <c r="AA21" t="s">
        <v>46</v>
      </c>
      <c r="AB21" s="2" t="s">
        <v>193</v>
      </c>
      <c r="AC21" t="s">
        <v>38</v>
      </c>
      <c r="AD21" t="s">
        <v>38</v>
      </c>
      <c r="AE21" t="s">
        <v>38</v>
      </c>
      <c r="AF21" t="s">
        <v>38</v>
      </c>
      <c r="AG21" t="s">
        <v>38</v>
      </c>
      <c r="AH21" s="2" t="s">
        <v>38</v>
      </c>
    </row>
    <row r="22" spans="1:34" ht="45" x14ac:dyDescent="0.25">
      <c r="A22" s="6" t="s">
        <v>194</v>
      </c>
      <c r="B22" s="7">
        <v>46258</v>
      </c>
      <c r="C22" s="9" t="str">
        <f>HYPERLINK("https://www.epingalert.org/en/Search?viewData= G/TBT/N/BRA/1640"," G/TBT/N/BRA/1640")</f>
        <v xml:space="preserve"> G/TBT/N/BRA/1640</v>
      </c>
      <c r="D22" s="8" t="s">
        <v>195</v>
      </c>
      <c r="E22" s="8" t="s">
        <v>196</v>
      </c>
      <c r="F22" s="8" t="s">
        <v>197</v>
      </c>
      <c r="G22" s="8" t="s">
        <v>38</v>
      </c>
      <c r="H22" s="8" t="s">
        <v>198</v>
      </c>
      <c r="I22" s="8" t="s">
        <v>199</v>
      </c>
      <c r="J22" s="8" t="s">
        <v>38</v>
      </c>
      <c r="K22" s="8" t="s">
        <v>71</v>
      </c>
      <c r="L22" s="6"/>
      <c r="M22" s="7">
        <v>46318</v>
      </c>
      <c r="N22" s="7" t="s">
        <v>43</v>
      </c>
      <c r="O22" s="7" t="s">
        <v>43</v>
      </c>
      <c r="P22" s="6" t="s">
        <v>44</v>
      </c>
      <c r="Q22" s="8" t="s">
        <v>200</v>
      </c>
      <c r="R22" t="str">
        <f>HYPERLINK("https://docs.wto.org/imrd/directdoc.asp?DDFDocuments/t/G/TBTN26/BRA1640.docx", "https://docs.wto.org/imrd/directdoc.asp?DDFDocuments/t/G/TBTN26/BRA1640.docx")</f>
        <v>https://docs.wto.org/imrd/directdoc.asp?DDFDocuments/t/G/TBTN26/BRA1640.docx</v>
      </c>
      <c r="S22" t="str">
        <f>HYPERLINK("https://docs.wto.org/imrd/directdoc.asp?DDFDocuments/u/G/TBTN26/BRA1640.docx", "https://docs.wto.org/imrd/directdoc.asp?DDFDocuments/u/G/TBTN26/BRA1640.docx")</f>
        <v>https://docs.wto.org/imrd/directdoc.asp?DDFDocuments/u/G/TBTN26/BRA1640.docx</v>
      </c>
      <c r="T22" t="str">
        <f>HYPERLINK("https://docs.wto.org/imrd/directdoc.asp?DDFDocuments/v/G/TBTN26/BRA1640.docx", "https://docs.wto.org/imrd/directdoc.asp?DDFDocuments/v/G/TBTN26/BRA1640.docx")</f>
        <v>https://docs.wto.org/imrd/directdoc.asp?DDFDocuments/v/G/TBTN26/BRA1640.docx</v>
      </c>
      <c r="U22" t="s">
        <v>47</v>
      </c>
      <c r="V22" t="s">
        <v>46</v>
      </c>
      <c r="W22" t="s">
        <v>46</v>
      </c>
      <c r="X22" t="s">
        <v>46</v>
      </c>
      <c r="Y22" t="s">
        <v>46</v>
      </c>
      <c r="Z22" t="s">
        <v>46</v>
      </c>
      <c r="AA22" t="s">
        <v>46</v>
      </c>
      <c r="AB22" s="2" t="s">
        <v>38</v>
      </c>
      <c r="AC22" t="s">
        <v>38</v>
      </c>
      <c r="AD22" t="s">
        <v>38</v>
      </c>
      <c r="AE22" t="s">
        <v>38</v>
      </c>
      <c r="AF22" t="s">
        <v>38</v>
      </c>
      <c r="AG22" t="s">
        <v>38</v>
      </c>
      <c r="AH22" s="2" t="s">
        <v>38</v>
      </c>
    </row>
    <row r="23" spans="1:34" ht="409.5" x14ac:dyDescent="0.25">
      <c r="A23" s="6" t="s">
        <v>201</v>
      </c>
      <c r="B23" s="7">
        <v>46258</v>
      </c>
      <c r="C23" s="9" t="str">
        <f>HYPERLINK("https://www.epingalert.org/en/Search?viewData= G/TBT/N/CZE/267"," G/TBT/N/CZE/267")</f>
        <v xml:space="preserve"> G/TBT/N/CZE/267</v>
      </c>
      <c r="D23" s="8" t="s">
        <v>202</v>
      </c>
      <c r="E23" s="8" t="s">
        <v>203</v>
      </c>
      <c r="F23" s="8" t="s">
        <v>204</v>
      </c>
      <c r="G23" s="8" t="s">
        <v>205</v>
      </c>
      <c r="H23" s="8" t="s">
        <v>206</v>
      </c>
      <c r="I23" s="8" t="s">
        <v>207</v>
      </c>
      <c r="J23" s="8" t="s">
        <v>38</v>
      </c>
      <c r="K23" s="8" t="s">
        <v>38</v>
      </c>
      <c r="L23" s="6"/>
      <c r="M23" s="7">
        <v>46304</v>
      </c>
      <c r="N23" s="7">
        <v>46335</v>
      </c>
      <c r="O23" s="7">
        <v>46340</v>
      </c>
      <c r="P23" s="6" t="s">
        <v>44</v>
      </c>
      <c r="Q23" s="8" t="s">
        <v>208</v>
      </c>
      <c r="R23" t="str">
        <f>HYPERLINK("https://docs.wto.org/imrd/directdoc.asp?DDFDocuments/t/G/TBTN26/CZE267.docx", "https://docs.wto.org/imrd/directdoc.asp?DDFDocuments/t/G/TBTN26/CZE267.docx")</f>
        <v>https://docs.wto.org/imrd/directdoc.asp?DDFDocuments/t/G/TBTN26/CZE267.docx</v>
      </c>
      <c r="S23" t="str">
        <f>HYPERLINK("https://docs.wto.org/imrd/directdoc.asp?DDFDocuments/u/G/TBTN26/CZE267.docx", "https://docs.wto.org/imrd/directdoc.asp?DDFDocuments/u/G/TBTN26/CZE267.docx")</f>
        <v>https://docs.wto.org/imrd/directdoc.asp?DDFDocuments/u/G/TBTN26/CZE267.docx</v>
      </c>
      <c r="T23" t="str">
        <f>HYPERLINK("https://docs.wto.org/imrd/directdoc.asp?DDFDocuments/v/G/TBTN26/CZE267.docx", "https://docs.wto.org/imrd/directdoc.asp?DDFDocuments/v/G/TBTN26/CZE267.docx")</f>
        <v>https://docs.wto.org/imrd/directdoc.asp?DDFDocuments/v/G/TBTN26/CZE267.docx</v>
      </c>
      <c r="U23" t="s">
        <v>47</v>
      </c>
      <c r="V23" t="s">
        <v>46</v>
      </c>
      <c r="W23" t="s">
        <v>46</v>
      </c>
      <c r="X23" t="s">
        <v>46</v>
      </c>
      <c r="Y23" t="s">
        <v>46</v>
      </c>
      <c r="Z23" t="s">
        <v>46</v>
      </c>
      <c r="AA23" t="s">
        <v>46</v>
      </c>
      <c r="AB23" s="2" t="s">
        <v>209</v>
      </c>
      <c r="AC23" t="s">
        <v>38</v>
      </c>
      <c r="AD23" t="s">
        <v>38</v>
      </c>
      <c r="AE23" t="s">
        <v>38</v>
      </c>
      <c r="AF23" t="s">
        <v>38</v>
      </c>
      <c r="AG23" t="s">
        <v>38</v>
      </c>
      <c r="AH23" s="2" t="s">
        <v>38</v>
      </c>
    </row>
    <row r="24" spans="1:34" ht="105" x14ac:dyDescent="0.25">
      <c r="A24" s="6" t="s">
        <v>210</v>
      </c>
      <c r="B24" s="7">
        <v>46258</v>
      </c>
      <c r="C24" s="9" t="str">
        <f>HYPERLINK("https://www.epingalert.org/en/Search?viewData= G/TBT/N/EU/1235"," G/TBT/N/EU/1235")</f>
        <v xml:space="preserve"> G/TBT/N/EU/1235</v>
      </c>
      <c r="D24" s="8" t="s">
        <v>211</v>
      </c>
      <c r="E24" s="8" t="s">
        <v>212</v>
      </c>
      <c r="F24" s="8" t="s">
        <v>213</v>
      </c>
      <c r="G24" s="8" t="s">
        <v>38</v>
      </c>
      <c r="H24" s="8" t="s">
        <v>214</v>
      </c>
      <c r="I24" s="8" t="s">
        <v>40</v>
      </c>
      <c r="J24" s="8" t="s">
        <v>215</v>
      </c>
      <c r="K24" s="8" t="s">
        <v>38</v>
      </c>
      <c r="L24" s="6"/>
      <c r="M24" s="7">
        <v>46348</v>
      </c>
      <c r="N24" s="7" t="s">
        <v>216</v>
      </c>
      <c r="O24" s="7" t="s">
        <v>217</v>
      </c>
      <c r="P24" s="6" t="s">
        <v>44</v>
      </c>
      <c r="Q24" s="8" t="s">
        <v>218</v>
      </c>
      <c r="R24" t="str">
        <f>HYPERLINK("https://docs.wto.org/imrd/directdoc.asp?DDFDocuments/t/G/TBTN26/EU1235.docx", "https://docs.wto.org/imrd/directdoc.asp?DDFDocuments/t/G/TBTN26/EU1235.docx")</f>
        <v>https://docs.wto.org/imrd/directdoc.asp?DDFDocuments/t/G/TBTN26/EU1235.docx</v>
      </c>
      <c r="S24" t="str">
        <f>HYPERLINK("https://docs.wto.org/imrd/directdoc.asp?DDFDocuments/u/G/TBTN26/EU1235.docx", "https://docs.wto.org/imrd/directdoc.asp?DDFDocuments/u/G/TBTN26/EU1235.docx")</f>
        <v>https://docs.wto.org/imrd/directdoc.asp?DDFDocuments/u/G/TBTN26/EU1235.docx</v>
      </c>
      <c r="T24" t="str">
        <f>HYPERLINK("https://docs.wto.org/imrd/directdoc.asp?DDFDocuments/v/G/TBTN26/EU1235.docx", "https://docs.wto.org/imrd/directdoc.asp?DDFDocuments/v/G/TBTN26/EU1235.docx")</f>
        <v>https://docs.wto.org/imrd/directdoc.asp?DDFDocuments/v/G/TBTN26/EU1235.docx</v>
      </c>
      <c r="U24" t="s">
        <v>46</v>
      </c>
      <c r="V24" t="s">
        <v>46</v>
      </c>
      <c r="W24" t="s">
        <v>47</v>
      </c>
      <c r="X24" t="s">
        <v>46</v>
      </c>
      <c r="Y24" t="s">
        <v>46</v>
      </c>
      <c r="Z24" t="s">
        <v>46</v>
      </c>
      <c r="AA24" t="s">
        <v>46</v>
      </c>
      <c r="AB24" s="2" t="s">
        <v>219</v>
      </c>
      <c r="AC24" t="s">
        <v>38</v>
      </c>
      <c r="AD24" t="s">
        <v>38</v>
      </c>
      <c r="AE24" t="s">
        <v>38</v>
      </c>
      <c r="AF24" t="s">
        <v>38</v>
      </c>
      <c r="AG24" t="s">
        <v>38</v>
      </c>
      <c r="AH24" s="2" t="s">
        <v>38</v>
      </c>
    </row>
    <row r="25" spans="1:34" ht="75" x14ac:dyDescent="0.25">
      <c r="A25" s="6" t="s">
        <v>114</v>
      </c>
      <c r="B25" s="7">
        <v>46258</v>
      </c>
      <c r="C25" s="9" t="str">
        <f>HYPERLINK("https://www.epingalert.org/en/Search?viewData= G/TBT/N/KOR/1376"," G/TBT/N/KOR/1376")</f>
        <v xml:space="preserve"> G/TBT/N/KOR/1376</v>
      </c>
      <c r="D25" s="8" t="s">
        <v>220</v>
      </c>
      <c r="E25" s="8" t="s">
        <v>221</v>
      </c>
      <c r="F25" s="8" t="s">
        <v>222</v>
      </c>
      <c r="G25" s="8" t="s">
        <v>38</v>
      </c>
      <c r="H25" s="8" t="s">
        <v>223</v>
      </c>
      <c r="I25" s="8" t="s">
        <v>224</v>
      </c>
      <c r="J25" s="8" t="s">
        <v>38</v>
      </c>
      <c r="K25" s="8" t="s">
        <v>38</v>
      </c>
      <c r="L25" s="6"/>
      <c r="M25" s="7">
        <v>46318</v>
      </c>
      <c r="N25" s="7" t="s">
        <v>43</v>
      </c>
      <c r="O25" s="7" t="s">
        <v>225</v>
      </c>
      <c r="P25" s="6" t="s">
        <v>44</v>
      </c>
      <c r="Q25" s="8" t="s">
        <v>226</v>
      </c>
      <c r="R25" t="str">
        <f>HYPERLINK("https://docs.wto.org/imrd/directdoc.asp?DDFDocuments/t/G/TBTN26/KOR1376.docx", "https://docs.wto.org/imrd/directdoc.asp?DDFDocuments/t/G/TBTN26/KOR1376.docx")</f>
        <v>https://docs.wto.org/imrd/directdoc.asp?DDFDocuments/t/G/TBTN26/KOR1376.docx</v>
      </c>
      <c r="S25" t="str">
        <f>HYPERLINK("https://docs.wto.org/imrd/directdoc.asp?DDFDocuments/u/G/TBTN26/KOR1376.docx", "https://docs.wto.org/imrd/directdoc.asp?DDFDocuments/u/G/TBTN26/KOR1376.docx")</f>
        <v>https://docs.wto.org/imrd/directdoc.asp?DDFDocuments/u/G/TBTN26/KOR1376.docx</v>
      </c>
      <c r="T25" t="str">
        <f>HYPERLINK("https://docs.wto.org/imrd/directdoc.asp?DDFDocuments/v/G/TBTN26/KOR1376.docx", "https://docs.wto.org/imrd/directdoc.asp?DDFDocuments/v/G/TBTN26/KOR1376.docx")</f>
        <v>https://docs.wto.org/imrd/directdoc.asp?DDFDocuments/v/G/TBTN26/KOR1376.docx</v>
      </c>
      <c r="U25" t="s">
        <v>47</v>
      </c>
      <c r="V25" t="s">
        <v>46</v>
      </c>
      <c r="W25" t="s">
        <v>46</v>
      </c>
      <c r="X25" t="s">
        <v>46</v>
      </c>
      <c r="Y25" t="s">
        <v>46</v>
      </c>
      <c r="Z25" t="s">
        <v>46</v>
      </c>
      <c r="AA25" t="s">
        <v>46</v>
      </c>
      <c r="AB25" s="2" t="s">
        <v>227</v>
      </c>
      <c r="AC25" t="s">
        <v>38</v>
      </c>
      <c r="AD25" t="s">
        <v>38</v>
      </c>
      <c r="AE25" t="s">
        <v>38</v>
      </c>
      <c r="AF25" t="s">
        <v>38</v>
      </c>
      <c r="AG25" t="s">
        <v>38</v>
      </c>
      <c r="AH25" s="2" t="s">
        <v>38</v>
      </c>
    </row>
    <row r="26" spans="1:34" ht="120" x14ac:dyDescent="0.25">
      <c r="A26" s="6" t="s">
        <v>228</v>
      </c>
      <c r="B26" s="7">
        <v>46258</v>
      </c>
      <c r="C26" s="9" t="str">
        <f>HYPERLINK("https://www.epingalert.org/en/Search?viewData= G/TBT/N/NGA/27"," G/TBT/N/NGA/27")</f>
        <v xml:space="preserve"> G/TBT/N/NGA/27</v>
      </c>
      <c r="D26" s="8" t="s">
        <v>229</v>
      </c>
      <c r="E26" s="8" t="s">
        <v>230</v>
      </c>
      <c r="F26" s="8" t="s">
        <v>231</v>
      </c>
      <c r="G26" s="8" t="s">
        <v>38</v>
      </c>
      <c r="H26" s="8" t="s">
        <v>107</v>
      </c>
      <c r="I26" s="8" t="s">
        <v>232</v>
      </c>
      <c r="J26" s="8" t="s">
        <v>38</v>
      </c>
      <c r="K26" s="8" t="s">
        <v>38</v>
      </c>
      <c r="L26" s="6"/>
      <c r="M26" s="7">
        <v>46318</v>
      </c>
      <c r="N26" s="7" t="s">
        <v>43</v>
      </c>
      <c r="O26" s="7" t="s">
        <v>43</v>
      </c>
      <c r="P26" s="6" t="s">
        <v>44</v>
      </c>
      <c r="Q26" s="8" t="s">
        <v>233</v>
      </c>
      <c r="R26" t="str">
        <f>HYPERLINK("https://docs.wto.org/imrd/directdoc.asp?DDFDocuments/t/G/TBTN26/NGA27.docx", "https://docs.wto.org/imrd/directdoc.asp?DDFDocuments/t/G/TBTN26/NGA27.docx")</f>
        <v>https://docs.wto.org/imrd/directdoc.asp?DDFDocuments/t/G/TBTN26/NGA27.docx</v>
      </c>
      <c r="S26" t="str">
        <f>HYPERLINK("https://docs.wto.org/imrd/directdoc.asp?DDFDocuments/u/G/TBTN26/NGA27.docx", "https://docs.wto.org/imrd/directdoc.asp?DDFDocuments/u/G/TBTN26/NGA27.docx")</f>
        <v>https://docs.wto.org/imrd/directdoc.asp?DDFDocuments/u/G/TBTN26/NGA27.docx</v>
      </c>
      <c r="T26" t="str">
        <f>HYPERLINK("https://docs.wto.org/imrd/directdoc.asp?DDFDocuments/v/G/TBTN26/NGA27.docx", "https://docs.wto.org/imrd/directdoc.asp?DDFDocuments/v/G/TBTN26/NGA27.docx")</f>
        <v>https://docs.wto.org/imrd/directdoc.asp?DDFDocuments/v/G/TBTN26/NGA27.docx</v>
      </c>
      <c r="U26" t="s">
        <v>47</v>
      </c>
      <c r="V26" t="s">
        <v>46</v>
      </c>
      <c r="W26" t="s">
        <v>47</v>
      </c>
      <c r="X26" t="s">
        <v>46</v>
      </c>
      <c r="Y26" t="s">
        <v>46</v>
      </c>
      <c r="Z26" t="s">
        <v>46</v>
      </c>
      <c r="AA26" t="s">
        <v>46</v>
      </c>
      <c r="AB26" s="2" t="s">
        <v>234</v>
      </c>
      <c r="AC26" t="s">
        <v>38</v>
      </c>
      <c r="AD26" t="s">
        <v>38</v>
      </c>
      <c r="AE26" t="s">
        <v>38</v>
      </c>
      <c r="AF26" t="s">
        <v>38</v>
      </c>
      <c r="AG26" t="s">
        <v>38</v>
      </c>
      <c r="AH26" s="2" t="s">
        <v>38</v>
      </c>
    </row>
    <row r="27" spans="1:34" ht="90" x14ac:dyDescent="0.25">
      <c r="A27" s="6" t="s">
        <v>235</v>
      </c>
      <c r="B27" s="7">
        <v>46258</v>
      </c>
      <c r="C27" s="9" t="str">
        <f>HYPERLINK("https://www.epingalert.org/en/Search?viewData= G/TBT/N/THA/822"," G/TBT/N/THA/822")</f>
        <v xml:space="preserve"> G/TBT/N/THA/822</v>
      </c>
      <c r="D27" s="8" t="s">
        <v>236</v>
      </c>
      <c r="E27" s="8" t="s">
        <v>237</v>
      </c>
      <c r="F27" s="8" t="s">
        <v>238</v>
      </c>
      <c r="G27" s="8" t="s">
        <v>38</v>
      </c>
      <c r="H27" s="8" t="s">
        <v>38</v>
      </c>
      <c r="I27" s="8" t="s">
        <v>55</v>
      </c>
      <c r="J27" s="8" t="s">
        <v>38</v>
      </c>
      <c r="K27" s="8" t="s">
        <v>38</v>
      </c>
      <c r="L27" s="6"/>
      <c r="M27" s="7">
        <v>46273</v>
      </c>
      <c r="N27" s="7" t="s">
        <v>43</v>
      </c>
      <c r="O27" s="7" t="s">
        <v>239</v>
      </c>
      <c r="P27" s="6" t="s">
        <v>44</v>
      </c>
      <c r="Q27" s="8" t="s">
        <v>240</v>
      </c>
      <c r="R27" t="str">
        <f>HYPERLINK("https://docs.wto.org/imrd/directdoc.asp?DDFDocuments/t/G/TBTN26/THA822.docx", "https://docs.wto.org/imrd/directdoc.asp?DDFDocuments/t/G/TBTN26/THA822.docx")</f>
        <v>https://docs.wto.org/imrd/directdoc.asp?DDFDocuments/t/G/TBTN26/THA822.docx</v>
      </c>
      <c r="S27" t="str">
        <f>HYPERLINK("https://docs.wto.org/imrd/directdoc.asp?DDFDocuments/u/G/TBTN26/THA822.docx", "https://docs.wto.org/imrd/directdoc.asp?DDFDocuments/u/G/TBTN26/THA822.docx")</f>
        <v>https://docs.wto.org/imrd/directdoc.asp?DDFDocuments/u/G/TBTN26/THA822.docx</v>
      </c>
      <c r="T27" t="str">
        <f>HYPERLINK("https://docs.wto.org/imrd/directdoc.asp?DDFDocuments/v/G/TBTN26/THA822.docx", "https://docs.wto.org/imrd/directdoc.asp?DDFDocuments/v/G/TBTN26/THA822.docx")</f>
        <v>https://docs.wto.org/imrd/directdoc.asp?DDFDocuments/v/G/TBTN26/THA822.docx</v>
      </c>
      <c r="U27" t="s">
        <v>47</v>
      </c>
      <c r="V27" t="s">
        <v>46</v>
      </c>
      <c r="W27" t="s">
        <v>46</v>
      </c>
      <c r="X27" t="s">
        <v>46</v>
      </c>
      <c r="Y27" t="s">
        <v>46</v>
      </c>
      <c r="Z27" t="s">
        <v>46</v>
      </c>
      <c r="AA27" t="s">
        <v>46</v>
      </c>
      <c r="AB27" s="2" t="s">
        <v>241</v>
      </c>
      <c r="AC27" t="s">
        <v>38</v>
      </c>
      <c r="AD27" t="s">
        <v>38</v>
      </c>
      <c r="AE27" t="s">
        <v>38</v>
      </c>
      <c r="AF27" t="s">
        <v>38</v>
      </c>
      <c r="AG27" t="s">
        <v>38</v>
      </c>
      <c r="AH27" s="2" t="s">
        <v>38</v>
      </c>
    </row>
    <row r="28" spans="1:34" ht="90" x14ac:dyDescent="0.25">
      <c r="A28" s="6" t="s">
        <v>235</v>
      </c>
      <c r="B28" s="7">
        <v>46258</v>
      </c>
      <c r="C28" s="9" t="str">
        <f>HYPERLINK("https://www.epingalert.org/en/Search?viewData= G/TBT/N/THA/823"," G/TBT/N/THA/823")</f>
        <v xml:space="preserve"> G/TBT/N/THA/823</v>
      </c>
      <c r="D28" s="8" t="s">
        <v>242</v>
      </c>
      <c r="E28" s="8" t="s">
        <v>243</v>
      </c>
      <c r="F28" s="8" t="s">
        <v>244</v>
      </c>
      <c r="G28" s="8" t="s">
        <v>38</v>
      </c>
      <c r="H28" s="8" t="s">
        <v>245</v>
      </c>
      <c r="I28" s="8" t="s">
        <v>55</v>
      </c>
      <c r="J28" s="8" t="s">
        <v>38</v>
      </c>
      <c r="K28" s="8" t="s">
        <v>38</v>
      </c>
      <c r="L28" s="6"/>
      <c r="M28" s="7">
        <v>46273</v>
      </c>
      <c r="N28" s="7" t="s">
        <v>43</v>
      </c>
      <c r="O28" s="7" t="s">
        <v>239</v>
      </c>
      <c r="P28" s="6" t="s">
        <v>44</v>
      </c>
      <c r="Q28" s="8" t="s">
        <v>246</v>
      </c>
      <c r="R28" t="str">
        <f>HYPERLINK("https://docs.wto.org/imrd/directdoc.asp?DDFDocuments/t/G/TBTN26/THA823.docx", "https://docs.wto.org/imrd/directdoc.asp?DDFDocuments/t/G/TBTN26/THA823.docx")</f>
        <v>https://docs.wto.org/imrd/directdoc.asp?DDFDocuments/t/G/TBTN26/THA823.docx</v>
      </c>
      <c r="S28" t="str">
        <f>HYPERLINK("https://docs.wto.org/imrd/directdoc.asp?DDFDocuments/u/G/TBTN26/THA823.docx", "https://docs.wto.org/imrd/directdoc.asp?DDFDocuments/u/G/TBTN26/THA823.docx")</f>
        <v>https://docs.wto.org/imrd/directdoc.asp?DDFDocuments/u/G/TBTN26/THA823.docx</v>
      </c>
      <c r="T28" t="str">
        <f>HYPERLINK("https://docs.wto.org/imrd/directdoc.asp?DDFDocuments/v/G/TBTN26/THA823.docx", "https://docs.wto.org/imrd/directdoc.asp?DDFDocuments/v/G/TBTN26/THA823.docx")</f>
        <v>https://docs.wto.org/imrd/directdoc.asp?DDFDocuments/v/G/TBTN26/THA823.docx</v>
      </c>
      <c r="U28" t="s">
        <v>47</v>
      </c>
      <c r="V28" t="s">
        <v>46</v>
      </c>
      <c r="W28" t="s">
        <v>46</v>
      </c>
      <c r="X28" t="s">
        <v>46</v>
      </c>
      <c r="Y28" t="s">
        <v>46</v>
      </c>
      <c r="Z28" t="s">
        <v>46</v>
      </c>
      <c r="AA28" t="s">
        <v>46</v>
      </c>
      <c r="AB28" s="2" t="s">
        <v>241</v>
      </c>
      <c r="AC28" t="s">
        <v>38</v>
      </c>
      <c r="AD28" t="s">
        <v>38</v>
      </c>
      <c r="AE28" t="s">
        <v>38</v>
      </c>
      <c r="AF28" t="s">
        <v>38</v>
      </c>
      <c r="AG28" t="s">
        <v>38</v>
      </c>
      <c r="AH28" s="2" t="s">
        <v>38</v>
      </c>
    </row>
    <row r="29" spans="1:34" ht="90" x14ac:dyDescent="0.25">
      <c r="A29" s="6" t="s">
        <v>235</v>
      </c>
      <c r="B29" s="7">
        <v>46258</v>
      </c>
      <c r="C29" s="9" t="str">
        <f>HYPERLINK("https://www.epingalert.org/en/Search?viewData= G/TBT/N/THA/824"," G/TBT/N/THA/824")</f>
        <v xml:space="preserve"> G/TBT/N/THA/824</v>
      </c>
      <c r="D29" s="8" t="s">
        <v>247</v>
      </c>
      <c r="E29" s="8" t="s">
        <v>248</v>
      </c>
      <c r="F29" s="8" t="s">
        <v>249</v>
      </c>
      <c r="G29" s="8" t="s">
        <v>38</v>
      </c>
      <c r="H29" s="8" t="s">
        <v>245</v>
      </c>
      <c r="I29" s="8" t="s">
        <v>55</v>
      </c>
      <c r="J29" s="8" t="s">
        <v>38</v>
      </c>
      <c r="K29" s="8" t="s">
        <v>38</v>
      </c>
      <c r="L29" s="6"/>
      <c r="M29" s="7">
        <v>46273</v>
      </c>
      <c r="N29" s="7" t="s">
        <v>43</v>
      </c>
      <c r="O29" s="7" t="s">
        <v>239</v>
      </c>
      <c r="P29" s="6" t="s">
        <v>44</v>
      </c>
      <c r="Q29" s="8" t="s">
        <v>250</v>
      </c>
      <c r="R29" t="str">
        <f>HYPERLINK("https://docs.wto.org/imrd/directdoc.asp?DDFDocuments/t/G/TBTN26/THA824.docx", "https://docs.wto.org/imrd/directdoc.asp?DDFDocuments/t/G/TBTN26/THA824.docx")</f>
        <v>https://docs.wto.org/imrd/directdoc.asp?DDFDocuments/t/G/TBTN26/THA824.docx</v>
      </c>
      <c r="S29" t="str">
        <f>HYPERLINK("https://docs.wto.org/imrd/directdoc.asp?DDFDocuments/u/G/TBTN26/THA824.docx", "https://docs.wto.org/imrd/directdoc.asp?DDFDocuments/u/G/TBTN26/THA824.docx")</f>
        <v>https://docs.wto.org/imrd/directdoc.asp?DDFDocuments/u/G/TBTN26/THA824.docx</v>
      </c>
      <c r="T29" t="str">
        <f>HYPERLINK("https://docs.wto.org/imrd/directdoc.asp?DDFDocuments/v/G/TBTN26/THA824.docx", "https://docs.wto.org/imrd/directdoc.asp?DDFDocuments/v/G/TBTN26/THA824.docx")</f>
        <v>https://docs.wto.org/imrd/directdoc.asp?DDFDocuments/v/G/TBTN26/THA824.docx</v>
      </c>
      <c r="U29" t="s">
        <v>47</v>
      </c>
      <c r="V29" t="s">
        <v>46</v>
      </c>
      <c r="W29" t="s">
        <v>46</v>
      </c>
      <c r="X29" t="s">
        <v>46</v>
      </c>
      <c r="Y29" t="s">
        <v>46</v>
      </c>
      <c r="Z29" t="s">
        <v>46</v>
      </c>
      <c r="AA29" t="s">
        <v>46</v>
      </c>
      <c r="AB29" s="2" t="s">
        <v>241</v>
      </c>
      <c r="AC29" t="s">
        <v>38</v>
      </c>
      <c r="AD29" t="s">
        <v>38</v>
      </c>
      <c r="AE29" t="s">
        <v>38</v>
      </c>
      <c r="AF29" t="s">
        <v>38</v>
      </c>
      <c r="AG29" t="s">
        <v>38</v>
      </c>
      <c r="AH29" s="2" t="s">
        <v>38</v>
      </c>
    </row>
    <row r="30" spans="1:34" ht="409.5" x14ac:dyDescent="0.25">
      <c r="A30" s="6" t="s">
        <v>251</v>
      </c>
      <c r="B30" s="7">
        <v>46255</v>
      </c>
      <c r="C30" s="9" t="str">
        <f>HYPERLINK("https://www.epingalert.org/en/Search?viewData= G/TBT/N/CHN/2347"," G/TBT/N/CHN/2347")</f>
        <v xml:space="preserve"> G/TBT/N/CHN/2347</v>
      </c>
      <c r="D30" s="8" t="s">
        <v>252</v>
      </c>
      <c r="E30" s="8" t="s">
        <v>253</v>
      </c>
      <c r="F30" s="8" t="s">
        <v>254</v>
      </c>
      <c r="G30" s="8" t="s">
        <v>255</v>
      </c>
      <c r="H30" s="8" t="s">
        <v>256</v>
      </c>
      <c r="I30" s="8" t="s">
        <v>257</v>
      </c>
      <c r="J30" s="8" t="s">
        <v>38</v>
      </c>
      <c r="K30" s="8" t="s">
        <v>38</v>
      </c>
      <c r="L30" s="6"/>
      <c r="M30" s="7">
        <v>46285</v>
      </c>
      <c r="N30" s="7" t="s">
        <v>43</v>
      </c>
      <c r="O30" s="7">
        <v>46753</v>
      </c>
      <c r="P30" s="6" t="s">
        <v>44</v>
      </c>
      <c r="Q30" s="8" t="s">
        <v>258</v>
      </c>
      <c r="R30" t="str">
        <f>HYPERLINK("https://docs.wto.org/imrd/directdoc.asp?DDFDocuments/t/G/TBTN26/CHN2347.docx", "https://docs.wto.org/imrd/directdoc.asp?DDFDocuments/t/G/TBTN26/CHN2347.docx")</f>
        <v>https://docs.wto.org/imrd/directdoc.asp?DDFDocuments/t/G/TBTN26/CHN2347.docx</v>
      </c>
      <c r="S30" t="str">
        <f>HYPERLINK("https://docs.wto.org/imrd/directdoc.asp?DDFDocuments/u/G/TBTN26/CHN2347.docx", "https://docs.wto.org/imrd/directdoc.asp?DDFDocuments/u/G/TBTN26/CHN2347.docx")</f>
        <v>https://docs.wto.org/imrd/directdoc.asp?DDFDocuments/u/G/TBTN26/CHN2347.docx</v>
      </c>
      <c r="T30" t="str">
        <f>HYPERLINK("https://docs.wto.org/imrd/directdoc.asp?DDFDocuments/v/G/TBTN26/CHN2347.docx", "https://docs.wto.org/imrd/directdoc.asp?DDFDocuments/v/G/TBTN26/CHN2347.docx")</f>
        <v>https://docs.wto.org/imrd/directdoc.asp?DDFDocuments/v/G/TBTN26/CHN2347.docx</v>
      </c>
      <c r="U30" t="s">
        <v>47</v>
      </c>
      <c r="V30" t="s">
        <v>46</v>
      </c>
      <c r="W30" t="s">
        <v>46</v>
      </c>
      <c r="X30" t="s">
        <v>46</v>
      </c>
      <c r="Y30" t="s">
        <v>46</v>
      </c>
      <c r="Z30" t="s">
        <v>46</v>
      </c>
      <c r="AA30" t="s">
        <v>46</v>
      </c>
      <c r="AB30" s="2" t="s">
        <v>38</v>
      </c>
      <c r="AC30" t="s">
        <v>38</v>
      </c>
      <c r="AD30" t="s">
        <v>38</v>
      </c>
      <c r="AE30" t="s">
        <v>38</v>
      </c>
      <c r="AF30" t="s">
        <v>38</v>
      </c>
      <c r="AG30" t="s">
        <v>38</v>
      </c>
      <c r="AH30" s="2" t="s">
        <v>38</v>
      </c>
    </row>
    <row r="31" spans="1:34" ht="105" x14ac:dyDescent="0.25">
      <c r="A31" s="6" t="s">
        <v>251</v>
      </c>
      <c r="B31" s="7">
        <v>46255</v>
      </c>
      <c r="C31" s="9" t="str">
        <f>HYPERLINK("https://www.epingalert.org/en/Search?viewData= G/TBT/N/CHN/2348"," G/TBT/N/CHN/2348")</f>
        <v xml:space="preserve"> G/TBT/N/CHN/2348</v>
      </c>
      <c r="D31" s="8" t="s">
        <v>259</v>
      </c>
      <c r="E31" s="8" t="s">
        <v>260</v>
      </c>
      <c r="F31" s="8" t="s">
        <v>261</v>
      </c>
      <c r="G31" s="8" t="s">
        <v>262</v>
      </c>
      <c r="H31" s="8" t="s">
        <v>263</v>
      </c>
      <c r="I31" s="8" t="s">
        <v>224</v>
      </c>
      <c r="J31" s="8" t="s">
        <v>38</v>
      </c>
      <c r="K31" s="8" t="s">
        <v>38</v>
      </c>
      <c r="L31" s="6"/>
      <c r="M31" s="7">
        <v>46315</v>
      </c>
      <c r="N31" s="7" t="s">
        <v>43</v>
      </c>
      <c r="O31" s="7" t="s">
        <v>264</v>
      </c>
      <c r="P31" s="6" t="s">
        <v>44</v>
      </c>
      <c r="Q31" s="8" t="s">
        <v>265</v>
      </c>
      <c r="R31" t="str">
        <f>HYPERLINK("https://docs.wto.org/imrd/directdoc.asp?DDFDocuments/t/G/TBTN26/CHN2348.docx", "https://docs.wto.org/imrd/directdoc.asp?DDFDocuments/t/G/TBTN26/CHN2348.docx")</f>
        <v>https://docs.wto.org/imrd/directdoc.asp?DDFDocuments/t/G/TBTN26/CHN2348.docx</v>
      </c>
      <c r="S31" t="str">
        <f>HYPERLINK("https://docs.wto.org/imrd/directdoc.asp?DDFDocuments/u/G/TBTN26/CHN2348.docx", "https://docs.wto.org/imrd/directdoc.asp?DDFDocuments/u/G/TBTN26/CHN2348.docx")</f>
        <v>https://docs.wto.org/imrd/directdoc.asp?DDFDocuments/u/G/TBTN26/CHN2348.docx</v>
      </c>
      <c r="T31" t="str">
        <f>HYPERLINK("https://docs.wto.org/imrd/directdoc.asp?DDFDocuments/v/G/TBTN26/CHN2348.docx", "https://docs.wto.org/imrd/directdoc.asp?DDFDocuments/v/G/TBTN26/CHN2348.docx")</f>
        <v>https://docs.wto.org/imrd/directdoc.asp?DDFDocuments/v/G/TBTN26/CHN2348.docx</v>
      </c>
      <c r="U31" t="s">
        <v>47</v>
      </c>
      <c r="V31" t="s">
        <v>46</v>
      </c>
      <c r="W31" t="s">
        <v>46</v>
      </c>
      <c r="X31" t="s">
        <v>46</v>
      </c>
      <c r="Y31" t="s">
        <v>46</v>
      </c>
      <c r="Z31" t="s">
        <v>46</v>
      </c>
      <c r="AA31" t="s">
        <v>46</v>
      </c>
      <c r="AB31" s="2" t="s">
        <v>38</v>
      </c>
      <c r="AC31" t="s">
        <v>38</v>
      </c>
      <c r="AD31" t="s">
        <v>38</v>
      </c>
      <c r="AE31" t="s">
        <v>38</v>
      </c>
      <c r="AF31" t="s">
        <v>38</v>
      </c>
      <c r="AG31" t="s">
        <v>38</v>
      </c>
      <c r="AH31" s="2" t="s">
        <v>38</v>
      </c>
    </row>
    <row r="32" spans="1:34" ht="300" x14ac:dyDescent="0.25">
      <c r="A32" s="6" t="s">
        <v>251</v>
      </c>
      <c r="B32" s="7">
        <v>46255</v>
      </c>
      <c r="C32" s="9" t="str">
        <f>HYPERLINK("https://www.epingalert.org/en/Search?viewData= G/TBT/N/CHN/2349"," G/TBT/N/CHN/2349")</f>
        <v xml:space="preserve"> G/TBT/N/CHN/2349</v>
      </c>
      <c r="D32" s="8" t="s">
        <v>266</v>
      </c>
      <c r="E32" s="8" t="s">
        <v>267</v>
      </c>
      <c r="F32" s="8" t="s">
        <v>268</v>
      </c>
      <c r="G32" s="8" t="s">
        <v>269</v>
      </c>
      <c r="H32" s="8" t="s">
        <v>263</v>
      </c>
      <c r="I32" s="8" t="s">
        <v>270</v>
      </c>
      <c r="J32" s="8" t="s">
        <v>38</v>
      </c>
      <c r="K32" s="8" t="s">
        <v>38</v>
      </c>
      <c r="L32" s="6"/>
      <c r="M32" s="7">
        <v>46315</v>
      </c>
      <c r="N32" s="7" t="s">
        <v>43</v>
      </c>
      <c r="O32" s="7" t="s">
        <v>264</v>
      </c>
      <c r="P32" s="6" t="s">
        <v>44</v>
      </c>
      <c r="Q32" s="8" t="s">
        <v>271</v>
      </c>
      <c r="R32" t="str">
        <f>HYPERLINK("https://docs.wto.org/imrd/directdoc.asp?DDFDocuments/t/G/TBTN26/CHN2349.docx", "https://docs.wto.org/imrd/directdoc.asp?DDFDocuments/t/G/TBTN26/CHN2349.docx")</f>
        <v>https://docs.wto.org/imrd/directdoc.asp?DDFDocuments/t/G/TBTN26/CHN2349.docx</v>
      </c>
      <c r="S32" t="str">
        <f>HYPERLINK("https://docs.wto.org/imrd/directdoc.asp?DDFDocuments/u/G/TBTN26/CHN2349.docx", "https://docs.wto.org/imrd/directdoc.asp?DDFDocuments/u/G/TBTN26/CHN2349.docx")</f>
        <v>https://docs.wto.org/imrd/directdoc.asp?DDFDocuments/u/G/TBTN26/CHN2349.docx</v>
      </c>
      <c r="T32" t="str">
        <f>HYPERLINK("https://docs.wto.org/imrd/directdoc.asp?DDFDocuments/v/G/TBTN26/CHN2349.docx", "https://docs.wto.org/imrd/directdoc.asp?DDFDocuments/v/G/TBTN26/CHN2349.docx")</f>
        <v>https://docs.wto.org/imrd/directdoc.asp?DDFDocuments/v/G/TBTN26/CHN2349.docx</v>
      </c>
      <c r="U32" t="s">
        <v>47</v>
      </c>
      <c r="V32" t="s">
        <v>46</v>
      </c>
      <c r="W32" t="s">
        <v>46</v>
      </c>
      <c r="X32" t="s">
        <v>46</v>
      </c>
      <c r="Y32" t="s">
        <v>46</v>
      </c>
      <c r="Z32" t="s">
        <v>46</v>
      </c>
      <c r="AA32" t="s">
        <v>46</v>
      </c>
      <c r="AB32" s="2" t="s">
        <v>38</v>
      </c>
      <c r="AC32" t="s">
        <v>38</v>
      </c>
      <c r="AD32" t="s">
        <v>38</v>
      </c>
      <c r="AE32" t="s">
        <v>38</v>
      </c>
      <c r="AF32" t="s">
        <v>38</v>
      </c>
      <c r="AG32" t="s">
        <v>38</v>
      </c>
      <c r="AH32" s="2" t="s">
        <v>38</v>
      </c>
    </row>
    <row r="33" spans="1:34" ht="90" x14ac:dyDescent="0.25">
      <c r="A33" s="6" t="s">
        <v>272</v>
      </c>
      <c r="B33" s="7">
        <v>46255</v>
      </c>
      <c r="C33" s="9" t="str">
        <f>HYPERLINK("https://www.epingalert.org/en/Search?viewData= G/TBT/N/PER/182"," G/TBT/N/PER/182")</f>
        <v xml:space="preserve"> G/TBT/N/PER/182</v>
      </c>
      <c r="D33" s="8" t="s">
        <v>273</v>
      </c>
      <c r="E33" s="8" t="s">
        <v>274</v>
      </c>
      <c r="F33" s="8" t="s">
        <v>275</v>
      </c>
      <c r="G33" s="8" t="s">
        <v>38</v>
      </c>
      <c r="H33" s="8" t="s">
        <v>276</v>
      </c>
      <c r="I33" s="8" t="s">
        <v>40</v>
      </c>
      <c r="J33" s="8" t="s">
        <v>277</v>
      </c>
      <c r="K33" s="8" t="s">
        <v>38</v>
      </c>
      <c r="L33" s="6"/>
      <c r="M33" s="7">
        <v>46345</v>
      </c>
      <c r="N33" s="7" t="s">
        <v>278</v>
      </c>
      <c r="O33" s="7" t="s">
        <v>279</v>
      </c>
      <c r="P33" s="6" t="s">
        <v>44</v>
      </c>
      <c r="Q33" s="8" t="s">
        <v>280</v>
      </c>
      <c r="R33" t="str">
        <f>HYPERLINK("https://docs.wto.org/imrd/directdoc.asp?DDFDocuments/t/G/TBTN26/PER182.docx", "https://docs.wto.org/imrd/directdoc.asp?DDFDocuments/t/G/TBTN26/PER182.docx")</f>
        <v>https://docs.wto.org/imrd/directdoc.asp?DDFDocuments/t/G/TBTN26/PER182.docx</v>
      </c>
      <c r="S33" t="str">
        <f>HYPERLINK("https://docs.wto.org/imrd/directdoc.asp?DDFDocuments/u/G/TBTN26/PER182.docx", "https://docs.wto.org/imrd/directdoc.asp?DDFDocuments/u/G/TBTN26/PER182.docx")</f>
        <v>https://docs.wto.org/imrd/directdoc.asp?DDFDocuments/u/G/TBTN26/PER182.docx</v>
      </c>
      <c r="T33" t="str">
        <f>HYPERLINK("https://docs.wto.org/imrd/directdoc.asp?DDFDocuments/v/G/TBTN26/PER182.docx", "https://docs.wto.org/imrd/directdoc.asp?DDFDocuments/v/G/TBTN26/PER182.docx")</f>
        <v>https://docs.wto.org/imrd/directdoc.asp?DDFDocuments/v/G/TBTN26/PER182.docx</v>
      </c>
      <c r="U33" t="s">
        <v>47</v>
      </c>
      <c r="V33" t="s">
        <v>46</v>
      </c>
      <c r="W33" t="s">
        <v>46</v>
      </c>
      <c r="X33" t="s">
        <v>46</v>
      </c>
      <c r="Y33" t="s">
        <v>46</v>
      </c>
      <c r="Z33" t="s">
        <v>46</v>
      </c>
      <c r="AA33" t="s">
        <v>46</v>
      </c>
      <c r="AB33" s="2" t="s">
        <v>281</v>
      </c>
      <c r="AC33" t="s">
        <v>38</v>
      </c>
      <c r="AD33" t="s">
        <v>38</v>
      </c>
      <c r="AE33" t="s">
        <v>38</v>
      </c>
      <c r="AF33" t="s">
        <v>38</v>
      </c>
      <c r="AG33" t="s">
        <v>38</v>
      </c>
      <c r="AH33" s="2" t="s">
        <v>38</v>
      </c>
    </row>
    <row r="34" spans="1:34" ht="409.5" x14ac:dyDescent="0.25">
      <c r="A34" s="6" t="s">
        <v>201</v>
      </c>
      <c r="B34" s="7">
        <v>46254</v>
      </c>
      <c r="C34" s="9" t="str">
        <f>HYPERLINK("https://www.epingalert.org/en/Search?viewData= G/TBT/N/CZE/266"," G/TBT/N/CZE/266")</f>
        <v xml:space="preserve"> G/TBT/N/CZE/266</v>
      </c>
      <c r="D34" s="8" t="s">
        <v>282</v>
      </c>
      <c r="E34" s="8" t="s">
        <v>283</v>
      </c>
      <c r="F34" s="8" t="s">
        <v>284</v>
      </c>
      <c r="G34" s="8" t="s">
        <v>205</v>
      </c>
      <c r="H34" s="8" t="s">
        <v>206</v>
      </c>
      <c r="I34" s="8" t="s">
        <v>207</v>
      </c>
      <c r="J34" s="8" t="s">
        <v>38</v>
      </c>
      <c r="K34" s="8" t="s">
        <v>38</v>
      </c>
      <c r="L34" s="6"/>
      <c r="M34" s="7">
        <v>46304</v>
      </c>
      <c r="N34" s="7">
        <v>46335</v>
      </c>
      <c r="O34" s="7">
        <v>46340</v>
      </c>
      <c r="P34" s="6" t="s">
        <v>44</v>
      </c>
      <c r="Q34" s="8" t="s">
        <v>285</v>
      </c>
      <c r="R34" t="str">
        <f>HYPERLINK("https://docs.wto.org/imrd/directdoc.asp?DDFDocuments/t/G/TBTN26/CZE266.docx", "https://docs.wto.org/imrd/directdoc.asp?DDFDocuments/t/G/TBTN26/CZE266.docx")</f>
        <v>https://docs.wto.org/imrd/directdoc.asp?DDFDocuments/t/G/TBTN26/CZE266.docx</v>
      </c>
      <c r="S34" t="str">
        <f>HYPERLINK("https://docs.wto.org/imrd/directdoc.asp?DDFDocuments/u/G/TBTN26/CZE266.docx", "https://docs.wto.org/imrd/directdoc.asp?DDFDocuments/u/G/TBTN26/CZE266.docx")</f>
        <v>https://docs.wto.org/imrd/directdoc.asp?DDFDocuments/u/G/TBTN26/CZE266.docx</v>
      </c>
      <c r="T34" t="str">
        <f>HYPERLINK("https://docs.wto.org/imrd/directdoc.asp?DDFDocuments/v/G/TBTN26/CZE266.docx", "https://docs.wto.org/imrd/directdoc.asp?DDFDocuments/v/G/TBTN26/CZE266.docx")</f>
        <v>https://docs.wto.org/imrd/directdoc.asp?DDFDocuments/v/G/TBTN26/CZE266.docx</v>
      </c>
      <c r="U34" t="s">
        <v>47</v>
      </c>
      <c r="V34" t="s">
        <v>46</v>
      </c>
      <c r="W34" t="s">
        <v>46</v>
      </c>
      <c r="X34" t="s">
        <v>46</v>
      </c>
      <c r="Y34" t="s">
        <v>46</v>
      </c>
      <c r="Z34" t="s">
        <v>46</v>
      </c>
      <c r="AA34" t="s">
        <v>46</v>
      </c>
      <c r="AB34" s="2" t="s">
        <v>209</v>
      </c>
      <c r="AC34" t="s">
        <v>38</v>
      </c>
      <c r="AD34" t="s">
        <v>38</v>
      </c>
      <c r="AE34" t="s">
        <v>38</v>
      </c>
      <c r="AF34" t="s">
        <v>38</v>
      </c>
      <c r="AG34" t="s">
        <v>38</v>
      </c>
      <c r="AH34" s="2" t="s">
        <v>38</v>
      </c>
    </row>
    <row r="35" spans="1:34" ht="75" x14ac:dyDescent="0.25">
      <c r="A35" s="6" t="s">
        <v>132</v>
      </c>
      <c r="B35" s="7">
        <v>46254</v>
      </c>
      <c r="C35" s="9" t="str">
        <f>HYPERLINK("https://www.epingalert.org/en/Search?viewData= G/TBT/N/JOR/102"," G/TBT/N/JOR/102")</f>
        <v xml:space="preserve"> G/TBT/N/JOR/102</v>
      </c>
      <c r="D35" s="8" t="s">
        <v>286</v>
      </c>
      <c r="E35" s="8" t="s">
        <v>287</v>
      </c>
      <c r="F35" s="8" t="s">
        <v>288</v>
      </c>
      <c r="G35" s="8" t="s">
        <v>289</v>
      </c>
      <c r="H35" s="8" t="s">
        <v>290</v>
      </c>
      <c r="I35" s="8" t="s">
        <v>137</v>
      </c>
      <c r="J35" s="8" t="s">
        <v>38</v>
      </c>
      <c r="K35" s="8" t="s">
        <v>71</v>
      </c>
      <c r="L35" s="6"/>
      <c r="M35" s="7">
        <v>46314</v>
      </c>
      <c r="N35" s="7">
        <v>46327</v>
      </c>
      <c r="O35" s="7">
        <v>46419</v>
      </c>
      <c r="P35" s="6" t="s">
        <v>44</v>
      </c>
      <c r="Q35" s="8" t="s">
        <v>291</v>
      </c>
      <c r="R35" t="str">
        <f>HYPERLINK("https://docs.wto.org/imrd/directdoc.asp?DDFDocuments/t/G/TBTN26/JOR102.docx", "https://docs.wto.org/imrd/directdoc.asp?DDFDocuments/t/G/TBTN26/JOR102.docx")</f>
        <v>https://docs.wto.org/imrd/directdoc.asp?DDFDocuments/t/G/TBTN26/JOR102.docx</v>
      </c>
      <c r="S35" t="str">
        <f>HYPERLINK("https://docs.wto.org/imrd/directdoc.asp?DDFDocuments/u/G/TBTN26/JOR102.docx", "https://docs.wto.org/imrd/directdoc.asp?DDFDocuments/u/G/TBTN26/JOR102.docx")</f>
        <v>https://docs.wto.org/imrd/directdoc.asp?DDFDocuments/u/G/TBTN26/JOR102.docx</v>
      </c>
      <c r="T35" t="str">
        <f>HYPERLINK("https://docs.wto.org/imrd/directdoc.asp?DDFDocuments/v/G/TBTN26/JOR102.docx", "https://docs.wto.org/imrd/directdoc.asp?DDFDocuments/v/G/TBTN26/JOR102.docx")</f>
        <v>https://docs.wto.org/imrd/directdoc.asp?DDFDocuments/v/G/TBTN26/JOR102.docx</v>
      </c>
      <c r="U35" t="s">
        <v>47</v>
      </c>
      <c r="V35" t="s">
        <v>46</v>
      </c>
      <c r="W35" t="s">
        <v>46</v>
      </c>
      <c r="X35" t="s">
        <v>46</v>
      </c>
      <c r="Y35" t="s">
        <v>46</v>
      </c>
      <c r="Z35" t="s">
        <v>46</v>
      </c>
      <c r="AA35" t="s">
        <v>46</v>
      </c>
      <c r="AB35" s="2" t="s">
        <v>292</v>
      </c>
      <c r="AC35" t="s">
        <v>38</v>
      </c>
      <c r="AD35" t="s">
        <v>38</v>
      </c>
      <c r="AE35" t="s">
        <v>38</v>
      </c>
      <c r="AF35" t="s">
        <v>38</v>
      </c>
      <c r="AG35" t="s">
        <v>38</v>
      </c>
      <c r="AH35" s="2" t="s">
        <v>38</v>
      </c>
    </row>
    <row r="36" spans="1:34" ht="60" x14ac:dyDescent="0.25">
      <c r="A36" s="6" t="s">
        <v>293</v>
      </c>
      <c r="B36" s="7">
        <v>46254</v>
      </c>
      <c r="C36" s="9" t="str">
        <f>HYPERLINK("https://www.epingalert.org/en/Search?viewData= G/TBT/N/JPN/914"," G/TBT/N/JPN/914")</f>
        <v xml:space="preserve"> G/TBT/N/JPN/914</v>
      </c>
      <c r="D36" s="8" t="s">
        <v>294</v>
      </c>
      <c r="E36" s="8" t="s">
        <v>295</v>
      </c>
      <c r="F36" s="8" t="s">
        <v>296</v>
      </c>
      <c r="G36" s="8" t="s">
        <v>38</v>
      </c>
      <c r="H36" s="8" t="s">
        <v>297</v>
      </c>
      <c r="I36" s="8" t="s">
        <v>40</v>
      </c>
      <c r="J36" s="8" t="s">
        <v>298</v>
      </c>
      <c r="K36" s="8" t="s">
        <v>299</v>
      </c>
      <c r="L36" s="6"/>
      <c r="M36" s="7" t="s">
        <v>38</v>
      </c>
      <c r="N36" s="7">
        <v>46252</v>
      </c>
      <c r="O36" s="7">
        <v>46262</v>
      </c>
      <c r="P36" s="6" t="s">
        <v>44</v>
      </c>
      <c r="Q36" s="8" t="s">
        <v>300</v>
      </c>
      <c r="R36" t="str">
        <f>HYPERLINK("https://docs.wto.org/imrd/directdoc.asp?DDFDocuments/t/G/TBTN26/JPN914.docx", "https://docs.wto.org/imrd/directdoc.asp?DDFDocuments/t/G/TBTN26/JPN914.docx")</f>
        <v>https://docs.wto.org/imrd/directdoc.asp?DDFDocuments/t/G/TBTN26/JPN914.docx</v>
      </c>
      <c r="S36" t="str">
        <f>HYPERLINK("https://docs.wto.org/imrd/directdoc.asp?DDFDocuments/u/G/TBTN26/JPN914.docx", "https://docs.wto.org/imrd/directdoc.asp?DDFDocuments/u/G/TBTN26/JPN914.docx")</f>
        <v>https://docs.wto.org/imrd/directdoc.asp?DDFDocuments/u/G/TBTN26/JPN914.docx</v>
      </c>
      <c r="T36" t="str">
        <f>HYPERLINK("https://docs.wto.org/imrd/directdoc.asp?DDFDocuments/v/G/TBTN26/JPN914.docx", "https://docs.wto.org/imrd/directdoc.asp?DDFDocuments/v/G/TBTN26/JPN914.docx")</f>
        <v>https://docs.wto.org/imrd/directdoc.asp?DDFDocuments/v/G/TBTN26/JPN914.docx</v>
      </c>
      <c r="U36" t="s">
        <v>46</v>
      </c>
      <c r="V36" t="s">
        <v>47</v>
      </c>
      <c r="W36" t="s">
        <v>46</v>
      </c>
      <c r="X36" t="s">
        <v>46</v>
      </c>
      <c r="Y36" t="s">
        <v>46</v>
      </c>
      <c r="Z36" t="s">
        <v>46</v>
      </c>
      <c r="AA36" t="s">
        <v>46</v>
      </c>
      <c r="AB36" s="2" t="s">
        <v>301</v>
      </c>
      <c r="AC36" t="s">
        <v>38</v>
      </c>
      <c r="AD36" t="s">
        <v>38</v>
      </c>
      <c r="AE36" t="s">
        <v>38</v>
      </c>
      <c r="AF36" t="s">
        <v>38</v>
      </c>
      <c r="AG36" t="s">
        <v>38</v>
      </c>
      <c r="AH36" s="2" t="s">
        <v>38</v>
      </c>
    </row>
    <row r="37" spans="1:34" ht="75" x14ac:dyDescent="0.25">
      <c r="A37" s="6" t="s">
        <v>122</v>
      </c>
      <c r="B37" s="7">
        <v>46254</v>
      </c>
      <c r="C37" s="9" t="str">
        <f>HYPERLINK("https://www.epingalert.org/en/Search?viewData= G/TBT/N/NZL/157"," G/TBT/N/NZL/157")</f>
        <v xml:space="preserve"> G/TBT/N/NZL/157</v>
      </c>
      <c r="D37" s="8" t="s">
        <v>302</v>
      </c>
      <c r="E37" s="8" t="s">
        <v>303</v>
      </c>
      <c r="F37" s="8" t="s">
        <v>304</v>
      </c>
      <c r="G37" s="8" t="s">
        <v>38</v>
      </c>
      <c r="H37" s="8" t="s">
        <v>305</v>
      </c>
      <c r="I37" s="8" t="s">
        <v>63</v>
      </c>
      <c r="J37" s="8" t="s">
        <v>306</v>
      </c>
      <c r="K37" s="8" t="s">
        <v>71</v>
      </c>
      <c r="L37" s="6"/>
      <c r="M37" s="7">
        <v>46314</v>
      </c>
      <c r="N37" s="7" t="s">
        <v>43</v>
      </c>
      <c r="O37" s="7" t="s">
        <v>307</v>
      </c>
      <c r="P37" s="6" t="s">
        <v>44</v>
      </c>
      <c r="Q37" s="8" t="s">
        <v>308</v>
      </c>
      <c r="R37" t="str">
        <f>HYPERLINK("https://docs.wto.org/imrd/directdoc.asp?DDFDocuments/t/G/TBTN26/NZL157.docx", "https://docs.wto.org/imrd/directdoc.asp?DDFDocuments/t/G/TBTN26/NZL157.docx")</f>
        <v>https://docs.wto.org/imrd/directdoc.asp?DDFDocuments/t/G/TBTN26/NZL157.docx</v>
      </c>
      <c r="S37" t="str">
        <f>HYPERLINK("https://docs.wto.org/imrd/directdoc.asp?DDFDocuments/u/G/TBTN26/NZL157.docx", "https://docs.wto.org/imrd/directdoc.asp?DDFDocuments/u/G/TBTN26/NZL157.docx")</f>
        <v>https://docs.wto.org/imrd/directdoc.asp?DDFDocuments/u/G/TBTN26/NZL157.docx</v>
      </c>
      <c r="T37" t="str">
        <f>HYPERLINK("https://docs.wto.org/imrd/directdoc.asp?DDFDocuments/v/G/TBTN26/NZL157.docx", "https://docs.wto.org/imrd/directdoc.asp?DDFDocuments/v/G/TBTN26/NZL157.docx")</f>
        <v>https://docs.wto.org/imrd/directdoc.asp?DDFDocuments/v/G/TBTN26/NZL157.docx</v>
      </c>
      <c r="U37" t="s">
        <v>47</v>
      </c>
      <c r="V37" t="s">
        <v>46</v>
      </c>
      <c r="W37" t="s">
        <v>46</v>
      </c>
      <c r="X37" t="s">
        <v>46</v>
      </c>
      <c r="Y37" t="s">
        <v>46</v>
      </c>
      <c r="Z37" t="s">
        <v>46</v>
      </c>
      <c r="AA37" t="s">
        <v>46</v>
      </c>
      <c r="AB37" s="2" t="s">
        <v>309</v>
      </c>
      <c r="AC37" t="s">
        <v>38</v>
      </c>
      <c r="AD37" t="s">
        <v>38</v>
      </c>
      <c r="AE37" t="s">
        <v>38</v>
      </c>
      <c r="AF37" t="s">
        <v>38</v>
      </c>
      <c r="AG37" t="s">
        <v>38</v>
      </c>
      <c r="AH37" s="2" t="s">
        <v>38</v>
      </c>
    </row>
    <row r="38" spans="1:34" ht="105" x14ac:dyDescent="0.25">
      <c r="A38" s="6" t="s">
        <v>94</v>
      </c>
      <c r="B38" s="7">
        <v>46254</v>
      </c>
      <c r="C38" s="9" t="str">
        <f>HYPERLINK("https://www.epingalert.org/en/Search?viewData= G/TBT/N/USA/2317"," G/TBT/N/USA/2317")</f>
        <v xml:space="preserve"> G/TBT/N/USA/2317</v>
      </c>
      <c r="D38" s="8" t="s">
        <v>310</v>
      </c>
      <c r="E38" s="8" t="s">
        <v>311</v>
      </c>
      <c r="F38" s="8" t="s">
        <v>312</v>
      </c>
      <c r="G38" s="8" t="s">
        <v>313</v>
      </c>
      <c r="H38" s="8" t="s">
        <v>314</v>
      </c>
      <c r="I38" s="8" t="s">
        <v>100</v>
      </c>
      <c r="J38" s="8" t="s">
        <v>38</v>
      </c>
      <c r="K38" s="8" t="s">
        <v>38</v>
      </c>
      <c r="L38" s="6"/>
      <c r="M38" s="7">
        <v>46314</v>
      </c>
      <c r="N38" s="7" t="s">
        <v>43</v>
      </c>
      <c r="O38" s="7" t="s">
        <v>43</v>
      </c>
      <c r="P38" s="6" t="s">
        <v>44</v>
      </c>
      <c r="Q38" s="8" t="s">
        <v>315</v>
      </c>
      <c r="R38" t="str">
        <f>HYPERLINK("https://docs.wto.org/imrd/directdoc.asp?DDFDocuments/t/G/TBTN26/USA2317.docx", "https://docs.wto.org/imrd/directdoc.asp?DDFDocuments/t/G/TBTN26/USA2317.docx")</f>
        <v>https://docs.wto.org/imrd/directdoc.asp?DDFDocuments/t/G/TBTN26/USA2317.docx</v>
      </c>
      <c r="S38" t="str">
        <f>HYPERLINK("https://docs.wto.org/imrd/directdoc.asp?DDFDocuments/u/G/TBTN26/USA2317.docx", "https://docs.wto.org/imrd/directdoc.asp?DDFDocuments/u/G/TBTN26/USA2317.docx")</f>
        <v>https://docs.wto.org/imrd/directdoc.asp?DDFDocuments/u/G/TBTN26/USA2317.docx</v>
      </c>
      <c r="T38" t="str">
        <f>HYPERLINK("https://docs.wto.org/imrd/directdoc.asp?DDFDocuments/v/G/TBTN26/USA2317.docx", "https://docs.wto.org/imrd/directdoc.asp?DDFDocuments/v/G/TBTN26/USA2317.docx")</f>
        <v>https://docs.wto.org/imrd/directdoc.asp?DDFDocuments/v/G/TBTN26/USA2317.docx</v>
      </c>
      <c r="U38" t="s">
        <v>46</v>
      </c>
      <c r="V38" t="s">
        <v>46</v>
      </c>
      <c r="W38" t="s">
        <v>46</v>
      </c>
      <c r="X38" t="s">
        <v>46</v>
      </c>
      <c r="Y38" t="s">
        <v>46</v>
      </c>
      <c r="Z38" t="s">
        <v>46</v>
      </c>
      <c r="AA38" t="s">
        <v>47</v>
      </c>
      <c r="AB38" s="2" t="s">
        <v>316</v>
      </c>
      <c r="AC38" t="s">
        <v>38</v>
      </c>
      <c r="AD38" t="s">
        <v>38</v>
      </c>
      <c r="AE38" t="s">
        <v>38</v>
      </c>
      <c r="AF38" t="s">
        <v>38</v>
      </c>
      <c r="AG38" t="s">
        <v>38</v>
      </c>
      <c r="AH38" s="2" t="s">
        <v>38</v>
      </c>
    </row>
    <row r="39" spans="1:34" ht="135" x14ac:dyDescent="0.25">
      <c r="A39" s="6" t="s">
        <v>94</v>
      </c>
      <c r="B39" s="7">
        <v>46254</v>
      </c>
      <c r="C39" s="9" t="str">
        <f>HYPERLINK("https://www.epingalert.org/en/Search?viewData= G/TBT/N/USA/2318"," G/TBT/N/USA/2318")</f>
        <v xml:space="preserve"> G/TBT/N/USA/2318</v>
      </c>
      <c r="D39" s="8" t="s">
        <v>317</v>
      </c>
      <c r="E39" s="8" t="s">
        <v>318</v>
      </c>
      <c r="F39" s="8" t="s">
        <v>319</v>
      </c>
      <c r="G39" s="8" t="s">
        <v>320</v>
      </c>
      <c r="H39" s="8" t="s">
        <v>321</v>
      </c>
      <c r="I39" s="8" t="s">
        <v>322</v>
      </c>
      <c r="J39" s="8" t="s">
        <v>38</v>
      </c>
      <c r="K39" s="8" t="s">
        <v>38</v>
      </c>
      <c r="L39" s="6"/>
      <c r="M39" s="7">
        <v>46311</v>
      </c>
      <c r="N39" s="7" t="s">
        <v>43</v>
      </c>
      <c r="O39" s="7" t="s">
        <v>43</v>
      </c>
      <c r="P39" s="6" t="s">
        <v>44</v>
      </c>
      <c r="Q39" s="8" t="s">
        <v>323</v>
      </c>
      <c r="R39" t="str">
        <f>HYPERLINK("https://docs.wto.org/imrd/directdoc.asp?DDFDocuments/t/G/TBTN26/USA2318.docx", "https://docs.wto.org/imrd/directdoc.asp?DDFDocuments/t/G/TBTN26/USA2318.docx")</f>
        <v>https://docs.wto.org/imrd/directdoc.asp?DDFDocuments/t/G/TBTN26/USA2318.docx</v>
      </c>
      <c r="S39" t="str">
        <f>HYPERLINK("https://docs.wto.org/imrd/directdoc.asp?DDFDocuments/u/G/TBTN26/USA2318.docx", "https://docs.wto.org/imrd/directdoc.asp?DDFDocuments/u/G/TBTN26/USA2318.docx")</f>
        <v>https://docs.wto.org/imrd/directdoc.asp?DDFDocuments/u/G/TBTN26/USA2318.docx</v>
      </c>
      <c r="T39" t="str">
        <f>HYPERLINK("https://docs.wto.org/imrd/directdoc.asp?DDFDocuments/v/G/TBTN26/USA2318.docx", "https://docs.wto.org/imrd/directdoc.asp?DDFDocuments/v/G/TBTN26/USA2318.docx")</f>
        <v>https://docs.wto.org/imrd/directdoc.asp?DDFDocuments/v/G/TBTN26/USA2318.docx</v>
      </c>
      <c r="U39" t="s">
        <v>46</v>
      </c>
      <c r="V39" t="s">
        <v>46</v>
      </c>
      <c r="W39" t="s">
        <v>46</v>
      </c>
      <c r="X39" t="s">
        <v>46</v>
      </c>
      <c r="Y39" t="s">
        <v>46</v>
      </c>
      <c r="Z39" t="s">
        <v>46</v>
      </c>
      <c r="AA39" t="s">
        <v>47</v>
      </c>
      <c r="AB39" s="2" t="s">
        <v>324</v>
      </c>
      <c r="AC39" t="s">
        <v>38</v>
      </c>
      <c r="AD39" t="s">
        <v>38</v>
      </c>
      <c r="AE39" t="s">
        <v>38</v>
      </c>
      <c r="AF39" t="s">
        <v>38</v>
      </c>
      <c r="AG39" t="s">
        <v>38</v>
      </c>
      <c r="AH39" s="2" t="s">
        <v>38</v>
      </c>
    </row>
    <row r="40" spans="1:34" ht="165" x14ac:dyDescent="0.25">
      <c r="A40" s="6" t="s">
        <v>251</v>
      </c>
      <c r="B40" s="7">
        <v>46253</v>
      </c>
      <c r="C40" s="9" t="str">
        <f>HYPERLINK("https://www.epingalert.org/en/Search?viewData= G/TBT/N/CHN/2331"," G/TBT/N/CHN/2331")</f>
        <v xml:space="preserve"> G/TBT/N/CHN/2331</v>
      </c>
      <c r="D40" s="8" t="s">
        <v>325</v>
      </c>
      <c r="E40" s="8" t="s">
        <v>326</v>
      </c>
      <c r="F40" s="8" t="s">
        <v>327</v>
      </c>
      <c r="G40" s="8" t="s">
        <v>328</v>
      </c>
      <c r="H40" s="8" t="s">
        <v>263</v>
      </c>
      <c r="I40" s="8" t="s">
        <v>224</v>
      </c>
      <c r="J40" s="8" t="s">
        <v>38</v>
      </c>
      <c r="K40" s="8" t="s">
        <v>38</v>
      </c>
      <c r="L40" s="6"/>
      <c r="M40" s="7">
        <v>46313</v>
      </c>
      <c r="N40" s="7" t="s">
        <v>43</v>
      </c>
      <c r="O40" s="7" t="s">
        <v>264</v>
      </c>
      <c r="P40" s="6" t="s">
        <v>44</v>
      </c>
      <c r="Q40" s="8" t="s">
        <v>329</v>
      </c>
      <c r="R40" t="str">
        <f>HYPERLINK("https://docs.wto.org/imrd/directdoc.asp?DDFDocuments/t/G/TBTN26/CHN2331.docx", "https://docs.wto.org/imrd/directdoc.asp?DDFDocuments/t/G/TBTN26/CHN2331.docx")</f>
        <v>https://docs.wto.org/imrd/directdoc.asp?DDFDocuments/t/G/TBTN26/CHN2331.docx</v>
      </c>
      <c r="S40" t="str">
        <f>HYPERLINK("https://docs.wto.org/imrd/directdoc.asp?DDFDocuments/u/G/TBTN26/CHN2331.docx", "https://docs.wto.org/imrd/directdoc.asp?DDFDocuments/u/G/TBTN26/CHN2331.docx")</f>
        <v>https://docs.wto.org/imrd/directdoc.asp?DDFDocuments/u/G/TBTN26/CHN2331.docx</v>
      </c>
      <c r="T40" t="str">
        <f>HYPERLINK("https://docs.wto.org/imrd/directdoc.asp?DDFDocuments/v/G/TBTN26/CHN2331.docx", "https://docs.wto.org/imrd/directdoc.asp?DDFDocuments/v/G/TBTN26/CHN2331.docx")</f>
        <v>https://docs.wto.org/imrd/directdoc.asp?DDFDocuments/v/G/TBTN26/CHN2331.docx</v>
      </c>
      <c r="U40" t="s">
        <v>47</v>
      </c>
      <c r="V40" t="s">
        <v>46</v>
      </c>
      <c r="W40" t="s">
        <v>46</v>
      </c>
      <c r="X40" t="s">
        <v>46</v>
      </c>
      <c r="Y40" t="s">
        <v>46</v>
      </c>
      <c r="Z40" t="s">
        <v>46</v>
      </c>
      <c r="AA40" t="s">
        <v>46</v>
      </c>
      <c r="AB40" s="2" t="s">
        <v>38</v>
      </c>
      <c r="AC40" t="s">
        <v>38</v>
      </c>
      <c r="AD40" t="s">
        <v>38</v>
      </c>
      <c r="AE40" t="s">
        <v>38</v>
      </c>
      <c r="AF40" t="s">
        <v>38</v>
      </c>
      <c r="AG40" t="s">
        <v>38</v>
      </c>
      <c r="AH40" s="2" t="s">
        <v>38</v>
      </c>
    </row>
    <row r="41" spans="1:34" ht="210" x14ac:dyDescent="0.25">
      <c r="A41" s="6" t="s">
        <v>251</v>
      </c>
      <c r="B41" s="7">
        <v>46253</v>
      </c>
      <c r="C41" s="9" t="str">
        <f>HYPERLINK("https://www.epingalert.org/en/Search?viewData= G/TBT/N/CHN/2332"," G/TBT/N/CHN/2332")</f>
        <v xml:space="preserve"> G/TBT/N/CHN/2332</v>
      </c>
      <c r="D41" s="8" t="s">
        <v>330</v>
      </c>
      <c r="E41" s="8" t="s">
        <v>331</v>
      </c>
      <c r="F41" s="8" t="s">
        <v>332</v>
      </c>
      <c r="G41" s="8" t="s">
        <v>333</v>
      </c>
      <c r="H41" s="8" t="s">
        <v>263</v>
      </c>
      <c r="I41" s="8" t="s">
        <v>334</v>
      </c>
      <c r="J41" s="8" t="s">
        <v>38</v>
      </c>
      <c r="K41" s="8" t="s">
        <v>38</v>
      </c>
      <c r="L41" s="6"/>
      <c r="M41" s="7">
        <v>46313</v>
      </c>
      <c r="N41" s="7" t="s">
        <v>43</v>
      </c>
      <c r="O41" s="7" t="s">
        <v>335</v>
      </c>
      <c r="P41" s="6" t="s">
        <v>44</v>
      </c>
      <c r="Q41" s="8" t="s">
        <v>336</v>
      </c>
      <c r="R41" t="str">
        <f>HYPERLINK("https://docs.wto.org/imrd/directdoc.asp?DDFDocuments/t/G/TBTN26/CHN2332.docx", "https://docs.wto.org/imrd/directdoc.asp?DDFDocuments/t/G/TBTN26/CHN2332.docx")</f>
        <v>https://docs.wto.org/imrd/directdoc.asp?DDFDocuments/t/G/TBTN26/CHN2332.docx</v>
      </c>
      <c r="S41" t="str">
        <f>HYPERLINK("https://docs.wto.org/imrd/directdoc.asp?DDFDocuments/u/G/TBTN26/CHN2332.docx", "https://docs.wto.org/imrd/directdoc.asp?DDFDocuments/u/G/TBTN26/CHN2332.docx")</f>
        <v>https://docs.wto.org/imrd/directdoc.asp?DDFDocuments/u/G/TBTN26/CHN2332.docx</v>
      </c>
      <c r="T41" t="str">
        <f>HYPERLINK("https://docs.wto.org/imrd/directdoc.asp?DDFDocuments/v/G/TBTN26/CHN2332.docx", "https://docs.wto.org/imrd/directdoc.asp?DDFDocuments/v/G/TBTN26/CHN2332.docx")</f>
        <v>https://docs.wto.org/imrd/directdoc.asp?DDFDocuments/v/G/TBTN26/CHN2332.docx</v>
      </c>
      <c r="U41" t="s">
        <v>47</v>
      </c>
      <c r="V41" t="s">
        <v>46</v>
      </c>
      <c r="W41" t="s">
        <v>46</v>
      </c>
      <c r="X41" t="s">
        <v>46</v>
      </c>
      <c r="Y41" t="s">
        <v>46</v>
      </c>
      <c r="Z41" t="s">
        <v>46</v>
      </c>
      <c r="AA41" t="s">
        <v>46</v>
      </c>
      <c r="AB41" s="2" t="s">
        <v>38</v>
      </c>
      <c r="AC41" t="s">
        <v>38</v>
      </c>
      <c r="AD41" t="s">
        <v>38</v>
      </c>
      <c r="AE41" t="s">
        <v>38</v>
      </c>
      <c r="AF41" t="s">
        <v>38</v>
      </c>
      <c r="AG41" t="s">
        <v>38</v>
      </c>
      <c r="AH41" s="2" t="s">
        <v>38</v>
      </c>
    </row>
    <row r="42" spans="1:34" ht="165" x14ac:dyDescent="0.25">
      <c r="A42" s="6" t="s">
        <v>251</v>
      </c>
      <c r="B42" s="7">
        <v>46253</v>
      </c>
      <c r="C42" s="9" t="str">
        <f>HYPERLINK("https://www.epingalert.org/en/Search?viewData= G/TBT/N/CHN/2333"," G/TBT/N/CHN/2333")</f>
        <v xml:space="preserve"> G/TBT/N/CHN/2333</v>
      </c>
      <c r="D42" s="8" t="s">
        <v>337</v>
      </c>
      <c r="E42" s="8" t="s">
        <v>338</v>
      </c>
      <c r="F42" s="8" t="s">
        <v>339</v>
      </c>
      <c r="G42" s="8" t="s">
        <v>340</v>
      </c>
      <c r="H42" s="8" t="s">
        <v>263</v>
      </c>
      <c r="I42" s="8" t="s">
        <v>224</v>
      </c>
      <c r="J42" s="8" t="s">
        <v>38</v>
      </c>
      <c r="K42" s="8" t="s">
        <v>38</v>
      </c>
      <c r="L42" s="6"/>
      <c r="M42" s="7">
        <v>46313</v>
      </c>
      <c r="N42" s="7" t="s">
        <v>43</v>
      </c>
      <c r="O42" s="7" t="s">
        <v>341</v>
      </c>
      <c r="P42" s="6" t="s">
        <v>44</v>
      </c>
      <c r="Q42" s="8" t="s">
        <v>342</v>
      </c>
      <c r="R42" t="str">
        <f>HYPERLINK("https://docs.wto.org/imrd/directdoc.asp?DDFDocuments/t/G/TBTN26/CHN2333.docx", "https://docs.wto.org/imrd/directdoc.asp?DDFDocuments/t/G/TBTN26/CHN2333.docx")</f>
        <v>https://docs.wto.org/imrd/directdoc.asp?DDFDocuments/t/G/TBTN26/CHN2333.docx</v>
      </c>
      <c r="S42" t="str">
        <f>HYPERLINK("https://docs.wto.org/imrd/directdoc.asp?DDFDocuments/u/G/TBTN26/CHN2333.docx", "https://docs.wto.org/imrd/directdoc.asp?DDFDocuments/u/G/TBTN26/CHN2333.docx")</f>
        <v>https://docs.wto.org/imrd/directdoc.asp?DDFDocuments/u/G/TBTN26/CHN2333.docx</v>
      </c>
      <c r="T42" t="str">
        <f>HYPERLINK("https://docs.wto.org/imrd/directdoc.asp?DDFDocuments/v/G/TBTN26/CHN2333.docx", "https://docs.wto.org/imrd/directdoc.asp?DDFDocuments/v/G/TBTN26/CHN2333.docx")</f>
        <v>https://docs.wto.org/imrd/directdoc.asp?DDFDocuments/v/G/TBTN26/CHN2333.docx</v>
      </c>
      <c r="U42" t="s">
        <v>47</v>
      </c>
      <c r="V42" t="s">
        <v>46</v>
      </c>
      <c r="W42" t="s">
        <v>46</v>
      </c>
      <c r="X42" t="s">
        <v>46</v>
      </c>
      <c r="Y42" t="s">
        <v>46</v>
      </c>
      <c r="Z42" t="s">
        <v>46</v>
      </c>
      <c r="AA42" t="s">
        <v>46</v>
      </c>
      <c r="AB42" s="2" t="s">
        <v>38</v>
      </c>
      <c r="AC42" t="s">
        <v>38</v>
      </c>
      <c r="AD42" t="s">
        <v>38</v>
      </c>
      <c r="AE42" t="s">
        <v>38</v>
      </c>
      <c r="AF42" t="s">
        <v>38</v>
      </c>
      <c r="AG42" t="s">
        <v>38</v>
      </c>
      <c r="AH42" s="2" t="s">
        <v>38</v>
      </c>
    </row>
    <row r="43" spans="1:34" ht="60" x14ac:dyDescent="0.25">
      <c r="A43" s="6" t="s">
        <v>251</v>
      </c>
      <c r="B43" s="7">
        <v>46253</v>
      </c>
      <c r="C43" s="9" t="str">
        <f>HYPERLINK("https://www.epingalert.org/en/Search?viewData= G/TBT/N/CHN/2334"," G/TBT/N/CHN/2334")</f>
        <v xml:space="preserve"> G/TBT/N/CHN/2334</v>
      </c>
      <c r="D43" s="8" t="s">
        <v>343</v>
      </c>
      <c r="E43" s="8" t="s">
        <v>344</v>
      </c>
      <c r="F43" s="8" t="s">
        <v>345</v>
      </c>
      <c r="G43" s="8" t="s">
        <v>346</v>
      </c>
      <c r="H43" s="8" t="s">
        <v>347</v>
      </c>
      <c r="I43" s="8" t="s">
        <v>183</v>
      </c>
      <c r="J43" s="8" t="s">
        <v>38</v>
      </c>
      <c r="K43" s="8" t="s">
        <v>38</v>
      </c>
      <c r="L43" s="6"/>
      <c r="M43" s="7">
        <v>46313</v>
      </c>
      <c r="N43" s="7" t="s">
        <v>43</v>
      </c>
      <c r="O43" s="7" t="s">
        <v>348</v>
      </c>
      <c r="P43" s="6" t="s">
        <v>44</v>
      </c>
      <c r="Q43" s="8" t="s">
        <v>349</v>
      </c>
      <c r="R43" t="str">
        <f>HYPERLINK("https://docs.wto.org/imrd/directdoc.asp?DDFDocuments/t/G/TBTN26/CHN2334.docx", "https://docs.wto.org/imrd/directdoc.asp?DDFDocuments/t/G/TBTN26/CHN2334.docx")</f>
        <v>https://docs.wto.org/imrd/directdoc.asp?DDFDocuments/t/G/TBTN26/CHN2334.docx</v>
      </c>
      <c r="S43" t="str">
        <f>HYPERLINK("https://docs.wto.org/imrd/directdoc.asp?DDFDocuments/u/G/TBTN26/CHN2334.docx", "https://docs.wto.org/imrd/directdoc.asp?DDFDocuments/u/G/TBTN26/CHN2334.docx")</f>
        <v>https://docs.wto.org/imrd/directdoc.asp?DDFDocuments/u/G/TBTN26/CHN2334.docx</v>
      </c>
      <c r="T43" t="str">
        <f>HYPERLINK("https://docs.wto.org/imrd/directdoc.asp?DDFDocuments/v/G/TBTN26/CHN2334.docx", "https://docs.wto.org/imrd/directdoc.asp?DDFDocuments/v/G/TBTN26/CHN2334.docx")</f>
        <v>https://docs.wto.org/imrd/directdoc.asp?DDFDocuments/v/G/TBTN26/CHN2334.docx</v>
      </c>
      <c r="U43" t="s">
        <v>47</v>
      </c>
      <c r="V43" t="s">
        <v>46</v>
      </c>
      <c r="W43" t="s">
        <v>46</v>
      </c>
      <c r="X43" t="s">
        <v>46</v>
      </c>
      <c r="Y43" t="s">
        <v>46</v>
      </c>
      <c r="Z43" t="s">
        <v>46</v>
      </c>
      <c r="AA43" t="s">
        <v>46</v>
      </c>
      <c r="AB43" s="2" t="s">
        <v>350</v>
      </c>
      <c r="AC43" t="s">
        <v>38</v>
      </c>
      <c r="AD43" t="s">
        <v>38</v>
      </c>
      <c r="AE43" t="s">
        <v>38</v>
      </c>
      <c r="AF43" t="s">
        <v>38</v>
      </c>
      <c r="AG43" t="s">
        <v>38</v>
      </c>
      <c r="AH43" s="2" t="s">
        <v>38</v>
      </c>
    </row>
    <row r="44" spans="1:34" ht="150" x14ac:dyDescent="0.25">
      <c r="A44" s="6" t="s">
        <v>251</v>
      </c>
      <c r="B44" s="7">
        <v>46253</v>
      </c>
      <c r="C44" s="9" t="str">
        <f>HYPERLINK("https://www.epingalert.org/en/Search?viewData= G/TBT/N/CHN/2335"," G/TBT/N/CHN/2335")</f>
        <v xml:space="preserve"> G/TBT/N/CHN/2335</v>
      </c>
      <c r="D44" s="8" t="s">
        <v>351</v>
      </c>
      <c r="E44" s="8" t="s">
        <v>352</v>
      </c>
      <c r="F44" s="8" t="s">
        <v>353</v>
      </c>
      <c r="G44" s="8" t="s">
        <v>354</v>
      </c>
      <c r="H44" s="8" t="s">
        <v>263</v>
      </c>
      <c r="I44" s="8" t="s">
        <v>334</v>
      </c>
      <c r="J44" s="8" t="s">
        <v>38</v>
      </c>
      <c r="K44" s="8" t="s">
        <v>38</v>
      </c>
      <c r="L44" s="6"/>
      <c r="M44" s="7">
        <v>46313</v>
      </c>
      <c r="N44" s="7" t="s">
        <v>43</v>
      </c>
      <c r="O44" s="7" t="s">
        <v>341</v>
      </c>
      <c r="P44" s="6" t="s">
        <v>44</v>
      </c>
      <c r="Q44" s="8" t="s">
        <v>355</v>
      </c>
      <c r="R44" t="str">
        <f>HYPERLINK("https://docs.wto.org/imrd/directdoc.asp?DDFDocuments/t/G/TBTN26/CHN2335.docx", "https://docs.wto.org/imrd/directdoc.asp?DDFDocuments/t/G/TBTN26/CHN2335.docx")</f>
        <v>https://docs.wto.org/imrd/directdoc.asp?DDFDocuments/t/G/TBTN26/CHN2335.docx</v>
      </c>
      <c r="S44" t="str">
        <f>HYPERLINK("https://docs.wto.org/imrd/directdoc.asp?DDFDocuments/u/G/TBTN26/CHN2335.docx", "https://docs.wto.org/imrd/directdoc.asp?DDFDocuments/u/G/TBTN26/CHN2335.docx")</f>
        <v>https://docs.wto.org/imrd/directdoc.asp?DDFDocuments/u/G/TBTN26/CHN2335.docx</v>
      </c>
      <c r="T44" t="str">
        <f>HYPERLINK("https://docs.wto.org/imrd/directdoc.asp?DDFDocuments/v/G/TBTN26/CHN2335.docx", "https://docs.wto.org/imrd/directdoc.asp?DDFDocuments/v/G/TBTN26/CHN2335.docx")</f>
        <v>https://docs.wto.org/imrd/directdoc.asp?DDFDocuments/v/G/TBTN26/CHN2335.docx</v>
      </c>
      <c r="U44" t="s">
        <v>47</v>
      </c>
      <c r="V44" t="s">
        <v>46</v>
      </c>
      <c r="W44" t="s">
        <v>46</v>
      </c>
      <c r="X44" t="s">
        <v>46</v>
      </c>
      <c r="Y44" t="s">
        <v>46</v>
      </c>
      <c r="Z44" t="s">
        <v>46</v>
      </c>
      <c r="AA44" t="s">
        <v>46</v>
      </c>
      <c r="AB44" s="2" t="s">
        <v>38</v>
      </c>
      <c r="AC44" t="s">
        <v>38</v>
      </c>
      <c r="AD44" t="s">
        <v>38</v>
      </c>
      <c r="AE44" t="s">
        <v>38</v>
      </c>
      <c r="AF44" t="s">
        <v>38</v>
      </c>
      <c r="AG44" t="s">
        <v>38</v>
      </c>
      <c r="AH44" s="2" t="s">
        <v>38</v>
      </c>
    </row>
    <row r="45" spans="1:34" ht="330" x14ac:dyDescent="0.25">
      <c r="A45" s="6" t="s">
        <v>251</v>
      </c>
      <c r="B45" s="7">
        <v>46253</v>
      </c>
      <c r="C45" s="9" t="str">
        <f>HYPERLINK("https://www.epingalert.org/en/Search?viewData= G/TBT/N/CHN/2336"," G/TBT/N/CHN/2336")</f>
        <v xml:space="preserve"> G/TBT/N/CHN/2336</v>
      </c>
      <c r="D45" s="8" t="s">
        <v>356</v>
      </c>
      <c r="E45" s="8" t="s">
        <v>357</v>
      </c>
      <c r="F45" s="8" t="s">
        <v>358</v>
      </c>
      <c r="G45" s="8" t="s">
        <v>359</v>
      </c>
      <c r="H45" s="8" t="s">
        <v>360</v>
      </c>
      <c r="I45" s="8" t="s">
        <v>361</v>
      </c>
      <c r="J45" s="8" t="s">
        <v>38</v>
      </c>
      <c r="K45" s="8" t="s">
        <v>38</v>
      </c>
      <c r="L45" s="6"/>
      <c r="M45" s="7">
        <v>46313</v>
      </c>
      <c r="N45" s="7" t="s">
        <v>43</v>
      </c>
      <c r="O45" s="7" t="s">
        <v>264</v>
      </c>
      <c r="P45" s="6" t="s">
        <v>44</v>
      </c>
      <c r="Q45" s="8" t="s">
        <v>362</v>
      </c>
      <c r="R45" t="str">
        <f>HYPERLINK("https://docs.wto.org/imrd/directdoc.asp?DDFDocuments/t/G/TBTN26/CHN2336.docx", "https://docs.wto.org/imrd/directdoc.asp?DDFDocuments/t/G/TBTN26/CHN2336.docx")</f>
        <v>https://docs.wto.org/imrd/directdoc.asp?DDFDocuments/t/G/TBTN26/CHN2336.docx</v>
      </c>
      <c r="S45" t="str">
        <f>HYPERLINK("https://docs.wto.org/imrd/directdoc.asp?DDFDocuments/u/G/TBTN26/CHN2336.docx", "https://docs.wto.org/imrd/directdoc.asp?DDFDocuments/u/G/TBTN26/CHN2336.docx")</f>
        <v>https://docs.wto.org/imrd/directdoc.asp?DDFDocuments/u/G/TBTN26/CHN2336.docx</v>
      </c>
      <c r="T45" t="str">
        <f>HYPERLINK("https://docs.wto.org/imrd/directdoc.asp?DDFDocuments/v/G/TBTN26/CHN2336.docx", "https://docs.wto.org/imrd/directdoc.asp?DDFDocuments/v/G/TBTN26/CHN2336.docx")</f>
        <v>https://docs.wto.org/imrd/directdoc.asp?DDFDocuments/v/G/TBTN26/CHN2336.docx</v>
      </c>
      <c r="U45" t="s">
        <v>47</v>
      </c>
      <c r="V45" t="s">
        <v>46</v>
      </c>
      <c r="W45" t="s">
        <v>46</v>
      </c>
      <c r="X45" t="s">
        <v>46</v>
      </c>
      <c r="Y45" t="s">
        <v>46</v>
      </c>
      <c r="Z45" t="s">
        <v>46</v>
      </c>
      <c r="AA45" t="s">
        <v>46</v>
      </c>
      <c r="AB45" s="2" t="s">
        <v>38</v>
      </c>
      <c r="AC45" t="s">
        <v>38</v>
      </c>
      <c r="AD45" t="s">
        <v>38</v>
      </c>
      <c r="AE45" t="s">
        <v>38</v>
      </c>
      <c r="AF45" t="s">
        <v>38</v>
      </c>
      <c r="AG45" t="s">
        <v>38</v>
      </c>
      <c r="AH45" s="2" t="s">
        <v>38</v>
      </c>
    </row>
    <row r="46" spans="1:34" ht="75" x14ac:dyDescent="0.25">
      <c r="A46" s="6" t="s">
        <v>251</v>
      </c>
      <c r="B46" s="7">
        <v>46253</v>
      </c>
      <c r="C46" s="9" t="str">
        <f>HYPERLINK("https://www.epingalert.org/en/Search?viewData= G/TBT/N/CHN/2337"," G/TBT/N/CHN/2337")</f>
        <v xml:space="preserve"> G/TBT/N/CHN/2337</v>
      </c>
      <c r="D46" s="8" t="s">
        <v>363</v>
      </c>
      <c r="E46" s="8" t="s">
        <v>364</v>
      </c>
      <c r="F46" s="8" t="s">
        <v>365</v>
      </c>
      <c r="G46" s="8" t="s">
        <v>366</v>
      </c>
      <c r="H46" s="8" t="s">
        <v>367</v>
      </c>
      <c r="I46" s="8" t="s">
        <v>368</v>
      </c>
      <c r="J46" s="8" t="s">
        <v>38</v>
      </c>
      <c r="K46" s="8" t="s">
        <v>38</v>
      </c>
      <c r="L46" s="6"/>
      <c r="M46" s="7">
        <v>46313</v>
      </c>
      <c r="N46" s="7" t="s">
        <v>43</v>
      </c>
      <c r="O46" s="7" t="s">
        <v>369</v>
      </c>
      <c r="P46" s="6" t="s">
        <v>44</v>
      </c>
      <c r="Q46" s="8" t="s">
        <v>370</v>
      </c>
      <c r="R46" t="str">
        <f>HYPERLINK("https://docs.wto.org/imrd/directdoc.asp?DDFDocuments/t/G/TBTN26/CHN2337.docx", "https://docs.wto.org/imrd/directdoc.asp?DDFDocuments/t/G/TBTN26/CHN2337.docx")</f>
        <v>https://docs.wto.org/imrd/directdoc.asp?DDFDocuments/t/G/TBTN26/CHN2337.docx</v>
      </c>
      <c r="S46" t="str">
        <f>HYPERLINK("https://docs.wto.org/imrd/directdoc.asp?DDFDocuments/u/G/TBTN26/CHN2337.docx", "https://docs.wto.org/imrd/directdoc.asp?DDFDocuments/u/G/TBTN26/CHN2337.docx")</f>
        <v>https://docs.wto.org/imrd/directdoc.asp?DDFDocuments/u/G/TBTN26/CHN2337.docx</v>
      </c>
      <c r="T46" t="str">
        <f>HYPERLINK("https://docs.wto.org/imrd/directdoc.asp?DDFDocuments/v/G/TBTN26/CHN2337.docx", "https://docs.wto.org/imrd/directdoc.asp?DDFDocuments/v/G/TBTN26/CHN2337.docx")</f>
        <v>https://docs.wto.org/imrd/directdoc.asp?DDFDocuments/v/G/TBTN26/CHN2337.docx</v>
      </c>
      <c r="U46" t="s">
        <v>47</v>
      </c>
      <c r="V46" t="s">
        <v>46</v>
      </c>
      <c r="W46" t="s">
        <v>46</v>
      </c>
      <c r="X46" t="s">
        <v>46</v>
      </c>
      <c r="Y46" t="s">
        <v>46</v>
      </c>
      <c r="Z46" t="s">
        <v>46</v>
      </c>
      <c r="AA46" t="s">
        <v>46</v>
      </c>
      <c r="AB46" s="2" t="s">
        <v>38</v>
      </c>
      <c r="AC46" t="s">
        <v>38</v>
      </c>
      <c r="AD46" t="s">
        <v>38</v>
      </c>
      <c r="AE46" t="s">
        <v>38</v>
      </c>
      <c r="AF46" t="s">
        <v>38</v>
      </c>
      <c r="AG46" t="s">
        <v>38</v>
      </c>
      <c r="AH46" s="2" t="s">
        <v>38</v>
      </c>
    </row>
    <row r="47" spans="1:34" ht="60" x14ac:dyDescent="0.25">
      <c r="A47" s="6" t="s">
        <v>251</v>
      </c>
      <c r="B47" s="7">
        <v>46253</v>
      </c>
      <c r="C47" s="9" t="str">
        <f>HYPERLINK("https://www.epingalert.org/en/Search?viewData= G/TBT/N/CHN/2338"," G/TBT/N/CHN/2338")</f>
        <v xml:space="preserve"> G/TBT/N/CHN/2338</v>
      </c>
      <c r="D47" s="8" t="s">
        <v>371</v>
      </c>
      <c r="E47" s="8" t="s">
        <v>372</v>
      </c>
      <c r="F47" s="8" t="s">
        <v>373</v>
      </c>
      <c r="G47" s="8" t="s">
        <v>374</v>
      </c>
      <c r="H47" s="8" t="s">
        <v>375</v>
      </c>
      <c r="I47" s="8" t="s">
        <v>183</v>
      </c>
      <c r="J47" s="8" t="s">
        <v>38</v>
      </c>
      <c r="K47" s="8" t="s">
        <v>38</v>
      </c>
      <c r="L47" s="6"/>
      <c r="M47" s="7">
        <v>46313</v>
      </c>
      <c r="N47" s="7" t="s">
        <v>43</v>
      </c>
      <c r="O47" s="7" t="s">
        <v>348</v>
      </c>
      <c r="P47" s="6" t="s">
        <v>44</v>
      </c>
      <c r="Q47" s="8" t="s">
        <v>376</v>
      </c>
      <c r="R47" t="str">
        <f>HYPERLINK("https://docs.wto.org/imrd/directdoc.asp?DDFDocuments/t/G/TBTN26/CHN2338.docx", "https://docs.wto.org/imrd/directdoc.asp?DDFDocuments/t/G/TBTN26/CHN2338.docx")</f>
        <v>https://docs.wto.org/imrd/directdoc.asp?DDFDocuments/t/G/TBTN26/CHN2338.docx</v>
      </c>
      <c r="S47" t="str">
        <f>HYPERLINK("https://docs.wto.org/imrd/directdoc.asp?DDFDocuments/u/G/TBTN26/CHN2338.docx", "https://docs.wto.org/imrd/directdoc.asp?DDFDocuments/u/G/TBTN26/CHN2338.docx")</f>
        <v>https://docs.wto.org/imrd/directdoc.asp?DDFDocuments/u/G/TBTN26/CHN2338.docx</v>
      </c>
      <c r="T47" t="str">
        <f>HYPERLINK("https://docs.wto.org/imrd/directdoc.asp?DDFDocuments/v/G/TBTN26/CHN2338.docx", "https://docs.wto.org/imrd/directdoc.asp?DDFDocuments/v/G/TBTN26/CHN2338.docx")</f>
        <v>https://docs.wto.org/imrd/directdoc.asp?DDFDocuments/v/G/TBTN26/CHN2338.docx</v>
      </c>
      <c r="U47" t="s">
        <v>47</v>
      </c>
      <c r="V47" t="s">
        <v>46</v>
      </c>
      <c r="W47" t="s">
        <v>46</v>
      </c>
      <c r="X47" t="s">
        <v>46</v>
      </c>
      <c r="Y47" t="s">
        <v>46</v>
      </c>
      <c r="Z47" t="s">
        <v>46</v>
      </c>
      <c r="AA47" t="s">
        <v>46</v>
      </c>
      <c r="AB47" s="2" t="s">
        <v>38</v>
      </c>
      <c r="AC47" t="s">
        <v>38</v>
      </c>
      <c r="AD47" t="s">
        <v>38</v>
      </c>
      <c r="AE47" t="s">
        <v>38</v>
      </c>
      <c r="AF47" t="s">
        <v>38</v>
      </c>
      <c r="AG47" t="s">
        <v>38</v>
      </c>
      <c r="AH47" s="2" t="s">
        <v>38</v>
      </c>
    </row>
    <row r="48" spans="1:34" ht="210" x14ac:dyDescent="0.25">
      <c r="A48" s="6" t="s">
        <v>251</v>
      </c>
      <c r="B48" s="7">
        <v>46253</v>
      </c>
      <c r="C48" s="9" t="str">
        <f>HYPERLINK("https://www.epingalert.org/en/Search?viewData= G/TBT/N/CHN/2339"," G/TBT/N/CHN/2339")</f>
        <v xml:space="preserve"> G/TBT/N/CHN/2339</v>
      </c>
      <c r="D48" s="8" t="s">
        <v>377</v>
      </c>
      <c r="E48" s="8" t="s">
        <v>378</v>
      </c>
      <c r="F48" s="8" t="s">
        <v>379</v>
      </c>
      <c r="G48" s="8" t="s">
        <v>380</v>
      </c>
      <c r="H48" s="8" t="s">
        <v>263</v>
      </c>
      <c r="I48" s="8" t="s">
        <v>381</v>
      </c>
      <c r="J48" s="8" t="s">
        <v>38</v>
      </c>
      <c r="K48" s="8" t="s">
        <v>38</v>
      </c>
      <c r="L48" s="6"/>
      <c r="M48" s="7">
        <v>46313</v>
      </c>
      <c r="N48" s="7" t="s">
        <v>43</v>
      </c>
      <c r="O48" s="7" t="s">
        <v>264</v>
      </c>
      <c r="P48" s="6" t="s">
        <v>44</v>
      </c>
      <c r="Q48" s="8" t="s">
        <v>382</v>
      </c>
      <c r="R48" t="str">
        <f>HYPERLINK("https://docs.wto.org/imrd/directdoc.asp?DDFDocuments/t/G/TBTN26/CHN2339.docx", "https://docs.wto.org/imrd/directdoc.asp?DDFDocuments/t/G/TBTN26/CHN2339.docx")</f>
        <v>https://docs.wto.org/imrd/directdoc.asp?DDFDocuments/t/G/TBTN26/CHN2339.docx</v>
      </c>
      <c r="S48" t="str">
        <f>HYPERLINK("https://docs.wto.org/imrd/directdoc.asp?DDFDocuments/u/G/TBTN26/CHN2339.docx", "https://docs.wto.org/imrd/directdoc.asp?DDFDocuments/u/G/TBTN26/CHN2339.docx")</f>
        <v>https://docs.wto.org/imrd/directdoc.asp?DDFDocuments/u/G/TBTN26/CHN2339.docx</v>
      </c>
      <c r="T48" t="str">
        <f>HYPERLINK("https://docs.wto.org/imrd/directdoc.asp?DDFDocuments/v/G/TBTN26/CHN2339.docx", "https://docs.wto.org/imrd/directdoc.asp?DDFDocuments/v/G/TBTN26/CHN2339.docx")</f>
        <v>https://docs.wto.org/imrd/directdoc.asp?DDFDocuments/v/G/TBTN26/CHN2339.docx</v>
      </c>
      <c r="U48" t="s">
        <v>47</v>
      </c>
      <c r="V48" t="s">
        <v>46</v>
      </c>
      <c r="W48" t="s">
        <v>46</v>
      </c>
      <c r="X48" t="s">
        <v>46</v>
      </c>
      <c r="Y48" t="s">
        <v>46</v>
      </c>
      <c r="Z48" t="s">
        <v>46</v>
      </c>
      <c r="AA48" t="s">
        <v>46</v>
      </c>
      <c r="AB48" s="2" t="s">
        <v>38</v>
      </c>
      <c r="AC48" t="s">
        <v>38</v>
      </c>
      <c r="AD48" t="s">
        <v>38</v>
      </c>
      <c r="AE48" t="s">
        <v>38</v>
      </c>
      <c r="AF48" t="s">
        <v>38</v>
      </c>
      <c r="AG48" t="s">
        <v>38</v>
      </c>
      <c r="AH48" s="2" t="s">
        <v>38</v>
      </c>
    </row>
    <row r="49" spans="1:34" ht="210" x14ac:dyDescent="0.25">
      <c r="A49" s="6" t="s">
        <v>251</v>
      </c>
      <c r="B49" s="7">
        <v>46253</v>
      </c>
      <c r="C49" s="9" t="str">
        <f>HYPERLINK("https://www.epingalert.org/en/Search?viewData= G/TBT/N/CHN/2340"," G/TBT/N/CHN/2340")</f>
        <v xml:space="preserve"> G/TBT/N/CHN/2340</v>
      </c>
      <c r="D49" s="8" t="s">
        <v>383</v>
      </c>
      <c r="E49" s="8" t="s">
        <v>384</v>
      </c>
      <c r="F49" s="8" t="s">
        <v>385</v>
      </c>
      <c r="G49" s="8" t="s">
        <v>380</v>
      </c>
      <c r="H49" s="8" t="s">
        <v>263</v>
      </c>
      <c r="I49" s="8" t="s">
        <v>381</v>
      </c>
      <c r="J49" s="8" t="s">
        <v>38</v>
      </c>
      <c r="K49" s="8" t="s">
        <v>38</v>
      </c>
      <c r="L49" s="6"/>
      <c r="M49" s="7">
        <v>46313</v>
      </c>
      <c r="N49" s="7" t="s">
        <v>43</v>
      </c>
      <c r="O49" s="7" t="s">
        <v>264</v>
      </c>
      <c r="P49" s="6" t="s">
        <v>44</v>
      </c>
      <c r="Q49" s="8" t="s">
        <v>386</v>
      </c>
      <c r="R49" t="str">
        <f>HYPERLINK("https://docs.wto.org/imrd/directdoc.asp?DDFDocuments/t/G/TBTN26/CHN2340.docx", "https://docs.wto.org/imrd/directdoc.asp?DDFDocuments/t/G/TBTN26/CHN2340.docx")</f>
        <v>https://docs.wto.org/imrd/directdoc.asp?DDFDocuments/t/G/TBTN26/CHN2340.docx</v>
      </c>
      <c r="S49" t="str">
        <f>HYPERLINK("https://docs.wto.org/imrd/directdoc.asp?DDFDocuments/u/G/TBTN26/CHN2340.docx", "https://docs.wto.org/imrd/directdoc.asp?DDFDocuments/u/G/TBTN26/CHN2340.docx")</f>
        <v>https://docs.wto.org/imrd/directdoc.asp?DDFDocuments/u/G/TBTN26/CHN2340.docx</v>
      </c>
      <c r="T49" t="str">
        <f>HYPERLINK("https://docs.wto.org/imrd/directdoc.asp?DDFDocuments/v/G/TBTN26/CHN2340.docx", "https://docs.wto.org/imrd/directdoc.asp?DDFDocuments/v/G/TBTN26/CHN2340.docx")</f>
        <v>https://docs.wto.org/imrd/directdoc.asp?DDFDocuments/v/G/TBTN26/CHN2340.docx</v>
      </c>
      <c r="U49" t="s">
        <v>47</v>
      </c>
      <c r="V49" t="s">
        <v>46</v>
      </c>
      <c r="W49" t="s">
        <v>46</v>
      </c>
      <c r="X49" t="s">
        <v>46</v>
      </c>
      <c r="Y49" t="s">
        <v>46</v>
      </c>
      <c r="Z49" t="s">
        <v>46</v>
      </c>
      <c r="AA49" t="s">
        <v>46</v>
      </c>
      <c r="AB49" s="2" t="s">
        <v>38</v>
      </c>
      <c r="AC49" t="s">
        <v>38</v>
      </c>
      <c r="AD49" t="s">
        <v>38</v>
      </c>
      <c r="AE49" t="s">
        <v>38</v>
      </c>
      <c r="AF49" t="s">
        <v>38</v>
      </c>
      <c r="AG49" t="s">
        <v>38</v>
      </c>
      <c r="AH49" s="2" t="s">
        <v>38</v>
      </c>
    </row>
    <row r="50" spans="1:34" ht="60" x14ac:dyDescent="0.25">
      <c r="A50" s="6" t="s">
        <v>251</v>
      </c>
      <c r="B50" s="7">
        <v>46253</v>
      </c>
      <c r="C50" s="9" t="str">
        <f>HYPERLINK("https://www.epingalert.org/en/Search?viewData= G/TBT/N/CHN/2341"," G/TBT/N/CHN/2341")</f>
        <v xml:space="preserve"> G/TBT/N/CHN/2341</v>
      </c>
      <c r="D50" s="8" t="s">
        <v>387</v>
      </c>
      <c r="E50" s="8" t="s">
        <v>388</v>
      </c>
      <c r="F50" s="8" t="s">
        <v>389</v>
      </c>
      <c r="G50" s="8" t="s">
        <v>390</v>
      </c>
      <c r="H50" s="8" t="s">
        <v>391</v>
      </c>
      <c r="I50" s="8" t="s">
        <v>392</v>
      </c>
      <c r="J50" s="8" t="s">
        <v>38</v>
      </c>
      <c r="K50" s="8" t="s">
        <v>38</v>
      </c>
      <c r="L50" s="6"/>
      <c r="M50" s="7">
        <v>46313</v>
      </c>
      <c r="N50" s="7" t="s">
        <v>43</v>
      </c>
      <c r="O50" s="7" t="s">
        <v>43</v>
      </c>
      <c r="P50" s="6" t="s">
        <v>44</v>
      </c>
      <c r="Q50" s="8" t="s">
        <v>393</v>
      </c>
      <c r="R50" t="str">
        <f>HYPERLINK("https://docs.wto.org/imrd/directdoc.asp?DDFDocuments/t/G/TBTN26/CHN2341.docx", "https://docs.wto.org/imrd/directdoc.asp?DDFDocuments/t/G/TBTN26/CHN2341.docx")</f>
        <v>https://docs.wto.org/imrd/directdoc.asp?DDFDocuments/t/G/TBTN26/CHN2341.docx</v>
      </c>
      <c r="S50" t="str">
        <f>HYPERLINK("https://docs.wto.org/imrd/directdoc.asp?DDFDocuments/u/G/TBTN26/CHN2341.docx", "https://docs.wto.org/imrd/directdoc.asp?DDFDocuments/u/G/TBTN26/CHN2341.docx")</f>
        <v>https://docs.wto.org/imrd/directdoc.asp?DDFDocuments/u/G/TBTN26/CHN2341.docx</v>
      </c>
      <c r="T50" t="str">
        <f>HYPERLINK("https://docs.wto.org/imrd/directdoc.asp?DDFDocuments/v/G/TBTN26/CHN2341.docx", "https://docs.wto.org/imrd/directdoc.asp?DDFDocuments/v/G/TBTN26/CHN2341.docx")</f>
        <v>https://docs.wto.org/imrd/directdoc.asp?DDFDocuments/v/G/TBTN26/CHN2341.docx</v>
      </c>
      <c r="U50" t="s">
        <v>47</v>
      </c>
      <c r="V50" t="s">
        <v>46</v>
      </c>
      <c r="W50" t="s">
        <v>46</v>
      </c>
      <c r="X50" t="s">
        <v>46</v>
      </c>
      <c r="Y50" t="s">
        <v>46</v>
      </c>
      <c r="Z50" t="s">
        <v>46</v>
      </c>
      <c r="AA50" t="s">
        <v>46</v>
      </c>
      <c r="AB50" s="2" t="s">
        <v>38</v>
      </c>
      <c r="AC50" t="s">
        <v>38</v>
      </c>
      <c r="AD50" t="s">
        <v>38</v>
      </c>
      <c r="AE50" t="s">
        <v>38</v>
      </c>
      <c r="AF50" t="s">
        <v>38</v>
      </c>
      <c r="AG50" t="s">
        <v>38</v>
      </c>
      <c r="AH50" s="2" t="s">
        <v>38</v>
      </c>
    </row>
    <row r="51" spans="1:34" ht="75" x14ac:dyDescent="0.25">
      <c r="A51" s="6" t="s">
        <v>251</v>
      </c>
      <c r="B51" s="7">
        <v>46253</v>
      </c>
      <c r="C51" s="9" t="str">
        <f>HYPERLINK("https://www.epingalert.org/en/Search?viewData= G/TBT/N/CHN/2342"," G/TBT/N/CHN/2342")</f>
        <v xml:space="preserve"> G/TBT/N/CHN/2342</v>
      </c>
      <c r="D51" s="8" t="s">
        <v>394</v>
      </c>
      <c r="E51" s="8" t="s">
        <v>395</v>
      </c>
      <c r="F51" s="8" t="s">
        <v>396</v>
      </c>
      <c r="G51" s="8" t="s">
        <v>397</v>
      </c>
      <c r="H51" s="8" t="s">
        <v>263</v>
      </c>
      <c r="I51" s="8" t="s">
        <v>334</v>
      </c>
      <c r="J51" s="8" t="s">
        <v>38</v>
      </c>
      <c r="K51" s="8" t="s">
        <v>38</v>
      </c>
      <c r="L51" s="6"/>
      <c r="M51" s="7">
        <v>46313</v>
      </c>
      <c r="N51" s="7" t="s">
        <v>43</v>
      </c>
      <c r="O51" s="7" t="s">
        <v>335</v>
      </c>
      <c r="P51" s="6" t="s">
        <v>44</v>
      </c>
      <c r="Q51" s="8" t="s">
        <v>398</v>
      </c>
      <c r="R51" t="str">
        <f>HYPERLINK("https://docs.wto.org/imrd/directdoc.asp?DDFDocuments/t/G/TBTN26/CHN2342.docx", "https://docs.wto.org/imrd/directdoc.asp?DDFDocuments/t/G/TBTN26/CHN2342.docx")</f>
        <v>https://docs.wto.org/imrd/directdoc.asp?DDFDocuments/t/G/TBTN26/CHN2342.docx</v>
      </c>
      <c r="S51" t="str">
        <f>HYPERLINK("https://docs.wto.org/imrd/directdoc.asp?DDFDocuments/u/G/TBTN26/CHN2342.docx", "https://docs.wto.org/imrd/directdoc.asp?DDFDocuments/u/G/TBTN26/CHN2342.docx")</f>
        <v>https://docs.wto.org/imrd/directdoc.asp?DDFDocuments/u/G/TBTN26/CHN2342.docx</v>
      </c>
      <c r="T51" t="str">
        <f>HYPERLINK("https://docs.wto.org/imrd/directdoc.asp?DDFDocuments/v/G/TBTN26/CHN2342.docx", "https://docs.wto.org/imrd/directdoc.asp?DDFDocuments/v/G/TBTN26/CHN2342.docx")</f>
        <v>https://docs.wto.org/imrd/directdoc.asp?DDFDocuments/v/G/TBTN26/CHN2342.docx</v>
      </c>
      <c r="U51" t="s">
        <v>47</v>
      </c>
      <c r="V51" t="s">
        <v>46</v>
      </c>
      <c r="W51" t="s">
        <v>46</v>
      </c>
      <c r="X51" t="s">
        <v>46</v>
      </c>
      <c r="Y51" t="s">
        <v>46</v>
      </c>
      <c r="Z51" t="s">
        <v>46</v>
      </c>
      <c r="AA51" t="s">
        <v>46</v>
      </c>
      <c r="AB51" s="2" t="s">
        <v>38</v>
      </c>
      <c r="AC51" t="s">
        <v>38</v>
      </c>
      <c r="AD51" t="s">
        <v>38</v>
      </c>
      <c r="AE51" t="s">
        <v>38</v>
      </c>
      <c r="AF51" t="s">
        <v>38</v>
      </c>
      <c r="AG51" t="s">
        <v>38</v>
      </c>
      <c r="AH51" s="2" t="s">
        <v>38</v>
      </c>
    </row>
    <row r="52" spans="1:34" ht="120" x14ac:dyDescent="0.25">
      <c r="A52" s="6" t="s">
        <v>251</v>
      </c>
      <c r="B52" s="7">
        <v>46253</v>
      </c>
      <c r="C52" s="9" t="str">
        <f>HYPERLINK("https://www.epingalert.org/en/Search?viewData= G/TBT/N/CHN/2343"," G/TBT/N/CHN/2343")</f>
        <v xml:space="preserve"> G/TBT/N/CHN/2343</v>
      </c>
      <c r="D52" s="8" t="s">
        <v>399</v>
      </c>
      <c r="E52" s="8" t="s">
        <v>400</v>
      </c>
      <c r="F52" s="8" t="s">
        <v>401</v>
      </c>
      <c r="G52" s="8" t="s">
        <v>402</v>
      </c>
      <c r="H52" s="8" t="s">
        <v>263</v>
      </c>
      <c r="I52" s="8" t="s">
        <v>334</v>
      </c>
      <c r="J52" s="8" t="s">
        <v>38</v>
      </c>
      <c r="K52" s="8" t="s">
        <v>38</v>
      </c>
      <c r="L52" s="6"/>
      <c r="M52" s="7">
        <v>46313</v>
      </c>
      <c r="N52" s="7" t="s">
        <v>43</v>
      </c>
      <c r="O52" s="7" t="s">
        <v>335</v>
      </c>
      <c r="P52" s="6" t="s">
        <v>44</v>
      </c>
      <c r="Q52" s="8" t="s">
        <v>403</v>
      </c>
      <c r="R52" t="str">
        <f>HYPERLINK("https://docs.wto.org/imrd/directdoc.asp?DDFDocuments/t/G/TBTN26/CHN2343.docx", "https://docs.wto.org/imrd/directdoc.asp?DDFDocuments/t/G/TBTN26/CHN2343.docx")</f>
        <v>https://docs.wto.org/imrd/directdoc.asp?DDFDocuments/t/G/TBTN26/CHN2343.docx</v>
      </c>
      <c r="S52" t="str">
        <f>HYPERLINK("https://docs.wto.org/imrd/directdoc.asp?DDFDocuments/u/G/TBTN26/CHN2343.docx", "https://docs.wto.org/imrd/directdoc.asp?DDFDocuments/u/G/TBTN26/CHN2343.docx")</f>
        <v>https://docs.wto.org/imrd/directdoc.asp?DDFDocuments/u/G/TBTN26/CHN2343.docx</v>
      </c>
      <c r="T52" t="str">
        <f>HYPERLINK("https://docs.wto.org/imrd/directdoc.asp?DDFDocuments/v/G/TBTN26/CHN2343.docx", "https://docs.wto.org/imrd/directdoc.asp?DDFDocuments/v/G/TBTN26/CHN2343.docx")</f>
        <v>https://docs.wto.org/imrd/directdoc.asp?DDFDocuments/v/G/TBTN26/CHN2343.docx</v>
      </c>
      <c r="U52" t="s">
        <v>47</v>
      </c>
      <c r="V52" t="s">
        <v>46</v>
      </c>
      <c r="W52" t="s">
        <v>46</v>
      </c>
      <c r="X52" t="s">
        <v>46</v>
      </c>
      <c r="Y52" t="s">
        <v>46</v>
      </c>
      <c r="Z52" t="s">
        <v>46</v>
      </c>
      <c r="AA52" t="s">
        <v>46</v>
      </c>
      <c r="AB52" s="2" t="s">
        <v>38</v>
      </c>
      <c r="AC52" t="s">
        <v>38</v>
      </c>
      <c r="AD52" t="s">
        <v>38</v>
      </c>
      <c r="AE52" t="s">
        <v>38</v>
      </c>
      <c r="AF52" t="s">
        <v>38</v>
      </c>
      <c r="AG52" t="s">
        <v>38</v>
      </c>
      <c r="AH52" s="2" t="s">
        <v>38</v>
      </c>
    </row>
    <row r="53" spans="1:34" ht="60" x14ac:dyDescent="0.25">
      <c r="A53" s="6" t="s">
        <v>251</v>
      </c>
      <c r="B53" s="7">
        <v>46253</v>
      </c>
      <c r="C53" s="9" t="str">
        <f>HYPERLINK("https://www.epingalert.org/en/Search?viewData= G/TBT/N/CHN/2344"," G/TBT/N/CHN/2344")</f>
        <v xml:space="preserve"> G/TBT/N/CHN/2344</v>
      </c>
      <c r="D53" s="8" t="s">
        <v>404</v>
      </c>
      <c r="E53" s="8" t="s">
        <v>405</v>
      </c>
      <c r="F53" s="8" t="s">
        <v>406</v>
      </c>
      <c r="G53" s="8" t="s">
        <v>407</v>
      </c>
      <c r="H53" s="8" t="s">
        <v>408</v>
      </c>
      <c r="I53" s="8" t="s">
        <v>361</v>
      </c>
      <c r="J53" s="8" t="s">
        <v>38</v>
      </c>
      <c r="K53" s="8" t="s">
        <v>38</v>
      </c>
      <c r="L53" s="6"/>
      <c r="M53" s="7">
        <v>46313</v>
      </c>
      <c r="N53" s="7" t="s">
        <v>43</v>
      </c>
      <c r="O53" s="7" t="s">
        <v>348</v>
      </c>
      <c r="P53" s="6" t="s">
        <v>44</v>
      </c>
      <c r="Q53" s="8" t="s">
        <v>409</v>
      </c>
      <c r="R53" t="str">
        <f>HYPERLINK("https://docs.wto.org/imrd/directdoc.asp?DDFDocuments/t/G/TBTN26/CHN2344.docx", "https://docs.wto.org/imrd/directdoc.asp?DDFDocuments/t/G/TBTN26/CHN2344.docx")</f>
        <v>https://docs.wto.org/imrd/directdoc.asp?DDFDocuments/t/G/TBTN26/CHN2344.docx</v>
      </c>
      <c r="S53" t="str">
        <f>HYPERLINK("https://docs.wto.org/imrd/directdoc.asp?DDFDocuments/u/G/TBTN26/CHN2344.docx", "https://docs.wto.org/imrd/directdoc.asp?DDFDocuments/u/G/TBTN26/CHN2344.docx")</f>
        <v>https://docs.wto.org/imrd/directdoc.asp?DDFDocuments/u/G/TBTN26/CHN2344.docx</v>
      </c>
      <c r="T53" t="str">
        <f>HYPERLINK("https://docs.wto.org/imrd/directdoc.asp?DDFDocuments/v/G/TBTN26/CHN2344.docx", "https://docs.wto.org/imrd/directdoc.asp?DDFDocuments/v/G/TBTN26/CHN2344.docx")</f>
        <v>https://docs.wto.org/imrd/directdoc.asp?DDFDocuments/v/G/TBTN26/CHN2344.docx</v>
      </c>
      <c r="U53" t="s">
        <v>47</v>
      </c>
      <c r="V53" t="s">
        <v>46</v>
      </c>
      <c r="W53" t="s">
        <v>46</v>
      </c>
      <c r="X53" t="s">
        <v>46</v>
      </c>
      <c r="Y53" t="s">
        <v>46</v>
      </c>
      <c r="Z53" t="s">
        <v>46</v>
      </c>
      <c r="AA53" t="s">
        <v>46</v>
      </c>
      <c r="AB53" s="2" t="s">
        <v>38</v>
      </c>
      <c r="AC53" t="s">
        <v>38</v>
      </c>
      <c r="AD53" t="s">
        <v>38</v>
      </c>
      <c r="AE53" t="s">
        <v>38</v>
      </c>
      <c r="AF53" t="s">
        <v>38</v>
      </c>
      <c r="AG53" t="s">
        <v>38</v>
      </c>
      <c r="AH53" s="2" t="s">
        <v>38</v>
      </c>
    </row>
    <row r="54" spans="1:34" ht="90" x14ac:dyDescent="0.25">
      <c r="A54" s="6" t="s">
        <v>251</v>
      </c>
      <c r="B54" s="7">
        <v>46253</v>
      </c>
      <c r="C54" s="9" t="str">
        <f>HYPERLINK("https://www.epingalert.org/en/Search?viewData= G/TBT/N/CHN/2345"," G/TBT/N/CHN/2345")</f>
        <v xml:space="preserve"> G/TBT/N/CHN/2345</v>
      </c>
      <c r="D54" s="8" t="s">
        <v>410</v>
      </c>
      <c r="E54" s="8" t="s">
        <v>411</v>
      </c>
      <c r="F54" s="8" t="s">
        <v>412</v>
      </c>
      <c r="G54" s="8" t="s">
        <v>413</v>
      </c>
      <c r="H54" s="8" t="s">
        <v>414</v>
      </c>
      <c r="I54" s="8" t="s">
        <v>415</v>
      </c>
      <c r="J54" s="8" t="s">
        <v>38</v>
      </c>
      <c r="K54" s="8" t="s">
        <v>38</v>
      </c>
      <c r="L54" s="6"/>
      <c r="M54" s="7">
        <v>46313</v>
      </c>
      <c r="N54" s="7" t="s">
        <v>43</v>
      </c>
      <c r="O54" s="7" t="s">
        <v>264</v>
      </c>
      <c r="P54" s="6" t="s">
        <v>44</v>
      </c>
      <c r="Q54" s="8" t="s">
        <v>416</v>
      </c>
      <c r="R54" t="str">
        <f>HYPERLINK("https://docs.wto.org/imrd/directdoc.asp?DDFDocuments/t/G/TBTN26/CHN2345.docx", "https://docs.wto.org/imrd/directdoc.asp?DDFDocuments/t/G/TBTN26/CHN2345.docx")</f>
        <v>https://docs.wto.org/imrd/directdoc.asp?DDFDocuments/t/G/TBTN26/CHN2345.docx</v>
      </c>
      <c r="S54" t="str">
        <f>HYPERLINK("https://docs.wto.org/imrd/directdoc.asp?DDFDocuments/u/G/TBTN26/CHN2345.docx", "https://docs.wto.org/imrd/directdoc.asp?DDFDocuments/u/G/TBTN26/CHN2345.docx")</f>
        <v>https://docs.wto.org/imrd/directdoc.asp?DDFDocuments/u/G/TBTN26/CHN2345.docx</v>
      </c>
      <c r="T54" t="str">
        <f>HYPERLINK("https://docs.wto.org/imrd/directdoc.asp?DDFDocuments/v/G/TBTN26/CHN2345.docx", "https://docs.wto.org/imrd/directdoc.asp?DDFDocuments/v/G/TBTN26/CHN2345.docx")</f>
        <v>https://docs.wto.org/imrd/directdoc.asp?DDFDocuments/v/G/TBTN26/CHN2345.docx</v>
      </c>
      <c r="U54" t="s">
        <v>47</v>
      </c>
      <c r="V54" t="s">
        <v>46</v>
      </c>
      <c r="W54" t="s">
        <v>46</v>
      </c>
      <c r="X54" t="s">
        <v>46</v>
      </c>
      <c r="Y54" t="s">
        <v>46</v>
      </c>
      <c r="Z54" t="s">
        <v>46</v>
      </c>
      <c r="AA54" t="s">
        <v>46</v>
      </c>
      <c r="AB54" s="2" t="s">
        <v>38</v>
      </c>
      <c r="AC54" t="s">
        <v>38</v>
      </c>
      <c r="AD54" t="s">
        <v>38</v>
      </c>
      <c r="AE54" t="s">
        <v>38</v>
      </c>
      <c r="AF54" t="s">
        <v>38</v>
      </c>
      <c r="AG54" t="s">
        <v>38</v>
      </c>
      <c r="AH54" s="2" t="s">
        <v>38</v>
      </c>
    </row>
    <row r="55" spans="1:34" ht="255" x14ac:dyDescent="0.25">
      <c r="A55" s="6" t="s">
        <v>251</v>
      </c>
      <c r="B55" s="7">
        <v>46253</v>
      </c>
      <c r="C55" s="9" t="str">
        <f>HYPERLINK("https://www.epingalert.org/en/Search?viewData= G/TBT/N/CHN/2346"," G/TBT/N/CHN/2346")</f>
        <v xml:space="preserve"> G/TBT/N/CHN/2346</v>
      </c>
      <c r="D55" s="8" t="s">
        <v>417</v>
      </c>
      <c r="E55" s="8" t="s">
        <v>418</v>
      </c>
      <c r="F55" s="8" t="s">
        <v>419</v>
      </c>
      <c r="G55" s="8" t="s">
        <v>420</v>
      </c>
      <c r="H55" s="8" t="s">
        <v>421</v>
      </c>
      <c r="I55" s="8" t="s">
        <v>100</v>
      </c>
      <c r="J55" s="8" t="s">
        <v>38</v>
      </c>
      <c r="K55" s="8" t="s">
        <v>38</v>
      </c>
      <c r="L55" s="6"/>
      <c r="M55" s="7">
        <v>46313</v>
      </c>
      <c r="N55" s="7" t="s">
        <v>43</v>
      </c>
      <c r="O55" s="7" t="s">
        <v>43</v>
      </c>
      <c r="P55" s="6" t="s">
        <v>44</v>
      </c>
      <c r="Q55" s="8" t="s">
        <v>422</v>
      </c>
      <c r="R55" t="str">
        <f>HYPERLINK("https://docs.wto.org/imrd/directdoc.asp?DDFDocuments/t/G/TBTN26/CHN2346.docx", "https://docs.wto.org/imrd/directdoc.asp?DDFDocuments/t/G/TBTN26/CHN2346.docx")</f>
        <v>https://docs.wto.org/imrd/directdoc.asp?DDFDocuments/t/G/TBTN26/CHN2346.docx</v>
      </c>
      <c r="S55" t="str">
        <f>HYPERLINK("https://docs.wto.org/imrd/directdoc.asp?DDFDocuments/u/G/TBTN26/CHN2346.docx", "https://docs.wto.org/imrd/directdoc.asp?DDFDocuments/u/G/TBTN26/CHN2346.docx")</f>
        <v>https://docs.wto.org/imrd/directdoc.asp?DDFDocuments/u/G/TBTN26/CHN2346.docx</v>
      </c>
      <c r="T55" t="str">
        <f>HYPERLINK("https://docs.wto.org/imrd/directdoc.asp?DDFDocuments/v/G/TBTN26/CHN2346.docx", "https://docs.wto.org/imrd/directdoc.asp?DDFDocuments/v/G/TBTN26/CHN2346.docx")</f>
        <v>https://docs.wto.org/imrd/directdoc.asp?DDFDocuments/v/G/TBTN26/CHN2346.docx</v>
      </c>
      <c r="U55" t="s">
        <v>47</v>
      </c>
      <c r="V55" t="s">
        <v>46</v>
      </c>
      <c r="W55" t="s">
        <v>46</v>
      </c>
      <c r="X55" t="s">
        <v>46</v>
      </c>
      <c r="Y55" t="s">
        <v>46</v>
      </c>
      <c r="Z55" t="s">
        <v>46</v>
      </c>
      <c r="AA55" t="s">
        <v>46</v>
      </c>
      <c r="AB55" s="2" t="s">
        <v>38</v>
      </c>
      <c r="AC55" t="s">
        <v>38</v>
      </c>
      <c r="AD55" t="s">
        <v>38</v>
      </c>
      <c r="AE55" t="s">
        <v>38</v>
      </c>
      <c r="AF55" t="s">
        <v>38</v>
      </c>
      <c r="AG55" t="s">
        <v>38</v>
      </c>
      <c r="AH55" s="2" t="s">
        <v>38</v>
      </c>
    </row>
    <row r="56" spans="1:34" ht="45" x14ac:dyDescent="0.25">
      <c r="A56" s="6" t="s">
        <v>132</v>
      </c>
      <c r="B56" s="7">
        <v>46252</v>
      </c>
      <c r="C56" s="9" t="str">
        <f>HYPERLINK("https://www.epingalert.org/en/Search?viewData= G/TBT/N/JOR/99"," G/TBT/N/JOR/99")</f>
        <v xml:space="preserve"> G/TBT/N/JOR/99</v>
      </c>
      <c r="D56" s="8" t="s">
        <v>423</v>
      </c>
      <c r="E56" s="8" t="s">
        <v>424</v>
      </c>
      <c r="F56" s="8" t="s">
        <v>425</v>
      </c>
      <c r="G56" s="8" t="s">
        <v>38</v>
      </c>
      <c r="H56" s="8" t="s">
        <v>426</v>
      </c>
      <c r="I56" s="8" t="s">
        <v>148</v>
      </c>
      <c r="J56" s="8" t="s">
        <v>38</v>
      </c>
      <c r="K56" s="8" t="s">
        <v>71</v>
      </c>
      <c r="L56" s="6"/>
      <c r="M56" s="7">
        <v>46312</v>
      </c>
      <c r="N56" s="7">
        <v>46266</v>
      </c>
      <c r="O56" s="7">
        <v>46388</v>
      </c>
      <c r="P56" s="6" t="s">
        <v>44</v>
      </c>
      <c r="Q56" s="8" t="s">
        <v>427</v>
      </c>
      <c r="R56" t="str">
        <f>HYPERLINK("https://docs.wto.org/imrd/directdoc.asp?DDFDocuments/t/G/TBTN26/JOR99.docx", "https://docs.wto.org/imrd/directdoc.asp?DDFDocuments/t/G/TBTN26/JOR99.docx")</f>
        <v>https://docs.wto.org/imrd/directdoc.asp?DDFDocuments/t/G/TBTN26/JOR99.docx</v>
      </c>
      <c r="S56" t="str">
        <f>HYPERLINK("https://docs.wto.org/imrd/directdoc.asp?DDFDocuments/u/G/TBTN26/JOR99.docx", "https://docs.wto.org/imrd/directdoc.asp?DDFDocuments/u/G/TBTN26/JOR99.docx")</f>
        <v>https://docs.wto.org/imrd/directdoc.asp?DDFDocuments/u/G/TBTN26/JOR99.docx</v>
      </c>
      <c r="T56" t="str">
        <f>HYPERLINK("https://docs.wto.org/imrd/directdoc.asp?DDFDocuments/v/G/TBTN26/JOR99.docx", "https://docs.wto.org/imrd/directdoc.asp?DDFDocuments/v/G/TBTN26/JOR99.docx")</f>
        <v>https://docs.wto.org/imrd/directdoc.asp?DDFDocuments/v/G/TBTN26/JOR99.docx</v>
      </c>
      <c r="U56" t="s">
        <v>47</v>
      </c>
      <c r="V56" t="s">
        <v>46</v>
      </c>
      <c r="W56" t="s">
        <v>46</v>
      </c>
      <c r="X56" t="s">
        <v>46</v>
      </c>
      <c r="Y56" t="s">
        <v>46</v>
      </c>
      <c r="Z56" t="s">
        <v>46</v>
      </c>
      <c r="AA56" t="s">
        <v>46</v>
      </c>
      <c r="AB56" s="2" t="s">
        <v>428</v>
      </c>
      <c r="AC56" t="s">
        <v>38</v>
      </c>
      <c r="AD56" t="s">
        <v>38</v>
      </c>
      <c r="AE56" t="s">
        <v>38</v>
      </c>
      <c r="AF56" t="s">
        <v>38</v>
      </c>
      <c r="AG56" t="s">
        <v>38</v>
      </c>
      <c r="AH56" s="2" t="s">
        <v>38</v>
      </c>
    </row>
    <row r="57" spans="1:34" ht="45" x14ac:dyDescent="0.25">
      <c r="A57" s="6" t="s">
        <v>132</v>
      </c>
      <c r="B57" s="7">
        <v>46252</v>
      </c>
      <c r="C57" s="9" t="str">
        <f>HYPERLINK("https://www.epingalert.org/en/Search?viewData= G/TBT/N/JOR/100"," G/TBT/N/JOR/100")</f>
        <v xml:space="preserve"> G/TBT/N/JOR/100</v>
      </c>
      <c r="D57" s="8" t="s">
        <v>429</v>
      </c>
      <c r="E57" s="8" t="s">
        <v>430</v>
      </c>
      <c r="F57" s="8" t="s">
        <v>425</v>
      </c>
      <c r="G57" s="8" t="s">
        <v>431</v>
      </c>
      <c r="H57" s="8" t="s">
        <v>426</v>
      </c>
      <c r="I57" s="8" t="s">
        <v>148</v>
      </c>
      <c r="J57" s="8" t="s">
        <v>38</v>
      </c>
      <c r="K57" s="8" t="s">
        <v>71</v>
      </c>
      <c r="L57" s="6"/>
      <c r="M57" s="7">
        <v>46312</v>
      </c>
      <c r="N57" s="7">
        <v>46266</v>
      </c>
      <c r="O57" s="7">
        <v>46388</v>
      </c>
      <c r="P57" s="6" t="s">
        <v>44</v>
      </c>
      <c r="Q57" s="8" t="s">
        <v>432</v>
      </c>
      <c r="R57" t="str">
        <f>HYPERLINK("https://docs.wto.org/imrd/directdoc.asp?DDFDocuments/t/G/TBTN26/JOR100.docx", "https://docs.wto.org/imrd/directdoc.asp?DDFDocuments/t/G/TBTN26/JOR100.docx")</f>
        <v>https://docs.wto.org/imrd/directdoc.asp?DDFDocuments/t/G/TBTN26/JOR100.docx</v>
      </c>
      <c r="S57" t="str">
        <f>HYPERLINK("https://docs.wto.org/imrd/directdoc.asp?DDFDocuments/u/G/TBTN26/JOR100.docx", "https://docs.wto.org/imrd/directdoc.asp?DDFDocuments/u/G/TBTN26/JOR100.docx")</f>
        <v>https://docs.wto.org/imrd/directdoc.asp?DDFDocuments/u/G/TBTN26/JOR100.docx</v>
      </c>
      <c r="T57" t="str">
        <f>HYPERLINK("https://docs.wto.org/imrd/directdoc.asp?DDFDocuments/v/G/TBTN26/JOR100.docx", "https://docs.wto.org/imrd/directdoc.asp?DDFDocuments/v/G/TBTN26/JOR100.docx")</f>
        <v>https://docs.wto.org/imrd/directdoc.asp?DDFDocuments/v/G/TBTN26/JOR100.docx</v>
      </c>
      <c r="U57" t="s">
        <v>47</v>
      </c>
      <c r="V57" t="s">
        <v>46</v>
      </c>
      <c r="W57" t="s">
        <v>46</v>
      </c>
      <c r="X57" t="s">
        <v>46</v>
      </c>
      <c r="Y57" t="s">
        <v>46</v>
      </c>
      <c r="Z57" t="s">
        <v>46</v>
      </c>
      <c r="AA57" t="s">
        <v>46</v>
      </c>
      <c r="AB57" s="2" t="s">
        <v>433</v>
      </c>
      <c r="AC57" t="s">
        <v>38</v>
      </c>
      <c r="AD57" t="s">
        <v>38</v>
      </c>
      <c r="AE57" t="s">
        <v>38</v>
      </c>
      <c r="AF57" t="s">
        <v>38</v>
      </c>
      <c r="AG57" t="s">
        <v>38</v>
      </c>
      <c r="AH57" s="2" t="s">
        <v>38</v>
      </c>
    </row>
    <row r="58" spans="1:34" ht="60" x14ac:dyDescent="0.25">
      <c r="A58" s="6" t="s">
        <v>132</v>
      </c>
      <c r="B58" s="7">
        <v>46252</v>
      </c>
      <c r="C58" s="9" t="str">
        <f>HYPERLINK("https://www.epingalert.org/en/Search?viewData= G/TBT/N/JOR/101"," G/TBT/N/JOR/101")</f>
        <v xml:space="preserve"> G/TBT/N/JOR/101</v>
      </c>
      <c r="D58" s="8" t="s">
        <v>434</v>
      </c>
      <c r="E58" s="8" t="s">
        <v>435</v>
      </c>
      <c r="F58" s="8" t="s">
        <v>425</v>
      </c>
      <c r="G58" s="8" t="s">
        <v>436</v>
      </c>
      <c r="H58" s="8" t="s">
        <v>426</v>
      </c>
      <c r="I58" s="8" t="s">
        <v>148</v>
      </c>
      <c r="J58" s="8" t="s">
        <v>38</v>
      </c>
      <c r="K58" s="8" t="s">
        <v>71</v>
      </c>
      <c r="L58" s="6"/>
      <c r="M58" s="7">
        <v>46312</v>
      </c>
      <c r="N58" s="7">
        <v>46266</v>
      </c>
      <c r="O58" s="7">
        <v>46388</v>
      </c>
      <c r="P58" s="6" t="s">
        <v>44</v>
      </c>
      <c r="Q58" s="8" t="s">
        <v>437</v>
      </c>
      <c r="R58" t="str">
        <f>HYPERLINK("https://docs.wto.org/imrd/directdoc.asp?DDFDocuments/t/G/TBTN26/JOR101.docx", "https://docs.wto.org/imrd/directdoc.asp?DDFDocuments/t/G/TBTN26/JOR101.docx")</f>
        <v>https://docs.wto.org/imrd/directdoc.asp?DDFDocuments/t/G/TBTN26/JOR101.docx</v>
      </c>
      <c r="S58" t="str">
        <f>HYPERLINK("https://docs.wto.org/imrd/directdoc.asp?DDFDocuments/u/G/TBTN26/JOR101.docx", "https://docs.wto.org/imrd/directdoc.asp?DDFDocuments/u/G/TBTN26/JOR101.docx")</f>
        <v>https://docs.wto.org/imrd/directdoc.asp?DDFDocuments/u/G/TBTN26/JOR101.docx</v>
      </c>
      <c r="T58" t="str">
        <f>HYPERLINK("https://docs.wto.org/imrd/directdoc.asp?DDFDocuments/v/G/TBTN26/JOR101.docx", "https://docs.wto.org/imrd/directdoc.asp?DDFDocuments/v/G/TBTN26/JOR101.docx")</f>
        <v>https://docs.wto.org/imrd/directdoc.asp?DDFDocuments/v/G/TBTN26/JOR101.docx</v>
      </c>
      <c r="U58" t="s">
        <v>47</v>
      </c>
      <c r="V58" t="s">
        <v>46</v>
      </c>
      <c r="W58" t="s">
        <v>46</v>
      </c>
      <c r="X58" t="s">
        <v>46</v>
      </c>
      <c r="Y58" t="s">
        <v>46</v>
      </c>
      <c r="Z58" t="s">
        <v>46</v>
      </c>
      <c r="AA58" t="s">
        <v>46</v>
      </c>
      <c r="AB58" s="2" t="s">
        <v>438</v>
      </c>
      <c r="AC58" t="s">
        <v>38</v>
      </c>
      <c r="AD58" t="s">
        <v>38</v>
      </c>
      <c r="AE58" t="s">
        <v>38</v>
      </c>
      <c r="AF58" t="s">
        <v>38</v>
      </c>
      <c r="AG58" t="s">
        <v>38</v>
      </c>
      <c r="AH58" s="2" t="s">
        <v>38</v>
      </c>
    </row>
    <row r="59" spans="1:34" ht="180" x14ac:dyDescent="0.25">
      <c r="A59" s="6" t="s">
        <v>439</v>
      </c>
      <c r="B59" s="7">
        <v>46252</v>
      </c>
      <c r="C59" s="9" t="str">
        <f>HYPERLINK("https://www.epingalert.org/en/Search?viewData= G/TBT/N/TPKM/604"," G/TBT/N/TPKM/604")</f>
        <v xml:space="preserve"> G/TBT/N/TPKM/604</v>
      </c>
      <c r="D59" s="8" t="s">
        <v>440</v>
      </c>
      <c r="E59" s="8" t="s">
        <v>441</v>
      </c>
      <c r="F59" s="8" t="s">
        <v>442</v>
      </c>
      <c r="G59" s="8" t="s">
        <v>443</v>
      </c>
      <c r="H59" s="8" t="s">
        <v>444</v>
      </c>
      <c r="I59" s="8" t="s">
        <v>183</v>
      </c>
      <c r="J59" s="8" t="s">
        <v>38</v>
      </c>
      <c r="K59" s="8" t="s">
        <v>38</v>
      </c>
      <c r="L59" s="6"/>
      <c r="M59" s="7">
        <v>46312</v>
      </c>
      <c r="N59" s="7" t="s">
        <v>43</v>
      </c>
      <c r="O59" s="7" t="s">
        <v>445</v>
      </c>
      <c r="P59" s="6" t="s">
        <v>44</v>
      </c>
      <c r="Q59" s="8" t="s">
        <v>446</v>
      </c>
      <c r="R59" t="str">
        <f>HYPERLINK("https://docs.wto.org/imrd/directdoc.asp?DDFDocuments/t/G/TBTN26/TPKM604.docx", "https://docs.wto.org/imrd/directdoc.asp?DDFDocuments/t/G/TBTN26/TPKM604.docx")</f>
        <v>https://docs.wto.org/imrd/directdoc.asp?DDFDocuments/t/G/TBTN26/TPKM604.docx</v>
      </c>
      <c r="S59" t="str">
        <f>HYPERLINK("https://docs.wto.org/imrd/directdoc.asp?DDFDocuments/u/G/TBTN26/TPKM604.docx", "https://docs.wto.org/imrd/directdoc.asp?DDFDocuments/u/G/TBTN26/TPKM604.docx")</f>
        <v>https://docs.wto.org/imrd/directdoc.asp?DDFDocuments/u/G/TBTN26/TPKM604.docx</v>
      </c>
      <c r="T59" t="str">
        <f>HYPERLINK("https://docs.wto.org/imrd/directdoc.asp?DDFDocuments/v/G/TBTN26/TPKM604.docx", "https://docs.wto.org/imrd/directdoc.asp?DDFDocuments/v/G/TBTN26/TPKM604.docx")</f>
        <v>https://docs.wto.org/imrd/directdoc.asp?DDFDocuments/v/G/TBTN26/TPKM604.docx</v>
      </c>
      <c r="U59" t="s">
        <v>47</v>
      </c>
      <c r="V59" t="s">
        <v>46</v>
      </c>
      <c r="W59" t="s">
        <v>47</v>
      </c>
      <c r="X59" t="s">
        <v>46</v>
      </c>
      <c r="Y59" t="s">
        <v>46</v>
      </c>
      <c r="Z59" t="s">
        <v>46</v>
      </c>
      <c r="AA59" t="s">
        <v>46</v>
      </c>
      <c r="AB59" s="2" t="s">
        <v>447</v>
      </c>
      <c r="AC59" t="s">
        <v>38</v>
      </c>
      <c r="AD59" t="s">
        <v>38</v>
      </c>
      <c r="AE59" t="s">
        <v>38</v>
      </c>
      <c r="AF59" t="s">
        <v>38</v>
      </c>
      <c r="AG59" t="s">
        <v>38</v>
      </c>
      <c r="AH59" s="2" t="s">
        <v>38</v>
      </c>
    </row>
    <row r="60" spans="1:34" ht="165" x14ac:dyDescent="0.25">
      <c r="A60" s="6" t="s">
        <v>448</v>
      </c>
      <c r="B60" s="7">
        <v>46251</v>
      </c>
      <c r="C60" s="9" t="str">
        <f>HYPERLINK("https://www.epingalert.org/en/Search?viewData= G/TBT/N/BDI/805"," G/TBT/N/BDI/805")</f>
        <v xml:space="preserve"> G/TBT/N/BDI/805</v>
      </c>
      <c r="D60" s="8" t="s">
        <v>449</v>
      </c>
      <c r="E60" s="8" t="s">
        <v>450</v>
      </c>
      <c r="F60" s="8" t="s">
        <v>451</v>
      </c>
      <c r="G60" s="8" t="s">
        <v>38</v>
      </c>
      <c r="H60" s="8" t="s">
        <v>452</v>
      </c>
      <c r="I60" s="8" t="s">
        <v>453</v>
      </c>
      <c r="J60" s="8" t="s">
        <v>38</v>
      </c>
      <c r="K60" s="8" t="s">
        <v>38</v>
      </c>
      <c r="L60" s="6"/>
      <c r="M60" s="7" t="s">
        <v>38</v>
      </c>
      <c r="N60" s="7" t="s">
        <v>43</v>
      </c>
      <c r="O60" s="7" t="s">
        <v>43</v>
      </c>
      <c r="P60" s="6" t="s">
        <v>44</v>
      </c>
      <c r="Q60" s="8" t="s">
        <v>454</v>
      </c>
      <c r="R60" t="str">
        <f>HYPERLINK("https://docs.wto.org/imrd/directdoc.asp?DDFDocuments/t/G/TBTN26/BDI805.docx", "https://docs.wto.org/imrd/directdoc.asp?DDFDocuments/t/G/TBTN26/BDI805.docx")</f>
        <v>https://docs.wto.org/imrd/directdoc.asp?DDFDocuments/t/G/TBTN26/BDI805.docx</v>
      </c>
      <c r="S60" t="str">
        <f>HYPERLINK("https://docs.wto.org/imrd/directdoc.asp?DDFDocuments/u/G/TBTN26/BDI805.docx", "https://docs.wto.org/imrd/directdoc.asp?DDFDocuments/u/G/TBTN26/BDI805.docx")</f>
        <v>https://docs.wto.org/imrd/directdoc.asp?DDFDocuments/u/G/TBTN26/BDI805.docx</v>
      </c>
      <c r="T60" t="str">
        <f>HYPERLINK("https://docs.wto.org/imrd/directdoc.asp?DDFDocuments/v/G/TBTN26/BDI805.docx", "https://docs.wto.org/imrd/directdoc.asp?DDFDocuments/v/G/TBTN26/BDI805.docx")</f>
        <v>https://docs.wto.org/imrd/directdoc.asp?DDFDocuments/v/G/TBTN26/BDI805.docx</v>
      </c>
      <c r="U60" t="s">
        <v>47</v>
      </c>
      <c r="V60" t="s">
        <v>46</v>
      </c>
      <c r="W60" t="s">
        <v>47</v>
      </c>
      <c r="X60" t="s">
        <v>46</v>
      </c>
      <c r="Y60" t="s">
        <v>46</v>
      </c>
      <c r="Z60" t="s">
        <v>46</v>
      </c>
      <c r="AA60" t="s">
        <v>46</v>
      </c>
      <c r="AB60" s="2" t="s">
        <v>455</v>
      </c>
      <c r="AC60" t="s">
        <v>38</v>
      </c>
      <c r="AD60" t="s">
        <v>38</v>
      </c>
      <c r="AE60" t="s">
        <v>38</v>
      </c>
      <c r="AF60" t="s">
        <v>38</v>
      </c>
      <c r="AG60" t="s">
        <v>38</v>
      </c>
      <c r="AH60" s="2" t="s">
        <v>38</v>
      </c>
    </row>
    <row r="61" spans="1:34" ht="255" x14ac:dyDescent="0.25">
      <c r="A61" s="6" t="s">
        <v>448</v>
      </c>
      <c r="B61" s="7">
        <v>46251</v>
      </c>
      <c r="C61" s="9" t="str">
        <f>HYPERLINK("https://www.epingalert.org/en/Search?viewData= G/TBT/N/BDI/806"," G/TBT/N/BDI/806")</f>
        <v xml:space="preserve"> G/TBT/N/BDI/806</v>
      </c>
      <c r="D61" s="8" t="s">
        <v>456</v>
      </c>
      <c r="E61" s="8" t="s">
        <v>457</v>
      </c>
      <c r="F61" s="8" t="s">
        <v>458</v>
      </c>
      <c r="G61" s="8" t="s">
        <v>38</v>
      </c>
      <c r="H61" s="8" t="s">
        <v>452</v>
      </c>
      <c r="I61" s="8" t="s">
        <v>459</v>
      </c>
      <c r="J61" s="8" t="s">
        <v>38</v>
      </c>
      <c r="K61" s="8" t="s">
        <v>38</v>
      </c>
      <c r="L61" s="6"/>
      <c r="M61" s="7" t="s">
        <v>38</v>
      </c>
      <c r="N61" s="7" t="s">
        <v>43</v>
      </c>
      <c r="O61" s="7" t="s">
        <v>43</v>
      </c>
      <c r="P61" s="6" t="s">
        <v>44</v>
      </c>
      <c r="Q61" s="8" t="s">
        <v>460</v>
      </c>
      <c r="R61" t="str">
        <f>HYPERLINK("https://docs.wto.org/imrd/directdoc.asp?DDFDocuments/t/G/TBTN26/BDI806.docx", "https://docs.wto.org/imrd/directdoc.asp?DDFDocuments/t/G/TBTN26/BDI806.docx")</f>
        <v>https://docs.wto.org/imrd/directdoc.asp?DDFDocuments/t/G/TBTN26/BDI806.docx</v>
      </c>
      <c r="S61" t="str">
        <f>HYPERLINK("https://docs.wto.org/imrd/directdoc.asp?DDFDocuments/u/G/TBTN26/BDI806.docx", "https://docs.wto.org/imrd/directdoc.asp?DDFDocuments/u/G/TBTN26/BDI806.docx")</f>
        <v>https://docs.wto.org/imrd/directdoc.asp?DDFDocuments/u/G/TBTN26/BDI806.docx</v>
      </c>
      <c r="T61" t="str">
        <f>HYPERLINK("https://docs.wto.org/imrd/directdoc.asp?DDFDocuments/v/G/TBTN26/BDI806.docx", "https://docs.wto.org/imrd/directdoc.asp?DDFDocuments/v/G/TBTN26/BDI806.docx")</f>
        <v>https://docs.wto.org/imrd/directdoc.asp?DDFDocuments/v/G/TBTN26/BDI806.docx</v>
      </c>
      <c r="U61" t="s">
        <v>47</v>
      </c>
      <c r="V61" t="s">
        <v>46</v>
      </c>
      <c r="W61" t="s">
        <v>47</v>
      </c>
      <c r="X61" t="s">
        <v>46</v>
      </c>
      <c r="Y61" t="s">
        <v>46</v>
      </c>
      <c r="Z61" t="s">
        <v>46</v>
      </c>
      <c r="AA61" t="s">
        <v>46</v>
      </c>
      <c r="AB61" s="2" t="s">
        <v>461</v>
      </c>
      <c r="AC61" t="s">
        <v>38</v>
      </c>
      <c r="AD61" t="s">
        <v>38</v>
      </c>
      <c r="AE61" t="s">
        <v>38</v>
      </c>
      <c r="AF61" t="s">
        <v>38</v>
      </c>
      <c r="AG61" t="s">
        <v>38</v>
      </c>
      <c r="AH61" s="2" t="s">
        <v>38</v>
      </c>
    </row>
    <row r="62" spans="1:34" ht="30" x14ac:dyDescent="0.25">
      <c r="A62" s="6" t="s">
        <v>194</v>
      </c>
      <c r="B62" s="7">
        <v>46251</v>
      </c>
      <c r="C62" s="9" t="str">
        <f>HYPERLINK("https://www.epingalert.org/en/Search?viewData= G/TBT/N/BRA/1638"," G/TBT/N/BRA/1638")</f>
        <v xml:space="preserve"> G/TBT/N/BRA/1638</v>
      </c>
      <c r="D62" s="8" t="s">
        <v>462</v>
      </c>
      <c r="E62" s="8" t="s">
        <v>463</v>
      </c>
      <c r="F62" s="8" t="s">
        <v>464</v>
      </c>
      <c r="G62" s="8" t="s">
        <v>465</v>
      </c>
      <c r="H62" s="8" t="s">
        <v>466</v>
      </c>
      <c r="I62" s="8" t="s">
        <v>467</v>
      </c>
      <c r="J62" s="8" t="s">
        <v>38</v>
      </c>
      <c r="K62" s="8" t="s">
        <v>38</v>
      </c>
      <c r="L62" s="6"/>
      <c r="M62" s="7" t="s">
        <v>38</v>
      </c>
      <c r="N62" s="7" t="s">
        <v>468</v>
      </c>
      <c r="O62" s="7" t="s">
        <v>468</v>
      </c>
      <c r="P62" s="6" t="s">
        <v>44</v>
      </c>
      <c r="Q62" s="8" t="s">
        <v>469</v>
      </c>
      <c r="R62" t="str">
        <f>HYPERLINK("https://docs.wto.org/imrd/directdoc.asp?DDFDocuments/t/G/TBTN26/BRA1638.docx", "https://docs.wto.org/imrd/directdoc.asp?DDFDocuments/t/G/TBTN26/BRA1638.docx")</f>
        <v>https://docs.wto.org/imrd/directdoc.asp?DDFDocuments/t/G/TBTN26/BRA1638.docx</v>
      </c>
      <c r="S62" t="str">
        <f>HYPERLINK("https://docs.wto.org/imrd/directdoc.asp?DDFDocuments/u/G/TBTN26/BRA1638.docx", "https://docs.wto.org/imrd/directdoc.asp?DDFDocuments/u/G/TBTN26/BRA1638.docx")</f>
        <v>https://docs.wto.org/imrd/directdoc.asp?DDFDocuments/u/G/TBTN26/BRA1638.docx</v>
      </c>
      <c r="T62" t="str">
        <f>HYPERLINK("https://docs.wto.org/imrd/directdoc.asp?DDFDocuments/v/G/TBTN26/BRA1638.docx", "https://docs.wto.org/imrd/directdoc.asp?DDFDocuments/v/G/TBTN26/BRA1638.docx")</f>
        <v>https://docs.wto.org/imrd/directdoc.asp?DDFDocuments/v/G/TBTN26/BRA1638.docx</v>
      </c>
      <c r="U62" t="s">
        <v>47</v>
      </c>
      <c r="V62" t="s">
        <v>46</v>
      </c>
      <c r="W62" t="s">
        <v>46</v>
      </c>
      <c r="X62" t="s">
        <v>46</v>
      </c>
      <c r="Y62" t="s">
        <v>46</v>
      </c>
      <c r="Z62" t="s">
        <v>46</v>
      </c>
      <c r="AA62" t="s">
        <v>46</v>
      </c>
      <c r="AB62" s="2" t="s">
        <v>470</v>
      </c>
      <c r="AC62" t="s">
        <v>38</v>
      </c>
      <c r="AD62" t="s">
        <v>38</v>
      </c>
      <c r="AE62" t="s">
        <v>38</v>
      </c>
      <c r="AF62" t="s">
        <v>38</v>
      </c>
      <c r="AG62" t="s">
        <v>38</v>
      </c>
      <c r="AH62" s="2" t="s">
        <v>38</v>
      </c>
    </row>
    <row r="63" spans="1:34" ht="75" x14ac:dyDescent="0.25">
      <c r="A63" s="6" t="s">
        <v>194</v>
      </c>
      <c r="B63" s="7">
        <v>46251</v>
      </c>
      <c r="C63" s="9" t="str">
        <f>HYPERLINK("https://www.epingalert.org/en/Search?viewData= G/TBT/N/BRA/1639"," G/TBT/N/BRA/1639")</f>
        <v xml:space="preserve"> G/TBT/N/BRA/1639</v>
      </c>
      <c r="D63" s="8" t="s">
        <v>471</v>
      </c>
      <c r="E63" s="8" t="s">
        <v>472</v>
      </c>
      <c r="F63" s="8" t="s">
        <v>464</v>
      </c>
      <c r="G63" s="8" t="s">
        <v>465</v>
      </c>
      <c r="H63" s="8" t="s">
        <v>466</v>
      </c>
      <c r="I63" s="8" t="s">
        <v>467</v>
      </c>
      <c r="J63" s="8" t="s">
        <v>38</v>
      </c>
      <c r="K63" s="8" t="s">
        <v>38</v>
      </c>
      <c r="L63" s="6"/>
      <c r="M63" s="7" t="s">
        <v>38</v>
      </c>
      <c r="N63" s="7" t="s">
        <v>468</v>
      </c>
      <c r="O63" s="7" t="s">
        <v>468</v>
      </c>
      <c r="P63" s="6" t="s">
        <v>44</v>
      </c>
      <c r="Q63" s="8" t="s">
        <v>473</v>
      </c>
      <c r="R63" t="str">
        <f>HYPERLINK("https://docs.wto.org/imrd/directdoc.asp?DDFDocuments/t/G/TBTN26/BRA1639.docx", "https://docs.wto.org/imrd/directdoc.asp?DDFDocuments/t/G/TBTN26/BRA1639.docx")</f>
        <v>https://docs.wto.org/imrd/directdoc.asp?DDFDocuments/t/G/TBTN26/BRA1639.docx</v>
      </c>
      <c r="S63" t="str">
        <f>HYPERLINK("https://docs.wto.org/imrd/directdoc.asp?DDFDocuments/u/G/TBTN26/BRA1639.docx", "https://docs.wto.org/imrd/directdoc.asp?DDFDocuments/u/G/TBTN26/BRA1639.docx")</f>
        <v>https://docs.wto.org/imrd/directdoc.asp?DDFDocuments/u/G/TBTN26/BRA1639.docx</v>
      </c>
      <c r="T63" t="str">
        <f>HYPERLINK("https://docs.wto.org/imrd/directdoc.asp?DDFDocuments/v/G/TBTN26/BRA1639.docx", "https://docs.wto.org/imrd/directdoc.asp?DDFDocuments/v/G/TBTN26/BRA1639.docx")</f>
        <v>https://docs.wto.org/imrd/directdoc.asp?DDFDocuments/v/G/TBTN26/BRA1639.docx</v>
      </c>
      <c r="U63" t="s">
        <v>47</v>
      </c>
      <c r="V63" t="s">
        <v>46</v>
      </c>
      <c r="W63" t="s">
        <v>46</v>
      </c>
      <c r="X63" t="s">
        <v>46</v>
      </c>
      <c r="Y63" t="s">
        <v>46</v>
      </c>
      <c r="Z63" t="s">
        <v>46</v>
      </c>
      <c r="AA63" t="s">
        <v>46</v>
      </c>
      <c r="AB63" s="2" t="s">
        <v>474</v>
      </c>
      <c r="AC63" t="s">
        <v>38</v>
      </c>
      <c r="AD63" t="s">
        <v>38</v>
      </c>
      <c r="AE63" t="s">
        <v>38</v>
      </c>
      <c r="AF63" t="s">
        <v>38</v>
      </c>
      <c r="AG63" t="s">
        <v>38</v>
      </c>
      <c r="AH63" s="2" t="s">
        <v>38</v>
      </c>
    </row>
    <row r="64" spans="1:34" ht="225" x14ac:dyDescent="0.25">
      <c r="A64" s="6" t="s">
        <v>210</v>
      </c>
      <c r="B64" s="7">
        <v>46251</v>
      </c>
      <c r="C64" s="9" t="str">
        <f>HYPERLINK("https://www.epingalert.org/en/Search?viewData= G/TBT/N/EU/1234"," G/TBT/N/EU/1234")</f>
        <v xml:space="preserve"> G/TBT/N/EU/1234</v>
      </c>
      <c r="D64" s="8" t="s">
        <v>475</v>
      </c>
      <c r="E64" s="8" t="s">
        <v>476</v>
      </c>
      <c r="F64" s="8" t="s">
        <v>477</v>
      </c>
      <c r="G64" s="8" t="s">
        <v>38</v>
      </c>
      <c r="H64" s="8" t="s">
        <v>478</v>
      </c>
      <c r="I64" s="8" t="s">
        <v>100</v>
      </c>
      <c r="J64" s="8" t="s">
        <v>479</v>
      </c>
      <c r="K64" s="8" t="s">
        <v>38</v>
      </c>
      <c r="L64" s="6"/>
      <c r="M64" s="7">
        <v>46311</v>
      </c>
      <c r="N64" s="7" t="s">
        <v>480</v>
      </c>
      <c r="O64" s="7" t="s">
        <v>481</v>
      </c>
      <c r="P64" s="6" t="s">
        <v>44</v>
      </c>
      <c r="Q64" s="8" t="s">
        <v>482</v>
      </c>
      <c r="R64" t="str">
        <f>HYPERLINK("https://docs.wto.org/imrd/directdoc.asp?DDFDocuments/t/G/TBTN26/EU1234.docx", "https://docs.wto.org/imrd/directdoc.asp?DDFDocuments/t/G/TBTN26/EU1234.docx")</f>
        <v>https://docs.wto.org/imrd/directdoc.asp?DDFDocuments/t/G/TBTN26/EU1234.docx</v>
      </c>
      <c r="S64" t="str">
        <f>HYPERLINK("https://docs.wto.org/imrd/directdoc.asp?DDFDocuments/u/G/TBTN26/EU1234.docx", "https://docs.wto.org/imrd/directdoc.asp?DDFDocuments/u/G/TBTN26/EU1234.docx")</f>
        <v>https://docs.wto.org/imrd/directdoc.asp?DDFDocuments/u/G/TBTN26/EU1234.docx</v>
      </c>
      <c r="T64" t="str">
        <f>HYPERLINK("https://docs.wto.org/imrd/directdoc.asp?DDFDocuments/v/G/TBTN26/EU1234.docx", "https://docs.wto.org/imrd/directdoc.asp?DDFDocuments/v/G/TBTN26/EU1234.docx")</f>
        <v>https://docs.wto.org/imrd/directdoc.asp?DDFDocuments/v/G/TBTN26/EU1234.docx</v>
      </c>
      <c r="U64" t="s">
        <v>47</v>
      </c>
      <c r="V64" t="s">
        <v>46</v>
      </c>
      <c r="W64" t="s">
        <v>46</v>
      </c>
      <c r="X64" t="s">
        <v>46</v>
      </c>
      <c r="Y64" t="s">
        <v>46</v>
      </c>
      <c r="Z64" t="s">
        <v>46</v>
      </c>
      <c r="AA64" t="s">
        <v>46</v>
      </c>
      <c r="AB64" s="2" t="s">
        <v>483</v>
      </c>
      <c r="AC64" t="s">
        <v>38</v>
      </c>
      <c r="AD64" t="s">
        <v>38</v>
      </c>
      <c r="AE64" t="s">
        <v>38</v>
      </c>
      <c r="AF64" t="s">
        <v>38</v>
      </c>
      <c r="AG64" t="s">
        <v>38</v>
      </c>
      <c r="AH64" s="2" t="s">
        <v>38</v>
      </c>
    </row>
    <row r="65" spans="1:34" ht="150" x14ac:dyDescent="0.25">
      <c r="A65" s="6" t="s">
        <v>439</v>
      </c>
      <c r="B65" s="7">
        <v>46251</v>
      </c>
      <c r="C65" s="9" t="str">
        <f>HYPERLINK("https://www.epingalert.org/en/Search?viewData= G/TBT/N/TPKM/603"," G/TBT/N/TPKM/603")</f>
        <v xml:space="preserve"> G/TBT/N/TPKM/603</v>
      </c>
      <c r="D65" s="8" t="s">
        <v>484</v>
      </c>
      <c r="E65" s="8" t="s">
        <v>485</v>
      </c>
      <c r="F65" s="8" t="s">
        <v>486</v>
      </c>
      <c r="G65" s="8" t="s">
        <v>487</v>
      </c>
      <c r="H65" s="8" t="s">
        <v>223</v>
      </c>
      <c r="I65" s="8" t="s">
        <v>100</v>
      </c>
      <c r="J65" s="8" t="s">
        <v>38</v>
      </c>
      <c r="K65" s="8" t="s">
        <v>38</v>
      </c>
      <c r="L65" s="6"/>
      <c r="M65" s="7">
        <v>46311</v>
      </c>
      <c r="N65" s="7" t="s">
        <v>43</v>
      </c>
      <c r="O65" s="7">
        <v>46935</v>
      </c>
      <c r="P65" s="6" t="s">
        <v>44</v>
      </c>
      <c r="Q65" s="8" t="s">
        <v>488</v>
      </c>
      <c r="R65" t="str">
        <f>HYPERLINK("https://docs.wto.org/imrd/directdoc.asp?DDFDocuments/t/G/TBTN26/TPKM603.docx", "https://docs.wto.org/imrd/directdoc.asp?DDFDocuments/t/G/TBTN26/TPKM603.docx")</f>
        <v>https://docs.wto.org/imrd/directdoc.asp?DDFDocuments/t/G/TBTN26/TPKM603.docx</v>
      </c>
      <c r="S65" t="str">
        <f>HYPERLINK("https://docs.wto.org/imrd/directdoc.asp?DDFDocuments/u/G/TBTN26/TPKM603.docx", "https://docs.wto.org/imrd/directdoc.asp?DDFDocuments/u/G/TBTN26/TPKM603.docx")</f>
        <v>https://docs.wto.org/imrd/directdoc.asp?DDFDocuments/u/G/TBTN26/TPKM603.docx</v>
      </c>
      <c r="T65" t="str">
        <f>HYPERLINK("https://docs.wto.org/imrd/directdoc.asp?DDFDocuments/v/G/TBTN26/TPKM603.docx", "https://docs.wto.org/imrd/directdoc.asp?DDFDocuments/v/G/TBTN26/TPKM603.docx")</f>
        <v>https://docs.wto.org/imrd/directdoc.asp?DDFDocuments/v/G/TBTN26/TPKM603.docx</v>
      </c>
      <c r="U65" t="s">
        <v>47</v>
      </c>
      <c r="V65" t="s">
        <v>46</v>
      </c>
      <c r="W65" t="s">
        <v>47</v>
      </c>
      <c r="X65" t="s">
        <v>46</v>
      </c>
      <c r="Y65" t="s">
        <v>46</v>
      </c>
      <c r="Z65" t="s">
        <v>46</v>
      </c>
      <c r="AA65" t="s">
        <v>46</v>
      </c>
      <c r="AB65" s="2" t="s">
        <v>489</v>
      </c>
      <c r="AC65" t="s">
        <v>38</v>
      </c>
      <c r="AD65" t="s">
        <v>38</v>
      </c>
      <c r="AE65" t="s">
        <v>38</v>
      </c>
      <c r="AF65" t="s">
        <v>38</v>
      </c>
      <c r="AG65" t="s">
        <v>38</v>
      </c>
      <c r="AH65" s="2" t="s">
        <v>38</v>
      </c>
    </row>
    <row r="66" spans="1:34" ht="150" x14ac:dyDescent="0.25">
      <c r="A66" s="6" t="s">
        <v>490</v>
      </c>
      <c r="B66" s="7">
        <v>46251</v>
      </c>
      <c r="C66" s="9" t="str">
        <f>HYPERLINK("https://www.epingalert.org/en/Search?viewData= G/TBT/N/UKR/398"," G/TBT/N/UKR/398")</f>
        <v xml:space="preserve"> G/TBT/N/UKR/398</v>
      </c>
      <c r="D66" s="8" t="s">
        <v>491</v>
      </c>
      <c r="E66" s="8" t="s">
        <v>492</v>
      </c>
      <c r="F66" s="8" t="s">
        <v>493</v>
      </c>
      <c r="G66" s="8" t="s">
        <v>38</v>
      </c>
      <c r="H66" s="8" t="s">
        <v>494</v>
      </c>
      <c r="I66" s="8" t="s">
        <v>91</v>
      </c>
      <c r="J66" s="8" t="s">
        <v>38</v>
      </c>
      <c r="K66" s="8" t="s">
        <v>71</v>
      </c>
      <c r="L66" s="6"/>
      <c r="M66" s="7">
        <v>46278</v>
      </c>
      <c r="N66" s="7" t="s">
        <v>43</v>
      </c>
      <c r="O66" s="7">
        <v>46296</v>
      </c>
      <c r="P66" s="6" t="s">
        <v>44</v>
      </c>
      <c r="Q66" s="8" t="s">
        <v>495</v>
      </c>
      <c r="R66" t="str">
        <f>HYPERLINK("https://docs.wto.org/imrd/directdoc.asp?DDFDocuments/t/G/TBTN26/UKR398.docx", "https://docs.wto.org/imrd/directdoc.asp?DDFDocuments/t/G/TBTN26/UKR398.docx")</f>
        <v>https://docs.wto.org/imrd/directdoc.asp?DDFDocuments/t/G/TBTN26/UKR398.docx</v>
      </c>
      <c r="S66" t="str">
        <f>HYPERLINK("https://docs.wto.org/imrd/directdoc.asp?DDFDocuments/u/G/TBTN26/UKR398.docx", "https://docs.wto.org/imrd/directdoc.asp?DDFDocuments/u/G/TBTN26/UKR398.docx")</f>
        <v>https://docs.wto.org/imrd/directdoc.asp?DDFDocuments/u/G/TBTN26/UKR398.docx</v>
      </c>
      <c r="T66" t="str">
        <f>HYPERLINK("https://docs.wto.org/imrd/directdoc.asp?DDFDocuments/v/G/TBTN26/UKR398.docx", "https://docs.wto.org/imrd/directdoc.asp?DDFDocuments/v/G/TBTN26/UKR398.docx")</f>
        <v>https://docs.wto.org/imrd/directdoc.asp?DDFDocuments/v/G/TBTN26/UKR398.docx</v>
      </c>
      <c r="U66" t="s">
        <v>47</v>
      </c>
      <c r="V66" t="s">
        <v>46</v>
      </c>
      <c r="W66" t="s">
        <v>47</v>
      </c>
      <c r="X66" t="s">
        <v>46</v>
      </c>
      <c r="Y66" t="s">
        <v>46</v>
      </c>
      <c r="Z66" t="s">
        <v>46</v>
      </c>
      <c r="AA66" t="s">
        <v>46</v>
      </c>
      <c r="AB66" s="2" t="s">
        <v>496</v>
      </c>
      <c r="AC66" t="s">
        <v>38</v>
      </c>
      <c r="AD66" t="s">
        <v>38</v>
      </c>
      <c r="AE66" t="s">
        <v>38</v>
      </c>
      <c r="AF66" t="s">
        <v>38</v>
      </c>
      <c r="AG66" t="s">
        <v>38</v>
      </c>
      <c r="AH66" s="2" t="s">
        <v>38</v>
      </c>
    </row>
    <row r="67" spans="1:34" ht="210" x14ac:dyDescent="0.25">
      <c r="A67" s="6" t="s">
        <v>490</v>
      </c>
      <c r="B67" s="7">
        <v>46251</v>
      </c>
      <c r="C67" s="9" t="str">
        <f>HYPERLINK("https://www.epingalert.org/en/Search?viewData= G/TBT/N/UKR/399"," G/TBT/N/UKR/399")</f>
        <v xml:space="preserve"> G/TBT/N/UKR/399</v>
      </c>
      <c r="D67" s="8" t="s">
        <v>497</v>
      </c>
      <c r="E67" s="8" t="s">
        <v>498</v>
      </c>
      <c r="F67" s="8" t="s">
        <v>499</v>
      </c>
      <c r="G67" s="8" t="s">
        <v>500</v>
      </c>
      <c r="H67" s="8" t="s">
        <v>501</v>
      </c>
      <c r="I67" s="8" t="s">
        <v>100</v>
      </c>
      <c r="J67" s="8" t="s">
        <v>38</v>
      </c>
      <c r="K67" s="8" t="s">
        <v>38</v>
      </c>
      <c r="L67" s="6"/>
      <c r="M67" s="7">
        <v>46311</v>
      </c>
      <c r="N67" s="7" t="s">
        <v>43</v>
      </c>
      <c r="O67" s="7" t="s">
        <v>502</v>
      </c>
      <c r="P67" s="6" t="s">
        <v>44</v>
      </c>
      <c r="Q67" s="8" t="s">
        <v>503</v>
      </c>
      <c r="R67" t="str">
        <f>HYPERLINK("https://docs.wto.org/imrd/directdoc.asp?DDFDocuments/t/G/TBTN26/UKR399.docx", "https://docs.wto.org/imrd/directdoc.asp?DDFDocuments/t/G/TBTN26/UKR399.docx")</f>
        <v>https://docs.wto.org/imrd/directdoc.asp?DDFDocuments/t/G/TBTN26/UKR399.docx</v>
      </c>
      <c r="S67" t="str">
        <f>HYPERLINK("https://docs.wto.org/imrd/directdoc.asp?DDFDocuments/u/G/TBTN26/UKR399.docx", "https://docs.wto.org/imrd/directdoc.asp?DDFDocuments/u/G/TBTN26/UKR399.docx")</f>
        <v>https://docs.wto.org/imrd/directdoc.asp?DDFDocuments/u/G/TBTN26/UKR399.docx</v>
      </c>
      <c r="T67" t="str">
        <f>HYPERLINK("https://docs.wto.org/imrd/directdoc.asp?DDFDocuments/v/G/TBTN26/UKR399.docx", "https://docs.wto.org/imrd/directdoc.asp?DDFDocuments/v/G/TBTN26/UKR399.docx")</f>
        <v>https://docs.wto.org/imrd/directdoc.asp?DDFDocuments/v/G/TBTN26/UKR399.docx</v>
      </c>
      <c r="U67" t="s">
        <v>47</v>
      </c>
      <c r="V67" t="s">
        <v>46</v>
      </c>
      <c r="W67" t="s">
        <v>47</v>
      </c>
      <c r="X67" t="s">
        <v>46</v>
      </c>
      <c r="Y67" t="s">
        <v>46</v>
      </c>
      <c r="Z67" t="s">
        <v>46</v>
      </c>
      <c r="AA67" t="s">
        <v>46</v>
      </c>
      <c r="AB67" s="2" t="s">
        <v>504</v>
      </c>
      <c r="AC67" t="s">
        <v>38</v>
      </c>
      <c r="AD67" t="s">
        <v>38</v>
      </c>
      <c r="AE67" t="s">
        <v>38</v>
      </c>
      <c r="AF67" t="s">
        <v>38</v>
      </c>
      <c r="AG67" t="s">
        <v>38</v>
      </c>
      <c r="AH67" s="2" t="s">
        <v>38</v>
      </c>
    </row>
    <row r="68" spans="1:34" ht="150" x14ac:dyDescent="0.25">
      <c r="A68" s="6" t="s">
        <v>210</v>
      </c>
      <c r="B68" s="7">
        <v>46248</v>
      </c>
      <c r="C68" s="9" t="str">
        <f>HYPERLINK("https://www.epingalert.org/en/Search?viewData= G/TBT/N/EU/1233"," G/TBT/N/EU/1233")</f>
        <v xml:space="preserve"> G/TBT/N/EU/1233</v>
      </c>
      <c r="D68" s="8" t="s">
        <v>505</v>
      </c>
      <c r="E68" s="8" t="s">
        <v>506</v>
      </c>
      <c r="F68" s="8" t="s">
        <v>507</v>
      </c>
      <c r="G68" s="8" t="s">
        <v>38</v>
      </c>
      <c r="H68" s="8" t="s">
        <v>508</v>
      </c>
      <c r="I68" s="8" t="s">
        <v>100</v>
      </c>
      <c r="J68" s="8" t="s">
        <v>509</v>
      </c>
      <c r="K68" s="8" t="s">
        <v>38</v>
      </c>
      <c r="L68" s="6"/>
      <c r="M68" s="7">
        <v>46308</v>
      </c>
      <c r="N68" s="7" t="s">
        <v>510</v>
      </c>
      <c r="O68" s="7" t="s">
        <v>511</v>
      </c>
      <c r="P68" s="6" t="s">
        <v>44</v>
      </c>
      <c r="Q68" s="8" t="s">
        <v>512</v>
      </c>
      <c r="R68" t="str">
        <f>HYPERLINK("https://docs.wto.org/imrd/directdoc.asp?DDFDocuments/t/G/TBTN26/EU1233.docx", "https://docs.wto.org/imrd/directdoc.asp?DDFDocuments/t/G/TBTN26/EU1233.docx")</f>
        <v>https://docs.wto.org/imrd/directdoc.asp?DDFDocuments/t/G/TBTN26/EU1233.docx</v>
      </c>
      <c r="S68" t="str">
        <f>HYPERLINK("https://docs.wto.org/imrd/directdoc.asp?DDFDocuments/u/G/TBTN26/EU1233.docx", "https://docs.wto.org/imrd/directdoc.asp?DDFDocuments/u/G/TBTN26/EU1233.docx")</f>
        <v>https://docs.wto.org/imrd/directdoc.asp?DDFDocuments/u/G/TBTN26/EU1233.docx</v>
      </c>
      <c r="T68" t="str">
        <f>HYPERLINK("https://docs.wto.org/imrd/directdoc.asp?DDFDocuments/v/G/TBTN26/EU1233.docx", "https://docs.wto.org/imrd/directdoc.asp?DDFDocuments/v/G/TBTN26/EU1233.docx")</f>
        <v>https://docs.wto.org/imrd/directdoc.asp?DDFDocuments/v/G/TBTN26/EU1233.docx</v>
      </c>
      <c r="U68" t="s">
        <v>47</v>
      </c>
      <c r="V68" t="s">
        <v>46</v>
      </c>
      <c r="W68" t="s">
        <v>46</v>
      </c>
      <c r="X68" t="s">
        <v>46</v>
      </c>
      <c r="Y68" t="s">
        <v>46</v>
      </c>
      <c r="Z68" t="s">
        <v>46</v>
      </c>
      <c r="AA68" t="s">
        <v>46</v>
      </c>
      <c r="AB68" s="2" t="s">
        <v>513</v>
      </c>
      <c r="AC68" t="s">
        <v>38</v>
      </c>
      <c r="AD68" t="s">
        <v>38</v>
      </c>
      <c r="AE68" t="s">
        <v>38</v>
      </c>
      <c r="AF68" t="s">
        <v>38</v>
      </c>
      <c r="AG68" t="s">
        <v>38</v>
      </c>
      <c r="AH68" s="2" t="s">
        <v>38</v>
      </c>
    </row>
    <row r="69" spans="1:34" ht="330" x14ac:dyDescent="0.25">
      <c r="A69" s="6" t="s">
        <v>514</v>
      </c>
      <c r="B69" s="7">
        <v>46248</v>
      </c>
      <c r="C69" s="9" t="str">
        <f>HYPERLINK("https://www.epingalert.org/en/Search?viewData= G/TBT/N/KEN/2104"," G/TBT/N/KEN/2104")</f>
        <v xml:space="preserve"> G/TBT/N/KEN/2104</v>
      </c>
      <c r="D69" s="8" t="s">
        <v>515</v>
      </c>
      <c r="E69" s="8" t="s">
        <v>516</v>
      </c>
      <c r="F69" s="8" t="s">
        <v>425</v>
      </c>
      <c r="G69" s="8" t="s">
        <v>289</v>
      </c>
      <c r="H69" s="8" t="s">
        <v>426</v>
      </c>
      <c r="I69" s="8" t="s">
        <v>517</v>
      </c>
      <c r="J69" s="8" t="s">
        <v>38</v>
      </c>
      <c r="K69" s="8" t="s">
        <v>71</v>
      </c>
      <c r="L69" s="6"/>
      <c r="M69" s="7">
        <v>46308</v>
      </c>
      <c r="N69" s="7">
        <v>46387</v>
      </c>
      <c r="O69" s="7" t="s">
        <v>43</v>
      </c>
      <c r="P69" s="6" t="s">
        <v>44</v>
      </c>
      <c r="Q69" s="8" t="s">
        <v>518</v>
      </c>
      <c r="R69" t="str">
        <f>HYPERLINK("https://docs.wto.org/imrd/directdoc.asp?DDFDocuments/t/G/TBTN26/KEN2104.docx", "https://docs.wto.org/imrd/directdoc.asp?DDFDocuments/t/G/TBTN26/KEN2104.docx")</f>
        <v>https://docs.wto.org/imrd/directdoc.asp?DDFDocuments/t/G/TBTN26/KEN2104.docx</v>
      </c>
      <c r="S69" t="str">
        <f>HYPERLINK("https://docs.wto.org/imrd/directdoc.asp?DDFDocuments/u/G/TBTN26/KEN2104.docx", "https://docs.wto.org/imrd/directdoc.asp?DDFDocuments/u/G/TBTN26/KEN2104.docx")</f>
        <v>https://docs.wto.org/imrd/directdoc.asp?DDFDocuments/u/G/TBTN26/KEN2104.docx</v>
      </c>
      <c r="T69" t="str">
        <f>HYPERLINK("https://docs.wto.org/imrd/directdoc.asp?DDFDocuments/v/G/TBTN26/KEN2104.docx", "https://docs.wto.org/imrd/directdoc.asp?DDFDocuments/v/G/TBTN26/KEN2104.docx")</f>
        <v>https://docs.wto.org/imrd/directdoc.asp?DDFDocuments/v/G/TBTN26/KEN2104.docx</v>
      </c>
      <c r="U69" t="s">
        <v>47</v>
      </c>
      <c r="V69" t="s">
        <v>46</v>
      </c>
      <c r="W69" t="s">
        <v>47</v>
      </c>
      <c r="X69" t="s">
        <v>46</v>
      </c>
      <c r="Y69" t="s">
        <v>46</v>
      </c>
      <c r="Z69" t="s">
        <v>46</v>
      </c>
      <c r="AA69" t="s">
        <v>46</v>
      </c>
      <c r="AB69" s="2" t="s">
        <v>519</v>
      </c>
      <c r="AC69" t="s">
        <v>38</v>
      </c>
      <c r="AD69" t="s">
        <v>38</v>
      </c>
      <c r="AE69" t="s">
        <v>38</v>
      </c>
      <c r="AF69" t="s">
        <v>38</v>
      </c>
      <c r="AG69" t="s">
        <v>38</v>
      </c>
      <c r="AH69" s="2" t="s">
        <v>38</v>
      </c>
    </row>
    <row r="70" spans="1:34" ht="75" x14ac:dyDescent="0.25">
      <c r="A70" s="6" t="s">
        <v>122</v>
      </c>
      <c r="B70" s="7">
        <v>46248</v>
      </c>
      <c r="C70" s="9" t="str">
        <f>HYPERLINK("https://www.epingalert.org/en/Search?viewData= G/TBT/N/NZL/156"," G/TBT/N/NZL/156")</f>
        <v xml:space="preserve"> G/TBT/N/NZL/156</v>
      </c>
      <c r="D70" s="8" t="s">
        <v>520</v>
      </c>
      <c r="E70" s="8" t="s">
        <v>521</v>
      </c>
      <c r="F70" s="8" t="s">
        <v>522</v>
      </c>
      <c r="G70" s="8" t="s">
        <v>523</v>
      </c>
      <c r="H70" s="8" t="s">
        <v>524</v>
      </c>
      <c r="I70" s="8" t="s">
        <v>392</v>
      </c>
      <c r="J70" s="8" t="s">
        <v>525</v>
      </c>
      <c r="K70" s="8" t="s">
        <v>299</v>
      </c>
      <c r="L70" s="6"/>
      <c r="M70" s="7" t="s">
        <v>38</v>
      </c>
      <c r="N70" s="7">
        <v>46175</v>
      </c>
      <c r="O70" s="7">
        <v>46178</v>
      </c>
      <c r="P70" s="6" t="s">
        <v>44</v>
      </c>
      <c r="Q70" s="8" t="s">
        <v>526</v>
      </c>
      <c r="R70" t="str">
        <f>HYPERLINK("https://docs.wto.org/imrd/directdoc.asp?DDFDocuments/t/G/TBTN26/NZL156.docx", "https://docs.wto.org/imrd/directdoc.asp?DDFDocuments/t/G/TBTN26/NZL156.docx")</f>
        <v>https://docs.wto.org/imrd/directdoc.asp?DDFDocuments/t/G/TBTN26/NZL156.docx</v>
      </c>
      <c r="S70" t="str">
        <f>HYPERLINK("https://docs.wto.org/imrd/directdoc.asp?DDFDocuments/u/G/TBTN26/NZL156.docx", "https://docs.wto.org/imrd/directdoc.asp?DDFDocuments/u/G/TBTN26/NZL156.docx")</f>
        <v>https://docs.wto.org/imrd/directdoc.asp?DDFDocuments/u/G/TBTN26/NZL156.docx</v>
      </c>
      <c r="T70" t="str">
        <f>HYPERLINK("https://docs.wto.org/imrd/directdoc.asp?DDFDocuments/v/G/TBTN26/NZL156.docx", "https://docs.wto.org/imrd/directdoc.asp?DDFDocuments/v/G/TBTN26/NZL156.docx")</f>
        <v>https://docs.wto.org/imrd/directdoc.asp?DDFDocuments/v/G/TBTN26/NZL156.docx</v>
      </c>
      <c r="U70" t="s">
        <v>46</v>
      </c>
      <c r="V70" t="s">
        <v>47</v>
      </c>
      <c r="W70" t="s">
        <v>46</v>
      </c>
      <c r="X70" t="s">
        <v>46</v>
      </c>
      <c r="Y70" t="s">
        <v>46</v>
      </c>
      <c r="Z70" t="s">
        <v>46</v>
      </c>
      <c r="AA70" t="s">
        <v>46</v>
      </c>
      <c r="AB70" s="2" t="s">
        <v>38</v>
      </c>
      <c r="AC70" t="s">
        <v>38</v>
      </c>
      <c r="AD70" t="s">
        <v>38</v>
      </c>
      <c r="AE70" t="s">
        <v>38</v>
      </c>
      <c r="AF70" t="s">
        <v>38</v>
      </c>
      <c r="AG70" t="s">
        <v>38</v>
      </c>
      <c r="AH70" s="2" t="s">
        <v>38</v>
      </c>
    </row>
    <row r="71" spans="1:34" ht="135" x14ac:dyDescent="0.25">
      <c r="A71" s="6" t="s">
        <v>272</v>
      </c>
      <c r="B71" s="7">
        <v>46248</v>
      </c>
      <c r="C71" s="9" t="str">
        <f>HYPERLINK("https://www.epingalert.org/en/Search?viewData= G/TBT/N/PER/180"," G/TBT/N/PER/180")</f>
        <v xml:space="preserve"> G/TBT/N/PER/180</v>
      </c>
      <c r="D71" s="8" t="s">
        <v>527</v>
      </c>
      <c r="E71" s="8" t="s">
        <v>528</v>
      </c>
      <c r="F71" s="8" t="s">
        <v>529</v>
      </c>
      <c r="G71" s="8" t="s">
        <v>530</v>
      </c>
      <c r="H71" s="8" t="s">
        <v>531</v>
      </c>
      <c r="I71" s="8" t="s">
        <v>207</v>
      </c>
      <c r="J71" s="8" t="s">
        <v>38</v>
      </c>
      <c r="K71" s="8" t="s">
        <v>38</v>
      </c>
      <c r="L71" s="6"/>
      <c r="M71" s="7">
        <v>46308</v>
      </c>
      <c r="N71" s="7" t="s">
        <v>43</v>
      </c>
      <c r="O71" s="7" t="s">
        <v>532</v>
      </c>
      <c r="P71" s="6" t="s">
        <v>44</v>
      </c>
      <c r="Q71" s="8" t="s">
        <v>533</v>
      </c>
      <c r="R71" t="str">
        <f>HYPERLINK("https://docs.wto.org/imrd/directdoc.asp?DDFDocuments/t/G/TBTN26/PER180.docx", "https://docs.wto.org/imrd/directdoc.asp?DDFDocuments/t/G/TBTN26/PER180.docx")</f>
        <v>https://docs.wto.org/imrd/directdoc.asp?DDFDocuments/t/G/TBTN26/PER180.docx</v>
      </c>
      <c r="S71" t="str">
        <f>HYPERLINK("https://docs.wto.org/imrd/directdoc.asp?DDFDocuments/u/G/TBTN26/PER180.docx", "https://docs.wto.org/imrd/directdoc.asp?DDFDocuments/u/G/TBTN26/PER180.docx")</f>
        <v>https://docs.wto.org/imrd/directdoc.asp?DDFDocuments/u/G/TBTN26/PER180.docx</v>
      </c>
      <c r="T71" t="str">
        <f>HYPERLINK("https://docs.wto.org/imrd/directdoc.asp?DDFDocuments/v/G/TBTN26/PER180.docx", "https://docs.wto.org/imrd/directdoc.asp?DDFDocuments/v/G/TBTN26/PER180.docx")</f>
        <v>https://docs.wto.org/imrd/directdoc.asp?DDFDocuments/v/G/TBTN26/PER180.docx</v>
      </c>
      <c r="U71" t="s">
        <v>47</v>
      </c>
      <c r="V71" t="s">
        <v>46</v>
      </c>
      <c r="W71" t="s">
        <v>46</v>
      </c>
      <c r="X71" t="s">
        <v>46</v>
      </c>
      <c r="Y71" t="s">
        <v>46</v>
      </c>
      <c r="Z71" t="s">
        <v>46</v>
      </c>
      <c r="AA71" t="s">
        <v>46</v>
      </c>
      <c r="AB71" s="2" t="s">
        <v>534</v>
      </c>
      <c r="AC71" t="s">
        <v>38</v>
      </c>
      <c r="AD71" t="s">
        <v>38</v>
      </c>
      <c r="AE71" t="s">
        <v>38</v>
      </c>
      <c r="AF71" t="s">
        <v>38</v>
      </c>
      <c r="AG71" t="s">
        <v>38</v>
      </c>
      <c r="AH71" s="2" t="s">
        <v>38</v>
      </c>
    </row>
    <row r="72" spans="1:34" ht="409.5" x14ac:dyDescent="0.25">
      <c r="A72" s="6" t="s">
        <v>272</v>
      </c>
      <c r="B72" s="7">
        <v>46248</v>
      </c>
      <c r="C72" s="9" t="str">
        <f>HYPERLINK("https://www.epingalert.org/en/Search?viewData= G/TBT/N/PER/181"," G/TBT/N/PER/181")</f>
        <v xml:space="preserve"> G/TBT/N/PER/181</v>
      </c>
      <c r="D72" s="8" t="s">
        <v>535</v>
      </c>
      <c r="E72" s="8" t="s">
        <v>536</v>
      </c>
      <c r="F72" s="8" t="s">
        <v>537</v>
      </c>
      <c r="G72" s="8" t="s">
        <v>538</v>
      </c>
      <c r="H72" s="8" t="s">
        <v>38</v>
      </c>
      <c r="I72" s="8" t="s">
        <v>63</v>
      </c>
      <c r="J72" s="8" t="s">
        <v>38</v>
      </c>
      <c r="K72" s="8" t="s">
        <v>38</v>
      </c>
      <c r="L72" s="6"/>
      <c r="M72" s="7">
        <v>46308</v>
      </c>
      <c r="N72" s="7" t="s">
        <v>43</v>
      </c>
      <c r="O72" s="7" t="s">
        <v>532</v>
      </c>
      <c r="P72" s="6" t="s">
        <v>44</v>
      </c>
      <c r="Q72" s="8" t="s">
        <v>539</v>
      </c>
      <c r="R72" t="str">
        <f>HYPERLINK("https://docs.wto.org/imrd/directdoc.asp?DDFDocuments/t/G/TBTN26/PER181.docx", "https://docs.wto.org/imrd/directdoc.asp?DDFDocuments/t/G/TBTN26/PER181.docx")</f>
        <v>https://docs.wto.org/imrd/directdoc.asp?DDFDocuments/t/G/TBTN26/PER181.docx</v>
      </c>
      <c r="S72" t="str">
        <f>HYPERLINK("https://docs.wto.org/imrd/directdoc.asp?DDFDocuments/u/G/TBTN26/PER181.docx", "https://docs.wto.org/imrd/directdoc.asp?DDFDocuments/u/G/TBTN26/PER181.docx")</f>
        <v>https://docs.wto.org/imrd/directdoc.asp?DDFDocuments/u/G/TBTN26/PER181.docx</v>
      </c>
      <c r="T72" t="str">
        <f>HYPERLINK("https://docs.wto.org/imrd/directdoc.asp?DDFDocuments/v/G/TBTN26/PER181.docx", "https://docs.wto.org/imrd/directdoc.asp?DDFDocuments/v/G/TBTN26/PER181.docx")</f>
        <v>https://docs.wto.org/imrd/directdoc.asp?DDFDocuments/v/G/TBTN26/PER181.docx</v>
      </c>
      <c r="U72" t="s">
        <v>47</v>
      </c>
      <c r="V72" t="s">
        <v>46</v>
      </c>
      <c r="W72" t="s">
        <v>46</v>
      </c>
      <c r="X72" t="s">
        <v>46</v>
      </c>
      <c r="Y72" t="s">
        <v>46</v>
      </c>
      <c r="Z72" t="s">
        <v>46</v>
      </c>
      <c r="AA72" t="s">
        <v>46</v>
      </c>
      <c r="AB72" s="2" t="s">
        <v>540</v>
      </c>
      <c r="AC72" t="s">
        <v>38</v>
      </c>
      <c r="AD72" t="s">
        <v>38</v>
      </c>
      <c r="AE72" t="s">
        <v>38</v>
      </c>
      <c r="AF72" t="s">
        <v>38</v>
      </c>
      <c r="AG72" t="s">
        <v>38</v>
      </c>
      <c r="AH72" s="2" t="s">
        <v>38</v>
      </c>
    </row>
    <row r="73" spans="1:34" ht="225" x14ac:dyDescent="0.25">
      <c r="A73" s="6" t="s">
        <v>541</v>
      </c>
      <c r="B73" s="7">
        <v>46248</v>
      </c>
      <c r="C73" s="9" t="str">
        <f>HYPERLINK("https://www.epingalert.org/en/Search?viewData= G/TBT/N/RWA/1478"," G/TBT/N/RWA/1478")</f>
        <v xml:space="preserve"> G/TBT/N/RWA/1478</v>
      </c>
      <c r="D73" s="8" t="s">
        <v>542</v>
      </c>
      <c r="E73" s="8" t="s">
        <v>543</v>
      </c>
      <c r="F73" s="8" t="s">
        <v>425</v>
      </c>
      <c r="G73" s="8" t="s">
        <v>38</v>
      </c>
      <c r="H73" s="8" t="s">
        <v>426</v>
      </c>
      <c r="I73" s="8" t="s">
        <v>544</v>
      </c>
      <c r="J73" s="8" t="s">
        <v>38</v>
      </c>
      <c r="K73" s="8" t="s">
        <v>71</v>
      </c>
      <c r="L73" s="6"/>
      <c r="M73" s="7">
        <v>46308</v>
      </c>
      <c r="N73" s="7" t="s">
        <v>43</v>
      </c>
      <c r="O73" s="7" t="s">
        <v>348</v>
      </c>
      <c r="P73" s="6" t="s">
        <v>44</v>
      </c>
      <c r="Q73" s="8" t="s">
        <v>545</v>
      </c>
      <c r="R73" t="str">
        <f>HYPERLINK("https://docs.wto.org/imrd/directdoc.asp?DDFDocuments/t/G/TBTN26/RWA1478.docx", "https://docs.wto.org/imrd/directdoc.asp?DDFDocuments/t/G/TBTN26/RWA1478.docx")</f>
        <v>https://docs.wto.org/imrd/directdoc.asp?DDFDocuments/t/G/TBTN26/RWA1478.docx</v>
      </c>
      <c r="S73" t="str">
        <f>HYPERLINK("https://docs.wto.org/imrd/directdoc.asp?DDFDocuments/u/G/TBTN26/RWA1478.docx", "https://docs.wto.org/imrd/directdoc.asp?DDFDocuments/u/G/TBTN26/RWA1478.docx")</f>
        <v>https://docs.wto.org/imrd/directdoc.asp?DDFDocuments/u/G/TBTN26/RWA1478.docx</v>
      </c>
      <c r="T73" t="str">
        <f>HYPERLINK("https://docs.wto.org/imrd/directdoc.asp?DDFDocuments/v/G/TBTN26/RWA1478.docx", "https://docs.wto.org/imrd/directdoc.asp?DDFDocuments/v/G/TBTN26/RWA1478.docx")</f>
        <v>https://docs.wto.org/imrd/directdoc.asp?DDFDocuments/v/G/TBTN26/RWA1478.docx</v>
      </c>
      <c r="U73" t="s">
        <v>47</v>
      </c>
      <c r="V73" t="s">
        <v>46</v>
      </c>
      <c r="W73" t="s">
        <v>46</v>
      </c>
      <c r="X73" t="s">
        <v>46</v>
      </c>
      <c r="Y73" t="s">
        <v>46</v>
      </c>
      <c r="Z73" t="s">
        <v>46</v>
      </c>
      <c r="AA73" t="s">
        <v>46</v>
      </c>
      <c r="AB73" s="2" t="s">
        <v>546</v>
      </c>
      <c r="AC73" t="s">
        <v>38</v>
      </c>
      <c r="AD73" t="s">
        <v>38</v>
      </c>
      <c r="AE73" t="s">
        <v>38</v>
      </c>
      <c r="AF73" t="s">
        <v>38</v>
      </c>
      <c r="AG73" t="s">
        <v>38</v>
      </c>
      <c r="AH73" s="2" t="s">
        <v>38</v>
      </c>
    </row>
    <row r="74" spans="1:34" ht="75" x14ac:dyDescent="0.25">
      <c r="A74" s="6" t="s">
        <v>194</v>
      </c>
      <c r="B74" s="7">
        <v>46247</v>
      </c>
      <c r="C74" s="9" t="str">
        <f>HYPERLINK("https://www.epingalert.org/en/Search?viewData= G/TBT/N/BRA/1637"," G/TBT/N/BRA/1637")</f>
        <v xml:space="preserve"> G/TBT/N/BRA/1637</v>
      </c>
      <c r="D74" s="8" t="s">
        <v>547</v>
      </c>
      <c r="E74" s="8" t="s">
        <v>548</v>
      </c>
      <c r="F74" s="8" t="s">
        <v>549</v>
      </c>
      <c r="G74" s="8" t="s">
        <v>550</v>
      </c>
      <c r="H74" s="8" t="s">
        <v>551</v>
      </c>
      <c r="I74" s="8" t="s">
        <v>467</v>
      </c>
      <c r="J74" s="8" t="s">
        <v>38</v>
      </c>
      <c r="K74" s="8" t="s">
        <v>38</v>
      </c>
      <c r="L74" s="6"/>
      <c r="M74" s="7" t="s">
        <v>38</v>
      </c>
      <c r="N74" s="7">
        <v>46247</v>
      </c>
      <c r="O74" s="7">
        <v>46247</v>
      </c>
      <c r="P74" s="6" t="s">
        <v>44</v>
      </c>
      <c r="Q74" s="8" t="s">
        <v>552</v>
      </c>
      <c r="R74" t="str">
        <f>HYPERLINK("https://docs.wto.org/imrd/directdoc.asp?DDFDocuments/t/G/TBTN26/BRA1637.docx", "https://docs.wto.org/imrd/directdoc.asp?DDFDocuments/t/G/TBTN26/BRA1637.docx")</f>
        <v>https://docs.wto.org/imrd/directdoc.asp?DDFDocuments/t/G/TBTN26/BRA1637.docx</v>
      </c>
      <c r="S74" t="str">
        <f>HYPERLINK("https://docs.wto.org/imrd/directdoc.asp?DDFDocuments/u/G/TBTN26/BRA1637.docx", "https://docs.wto.org/imrd/directdoc.asp?DDFDocuments/u/G/TBTN26/BRA1637.docx")</f>
        <v>https://docs.wto.org/imrd/directdoc.asp?DDFDocuments/u/G/TBTN26/BRA1637.docx</v>
      </c>
      <c r="T74" t="str">
        <f>HYPERLINK("https://docs.wto.org/imrd/directdoc.asp?DDFDocuments/v/G/TBTN26/BRA1637.docx", "https://docs.wto.org/imrd/directdoc.asp?DDFDocuments/v/G/TBTN26/BRA1637.docx")</f>
        <v>https://docs.wto.org/imrd/directdoc.asp?DDFDocuments/v/G/TBTN26/BRA1637.docx</v>
      </c>
      <c r="U74" t="s">
        <v>47</v>
      </c>
      <c r="V74" t="s">
        <v>46</v>
      </c>
      <c r="W74" t="s">
        <v>46</v>
      </c>
      <c r="X74" t="s">
        <v>46</v>
      </c>
      <c r="Y74" t="s">
        <v>46</v>
      </c>
      <c r="Z74" t="s">
        <v>46</v>
      </c>
      <c r="AA74" t="s">
        <v>46</v>
      </c>
      <c r="AB74" s="2" t="s">
        <v>553</v>
      </c>
      <c r="AC74" t="s">
        <v>38</v>
      </c>
      <c r="AD74" t="s">
        <v>38</v>
      </c>
      <c r="AE74" t="s">
        <v>38</v>
      </c>
      <c r="AF74" t="s">
        <v>38</v>
      </c>
      <c r="AG74" t="s">
        <v>38</v>
      </c>
      <c r="AH74" s="2" t="s">
        <v>38</v>
      </c>
    </row>
    <row r="75" spans="1:34" ht="90" x14ac:dyDescent="0.25">
      <c r="A75" s="6" t="s">
        <v>554</v>
      </c>
      <c r="B75" s="7">
        <v>46247</v>
      </c>
      <c r="C75" s="9" t="str">
        <f>HYPERLINK("https://www.epingalert.org/en/Search?viewData= G/TBT/N/EGY/598"," G/TBT/N/EGY/598")</f>
        <v xml:space="preserve"> G/TBT/N/EGY/598</v>
      </c>
      <c r="D75" s="8" t="s">
        <v>555</v>
      </c>
      <c r="E75" s="8" t="s">
        <v>556</v>
      </c>
      <c r="F75" s="8" t="s">
        <v>557</v>
      </c>
      <c r="G75" s="8" t="s">
        <v>38</v>
      </c>
      <c r="H75" s="8" t="s">
        <v>408</v>
      </c>
      <c r="I75" s="8" t="s">
        <v>467</v>
      </c>
      <c r="J75" s="8" t="s">
        <v>558</v>
      </c>
      <c r="K75" s="8" t="s">
        <v>38</v>
      </c>
      <c r="L75" s="6"/>
      <c r="M75" s="7">
        <v>46307</v>
      </c>
      <c r="N75" s="7" t="s">
        <v>43</v>
      </c>
      <c r="O75" s="7" t="s">
        <v>43</v>
      </c>
      <c r="P75" s="6" t="s">
        <v>44</v>
      </c>
      <c r="Q75" s="6"/>
      <c r="R75" t="str">
        <f>HYPERLINK("https://docs.wto.org/imrd/directdoc.asp?DDFDocuments/t/G/TBTN26/EGY598.docx", "https://docs.wto.org/imrd/directdoc.asp?DDFDocuments/t/G/TBTN26/EGY598.docx")</f>
        <v>https://docs.wto.org/imrd/directdoc.asp?DDFDocuments/t/G/TBTN26/EGY598.docx</v>
      </c>
      <c r="S75" t="str">
        <f>HYPERLINK("https://docs.wto.org/imrd/directdoc.asp?DDFDocuments/u/G/TBTN26/EGY598.docx", "https://docs.wto.org/imrd/directdoc.asp?DDFDocuments/u/G/TBTN26/EGY598.docx")</f>
        <v>https://docs.wto.org/imrd/directdoc.asp?DDFDocuments/u/G/TBTN26/EGY598.docx</v>
      </c>
      <c r="T75" t="str">
        <f>HYPERLINK("https://docs.wto.org/imrd/directdoc.asp?DDFDocuments/v/G/TBTN26/EGY598.docx", "https://docs.wto.org/imrd/directdoc.asp?DDFDocuments/v/G/TBTN26/EGY598.docx")</f>
        <v>https://docs.wto.org/imrd/directdoc.asp?DDFDocuments/v/G/TBTN26/EGY598.docx</v>
      </c>
      <c r="U75" t="s">
        <v>47</v>
      </c>
      <c r="V75" t="s">
        <v>46</v>
      </c>
      <c r="W75" t="s">
        <v>46</v>
      </c>
      <c r="X75" t="s">
        <v>46</v>
      </c>
      <c r="Y75" t="s">
        <v>46</v>
      </c>
      <c r="Z75" t="s">
        <v>46</v>
      </c>
      <c r="AA75" t="s">
        <v>46</v>
      </c>
      <c r="AB75" s="2" t="s">
        <v>559</v>
      </c>
      <c r="AC75" t="s">
        <v>38</v>
      </c>
      <c r="AD75" t="s">
        <v>38</v>
      </c>
      <c r="AE75" t="s">
        <v>38</v>
      </c>
      <c r="AF75" t="s">
        <v>38</v>
      </c>
      <c r="AG75" t="s">
        <v>38</v>
      </c>
      <c r="AH75" s="2" t="s">
        <v>38</v>
      </c>
    </row>
    <row r="76" spans="1:34" ht="195" x14ac:dyDescent="0.25">
      <c r="A76" s="6" t="s">
        <v>210</v>
      </c>
      <c r="B76" s="7">
        <v>46247</v>
      </c>
      <c r="C76" s="9" t="str">
        <f>HYPERLINK("https://www.epingalert.org/en/Search?viewData= G/TBT/N/EU/1232"," G/TBT/N/EU/1232")</f>
        <v xml:space="preserve"> G/TBT/N/EU/1232</v>
      </c>
      <c r="D76" s="8" t="s">
        <v>560</v>
      </c>
      <c r="E76" s="8" t="s">
        <v>561</v>
      </c>
      <c r="F76" s="8" t="s">
        <v>562</v>
      </c>
      <c r="G76" s="8" t="s">
        <v>38</v>
      </c>
      <c r="H76" s="8" t="s">
        <v>563</v>
      </c>
      <c r="I76" s="8" t="s">
        <v>392</v>
      </c>
      <c r="J76" s="8" t="s">
        <v>564</v>
      </c>
      <c r="K76" s="8" t="s">
        <v>71</v>
      </c>
      <c r="L76" s="6"/>
      <c r="M76" s="7">
        <v>46307</v>
      </c>
      <c r="N76" s="7" t="s">
        <v>480</v>
      </c>
      <c r="O76" s="7" t="s">
        <v>565</v>
      </c>
      <c r="P76" s="6" t="s">
        <v>44</v>
      </c>
      <c r="Q76" s="8" t="s">
        <v>566</v>
      </c>
      <c r="R76" t="str">
        <f>HYPERLINK("https://docs.wto.org/imrd/directdoc.asp?DDFDocuments/t/G/TBTN26/EU1232.docx", "https://docs.wto.org/imrd/directdoc.asp?DDFDocuments/t/G/TBTN26/EU1232.docx")</f>
        <v>https://docs.wto.org/imrd/directdoc.asp?DDFDocuments/t/G/TBTN26/EU1232.docx</v>
      </c>
      <c r="S76" t="str">
        <f>HYPERLINK("https://docs.wto.org/imrd/directdoc.asp?DDFDocuments/u/G/TBTN26/EU1232.docx", "https://docs.wto.org/imrd/directdoc.asp?DDFDocuments/u/G/TBTN26/EU1232.docx")</f>
        <v>https://docs.wto.org/imrd/directdoc.asp?DDFDocuments/u/G/TBTN26/EU1232.docx</v>
      </c>
      <c r="T76" t="str">
        <f>HYPERLINK("https://docs.wto.org/imrd/directdoc.asp?DDFDocuments/v/G/TBTN26/EU1232.docx", "https://docs.wto.org/imrd/directdoc.asp?DDFDocuments/v/G/TBTN26/EU1232.docx")</f>
        <v>https://docs.wto.org/imrd/directdoc.asp?DDFDocuments/v/G/TBTN26/EU1232.docx</v>
      </c>
      <c r="U76" t="s">
        <v>47</v>
      </c>
      <c r="V76" t="s">
        <v>46</v>
      </c>
      <c r="W76" t="s">
        <v>46</v>
      </c>
      <c r="X76" t="s">
        <v>46</v>
      </c>
      <c r="Y76" t="s">
        <v>46</v>
      </c>
      <c r="Z76" t="s">
        <v>46</v>
      </c>
      <c r="AA76" t="s">
        <v>46</v>
      </c>
      <c r="AB76" s="2" t="s">
        <v>567</v>
      </c>
      <c r="AC76" t="s">
        <v>38</v>
      </c>
      <c r="AD76" t="s">
        <v>38</v>
      </c>
      <c r="AE76" t="s">
        <v>38</v>
      </c>
      <c r="AF76" t="s">
        <v>38</v>
      </c>
      <c r="AG76" t="s">
        <v>38</v>
      </c>
      <c r="AH76" s="2" t="s">
        <v>38</v>
      </c>
    </row>
    <row r="77" spans="1:34" ht="270" x14ac:dyDescent="0.25">
      <c r="A77" s="6" t="s">
        <v>114</v>
      </c>
      <c r="B77" s="7">
        <v>46247</v>
      </c>
      <c r="C77" s="9" t="str">
        <f>HYPERLINK("https://www.epingalert.org/en/Search?viewData= G/TBT/N/KOR/1375"," G/TBT/N/KOR/1375")</f>
        <v xml:space="preserve"> G/TBT/N/KOR/1375</v>
      </c>
      <c r="D77" s="8" t="s">
        <v>568</v>
      </c>
      <c r="E77" s="8" t="s">
        <v>569</v>
      </c>
      <c r="F77" s="8" t="s">
        <v>570</v>
      </c>
      <c r="G77" s="8" t="s">
        <v>38</v>
      </c>
      <c r="H77" s="8" t="s">
        <v>571</v>
      </c>
      <c r="I77" s="8" t="s">
        <v>40</v>
      </c>
      <c r="J77" s="8" t="s">
        <v>572</v>
      </c>
      <c r="K77" s="8" t="s">
        <v>38</v>
      </c>
      <c r="L77" s="6"/>
      <c r="M77" s="7">
        <v>46307</v>
      </c>
      <c r="N77" s="7" t="s">
        <v>43</v>
      </c>
      <c r="O77" s="7" t="s">
        <v>573</v>
      </c>
      <c r="P77" s="6" t="s">
        <v>44</v>
      </c>
      <c r="Q77" s="8" t="s">
        <v>574</v>
      </c>
      <c r="R77" t="str">
        <f>HYPERLINK("https://docs.wto.org/imrd/directdoc.asp?DDFDocuments/t/G/TBTN26/KOR1375.docx", "https://docs.wto.org/imrd/directdoc.asp?DDFDocuments/t/G/TBTN26/KOR1375.docx")</f>
        <v>https://docs.wto.org/imrd/directdoc.asp?DDFDocuments/t/G/TBTN26/KOR1375.docx</v>
      </c>
      <c r="S77" t="str">
        <f>HYPERLINK("https://docs.wto.org/imrd/directdoc.asp?DDFDocuments/u/G/TBTN26/KOR1375.docx", "https://docs.wto.org/imrd/directdoc.asp?DDFDocuments/u/G/TBTN26/KOR1375.docx")</f>
        <v>https://docs.wto.org/imrd/directdoc.asp?DDFDocuments/u/G/TBTN26/KOR1375.docx</v>
      </c>
      <c r="T77" t="str">
        <f>HYPERLINK("https://docs.wto.org/imrd/directdoc.asp?DDFDocuments/v/G/TBTN26/KOR1375.docx", "https://docs.wto.org/imrd/directdoc.asp?DDFDocuments/v/G/TBTN26/KOR1375.docx")</f>
        <v>https://docs.wto.org/imrd/directdoc.asp?DDFDocuments/v/G/TBTN26/KOR1375.docx</v>
      </c>
      <c r="U77" t="s">
        <v>47</v>
      </c>
      <c r="V77" t="s">
        <v>46</v>
      </c>
      <c r="W77" t="s">
        <v>46</v>
      </c>
      <c r="X77" t="s">
        <v>46</v>
      </c>
      <c r="Y77" t="s">
        <v>46</v>
      </c>
      <c r="Z77" t="s">
        <v>46</v>
      </c>
      <c r="AA77" t="s">
        <v>46</v>
      </c>
      <c r="AB77" s="2" t="s">
        <v>575</v>
      </c>
      <c r="AC77" t="s">
        <v>38</v>
      </c>
      <c r="AD77" t="s">
        <v>38</v>
      </c>
      <c r="AE77" t="s">
        <v>38</v>
      </c>
      <c r="AF77" t="s">
        <v>38</v>
      </c>
      <c r="AG77" t="s">
        <v>38</v>
      </c>
      <c r="AH77" s="2" t="s">
        <v>38</v>
      </c>
    </row>
    <row r="78" spans="1:34" ht="225" x14ac:dyDescent="0.25">
      <c r="A78" s="6" t="s">
        <v>576</v>
      </c>
      <c r="B78" s="7">
        <v>46247</v>
      </c>
      <c r="C78" s="9" t="str">
        <f>HYPERLINK("https://www.epingalert.org/en/Search?viewData= G/TBT/N/MEX/577"," G/TBT/N/MEX/577")</f>
        <v xml:space="preserve"> G/TBT/N/MEX/577</v>
      </c>
      <c r="D78" s="8" t="s">
        <v>577</v>
      </c>
      <c r="E78" s="8" t="s">
        <v>578</v>
      </c>
      <c r="F78" s="8" t="s">
        <v>579</v>
      </c>
      <c r="G78" s="8" t="s">
        <v>38</v>
      </c>
      <c r="H78" s="8" t="s">
        <v>214</v>
      </c>
      <c r="I78" s="8" t="s">
        <v>40</v>
      </c>
      <c r="J78" s="8" t="s">
        <v>580</v>
      </c>
      <c r="K78" s="8" t="s">
        <v>38</v>
      </c>
      <c r="L78" s="6"/>
      <c r="M78" s="7">
        <v>46307</v>
      </c>
      <c r="N78" s="7" t="s">
        <v>581</v>
      </c>
      <c r="O78" s="7" t="s">
        <v>582</v>
      </c>
      <c r="P78" s="6" t="s">
        <v>44</v>
      </c>
      <c r="Q78" s="8" t="s">
        <v>583</v>
      </c>
      <c r="R78" t="str">
        <f>HYPERLINK("https://docs.wto.org/imrd/directdoc.asp?DDFDocuments/t/G/TBTN26/MEX577.docx", "https://docs.wto.org/imrd/directdoc.asp?DDFDocuments/t/G/TBTN26/MEX577.docx")</f>
        <v>https://docs.wto.org/imrd/directdoc.asp?DDFDocuments/t/G/TBTN26/MEX577.docx</v>
      </c>
      <c r="S78" t="str">
        <f>HYPERLINK("https://docs.wto.org/imrd/directdoc.asp?DDFDocuments/u/G/TBTN26/MEX577.docx", "https://docs.wto.org/imrd/directdoc.asp?DDFDocuments/u/G/TBTN26/MEX577.docx")</f>
        <v>https://docs.wto.org/imrd/directdoc.asp?DDFDocuments/u/G/TBTN26/MEX577.docx</v>
      </c>
      <c r="T78" t="str">
        <f>HYPERLINK("https://docs.wto.org/imrd/directdoc.asp?DDFDocuments/v/G/TBTN26/MEX577.docx", "https://docs.wto.org/imrd/directdoc.asp?DDFDocuments/v/G/TBTN26/MEX577.docx")</f>
        <v>https://docs.wto.org/imrd/directdoc.asp?DDFDocuments/v/G/TBTN26/MEX577.docx</v>
      </c>
      <c r="U78" t="s">
        <v>47</v>
      </c>
      <c r="V78" t="s">
        <v>46</v>
      </c>
      <c r="W78" t="s">
        <v>47</v>
      </c>
      <c r="X78" t="s">
        <v>46</v>
      </c>
      <c r="Y78" t="s">
        <v>46</v>
      </c>
      <c r="Z78" t="s">
        <v>46</v>
      </c>
      <c r="AA78" t="s">
        <v>46</v>
      </c>
      <c r="AB78" s="2" t="s">
        <v>584</v>
      </c>
      <c r="AC78" t="s">
        <v>38</v>
      </c>
      <c r="AD78" t="s">
        <v>38</v>
      </c>
      <c r="AE78" t="s">
        <v>38</v>
      </c>
      <c r="AF78" t="s">
        <v>38</v>
      </c>
      <c r="AG78" t="s">
        <v>38</v>
      </c>
      <c r="AH78" s="2" t="s">
        <v>38</v>
      </c>
    </row>
    <row r="79" spans="1:34" ht="30" x14ac:dyDescent="0.25">
      <c r="A79" s="6" t="s">
        <v>585</v>
      </c>
      <c r="B79" s="7">
        <v>46247</v>
      </c>
      <c r="C79" s="9" t="str">
        <f>HYPERLINK("https://www.epingalert.org/en/Search?viewData= G/TBT/N/PHL/374"," G/TBT/N/PHL/374")</f>
        <v xml:space="preserve"> G/TBT/N/PHL/374</v>
      </c>
      <c r="D79" s="8" t="s">
        <v>586</v>
      </c>
      <c r="E79" s="8" t="s">
        <v>587</v>
      </c>
      <c r="F79" s="8" t="s">
        <v>588</v>
      </c>
      <c r="G79" s="8" t="s">
        <v>38</v>
      </c>
      <c r="H79" s="8" t="s">
        <v>589</v>
      </c>
      <c r="I79" s="8" t="s">
        <v>392</v>
      </c>
      <c r="J79" s="8" t="s">
        <v>38</v>
      </c>
      <c r="K79" s="8" t="s">
        <v>38</v>
      </c>
      <c r="L79" s="6"/>
      <c r="M79" s="7">
        <v>46306</v>
      </c>
      <c r="N79" s="7" t="s">
        <v>590</v>
      </c>
      <c r="O79" s="7" t="s">
        <v>43</v>
      </c>
      <c r="P79" s="6" t="s">
        <v>44</v>
      </c>
      <c r="Q79" s="8" t="s">
        <v>591</v>
      </c>
      <c r="R79" t="str">
        <f>HYPERLINK("https://docs.wto.org/imrd/directdoc.asp?DDFDocuments/t/G/TBTN26/PHL374.docx", "https://docs.wto.org/imrd/directdoc.asp?DDFDocuments/t/G/TBTN26/PHL374.docx")</f>
        <v>https://docs.wto.org/imrd/directdoc.asp?DDFDocuments/t/G/TBTN26/PHL374.docx</v>
      </c>
      <c r="S79" t="str">
        <f>HYPERLINK("https://docs.wto.org/imrd/directdoc.asp?DDFDocuments/u/G/TBTN26/PHL374.docx", "https://docs.wto.org/imrd/directdoc.asp?DDFDocuments/u/G/TBTN26/PHL374.docx")</f>
        <v>https://docs.wto.org/imrd/directdoc.asp?DDFDocuments/u/G/TBTN26/PHL374.docx</v>
      </c>
      <c r="T79" t="str">
        <f>HYPERLINK("https://docs.wto.org/imrd/directdoc.asp?DDFDocuments/v/G/TBTN26/PHL374.docx", "https://docs.wto.org/imrd/directdoc.asp?DDFDocuments/v/G/TBTN26/PHL374.docx")</f>
        <v>https://docs.wto.org/imrd/directdoc.asp?DDFDocuments/v/G/TBTN26/PHL374.docx</v>
      </c>
      <c r="U79" t="s">
        <v>47</v>
      </c>
      <c r="V79" t="s">
        <v>46</v>
      </c>
      <c r="W79" t="s">
        <v>46</v>
      </c>
      <c r="X79" t="s">
        <v>46</v>
      </c>
      <c r="Y79" t="s">
        <v>46</v>
      </c>
      <c r="Z79" t="s">
        <v>46</v>
      </c>
      <c r="AA79" t="s">
        <v>46</v>
      </c>
      <c r="AB79" s="2" t="s">
        <v>592</v>
      </c>
      <c r="AC79" t="s">
        <v>38</v>
      </c>
      <c r="AD79" t="s">
        <v>38</v>
      </c>
      <c r="AE79" t="s">
        <v>38</v>
      </c>
      <c r="AF79" t="s">
        <v>38</v>
      </c>
      <c r="AG79" t="s">
        <v>38</v>
      </c>
      <c r="AH79" s="2" t="s">
        <v>38</v>
      </c>
    </row>
    <row r="80" spans="1:34" ht="300" x14ac:dyDescent="0.25">
      <c r="A80" s="6" t="s">
        <v>541</v>
      </c>
      <c r="B80" s="7">
        <v>46247</v>
      </c>
      <c r="C80" s="9" t="str">
        <f>HYPERLINK("https://www.epingalert.org/en/Search?viewData= G/TBT/N/RWA/1476"," G/TBT/N/RWA/1476")</f>
        <v xml:space="preserve"> G/TBT/N/RWA/1476</v>
      </c>
      <c r="D80" s="8" t="s">
        <v>593</v>
      </c>
      <c r="E80" s="8" t="s">
        <v>594</v>
      </c>
      <c r="F80" s="8" t="s">
        <v>425</v>
      </c>
      <c r="G80" s="8" t="s">
        <v>38</v>
      </c>
      <c r="H80" s="8" t="s">
        <v>426</v>
      </c>
      <c r="I80" s="8" t="s">
        <v>544</v>
      </c>
      <c r="J80" s="8" t="s">
        <v>38</v>
      </c>
      <c r="K80" s="8" t="s">
        <v>71</v>
      </c>
      <c r="L80" s="6"/>
      <c r="M80" s="7">
        <v>46307</v>
      </c>
      <c r="N80" s="7" t="s">
        <v>43</v>
      </c>
      <c r="O80" s="7" t="s">
        <v>348</v>
      </c>
      <c r="P80" s="6" t="s">
        <v>44</v>
      </c>
      <c r="Q80" s="8" t="s">
        <v>595</v>
      </c>
      <c r="R80" t="str">
        <f>HYPERLINK("https://docs.wto.org/imrd/directdoc.asp?DDFDocuments/t/G/TBTN26/RWA1476.docx", "https://docs.wto.org/imrd/directdoc.asp?DDFDocuments/t/G/TBTN26/RWA1476.docx")</f>
        <v>https://docs.wto.org/imrd/directdoc.asp?DDFDocuments/t/G/TBTN26/RWA1476.docx</v>
      </c>
      <c r="S80" t="str">
        <f>HYPERLINK("https://docs.wto.org/imrd/directdoc.asp?DDFDocuments/u/G/TBTN26/RWA1476.docx", "https://docs.wto.org/imrd/directdoc.asp?DDFDocuments/u/G/TBTN26/RWA1476.docx")</f>
        <v>https://docs.wto.org/imrd/directdoc.asp?DDFDocuments/u/G/TBTN26/RWA1476.docx</v>
      </c>
      <c r="T80" t="str">
        <f>HYPERLINK("https://docs.wto.org/imrd/directdoc.asp?DDFDocuments/v/G/TBTN26/RWA1476.docx", "https://docs.wto.org/imrd/directdoc.asp?DDFDocuments/v/G/TBTN26/RWA1476.docx")</f>
        <v>https://docs.wto.org/imrd/directdoc.asp?DDFDocuments/v/G/TBTN26/RWA1476.docx</v>
      </c>
      <c r="U80" t="s">
        <v>47</v>
      </c>
      <c r="V80" t="s">
        <v>46</v>
      </c>
      <c r="W80" t="s">
        <v>46</v>
      </c>
      <c r="X80" t="s">
        <v>46</v>
      </c>
      <c r="Y80" t="s">
        <v>46</v>
      </c>
      <c r="Z80" t="s">
        <v>46</v>
      </c>
      <c r="AA80" t="s">
        <v>46</v>
      </c>
      <c r="AB80" s="2" t="s">
        <v>596</v>
      </c>
      <c r="AC80" t="s">
        <v>38</v>
      </c>
      <c r="AD80" t="s">
        <v>38</v>
      </c>
      <c r="AE80" t="s">
        <v>38</v>
      </c>
      <c r="AF80" t="s">
        <v>38</v>
      </c>
      <c r="AG80" t="s">
        <v>38</v>
      </c>
      <c r="AH80" s="2" t="s">
        <v>38</v>
      </c>
    </row>
    <row r="81" spans="1:34" ht="300" x14ac:dyDescent="0.25">
      <c r="A81" s="6" t="s">
        <v>541</v>
      </c>
      <c r="B81" s="7">
        <v>46247</v>
      </c>
      <c r="C81" s="9" t="str">
        <f>HYPERLINK("https://www.epingalert.org/en/Search?viewData= G/TBT/N/RWA/1477"," G/TBT/N/RWA/1477")</f>
        <v xml:space="preserve"> G/TBT/N/RWA/1477</v>
      </c>
      <c r="D81" s="8" t="s">
        <v>597</v>
      </c>
      <c r="E81" s="8" t="s">
        <v>598</v>
      </c>
      <c r="F81" s="8" t="s">
        <v>425</v>
      </c>
      <c r="G81" s="8" t="s">
        <v>431</v>
      </c>
      <c r="H81" s="8" t="s">
        <v>426</v>
      </c>
      <c r="I81" s="8" t="s">
        <v>544</v>
      </c>
      <c r="J81" s="8" t="s">
        <v>38</v>
      </c>
      <c r="K81" s="8" t="s">
        <v>71</v>
      </c>
      <c r="L81" s="6"/>
      <c r="M81" s="7">
        <v>46307</v>
      </c>
      <c r="N81" s="7" t="s">
        <v>43</v>
      </c>
      <c r="O81" s="7" t="s">
        <v>348</v>
      </c>
      <c r="P81" s="6" t="s">
        <v>44</v>
      </c>
      <c r="Q81" s="8" t="s">
        <v>599</v>
      </c>
      <c r="R81" t="str">
        <f>HYPERLINK("https://docs.wto.org/imrd/directdoc.asp?DDFDocuments/t/G/TBTN26/RWA1477.docx", "https://docs.wto.org/imrd/directdoc.asp?DDFDocuments/t/G/TBTN26/RWA1477.docx")</f>
        <v>https://docs.wto.org/imrd/directdoc.asp?DDFDocuments/t/G/TBTN26/RWA1477.docx</v>
      </c>
      <c r="S81" t="str">
        <f>HYPERLINK("https://docs.wto.org/imrd/directdoc.asp?DDFDocuments/u/G/TBTN26/RWA1477.docx", "https://docs.wto.org/imrd/directdoc.asp?DDFDocuments/u/G/TBTN26/RWA1477.docx")</f>
        <v>https://docs.wto.org/imrd/directdoc.asp?DDFDocuments/u/G/TBTN26/RWA1477.docx</v>
      </c>
      <c r="T81" t="str">
        <f>HYPERLINK("https://docs.wto.org/imrd/directdoc.asp?DDFDocuments/v/G/TBTN26/RWA1477.docx", "https://docs.wto.org/imrd/directdoc.asp?DDFDocuments/v/G/TBTN26/RWA1477.docx")</f>
        <v>https://docs.wto.org/imrd/directdoc.asp?DDFDocuments/v/G/TBTN26/RWA1477.docx</v>
      </c>
      <c r="U81" t="s">
        <v>47</v>
      </c>
      <c r="V81" t="s">
        <v>46</v>
      </c>
      <c r="W81" t="s">
        <v>46</v>
      </c>
      <c r="X81" t="s">
        <v>46</v>
      </c>
      <c r="Y81" t="s">
        <v>46</v>
      </c>
      <c r="Z81" t="s">
        <v>46</v>
      </c>
      <c r="AA81" t="s">
        <v>46</v>
      </c>
      <c r="AB81" s="2" t="s">
        <v>600</v>
      </c>
      <c r="AC81" t="s">
        <v>38</v>
      </c>
      <c r="AD81" t="s">
        <v>38</v>
      </c>
      <c r="AE81" t="s">
        <v>38</v>
      </c>
      <c r="AF81" t="s">
        <v>38</v>
      </c>
      <c r="AG81" t="s">
        <v>38</v>
      </c>
      <c r="AH81" s="2" t="s">
        <v>38</v>
      </c>
    </row>
    <row r="82" spans="1:34" ht="90" x14ac:dyDescent="0.25">
      <c r="A82" s="6" t="s">
        <v>235</v>
      </c>
      <c r="B82" s="7">
        <v>46247</v>
      </c>
      <c r="C82" s="9" t="str">
        <f>HYPERLINK("https://www.epingalert.org/en/Search?viewData= G/TBT/N/THA/820"," G/TBT/N/THA/820")</f>
        <v xml:space="preserve"> G/TBT/N/THA/820</v>
      </c>
      <c r="D82" s="8" t="s">
        <v>601</v>
      </c>
      <c r="E82" s="8" t="s">
        <v>602</v>
      </c>
      <c r="F82" s="8" t="s">
        <v>603</v>
      </c>
      <c r="G82" s="8" t="s">
        <v>38</v>
      </c>
      <c r="H82" s="8" t="s">
        <v>604</v>
      </c>
      <c r="I82" s="8" t="s">
        <v>40</v>
      </c>
      <c r="J82" s="8" t="s">
        <v>605</v>
      </c>
      <c r="K82" s="8" t="s">
        <v>38</v>
      </c>
      <c r="L82" s="6"/>
      <c r="M82" s="7">
        <v>46307</v>
      </c>
      <c r="N82" s="7" t="s">
        <v>43</v>
      </c>
      <c r="O82" s="7" t="s">
        <v>606</v>
      </c>
      <c r="P82" s="6" t="s">
        <v>44</v>
      </c>
      <c r="Q82" s="8" t="s">
        <v>607</v>
      </c>
      <c r="R82" t="str">
        <f>HYPERLINK("https://docs.wto.org/imrd/directdoc.asp?DDFDocuments/t/G/TBTN26/THA820.docx", "https://docs.wto.org/imrd/directdoc.asp?DDFDocuments/t/G/TBTN26/THA820.docx")</f>
        <v>https://docs.wto.org/imrd/directdoc.asp?DDFDocuments/t/G/TBTN26/THA820.docx</v>
      </c>
      <c r="S82" t="str">
        <f>HYPERLINK("https://docs.wto.org/imrd/directdoc.asp?DDFDocuments/u/G/TBTN26/THA820.docx", "https://docs.wto.org/imrd/directdoc.asp?DDFDocuments/u/G/TBTN26/THA820.docx")</f>
        <v>https://docs.wto.org/imrd/directdoc.asp?DDFDocuments/u/G/TBTN26/THA820.docx</v>
      </c>
      <c r="T82" t="str">
        <f>HYPERLINK("https://docs.wto.org/imrd/directdoc.asp?DDFDocuments/v/G/TBTN26/THA820.docx", "https://docs.wto.org/imrd/directdoc.asp?DDFDocuments/v/G/TBTN26/THA820.docx")</f>
        <v>https://docs.wto.org/imrd/directdoc.asp?DDFDocuments/v/G/TBTN26/THA820.docx</v>
      </c>
      <c r="U82" t="s">
        <v>47</v>
      </c>
      <c r="V82" t="s">
        <v>46</v>
      </c>
      <c r="W82" t="s">
        <v>46</v>
      </c>
      <c r="X82" t="s">
        <v>46</v>
      </c>
      <c r="Y82" t="s">
        <v>46</v>
      </c>
      <c r="Z82" t="s">
        <v>46</v>
      </c>
      <c r="AA82" t="s">
        <v>46</v>
      </c>
      <c r="AB82" s="2" t="s">
        <v>608</v>
      </c>
      <c r="AC82" t="s">
        <v>38</v>
      </c>
      <c r="AD82" t="s">
        <v>38</v>
      </c>
      <c r="AE82" t="s">
        <v>38</v>
      </c>
      <c r="AF82" t="s">
        <v>38</v>
      </c>
      <c r="AG82" t="s">
        <v>38</v>
      </c>
      <c r="AH82" s="2" t="s">
        <v>38</v>
      </c>
    </row>
    <row r="83" spans="1:34" ht="75" x14ac:dyDescent="0.25">
      <c r="A83" s="6" t="s">
        <v>235</v>
      </c>
      <c r="B83" s="7">
        <v>46247</v>
      </c>
      <c r="C83" s="9" t="str">
        <f>HYPERLINK("https://www.epingalert.org/en/Search?viewData= G/TBT/N/THA/821"," G/TBT/N/THA/821")</f>
        <v xml:space="preserve"> G/TBT/N/THA/821</v>
      </c>
      <c r="D83" s="8" t="s">
        <v>609</v>
      </c>
      <c r="E83" s="8" t="s">
        <v>610</v>
      </c>
      <c r="F83" s="8" t="s">
        <v>603</v>
      </c>
      <c r="G83" s="8" t="s">
        <v>38</v>
      </c>
      <c r="H83" s="8" t="s">
        <v>611</v>
      </c>
      <c r="I83" s="8" t="s">
        <v>40</v>
      </c>
      <c r="J83" s="8" t="s">
        <v>612</v>
      </c>
      <c r="K83" s="8" t="s">
        <v>38</v>
      </c>
      <c r="L83" s="6"/>
      <c r="M83" s="7">
        <v>46307</v>
      </c>
      <c r="N83" s="7" t="s">
        <v>43</v>
      </c>
      <c r="O83" s="7" t="s">
        <v>613</v>
      </c>
      <c r="P83" s="6" t="s">
        <v>44</v>
      </c>
      <c r="Q83" s="8" t="s">
        <v>614</v>
      </c>
      <c r="R83" t="str">
        <f>HYPERLINK("https://docs.wto.org/imrd/directdoc.asp?DDFDocuments/t/G/TBTN26/THA821.docx", "https://docs.wto.org/imrd/directdoc.asp?DDFDocuments/t/G/TBTN26/THA821.docx")</f>
        <v>https://docs.wto.org/imrd/directdoc.asp?DDFDocuments/t/G/TBTN26/THA821.docx</v>
      </c>
      <c r="S83" t="str">
        <f>HYPERLINK("https://docs.wto.org/imrd/directdoc.asp?DDFDocuments/u/G/TBTN26/THA821.docx", "https://docs.wto.org/imrd/directdoc.asp?DDFDocuments/u/G/TBTN26/THA821.docx")</f>
        <v>https://docs.wto.org/imrd/directdoc.asp?DDFDocuments/u/G/TBTN26/THA821.docx</v>
      </c>
      <c r="T83" t="str">
        <f>HYPERLINK("https://docs.wto.org/imrd/directdoc.asp?DDFDocuments/v/G/TBTN26/THA821.docx", "https://docs.wto.org/imrd/directdoc.asp?DDFDocuments/v/G/TBTN26/THA821.docx")</f>
        <v>https://docs.wto.org/imrd/directdoc.asp?DDFDocuments/v/G/TBTN26/THA821.docx</v>
      </c>
      <c r="U83" t="s">
        <v>47</v>
      </c>
      <c r="V83" t="s">
        <v>46</v>
      </c>
      <c r="W83" t="s">
        <v>46</v>
      </c>
      <c r="X83" t="s">
        <v>46</v>
      </c>
      <c r="Y83" t="s">
        <v>46</v>
      </c>
      <c r="Z83" t="s">
        <v>46</v>
      </c>
      <c r="AA83" t="s">
        <v>46</v>
      </c>
      <c r="AB83" s="2" t="s">
        <v>615</v>
      </c>
      <c r="AC83" t="s">
        <v>38</v>
      </c>
      <c r="AD83" t="s">
        <v>38</v>
      </c>
      <c r="AE83" t="s">
        <v>38</v>
      </c>
      <c r="AF83" t="s">
        <v>38</v>
      </c>
      <c r="AG83" t="s">
        <v>38</v>
      </c>
      <c r="AH83" s="2" t="s">
        <v>38</v>
      </c>
    </row>
    <row r="84" spans="1:34" ht="60" x14ac:dyDescent="0.25">
      <c r="A84" s="6" t="s">
        <v>114</v>
      </c>
      <c r="B84" s="7">
        <v>46246</v>
      </c>
      <c r="C84" s="9" t="str">
        <f>HYPERLINK("https://www.epingalert.org/en/Search?viewData= G/TBT/N/KOR/1373"," G/TBT/N/KOR/1373")</f>
        <v xml:space="preserve"> G/TBT/N/KOR/1373</v>
      </c>
      <c r="D84" s="8" t="s">
        <v>616</v>
      </c>
      <c r="E84" s="8" t="s">
        <v>617</v>
      </c>
      <c r="F84" s="8" t="s">
        <v>618</v>
      </c>
      <c r="G84" s="8" t="s">
        <v>38</v>
      </c>
      <c r="H84" s="8" t="s">
        <v>619</v>
      </c>
      <c r="I84" s="8" t="s">
        <v>467</v>
      </c>
      <c r="J84" s="8" t="s">
        <v>38</v>
      </c>
      <c r="K84" s="8" t="s">
        <v>38</v>
      </c>
      <c r="L84" s="6"/>
      <c r="M84" s="7">
        <v>46306</v>
      </c>
      <c r="N84" s="7" t="s">
        <v>43</v>
      </c>
      <c r="O84" s="7" t="s">
        <v>43</v>
      </c>
      <c r="P84" s="6" t="s">
        <v>44</v>
      </c>
      <c r="Q84" s="8" t="s">
        <v>620</v>
      </c>
      <c r="R84" t="str">
        <f>HYPERLINK("https://docs.wto.org/imrd/directdoc.asp?DDFDocuments/t/G/TBTN26/KOR1373.docx", "https://docs.wto.org/imrd/directdoc.asp?DDFDocuments/t/G/TBTN26/KOR1373.docx")</f>
        <v>https://docs.wto.org/imrd/directdoc.asp?DDFDocuments/t/G/TBTN26/KOR1373.docx</v>
      </c>
      <c r="S84" t="str">
        <f>HYPERLINK("https://docs.wto.org/imrd/directdoc.asp?DDFDocuments/u/G/TBTN26/KOR1373.docx", "https://docs.wto.org/imrd/directdoc.asp?DDFDocuments/u/G/TBTN26/KOR1373.docx")</f>
        <v>https://docs.wto.org/imrd/directdoc.asp?DDFDocuments/u/G/TBTN26/KOR1373.docx</v>
      </c>
      <c r="T84" t="str">
        <f>HYPERLINK("https://docs.wto.org/imrd/directdoc.asp?DDFDocuments/v/G/TBTN26/KOR1373.docx", "https://docs.wto.org/imrd/directdoc.asp?DDFDocuments/v/G/TBTN26/KOR1373.docx")</f>
        <v>https://docs.wto.org/imrd/directdoc.asp?DDFDocuments/v/G/TBTN26/KOR1373.docx</v>
      </c>
      <c r="U84" t="s">
        <v>47</v>
      </c>
      <c r="V84" t="s">
        <v>46</v>
      </c>
      <c r="W84" t="s">
        <v>46</v>
      </c>
      <c r="X84" t="s">
        <v>46</v>
      </c>
      <c r="Y84" t="s">
        <v>46</v>
      </c>
      <c r="Z84" t="s">
        <v>46</v>
      </c>
      <c r="AA84" t="s">
        <v>46</v>
      </c>
      <c r="AB84" s="2" t="s">
        <v>621</v>
      </c>
      <c r="AC84" t="s">
        <v>38</v>
      </c>
      <c r="AD84" t="s">
        <v>38</v>
      </c>
      <c r="AE84" t="s">
        <v>38</v>
      </c>
      <c r="AF84" t="s">
        <v>38</v>
      </c>
      <c r="AG84" t="s">
        <v>38</v>
      </c>
      <c r="AH84" s="2" t="s">
        <v>38</v>
      </c>
    </row>
    <row r="85" spans="1:34" ht="45" x14ac:dyDescent="0.25">
      <c r="A85" s="6" t="s">
        <v>114</v>
      </c>
      <c r="B85" s="7">
        <v>46246</v>
      </c>
      <c r="C85" s="9" t="str">
        <f>HYPERLINK("https://www.epingalert.org/en/Search?viewData= G/TBT/N/KOR/1374"," G/TBT/N/KOR/1374")</f>
        <v xml:space="preserve"> G/TBT/N/KOR/1374</v>
      </c>
      <c r="D85" s="8" t="s">
        <v>622</v>
      </c>
      <c r="E85" s="8" t="s">
        <v>623</v>
      </c>
      <c r="F85" s="8" t="s">
        <v>624</v>
      </c>
      <c r="G85" s="8" t="s">
        <v>625</v>
      </c>
      <c r="H85" s="8" t="s">
        <v>626</v>
      </c>
      <c r="I85" s="8" t="s">
        <v>183</v>
      </c>
      <c r="J85" s="8" t="s">
        <v>627</v>
      </c>
      <c r="K85" s="8" t="s">
        <v>38</v>
      </c>
      <c r="L85" s="6"/>
      <c r="M85" s="7">
        <v>46306</v>
      </c>
      <c r="N85" s="7" t="s">
        <v>628</v>
      </c>
      <c r="O85" s="7" t="s">
        <v>629</v>
      </c>
      <c r="P85" s="6" t="s">
        <v>44</v>
      </c>
      <c r="Q85" s="8" t="s">
        <v>630</v>
      </c>
      <c r="R85" t="str">
        <f>HYPERLINK("https://docs.wto.org/imrd/directdoc.asp?DDFDocuments/t/G/TBTN26/KOR1374.docx", "https://docs.wto.org/imrd/directdoc.asp?DDFDocuments/t/G/TBTN26/KOR1374.docx")</f>
        <v>https://docs.wto.org/imrd/directdoc.asp?DDFDocuments/t/G/TBTN26/KOR1374.docx</v>
      </c>
      <c r="S85" t="str">
        <f>HYPERLINK("https://docs.wto.org/imrd/directdoc.asp?DDFDocuments/u/G/TBTN26/KOR1374.docx", "https://docs.wto.org/imrd/directdoc.asp?DDFDocuments/u/G/TBTN26/KOR1374.docx")</f>
        <v>https://docs.wto.org/imrd/directdoc.asp?DDFDocuments/u/G/TBTN26/KOR1374.docx</v>
      </c>
      <c r="T85" t="str">
        <f>HYPERLINK("https://docs.wto.org/imrd/directdoc.asp?DDFDocuments/v/G/TBTN26/KOR1374.docx", "https://docs.wto.org/imrd/directdoc.asp?DDFDocuments/v/G/TBTN26/KOR1374.docx")</f>
        <v>https://docs.wto.org/imrd/directdoc.asp?DDFDocuments/v/G/TBTN26/KOR1374.docx</v>
      </c>
      <c r="U85" t="s">
        <v>47</v>
      </c>
      <c r="V85" t="s">
        <v>46</v>
      </c>
      <c r="W85" t="s">
        <v>47</v>
      </c>
      <c r="X85" t="s">
        <v>46</v>
      </c>
      <c r="Y85" t="s">
        <v>46</v>
      </c>
      <c r="Z85" t="s">
        <v>46</v>
      </c>
      <c r="AA85" t="s">
        <v>46</v>
      </c>
      <c r="AB85" s="2" t="s">
        <v>631</v>
      </c>
      <c r="AC85" t="s">
        <v>38</v>
      </c>
      <c r="AD85" t="s">
        <v>38</v>
      </c>
      <c r="AE85" t="s">
        <v>38</v>
      </c>
      <c r="AF85" t="s">
        <v>38</v>
      </c>
      <c r="AG85" t="s">
        <v>38</v>
      </c>
      <c r="AH85" s="2" t="s">
        <v>38</v>
      </c>
    </row>
    <row r="86" spans="1:34" ht="165" x14ac:dyDescent="0.25">
      <c r="A86" s="6" t="s">
        <v>632</v>
      </c>
      <c r="B86" s="7">
        <v>46246</v>
      </c>
      <c r="C86" s="9" t="str">
        <f>HYPERLINK("https://www.epingalert.org/en/Search?viewData= G/TBT/N/URY/113"," G/TBT/N/URY/113")</f>
        <v xml:space="preserve"> G/TBT/N/URY/113</v>
      </c>
      <c r="D86" s="8" t="s">
        <v>633</v>
      </c>
      <c r="E86" s="8" t="s">
        <v>634</v>
      </c>
      <c r="F86" s="8" t="s">
        <v>635</v>
      </c>
      <c r="G86" s="8" t="s">
        <v>636</v>
      </c>
      <c r="H86" s="8" t="s">
        <v>494</v>
      </c>
      <c r="I86" s="8" t="s">
        <v>199</v>
      </c>
      <c r="J86" s="8" t="s">
        <v>38</v>
      </c>
      <c r="K86" s="8" t="s">
        <v>71</v>
      </c>
      <c r="L86" s="6"/>
      <c r="M86" s="7">
        <v>46306</v>
      </c>
      <c r="N86" s="7" t="s">
        <v>43</v>
      </c>
      <c r="O86" s="7" t="s">
        <v>43</v>
      </c>
      <c r="P86" s="6" t="s">
        <v>44</v>
      </c>
      <c r="Q86" s="8" t="s">
        <v>637</v>
      </c>
      <c r="R86" t="str">
        <f>HYPERLINK("https://docs.wto.org/imrd/directdoc.asp?DDFDocuments/t/G/TBTN26/URY113.docx", "https://docs.wto.org/imrd/directdoc.asp?DDFDocuments/t/G/TBTN26/URY113.docx")</f>
        <v>https://docs.wto.org/imrd/directdoc.asp?DDFDocuments/t/G/TBTN26/URY113.docx</v>
      </c>
      <c r="S86" t="str">
        <f>HYPERLINK("https://docs.wto.org/imrd/directdoc.asp?DDFDocuments/u/G/TBTN26/URY113.docx", "https://docs.wto.org/imrd/directdoc.asp?DDFDocuments/u/G/TBTN26/URY113.docx")</f>
        <v>https://docs.wto.org/imrd/directdoc.asp?DDFDocuments/u/G/TBTN26/URY113.docx</v>
      </c>
      <c r="T86" t="str">
        <f>HYPERLINK("https://docs.wto.org/imrd/directdoc.asp?DDFDocuments/v/G/TBTN26/URY113.docx", "https://docs.wto.org/imrd/directdoc.asp?DDFDocuments/v/G/TBTN26/URY113.docx")</f>
        <v>https://docs.wto.org/imrd/directdoc.asp?DDFDocuments/v/G/TBTN26/URY113.docx</v>
      </c>
      <c r="U86" t="s">
        <v>47</v>
      </c>
      <c r="V86" t="s">
        <v>46</v>
      </c>
      <c r="W86" t="s">
        <v>46</v>
      </c>
      <c r="X86" t="s">
        <v>46</v>
      </c>
      <c r="Y86" t="s">
        <v>46</v>
      </c>
      <c r="Z86" t="s">
        <v>46</v>
      </c>
      <c r="AA86" t="s">
        <v>46</v>
      </c>
      <c r="AB86" s="2" t="s">
        <v>638</v>
      </c>
      <c r="AC86" t="s">
        <v>38</v>
      </c>
      <c r="AD86" t="s">
        <v>38</v>
      </c>
      <c r="AE86" t="s">
        <v>38</v>
      </c>
      <c r="AF86" t="s">
        <v>38</v>
      </c>
      <c r="AG86" t="s">
        <v>38</v>
      </c>
      <c r="AH86" s="2" t="s">
        <v>38</v>
      </c>
    </row>
    <row r="87" spans="1:34" ht="60" x14ac:dyDescent="0.25">
      <c r="A87" s="6" t="s">
        <v>632</v>
      </c>
      <c r="B87" s="7">
        <v>46246</v>
      </c>
      <c r="C87" s="9" t="str">
        <f>HYPERLINK("https://www.epingalert.org/en/Search?viewData= G/TBT/N/URY/114"," G/TBT/N/URY/114")</f>
        <v xml:space="preserve"> G/TBT/N/URY/114</v>
      </c>
      <c r="D87" s="8" t="s">
        <v>639</v>
      </c>
      <c r="E87" s="8" t="s">
        <v>640</v>
      </c>
      <c r="F87" s="8" t="s">
        <v>641</v>
      </c>
      <c r="G87" s="8" t="s">
        <v>642</v>
      </c>
      <c r="H87" s="8" t="s">
        <v>643</v>
      </c>
      <c r="I87" s="8" t="s">
        <v>199</v>
      </c>
      <c r="J87" s="8" t="s">
        <v>38</v>
      </c>
      <c r="K87" s="8" t="s">
        <v>71</v>
      </c>
      <c r="L87" s="6"/>
      <c r="M87" s="7">
        <v>46306</v>
      </c>
      <c r="N87" s="7" t="s">
        <v>43</v>
      </c>
      <c r="O87" s="7" t="s">
        <v>43</v>
      </c>
      <c r="P87" s="6" t="s">
        <v>44</v>
      </c>
      <c r="Q87" s="8" t="s">
        <v>644</v>
      </c>
      <c r="R87" t="str">
        <f>HYPERLINK("https://docs.wto.org/imrd/directdoc.asp?DDFDocuments/t/G/TBTN26/URY114.docx", "https://docs.wto.org/imrd/directdoc.asp?DDFDocuments/t/G/TBTN26/URY114.docx")</f>
        <v>https://docs.wto.org/imrd/directdoc.asp?DDFDocuments/t/G/TBTN26/URY114.docx</v>
      </c>
      <c r="S87" t="str">
        <f>HYPERLINK("https://docs.wto.org/imrd/directdoc.asp?DDFDocuments/u/G/TBTN26/URY114.docx", "https://docs.wto.org/imrd/directdoc.asp?DDFDocuments/u/G/TBTN26/URY114.docx")</f>
        <v>https://docs.wto.org/imrd/directdoc.asp?DDFDocuments/u/G/TBTN26/URY114.docx</v>
      </c>
      <c r="T87" t="str">
        <f>HYPERLINK("https://docs.wto.org/imrd/directdoc.asp?DDFDocuments/v/G/TBTN26/URY114.docx", "https://docs.wto.org/imrd/directdoc.asp?DDFDocuments/v/G/TBTN26/URY114.docx")</f>
        <v>https://docs.wto.org/imrd/directdoc.asp?DDFDocuments/v/G/TBTN26/URY114.docx</v>
      </c>
      <c r="U87" t="s">
        <v>47</v>
      </c>
      <c r="V87" t="s">
        <v>46</v>
      </c>
      <c r="W87" t="s">
        <v>46</v>
      </c>
      <c r="X87" t="s">
        <v>46</v>
      </c>
      <c r="Y87" t="s">
        <v>46</v>
      </c>
      <c r="Z87" t="s">
        <v>46</v>
      </c>
      <c r="AA87" t="s">
        <v>46</v>
      </c>
      <c r="AB87" s="2" t="s">
        <v>645</v>
      </c>
      <c r="AC87" t="s">
        <v>38</v>
      </c>
      <c r="AD87" t="s">
        <v>38</v>
      </c>
      <c r="AE87" t="s">
        <v>38</v>
      </c>
      <c r="AF87" t="s">
        <v>38</v>
      </c>
      <c r="AG87" t="s">
        <v>38</v>
      </c>
      <c r="AH87" s="2" t="s">
        <v>38</v>
      </c>
    </row>
    <row r="88" spans="1:34" ht="60" x14ac:dyDescent="0.25">
      <c r="A88" s="6" t="s">
        <v>251</v>
      </c>
      <c r="B88" s="7">
        <v>46245</v>
      </c>
      <c r="C88" s="9" t="str">
        <f>HYPERLINK("https://www.epingalert.org/en/Search?viewData= G/TBT/N/CHN/2315"," G/TBT/N/CHN/2315")</f>
        <v xml:space="preserve"> G/TBT/N/CHN/2315</v>
      </c>
      <c r="D88" s="8" t="s">
        <v>646</v>
      </c>
      <c r="E88" s="8" t="s">
        <v>647</v>
      </c>
      <c r="F88" s="8" t="s">
        <v>648</v>
      </c>
      <c r="G88" s="8" t="s">
        <v>649</v>
      </c>
      <c r="H88" s="8" t="s">
        <v>263</v>
      </c>
      <c r="I88" s="8" t="s">
        <v>224</v>
      </c>
      <c r="J88" s="8" t="s">
        <v>38</v>
      </c>
      <c r="K88" s="8" t="s">
        <v>38</v>
      </c>
      <c r="L88" s="6"/>
      <c r="M88" s="7">
        <v>46305</v>
      </c>
      <c r="N88" s="7" t="s">
        <v>43</v>
      </c>
      <c r="O88" s="7" t="s">
        <v>341</v>
      </c>
      <c r="P88" s="6" t="s">
        <v>44</v>
      </c>
      <c r="Q88" s="8" t="s">
        <v>650</v>
      </c>
      <c r="R88" t="str">
        <f>HYPERLINK("https://docs.wto.org/imrd/directdoc.asp?DDFDocuments/t/G/TBTN26/CHN2315.docx", "https://docs.wto.org/imrd/directdoc.asp?DDFDocuments/t/G/TBTN26/CHN2315.docx")</f>
        <v>https://docs.wto.org/imrd/directdoc.asp?DDFDocuments/t/G/TBTN26/CHN2315.docx</v>
      </c>
      <c r="S88" t="str">
        <f>HYPERLINK("https://docs.wto.org/imrd/directdoc.asp?DDFDocuments/u/G/TBTN26/CHN2315.docx", "https://docs.wto.org/imrd/directdoc.asp?DDFDocuments/u/G/TBTN26/CHN2315.docx")</f>
        <v>https://docs.wto.org/imrd/directdoc.asp?DDFDocuments/u/G/TBTN26/CHN2315.docx</v>
      </c>
      <c r="T88" t="str">
        <f>HYPERLINK("https://docs.wto.org/imrd/directdoc.asp?DDFDocuments/v/G/TBTN26/CHN2315.docx", "https://docs.wto.org/imrd/directdoc.asp?DDFDocuments/v/G/TBTN26/CHN2315.docx")</f>
        <v>https://docs.wto.org/imrd/directdoc.asp?DDFDocuments/v/G/TBTN26/CHN2315.docx</v>
      </c>
      <c r="U88" t="s">
        <v>47</v>
      </c>
      <c r="V88" t="s">
        <v>46</v>
      </c>
      <c r="W88" t="s">
        <v>46</v>
      </c>
      <c r="X88" t="s">
        <v>46</v>
      </c>
      <c r="Y88" t="s">
        <v>46</v>
      </c>
      <c r="Z88" t="s">
        <v>46</v>
      </c>
      <c r="AA88" t="s">
        <v>46</v>
      </c>
      <c r="AB88" s="2" t="s">
        <v>38</v>
      </c>
      <c r="AC88" t="s">
        <v>38</v>
      </c>
      <c r="AD88" t="s">
        <v>38</v>
      </c>
      <c r="AE88" t="s">
        <v>38</v>
      </c>
      <c r="AF88" t="s">
        <v>38</v>
      </c>
      <c r="AG88" t="s">
        <v>38</v>
      </c>
      <c r="AH88" s="2" t="s">
        <v>38</v>
      </c>
    </row>
    <row r="89" spans="1:34" ht="60" x14ac:dyDescent="0.25">
      <c r="A89" s="6" t="s">
        <v>251</v>
      </c>
      <c r="B89" s="7">
        <v>46245</v>
      </c>
      <c r="C89" s="9" t="str">
        <f>HYPERLINK("https://www.epingalert.org/en/Search?viewData= G/TBT/N/CHN/2316"," G/TBT/N/CHN/2316")</f>
        <v xml:space="preserve"> G/TBT/N/CHN/2316</v>
      </c>
      <c r="D89" s="8" t="s">
        <v>651</v>
      </c>
      <c r="E89" s="8" t="s">
        <v>652</v>
      </c>
      <c r="F89" s="8" t="s">
        <v>653</v>
      </c>
      <c r="G89" s="8" t="s">
        <v>654</v>
      </c>
      <c r="H89" s="8" t="s">
        <v>263</v>
      </c>
      <c r="I89" s="8" t="s">
        <v>392</v>
      </c>
      <c r="J89" s="8" t="s">
        <v>38</v>
      </c>
      <c r="K89" s="8" t="s">
        <v>38</v>
      </c>
      <c r="L89" s="6"/>
      <c r="M89" s="7">
        <v>46305</v>
      </c>
      <c r="N89" s="7" t="s">
        <v>43</v>
      </c>
      <c r="O89" s="7" t="s">
        <v>43</v>
      </c>
      <c r="P89" s="6" t="s">
        <v>44</v>
      </c>
      <c r="Q89" s="8" t="s">
        <v>655</v>
      </c>
      <c r="R89" t="str">
        <f>HYPERLINK("https://docs.wto.org/imrd/directdoc.asp?DDFDocuments/t/G/TBTN26/CHN2316.docx", "https://docs.wto.org/imrd/directdoc.asp?DDFDocuments/t/G/TBTN26/CHN2316.docx")</f>
        <v>https://docs.wto.org/imrd/directdoc.asp?DDFDocuments/t/G/TBTN26/CHN2316.docx</v>
      </c>
      <c r="S89" t="str">
        <f>HYPERLINK("https://docs.wto.org/imrd/directdoc.asp?DDFDocuments/u/G/TBTN26/CHN2316.docx", "https://docs.wto.org/imrd/directdoc.asp?DDFDocuments/u/G/TBTN26/CHN2316.docx")</f>
        <v>https://docs.wto.org/imrd/directdoc.asp?DDFDocuments/u/G/TBTN26/CHN2316.docx</v>
      </c>
      <c r="T89" t="str">
        <f>HYPERLINK("https://docs.wto.org/imrd/directdoc.asp?DDFDocuments/v/G/TBTN26/CHN2316.docx", "https://docs.wto.org/imrd/directdoc.asp?DDFDocuments/v/G/TBTN26/CHN2316.docx")</f>
        <v>https://docs.wto.org/imrd/directdoc.asp?DDFDocuments/v/G/TBTN26/CHN2316.docx</v>
      </c>
      <c r="U89" t="s">
        <v>47</v>
      </c>
      <c r="V89" t="s">
        <v>46</v>
      </c>
      <c r="W89" t="s">
        <v>46</v>
      </c>
      <c r="X89" t="s">
        <v>46</v>
      </c>
      <c r="Y89" t="s">
        <v>46</v>
      </c>
      <c r="Z89" t="s">
        <v>46</v>
      </c>
      <c r="AA89" t="s">
        <v>46</v>
      </c>
      <c r="AB89" s="2" t="s">
        <v>38</v>
      </c>
      <c r="AC89" t="s">
        <v>38</v>
      </c>
      <c r="AD89" t="s">
        <v>38</v>
      </c>
      <c r="AE89" t="s">
        <v>38</v>
      </c>
      <c r="AF89" t="s">
        <v>38</v>
      </c>
      <c r="AG89" t="s">
        <v>38</v>
      </c>
      <c r="AH89" s="2" t="s">
        <v>38</v>
      </c>
    </row>
    <row r="90" spans="1:34" ht="120" x14ac:dyDescent="0.25">
      <c r="A90" s="6" t="s">
        <v>251</v>
      </c>
      <c r="B90" s="7">
        <v>46245</v>
      </c>
      <c r="C90" s="9" t="str">
        <f>HYPERLINK("https://www.epingalert.org/en/Search?viewData= G/TBT/N/CHN/2317"," G/TBT/N/CHN/2317")</f>
        <v xml:space="preserve"> G/TBT/N/CHN/2317</v>
      </c>
      <c r="D90" s="8" t="s">
        <v>656</v>
      </c>
      <c r="E90" s="8" t="s">
        <v>657</v>
      </c>
      <c r="F90" s="8" t="s">
        <v>658</v>
      </c>
      <c r="G90" s="8" t="s">
        <v>659</v>
      </c>
      <c r="H90" s="8" t="s">
        <v>660</v>
      </c>
      <c r="I90" s="8" t="s">
        <v>361</v>
      </c>
      <c r="J90" s="8" t="s">
        <v>38</v>
      </c>
      <c r="K90" s="8" t="s">
        <v>38</v>
      </c>
      <c r="L90" s="6"/>
      <c r="M90" s="7">
        <v>46305</v>
      </c>
      <c r="N90" s="7" t="s">
        <v>43</v>
      </c>
      <c r="O90" s="7" t="s">
        <v>264</v>
      </c>
      <c r="P90" s="6" t="s">
        <v>44</v>
      </c>
      <c r="Q90" s="8" t="s">
        <v>661</v>
      </c>
      <c r="R90" t="str">
        <f>HYPERLINK("https://docs.wto.org/imrd/directdoc.asp?DDFDocuments/t/G/TBTN26/CHN2317.docx", "https://docs.wto.org/imrd/directdoc.asp?DDFDocuments/t/G/TBTN26/CHN2317.docx")</f>
        <v>https://docs.wto.org/imrd/directdoc.asp?DDFDocuments/t/G/TBTN26/CHN2317.docx</v>
      </c>
      <c r="S90" t="str">
        <f>HYPERLINK("https://docs.wto.org/imrd/directdoc.asp?DDFDocuments/u/G/TBTN26/CHN2317.docx", "https://docs.wto.org/imrd/directdoc.asp?DDFDocuments/u/G/TBTN26/CHN2317.docx")</f>
        <v>https://docs.wto.org/imrd/directdoc.asp?DDFDocuments/u/G/TBTN26/CHN2317.docx</v>
      </c>
      <c r="T90" t="str">
        <f>HYPERLINK("https://docs.wto.org/imrd/directdoc.asp?DDFDocuments/v/G/TBTN26/CHN2317.docx", "https://docs.wto.org/imrd/directdoc.asp?DDFDocuments/v/G/TBTN26/CHN2317.docx")</f>
        <v>https://docs.wto.org/imrd/directdoc.asp?DDFDocuments/v/G/TBTN26/CHN2317.docx</v>
      </c>
      <c r="U90" t="s">
        <v>47</v>
      </c>
      <c r="V90" t="s">
        <v>46</v>
      </c>
      <c r="W90" t="s">
        <v>46</v>
      </c>
      <c r="X90" t="s">
        <v>46</v>
      </c>
      <c r="Y90" t="s">
        <v>46</v>
      </c>
      <c r="Z90" t="s">
        <v>46</v>
      </c>
      <c r="AA90" t="s">
        <v>46</v>
      </c>
      <c r="AB90" s="2" t="s">
        <v>38</v>
      </c>
      <c r="AC90" t="s">
        <v>38</v>
      </c>
      <c r="AD90" t="s">
        <v>38</v>
      </c>
      <c r="AE90" t="s">
        <v>38</v>
      </c>
      <c r="AF90" t="s">
        <v>38</v>
      </c>
      <c r="AG90" t="s">
        <v>38</v>
      </c>
      <c r="AH90" s="2" t="s">
        <v>38</v>
      </c>
    </row>
    <row r="91" spans="1:34" ht="45" x14ac:dyDescent="0.25">
      <c r="A91" s="6" t="s">
        <v>251</v>
      </c>
      <c r="B91" s="7">
        <v>46245</v>
      </c>
      <c r="C91" s="9" t="str">
        <f>HYPERLINK("https://www.epingalert.org/en/Search?viewData= G/TBT/N/CHN/2318"," G/TBT/N/CHN/2318")</f>
        <v xml:space="preserve"> G/TBT/N/CHN/2318</v>
      </c>
      <c r="D91" s="8" t="s">
        <v>662</v>
      </c>
      <c r="E91" s="8" t="s">
        <v>663</v>
      </c>
      <c r="F91" s="8" t="s">
        <v>664</v>
      </c>
      <c r="G91" s="8" t="s">
        <v>665</v>
      </c>
      <c r="H91" s="8" t="s">
        <v>666</v>
      </c>
      <c r="I91" s="8" t="s">
        <v>183</v>
      </c>
      <c r="J91" s="8" t="s">
        <v>38</v>
      </c>
      <c r="K91" s="8" t="s">
        <v>38</v>
      </c>
      <c r="L91" s="6"/>
      <c r="M91" s="7">
        <v>46305</v>
      </c>
      <c r="N91" s="7" t="s">
        <v>43</v>
      </c>
      <c r="O91" s="7" t="s">
        <v>348</v>
      </c>
      <c r="P91" s="6" t="s">
        <v>44</v>
      </c>
      <c r="Q91" s="8" t="s">
        <v>667</v>
      </c>
      <c r="R91" t="str">
        <f>HYPERLINK("https://docs.wto.org/imrd/directdoc.asp?DDFDocuments/t/G/TBTN26/CHN2318.docx", "https://docs.wto.org/imrd/directdoc.asp?DDFDocuments/t/G/TBTN26/CHN2318.docx")</f>
        <v>https://docs.wto.org/imrd/directdoc.asp?DDFDocuments/t/G/TBTN26/CHN2318.docx</v>
      </c>
      <c r="S91" t="str">
        <f>HYPERLINK("https://docs.wto.org/imrd/directdoc.asp?DDFDocuments/u/G/TBTN26/CHN2318.docx", "https://docs.wto.org/imrd/directdoc.asp?DDFDocuments/u/G/TBTN26/CHN2318.docx")</f>
        <v>https://docs.wto.org/imrd/directdoc.asp?DDFDocuments/u/G/TBTN26/CHN2318.docx</v>
      </c>
      <c r="T91" t="str">
        <f>HYPERLINK("https://docs.wto.org/imrd/directdoc.asp?DDFDocuments/v/G/TBTN26/CHN2318.docx", "https://docs.wto.org/imrd/directdoc.asp?DDFDocuments/v/G/TBTN26/CHN2318.docx")</f>
        <v>https://docs.wto.org/imrd/directdoc.asp?DDFDocuments/v/G/TBTN26/CHN2318.docx</v>
      </c>
      <c r="U91" t="s">
        <v>47</v>
      </c>
      <c r="V91" t="s">
        <v>46</v>
      </c>
      <c r="W91" t="s">
        <v>46</v>
      </c>
      <c r="X91" t="s">
        <v>46</v>
      </c>
      <c r="Y91" t="s">
        <v>46</v>
      </c>
      <c r="Z91" t="s">
        <v>46</v>
      </c>
      <c r="AA91" t="s">
        <v>46</v>
      </c>
      <c r="AB91" s="2" t="s">
        <v>38</v>
      </c>
      <c r="AC91" t="s">
        <v>38</v>
      </c>
      <c r="AD91" t="s">
        <v>38</v>
      </c>
      <c r="AE91" t="s">
        <v>38</v>
      </c>
      <c r="AF91" t="s">
        <v>38</v>
      </c>
      <c r="AG91" t="s">
        <v>38</v>
      </c>
      <c r="AH91" s="2" t="s">
        <v>38</v>
      </c>
    </row>
    <row r="92" spans="1:34" ht="240" x14ac:dyDescent="0.25">
      <c r="A92" s="6" t="s">
        <v>251</v>
      </c>
      <c r="B92" s="7">
        <v>46245</v>
      </c>
      <c r="C92" s="9" t="str">
        <f>HYPERLINK("https://www.epingalert.org/en/Search?viewData= G/TBT/N/CHN/2319"," G/TBT/N/CHN/2319")</f>
        <v xml:space="preserve"> G/TBT/N/CHN/2319</v>
      </c>
      <c r="D92" s="8" t="s">
        <v>668</v>
      </c>
      <c r="E92" s="8" t="s">
        <v>669</v>
      </c>
      <c r="F92" s="8" t="s">
        <v>670</v>
      </c>
      <c r="G92" s="8" t="s">
        <v>671</v>
      </c>
      <c r="H92" s="8" t="s">
        <v>672</v>
      </c>
      <c r="I92" s="8" t="s">
        <v>368</v>
      </c>
      <c r="J92" s="8" t="s">
        <v>38</v>
      </c>
      <c r="K92" s="8" t="s">
        <v>38</v>
      </c>
      <c r="L92" s="6"/>
      <c r="M92" s="7">
        <v>46305</v>
      </c>
      <c r="N92" s="7" t="s">
        <v>43</v>
      </c>
      <c r="O92" s="7" t="s">
        <v>348</v>
      </c>
      <c r="P92" s="6" t="s">
        <v>44</v>
      </c>
      <c r="Q92" s="8" t="s">
        <v>673</v>
      </c>
      <c r="R92" t="str">
        <f>HYPERLINK("https://docs.wto.org/imrd/directdoc.asp?DDFDocuments/t/G/TBTN26/CHN2319.docx", "https://docs.wto.org/imrd/directdoc.asp?DDFDocuments/t/G/TBTN26/CHN2319.docx")</f>
        <v>https://docs.wto.org/imrd/directdoc.asp?DDFDocuments/t/G/TBTN26/CHN2319.docx</v>
      </c>
      <c r="S92" t="str">
        <f>HYPERLINK("https://docs.wto.org/imrd/directdoc.asp?DDFDocuments/u/G/TBTN26/CHN2319.docx", "https://docs.wto.org/imrd/directdoc.asp?DDFDocuments/u/G/TBTN26/CHN2319.docx")</f>
        <v>https://docs.wto.org/imrd/directdoc.asp?DDFDocuments/u/G/TBTN26/CHN2319.docx</v>
      </c>
      <c r="T92" t="str">
        <f>HYPERLINK("https://docs.wto.org/imrd/directdoc.asp?DDFDocuments/v/G/TBTN26/CHN2319.docx", "https://docs.wto.org/imrd/directdoc.asp?DDFDocuments/v/G/TBTN26/CHN2319.docx")</f>
        <v>https://docs.wto.org/imrd/directdoc.asp?DDFDocuments/v/G/TBTN26/CHN2319.docx</v>
      </c>
      <c r="U92" t="s">
        <v>47</v>
      </c>
      <c r="V92" t="s">
        <v>46</v>
      </c>
      <c r="W92" t="s">
        <v>46</v>
      </c>
      <c r="X92" t="s">
        <v>46</v>
      </c>
      <c r="Y92" t="s">
        <v>46</v>
      </c>
      <c r="Z92" t="s">
        <v>46</v>
      </c>
      <c r="AA92" t="s">
        <v>46</v>
      </c>
      <c r="AB92" s="2" t="s">
        <v>38</v>
      </c>
      <c r="AC92" t="s">
        <v>38</v>
      </c>
      <c r="AD92" t="s">
        <v>38</v>
      </c>
      <c r="AE92" t="s">
        <v>38</v>
      </c>
      <c r="AF92" t="s">
        <v>38</v>
      </c>
      <c r="AG92" t="s">
        <v>38</v>
      </c>
      <c r="AH92" s="2" t="s">
        <v>38</v>
      </c>
    </row>
    <row r="93" spans="1:34" ht="105" x14ac:dyDescent="0.25">
      <c r="A93" s="6" t="s">
        <v>251</v>
      </c>
      <c r="B93" s="7">
        <v>46245</v>
      </c>
      <c r="C93" s="9" t="str">
        <f>HYPERLINK("https://www.epingalert.org/en/Search?viewData= G/TBT/N/CHN/2320"," G/TBT/N/CHN/2320")</f>
        <v xml:space="preserve"> G/TBT/N/CHN/2320</v>
      </c>
      <c r="D93" s="8" t="s">
        <v>674</v>
      </c>
      <c r="E93" s="8" t="s">
        <v>675</v>
      </c>
      <c r="F93" s="8" t="s">
        <v>676</v>
      </c>
      <c r="G93" s="8" t="s">
        <v>677</v>
      </c>
      <c r="H93" s="8" t="s">
        <v>672</v>
      </c>
      <c r="I93" s="8" t="s">
        <v>368</v>
      </c>
      <c r="J93" s="8" t="s">
        <v>38</v>
      </c>
      <c r="K93" s="8" t="s">
        <v>38</v>
      </c>
      <c r="L93" s="6"/>
      <c r="M93" s="7">
        <v>46305</v>
      </c>
      <c r="N93" s="7" t="s">
        <v>43</v>
      </c>
      <c r="O93" s="7" t="s">
        <v>348</v>
      </c>
      <c r="P93" s="6" t="s">
        <v>44</v>
      </c>
      <c r="Q93" s="8" t="s">
        <v>678</v>
      </c>
      <c r="R93" t="str">
        <f>HYPERLINK("https://docs.wto.org/imrd/directdoc.asp?DDFDocuments/t/G/TBTN26/CHN2320.docx", "https://docs.wto.org/imrd/directdoc.asp?DDFDocuments/t/G/TBTN26/CHN2320.docx")</f>
        <v>https://docs.wto.org/imrd/directdoc.asp?DDFDocuments/t/G/TBTN26/CHN2320.docx</v>
      </c>
      <c r="S93" t="str">
        <f>HYPERLINK("https://docs.wto.org/imrd/directdoc.asp?DDFDocuments/u/G/TBTN26/CHN2320.docx", "https://docs.wto.org/imrd/directdoc.asp?DDFDocuments/u/G/TBTN26/CHN2320.docx")</f>
        <v>https://docs.wto.org/imrd/directdoc.asp?DDFDocuments/u/G/TBTN26/CHN2320.docx</v>
      </c>
      <c r="T93" t="str">
        <f>HYPERLINK("https://docs.wto.org/imrd/directdoc.asp?DDFDocuments/v/G/TBTN26/CHN2320.docx", "https://docs.wto.org/imrd/directdoc.asp?DDFDocuments/v/G/TBTN26/CHN2320.docx")</f>
        <v>https://docs.wto.org/imrd/directdoc.asp?DDFDocuments/v/G/TBTN26/CHN2320.docx</v>
      </c>
      <c r="U93" t="s">
        <v>47</v>
      </c>
      <c r="V93" t="s">
        <v>46</v>
      </c>
      <c r="W93" t="s">
        <v>46</v>
      </c>
      <c r="X93" t="s">
        <v>46</v>
      </c>
      <c r="Y93" t="s">
        <v>46</v>
      </c>
      <c r="Z93" t="s">
        <v>46</v>
      </c>
      <c r="AA93" t="s">
        <v>46</v>
      </c>
      <c r="AB93" s="2" t="s">
        <v>38</v>
      </c>
      <c r="AC93" t="s">
        <v>38</v>
      </c>
      <c r="AD93" t="s">
        <v>38</v>
      </c>
      <c r="AE93" t="s">
        <v>38</v>
      </c>
      <c r="AF93" t="s">
        <v>38</v>
      </c>
      <c r="AG93" t="s">
        <v>38</v>
      </c>
      <c r="AH93" s="2" t="s">
        <v>38</v>
      </c>
    </row>
    <row r="94" spans="1:34" ht="120" x14ac:dyDescent="0.25">
      <c r="A94" s="6" t="s">
        <v>251</v>
      </c>
      <c r="B94" s="7">
        <v>46245</v>
      </c>
      <c r="C94" s="9" t="str">
        <f>HYPERLINK("https://www.epingalert.org/en/Search?viewData= G/TBT/N/CHN/2321"," G/TBT/N/CHN/2321")</f>
        <v xml:space="preserve"> G/TBT/N/CHN/2321</v>
      </c>
      <c r="D94" s="8" t="s">
        <v>679</v>
      </c>
      <c r="E94" s="8" t="s">
        <v>680</v>
      </c>
      <c r="F94" s="8" t="s">
        <v>681</v>
      </c>
      <c r="G94" s="8" t="s">
        <v>682</v>
      </c>
      <c r="H94" s="8" t="s">
        <v>672</v>
      </c>
      <c r="I94" s="8" t="s">
        <v>368</v>
      </c>
      <c r="J94" s="8" t="s">
        <v>38</v>
      </c>
      <c r="K94" s="8" t="s">
        <v>38</v>
      </c>
      <c r="L94" s="6"/>
      <c r="M94" s="7">
        <v>46305</v>
      </c>
      <c r="N94" s="7" t="s">
        <v>43</v>
      </c>
      <c r="O94" s="7" t="s">
        <v>348</v>
      </c>
      <c r="P94" s="6" t="s">
        <v>44</v>
      </c>
      <c r="Q94" s="8" t="s">
        <v>683</v>
      </c>
      <c r="R94" t="str">
        <f>HYPERLINK("https://docs.wto.org/imrd/directdoc.asp?DDFDocuments/t/G/TBTN26/CHN2321.docx", "https://docs.wto.org/imrd/directdoc.asp?DDFDocuments/t/G/TBTN26/CHN2321.docx")</f>
        <v>https://docs.wto.org/imrd/directdoc.asp?DDFDocuments/t/G/TBTN26/CHN2321.docx</v>
      </c>
      <c r="S94" t="str">
        <f>HYPERLINK("https://docs.wto.org/imrd/directdoc.asp?DDFDocuments/u/G/TBTN26/CHN2321.docx", "https://docs.wto.org/imrd/directdoc.asp?DDFDocuments/u/G/TBTN26/CHN2321.docx")</f>
        <v>https://docs.wto.org/imrd/directdoc.asp?DDFDocuments/u/G/TBTN26/CHN2321.docx</v>
      </c>
      <c r="T94" t="str">
        <f>HYPERLINK("https://docs.wto.org/imrd/directdoc.asp?DDFDocuments/v/G/TBTN26/CHN2321.docx", "https://docs.wto.org/imrd/directdoc.asp?DDFDocuments/v/G/TBTN26/CHN2321.docx")</f>
        <v>https://docs.wto.org/imrd/directdoc.asp?DDFDocuments/v/G/TBTN26/CHN2321.docx</v>
      </c>
      <c r="U94" t="s">
        <v>47</v>
      </c>
      <c r="V94" t="s">
        <v>46</v>
      </c>
      <c r="W94" t="s">
        <v>46</v>
      </c>
      <c r="X94" t="s">
        <v>46</v>
      </c>
      <c r="Y94" t="s">
        <v>46</v>
      </c>
      <c r="Z94" t="s">
        <v>46</v>
      </c>
      <c r="AA94" t="s">
        <v>46</v>
      </c>
      <c r="AB94" s="2" t="s">
        <v>38</v>
      </c>
      <c r="AC94" t="s">
        <v>38</v>
      </c>
      <c r="AD94" t="s">
        <v>38</v>
      </c>
      <c r="AE94" t="s">
        <v>38</v>
      </c>
      <c r="AF94" t="s">
        <v>38</v>
      </c>
      <c r="AG94" t="s">
        <v>38</v>
      </c>
      <c r="AH94" s="2" t="s">
        <v>38</v>
      </c>
    </row>
    <row r="95" spans="1:34" ht="45" x14ac:dyDescent="0.25">
      <c r="A95" s="6" t="s">
        <v>251</v>
      </c>
      <c r="B95" s="7">
        <v>46245</v>
      </c>
      <c r="C95" s="9" t="str">
        <f>HYPERLINK("https://www.epingalert.org/en/Search?viewData= G/TBT/N/CHN/2322"," G/TBT/N/CHN/2322")</f>
        <v xml:space="preserve"> G/TBT/N/CHN/2322</v>
      </c>
      <c r="D95" s="8" t="s">
        <v>684</v>
      </c>
      <c r="E95" s="8" t="s">
        <v>685</v>
      </c>
      <c r="F95" s="8" t="s">
        <v>686</v>
      </c>
      <c r="G95" s="8" t="s">
        <v>687</v>
      </c>
      <c r="H95" s="8" t="s">
        <v>672</v>
      </c>
      <c r="I95" s="8" t="s">
        <v>368</v>
      </c>
      <c r="J95" s="8" t="s">
        <v>38</v>
      </c>
      <c r="K95" s="8" t="s">
        <v>38</v>
      </c>
      <c r="L95" s="6"/>
      <c r="M95" s="7">
        <v>46305</v>
      </c>
      <c r="N95" s="7" t="s">
        <v>43</v>
      </c>
      <c r="O95" s="7" t="s">
        <v>348</v>
      </c>
      <c r="P95" s="6" t="s">
        <v>44</v>
      </c>
      <c r="Q95" s="8" t="s">
        <v>688</v>
      </c>
      <c r="R95" t="str">
        <f>HYPERLINK("https://docs.wto.org/imrd/directdoc.asp?DDFDocuments/t/G/TBTN26/CHN2322.docx", "https://docs.wto.org/imrd/directdoc.asp?DDFDocuments/t/G/TBTN26/CHN2322.docx")</f>
        <v>https://docs.wto.org/imrd/directdoc.asp?DDFDocuments/t/G/TBTN26/CHN2322.docx</v>
      </c>
      <c r="S95" t="str">
        <f>HYPERLINK("https://docs.wto.org/imrd/directdoc.asp?DDFDocuments/u/G/TBTN26/CHN2322.docx", "https://docs.wto.org/imrd/directdoc.asp?DDFDocuments/u/G/TBTN26/CHN2322.docx")</f>
        <v>https://docs.wto.org/imrd/directdoc.asp?DDFDocuments/u/G/TBTN26/CHN2322.docx</v>
      </c>
      <c r="T95" t="str">
        <f>HYPERLINK("https://docs.wto.org/imrd/directdoc.asp?DDFDocuments/v/G/TBTN26/CHN2322.docx", "https://docs.wto.org/imrd/directdoc.asp?DDFDocuments/v/G/TBTN26/CHN2322.docx")</f>
        <v>https://docs.wto.org/imrd/directdoc.asp?DDFDocuments/v/G/TBTN26/CHN2322.docx</v>
      </c>
      <c r="U95" t="s">
        <v>47</v>
      </c>
      <c r="V95" t="s">
        <v>46</v>
      </c>
      <c r="W95" t="s">
        <v>46</v>
      </c>
      <c r="X95" t="s">
        <v>46</v>
      </c>
      <c r="Y95" t="s">
        <v>46</v>
      </c>
      <c r="Z95" t="s">
        <v>46</v>
      </c>
      <c r="AA95" t="s">
        <v>46</v>
      </c>
      <c r="AB95" s="2" t="s">
        <v>38</v>
      </c>
      <c r="AC95" t="s">
        <v>38</v>
      </c>
      <c r="AD95" t="s">
        <v>38</v>
      </c>
      <c r="AE95" t="s">
        <v>38</v>
      </c>
      <c r="AF95" t="s">
        <v>38</v>
      </c>
      <c r="AG95" t="s">
        <v>38</v>
      </c>
      <c r="AH95" s="2" t="s">
        <v>38</v>
      </c>
    </row>
    <row r="96" spans="1:34" ht="150" x14ac:dyDescent="0.25">
      <c r="A96" s="6" t="s">
        <v>251</v>
      </c>
      <c r="B96" s="7">
        <v>46245</v>
      </c>
      <c r="C96" s="9" t="str">
        <f>HYPERLINK("https://www.epingalert.org/en/Search?viewData= G/TBT/N/CHN/2323"," G/TBT/N/CHN/2323")</f>
        <v xml:space="preserve"> G/TBT/N/CHN/2323</v>
      </c>
      <c r="D96" s="8" t="s">
        <v>689</v>
      </c>
      <c r="E96" s="8" t="s">
        <v>690</v>
      </c>
      <c r="F96" s="8" t="s">
        <v>691</v>
      </c>
      <c r="G96" s="8" t="s">
        <v>692</v>
      </c>
      <c r="H96" s="8" t="s">
        <v>672</v>
      </c>
      <c r="I96" s="8" t="s">
        <v>368</v>
      </c>
      <c r="J96" s="8" t="s">
        <v>38</v>
      </c>
      <c r="K96" s="8" t="s">
        <v>38</v>
      </c>
      <c r="L96" s="6"/>
      <c r="M96" s="7">
        <v>46305</v>
      </c>
      <c r="N96" s="7" t="s">
        <v>43</v>
      </c>
      <c r="O96" s="7" t="s">
        <v>348</v>
      </c>
      <c r="P96" s="6" t="s">
        <v>44</v>
      </c>
      <c r="Q96" s="8" t="s">
        <v>693</v>
      </c>
      <c r="R96" t="str">
        <f>HYPERLINK("https://docs.wto.org/imrd/directdoc.asp?DDFDocuments/t/G/TBTN26/CHN2323.docx", "https://docs.wto.org/imrd/directdoc.asp?DDFDocuments/t/G/TBTN26/CHN2323.docx")</f>
        <v>https://docs.wto.org/imrd/directdoc.asp?DDFDocuments/t/G/TBTN26/CHN2323.docx</v>
      </c>
      <c r="S96" t="str">
        <f>HYPERLINK("https://docs.wto.org/imrd/directdoc.asp?DDFDocuments/u/G/TBTN26/CHN2323.docx", "https://docs.wto.org/imrd/directdoc.asp?DDFDocuments/u/G/TBTN26/CHN2323.docx")</f>
        <v>https://docs.wto.org/imrd/directdoc.asp?DDFDocuments/u/G/TBTN26/CHN2323.docx</v>
      </c>
      <c r="T96" t="str">
        <f>HYPERLINK("https://docs.wto.org/imrd/directdoc.asp?DDFDocuments/v/G/TBTN26/CHN2323.docx", "https://docs.wto.org/imrd/directdoc.asp?DDFDocuments/v/G/TBTN26/CHN2323.docx")</f>
        <v>https://docs.wto.org/imrd/directdoc.asp?DDFDocuments/v/G/TBTN26/CHN2323.docx</v>
      </c>
      <c r="U96" t="s">
        <v>47</v>
      </c>
      <c r="V96" t="s">
        <v>46</v>
      </c>
      <c r="W96" t="s">
        <v>46</v>
      </c>
      <c r="X96" t="s">
        <v>46</v>
      </c>
      <c r="Y96" t="s">
        <v>46</v>
      </c>
      <c r="Z96" t="s">
        <v>46</v>
      </c>
      <c r="AA96" t="s">
        <v>46</v>
      </c>
      <c r="AB96" s="2" t="s">
        <v>38</v>
      </c>
      <c r="AC96" t="s">
        <v>38</v>
      </c>
      <c r="AD96" t="s">
        <v>38</v>
      </c>
      <c r="AE96" t="s">
        <v>38</v>
      </c>
      <c r="AF96" t="s">
        <v>38</v>
      </c>
      <c r="AG96" t="s">
        <v>38</v>
      </c>
      <c r="AH96" s="2" t="s">
        <v>38</v>
      </c>
    </row>
    <row r="97" spans="1:34" ht="60" x14ac:dyDescent="0.25">
      <c r="A97" s="6" t="s">
        <v>251</v>
      </c>
      <c r="B97" s="7">
        <v>46245</v>
      </c>
      <c r="C97" s="9" t="str">
        <f>HYPERLINK("https://www.epingalert.org/en/Search?viewData= G/TBT/N/CHN/2324"," G/TBT/N/CHN/2324")</f>
        <v xml:space="preserve"> G/TBT/N/CHN/2324</v>
      </c>
      <c r="D97" s="8" t="s">
        <v>694</v>
      </c>
      <c r="E97" s="8" t="s">
        <v>695</v>
      </c>
      <c r="F97" s="8" t="s">
        <v>696</v>
      </c>
      <c r="G97" s="8" t="s">
        <v>697</v>
      </c>
      <c r="H97" s="8" t="s">
        <v>672</v>
      </c>
      <c r="I97" s="8" t="s">
        <v>368</v>
      </c>
      <c r="J97" s="8" t="s">
        <v>38</v>
      </c>
      <c r="K97" s="8" t="s">
        <v>38</v>
      </c>
      <c r="L97" s="6"/>
      <c r="M97" s="7">
        <v>46305</v>
      </c>
      <c r="N97" s="7" t="s">
        <v>43</v>
      </c>
      <c r="O97" s="7" t="s">
        <v>348</v>
      </c>
      <c r="P97" s="6" t="s">
        <v>44</v>
      </c>
      <c r="Q97" s="8" t="s">
        <v>698</v>
      </c>
      <c r="R97" t="str">
        <f>HYPERLINK("https://docs.wto.org/imrd/directdoc.asp?DDFDocuments/t/G/TBTN26/CHN2324.docx", "https://docs.wto.org/imrd/directdoc.asp?DDFDocuments/t/G/TBTN26/CHN2324.docx")</f>
        <v>https://docs.wto.org/imrd/directdoc.asp?DDFDocuments/t/G/TBTN26/CHN2324.docx</v>
      </c>
      <c r="S97" t="str">
        <f>HYPERLINK("https://docs.wto.org/imrd/directdoc.asp?DDFDocuments/u/G/TBTN26/CHN2324.docx", "https://docs.wto.org/imrd/directdoc.asp?DDFDocuments/u/G/TBTN26/CHN2324.docx")</f>
        <v>https://docs.wto.org/imrd/directdoc.asp?DDFDocuments/u/G/TBTN26/CHN2324.docx</v>
      </c>
      <c r="T97" t="str">
        <f>HYPERLINK("https://docs.wto.org/imrd/directdoc.asp?DDFDocuments/v/G/TBTN26/CHN2324.docx", "https://docs.wto.org/imrd/directdoc.asp?DDFDocuments/v/G/TBTN26/CHN2324.docx")</f>
        <v>https://docs.wto.org/imrd/directdoc.asp?DDFDocuments/v/G/TBTN26/CHN2324.docx</v>
      </c>
      <c r="U97" t="s">
        <v>47</v>
      </c>
      <c r="V97" t="s">
        <v>46</v>
      </c>
      <c r="W97" t="s">
        <v>46</v>
      </c>
      <c r="X97" t="s">
        <v>46</v>
      </c>
      <c r="Y97" t="s">
        <v>46</v>
      </c>
      <c r="Z97" t="s">
        <v>46</v>
      </c>
      <c r="AA97" t="s">
        <v>46</v>
      </c>
      <c r="AB97" s="2" t="s">
        <v>38</v>
      </c>
      <c r="AC97" t="s">
        <v>38</v>
      </c>
      <c r="AD97" t="s">
        <v>38</v>
      </c>
      <c r="AE97" t="s">
        <v>38</v>
      </c>
      <c r="AF97" t="s">
        <v>38</v>
      </c>
      <c r="AG97" t="s">
        <v>38</v>
      </c>
      <c r="AH97" s="2" t="s">
        <v>38</v>
      </c>
    </row>
    <row r="98" spans="1:34" ht="75" x14ac:dyDescent="0.25">
      <c r="A98" s="6" t="s">
        <v>251</v>
      </c>
      <c r="B98" s="7">
        <v>46245</v>
      </c>
      <c r="C98" s="9" t="str">
        <f>HYPERLINK("https://www.epingalert.org/en/Search?viewData= G/TBT/N/CHN/2325"," G/TBT/N/CHN/2325")</f>
        <v xml:space="preserve"> G/TBT/N/CHN/2325</v>
      </c>
      <c r="D98" s="8" t="s">
        <v>699</v>
      </c>
      <c r="E98" s="8" t="s">
        <v>700</v>
      </c>
      <c r="F98" s="8" t="s">
        <v>701</v>
      </c>
      <c r="G98" s="8" t="s">
        <v>702</v>
      </c>
      <c r="H98" s="8" t="s">
        <v>703</v>
      </c>
      <c r="I98" s="8" t="s">
        <v>704</v>
      </c>
      <c r="J98" s="8" t="s">
        <v>38</v>
      </c>
      <c r="K98" s="8" t="s">
        <v>38</v>
      </c>
      <c r="L98" s="6"/>
      <c r="M98" s="7">
        <v>46305</v>
      </c>
      <c r="N98" s="7" t="s">
        <v>43</v>
      </c>
      <c r="O98" s="7" t="s">
        <v>43</v>
      </c>
      <c r="P98" s="6" t="s">
        <v>44</v>
      </c>
      <c r="Q98" s="8" t="s">
        <v>705</v>
      </c>
      <c r="R98" t="str">
        <f>HYPERLINK("https://docs.wto.org/imrd/directdoc.asp?DDFDocuments/t/G/TBTN26/CHN2325.docx", "https://docs.wto.org/imrd/directdoc.asp?DDFDocuments/t/G/TBTN26/CHN2325.docx")</f>
        <v>https://docs.wto.org/imrd/directdoc.asp?DDFDocuments/t/G/TBTN26/CHN2325.docx</v>
      </c>
      <c r="S98" t="str">
        <f>HYPERLINK("https://docs.wto.org/imrd/directdoc.asp?DDFDocuments/u/G/TBTN26/CHN2325.docx", "https://docs.wto.org/imrd/directdoc.asp?DDFDocuments/u/G/TBTN26/CHN2325.docx")</f>
        <v>https://docs.wto.org/imrd/directdoc.asp?DDFDocuments/u/G/TBTN26/CHN2325.docx</v>
      </c>
      <c r="T98" t="str">
        <f>HYPERLINK("https://docs.wto.org/imrd/directdoc.asp?DDFDocuments/v/G/TBTN26/CHN2325.docx", "https://docs.wto.org/imrd/directdoc.asp?DDFDocuments/v/G/TBTN26/CHN2325.docx")</f>
        <v>https://docs.wto.org/imrd/directdoc.asp?DDFDocuments/v/G/TBTN26/CHN2325.docx</v>
      </c>
      <c r="U98" t="s">
        <v>47</v>
      </c>
      <c r="V98" t="s">
        <v>46</v>
      </c>
      <c r="W98" t="s">
        <v>46</v>
      </c>
      <c r="X98" t="s">
        <v>46</v>
      </c>
      <c r="Y98" t="s">
        <v>46</v>
      </c>
      <c r="Z98" t="s">
        <v>46</v>
      </c>
      <c r="AA98" t="s">
        <v>46</v>
      </c>
      <c r="AB98" s="2" t="s">
        <v>38</v>
      </c>
      <c r="AC98" t="s">
        <v>38</v>
      </c>
      <c r="AD98" t="s">
        <v>38</v>
      </c>
      <c r="AE98" t="s">
        <v>38</v>
      </c>
      <c r="AF98" t="s">
        <v>38</v>
      </c>
      <c r="AG98" t="s">
        <v>38</v>
      </c>
      <c r="AH98" s="2" t="s">
        <v>38</v>
      </c>
    </row>
    <row r="99" spans="1:34" ht="135" x14ac:dyDescent="0.25">
      <c r="A99" s="6" t="s">
        <v>251</v>
      </c>
      <c r="B99" s="7">
        <v>46245</v>
      </c>
      <c r="C99" s="9" t="str">
        <f>HYPERLINK("https://www.epingalert.org/en/Search?viewData= G/TBT/N/CHN/2326"," G/TBT/N/CHN/2326")</f>
        <v xml:space="preserve"> G/TBT/N/CHN/2326</v>
      </c>
      <c r="D99" s="8" t="s">
        <v>706</v>
      </c>
      <c r="E99" s="8" t="s">
        <v>707</v>
      </c>
      <c r="F99" s="8" t="s">
        <v>708</v>
      </c>
      <c r="G99" s="8" t="s">
        <v>709</v>
      </c>
      <c r="H99" s="8" t="s">
        <v>626</v>
      </c>
      <c r="I99" s="8" t="s">
        <v>392</v>
      </c>
      <c r="J99" s="8" t="s">
        <v>38</v>
      </c>
      <c r="K99" s="8" t="s">
        <v>38</v>
      </c>
      <c r="L99" s="6"/>
      <c r="M99" s="7">
        <v>46305</v>
      </c>
      <c r="N99" s="7" t="s">
        <v>43</v>
      </c>
      <c r="O99" s="7" t="s">
        <v>710</v>
      </c>
      <c r="P99" s="6" t="s">
        <v>44</v>
      </c>
      <c r="Q99" s="8" t="s">
        <v>711</v>
      </c>
      <c r="R99" t="str">
        <f>HYPERLINK("https://docs.wto.org/imrd/directdoc.asp?DDFDocuments/t/G/TBTN26/CHN2326.docx", "https://docs.wto.org/imrd/directdoc.asp?DDFDocuments/t/G/TBTN26/CHN2326.docx")</f>
        <v>https://docs.wto.org/imrd/directdoc.asp?DDFDocuments/t/G/TBTN26/CHN2326.docx</v>
      </c>
      <c r="S99" t="str">
        <f>HYPERLINK("https://docs.wto.org/imrd/directdoc.asp?DDFDocuments/u/G/TBTN26/CHN2326.docx", "https://docs.wto.org/imrd/directdoc.asp?DDFDocuments/u/G/TBTN26/CHN2326.docx")</f>
        <v>https://docs.wto.org/imrd/directdoc.asp?DDFDocuments/u/G/TBTN26/CHN2326.docx</v>
      </c>
      <c r="T99" t="str">
        <f>HYPERLINK("https://docs.wto.org/imrd/directdoc.asp?DDFDocuments/v/G/TBTN26/CHN2326.docx", "https://docs.wto.org/imrd/directdoc.asp?DDFDocuments/v/G/TBTN26/CHN2326.docx")</f>
        <v>https://docs.wto.org/imrd/directdoc.asp?DDFDocuments/v/G/TBTN26/CHN2326.docx</v>
      </c>
      <c r="U99" t="s">
        <v>47</v>
      </c>
      <c r="V99" t="s">
        <v>46</v>
      </c>
      <c r="W99" t="s">
        <v>46</v>
      </c>
      <c r="X99" t="s">
        <v>46</v>
      </c>
      <c r="Y99" t="s">
        <v>46</v>
      </c>
      <c r="Z99" t="s">
        <v>46</v>
      </c>
      <c r="AA99" t="s">
        <v>46</v>
      </c>
      <c r="AB99" s="2" t="s">
        <v>38</v>
      </c>
      <c r="AC99" t="s">
        <v>38</v>
      </c>
      <c r="AD99" t="s">
        <v>38</v>
      </c>
      <c r="AE99" t="s">
        <v>38</v>
      </c>
      <c r="AF99" t="s">
        <v>38</v>
      </c>
      <c r="AG99" t="s">
        <v>38</v>
      </c>
      <c r="AH99" s="2" t="s">
        <v>38</v>
      </c>
    </row>
    <row r="100" spans="1:34" ht="45" x14ac:dyDescent="0.25">
      <c r="A100" s="6" t="s">
        <v>251</v>
      </c>
      <c r="B100" s="7">
        <v>46245</v>
      </c>
      <c r="C100" s="9" t="str">
        <f>HYPERLINK("https://www.epingalert.org/en/Search?viewData= G/TBT/N/CHN/2327"," G/TBT/N/CHN/2327")</f>
        <v xml:space="preserve"> G/TBT/N/CHN/2327</v>
      </c>
      <c r="D100" s="8" t="s">
        <v>712</v>
      </c>
      <c r="E100" s="8" t="s">
        <v>713</v>
      </c>
      <c r="F100" s="8" t="s">
        <v>714</v>
      </c>
      <c r="G100" s="8" t="s">
        <v>715</v>
      </c>
      <c r="H100" s="8" t="s">
        <v>716</v>
      </c>
      <c r="I100" s="8" t="s">
        <v>467</v>
      </c>
      <c r="J100" s="8" t="s">
        <v>38</v>
      </c>
      <c r="K100" s="8" t="s">
        <v>38</v>
      </c>
      <c r="L100" s="6"/>
      <c r="M100" s="7">
        <v>46305</v>
      </c>
      <c r="N100" s="7" t="s">
        <v>43</v>
      </c>
      <c r="O100" s="7" t="s">
        <v>348</v>
      </c>
      <c r="P100" s="6" t="s">
        <v>44</v>
      </c>
      <c r="Q100" s="8" t="s">
        <v>717</v>
      </c>
      <c r="R100" t="str">
        <f>HYPERLINK("https://docs.wto.org/imrd/directdoc.asp?DDFDocuments/t/G/TBTN26/CHN2327.docx", "https://docs.wto.org/imrd/directdoc.asp?DDFDocuments/t/G/TBTN26/CHN2327.docx")</f>
        <v>https://docs.wto.org/imrd/directdoc.asp?DDFDocuments/t/G/TBTN26/CHN2327.docx</v>
      </c>
      <c r="S100" t="str">
        <f>HYPERLINK("https://docs.wto.org/imrd/directdoc.asp?DDFDocuments/u/G/TBTN26/CHN2327.docx", "https://docs.wto.org/imrd/directdoc.asp?DDFDocuments/u/G/TBTN26/CHN2327.docx")</f>
        <v>https://docs.wto.org/imrd/directdoc.asp?DDFDocuments/u/G/TBTN26/CHN2327.docx</v>
      </c>
      <c r="T100" t="str">
        <f>HYPERLINK("https://docs.wto.org/imrd/directdoc.asp?DDFDocuments/v/G/TBTN26/CHN2327.docx", "https://docs.wto.org/imrd/directdoc.asp?DDFDocuments/v/G/TBTN26/CHN2327.docx")</f>
        <v>https://docs.wto.org/imrd/directdoc.asp?DDFDocuments/v/G/TBTN26/CHN2327.docx</v>
      </c>
      <c r="U100" t="s">
        <v>47</v>
      </c>
      <c r="V100" t="s">
        <v>46</v>
      </c>
      <c r="W100" t="s">
        <v>46</v>
      </c>
      <c r="X100" t="s">
        <v>46</v>
      </c>
      <c r="Y100" t="s">
        <v>46</v>
      </c>
      <c r="Z100" t="s">
        <v>46</v>
      </c>
      <c r="AA100" t="s">
        <v>46</v>
      </c>
      <c r="AB100" s="2" t="s">
        <v>38</v>
      </c>
      <c r="AC100" t="s">
        <v>38</v>
      </c>
      <c r="AD100" t="s">
        <v>38</v>
      </c>
      <c r="AE100" t="s">
        <v>38</v>
      </c>
      <c r="AF100" t="s">
        <v>38</v>
      </c>
      <c r="AG100" t="s">
        <v>38</v>
      </c>
      <c r="AH100" s="2" t="s">
        <v>38</v>
      </c>
    </row>
    <row r="101" spans="1:34" ht="45" x14ac:dyDescent="0.25">
      <c r="A101" s="6" t="s">
        <v>251</v>
      </c>
      <c r="B101" s="7">
        <v>46245</v>
      </c>
      <c r="C101" s="9" t="str">
        <f>HYPERLINK("https://www.epingalert.org/en/Search?viewData= G/TBT/N/CHN/2328"," G/TBT/N/CHN/2328")</f>
        <v xml:space="preserve"> G/TBT/N/CHN/2328</v>
      </c>
      <c r="D101" s="8" t="s">
        <v>718</v>
      </c>
      <c r="E101" s="8" t="s">
        <v>719</v>
      </c>
      <c r="F101" s="8" t="s">
        <v>720</v>
      </c>
      <c r="G101" s="8" t="s">
        <v>721</v>
      </c>
      <c r="H101" s="8" t="s">
        <v>716</v>
      </c>
      <c r="I101" s="8" t="s">
        <v>722</v>
      </c>
      <c r="J101" s="8" t="s">
        <v>38</v>
      </c>
      <c r="K101" s="8" t="s">
        <v>38</v>
      </c>
      <c r="L101" s="6"/>
      <c r="M101" s="7">
        <v>46305</v>
      </c>
      <c r="N101" s="7" t="s">
        <v>43</v>
      </c>
      <c r="O101" s="7" t="s">
        <v>348</v>
      </c>
      <c r="P101" s="6" t="s">
        <v>44</v>
      </c>
      <c r="Q101" s="8" t="s">
        <v>723</v>
      </c>
      <c r="R101" t="str">
        <f>HYPERLINK("https://docs.wto.org/imrd/directdoc.asp?DDFDocuments/t/G/TBTN26/CHN2328.docx", "https://docs.wto.org/imrd/directdoc.asp?DDFDocuments/t/G/TBTN26/CHN2328.docx")</f>
        <v>https://docs.wto.org/imrd/directdoc.asp?DDFDocuments/t/G/TBTN26/CHN2328.docx</v>
      </c>
      <c r="S101" t="str">
        <f>HYPERLINK("https://docs.wto.org/imrd/directdoc.asp?DDFDocuments/u/G/TBTN26/CHN2328.docx", "https://docs.wto.org/imrd/directdoc.asp?DDFDocuments/u/G/TBTN26/CHN2328.docx")</f>
        <v>https://docs.wto.org/imrd/directdoc.asp?DDFDocuments/u/G/TBTN26/CHN2328.docx</v>
      </c>
      <c r="T101" t="str">
        <f>HYPERLINK("https://docs.wto.org/imrd/directdoc.asp?DDFDocuments/v/G/TBTN26/CHN2328.docx", "https://docs.wto.org/imrd/directdoc.asp?DDFDocuments/v/G/TBTN26/CHN2328.docx")</f>
        <v>https://docs.wto.org/imrd/directdoc.asp?DDFDocuments/v/G/TBTN26/CHN2328.docx</v>
      </c>
      <c r="U101" t="s">
        <v>47</v>
      </c>
      <c r="V101" t="s">
        <v>46</v>
      </c>
      <c r="W101" t="s">
        <v>46</v>
      </c>
      <c r="X101" t="s">
        <v>46</v>
      </c>
      <c r="Y101" t="s">
        <v>46</v>
      </c>
      <c r="Z101" t="s">
        <v>46</v>
      </c>
      <c r="AA101" t="s">
        <v>46</v>
      </c>
      <c r="AB101" s="2" t="s">
        <v>38</v>
      </c>
      <c r="AC101" t="s">
        <v>38</v>
      </c>
      <c r="AD101" t="s">
        <v>38</v>
      </c>
      <c r="AE101" t="s">
        <v>38</v>
      </c>
      <c r="AF101" t="s">
        <v>38</v>
      </c>
      <c r="AG101" t="s">
        <v>38</v>
      </c>
      <c r="AH101" s="2" t="s">
        <v>38</v>
      </c>
    </row>
    <row r="102" spans="1:34" ht="45" x14ac:dyDescent="0.25">
      <c r="A102" s="6" t="s">
        <v>251</v>
      </c>
      <c r="B102" s="7">
        <v>46245</v>
      </c>
      <c r="C102" s="9" t="str">
        <f>HYPERLINK("https://www.epingalert.org/en/Search?viewData= G/TBT/N/CHN/2329"," G/TBT/N/CHN/2329")</f>
        <v xml:space="preserve"> G/TBT/N/CHN/2329</v>
      </c>
      <c r="D102" s="8" t="s">
        <v>724</v>
      </c>
      <c r="E102" s="8" t="s">
        <v>725</v>
      </c>
      <c r="F102" s="8" t="s">
        <v>726</v>
      </c>
      <c r="G102" s="8" t="s">
        <v>727</v>
      </c>
      <c r="H102" s="8" t="s">
        <v>716</v>
      </c>
      <c r="I102" s="8" t="s">
        <v>722</v>
      </c>
      <c r="J102" s="8" t="s">
        <v>38</v>
      </c>
      <c r="K102" s="8" t="s">
        <v>38</v>
      </c>
      <c r="L102" s="6"/>
      <c r="M102" s="7">
        <v>46305</v>
      </c>
      <c r="N102" s="7" t="s">
        <v>43</v>
      </c>
      <c r="O102" s="7" t="s">
        <v>348</v>
      </c>
      <c r="P102" s="6" t="s">
        <v>44</v>
      </c>
      <c r="Q102" s="8" t="s">
        <v>728</v>
      </c>
      <c r="R102" t="str">
        <f>HYPERLINK("https://docs.wto.org/imrd/directdoc.asp?DDFDocuments/t/G/TBTN26/CHN2329.docx", "https://docs.wto.org/imrd/directdoc.asp?DDFDocuments/t/G/TBTN26/CHN2329.docx")</f>
        <v>https://docs.wto.org/imrd/directdoc.asp?DDFDocuments/t/G/TBTN26/CHN2329.docx</v>
      </c>
      <c r="S102" t="str">
        <f>HYPERLINK("https://docs.wto.org/imrd/directdoc.asp?DDFDocuments/u/G/TBTN26/CHN2329.docx", "https://docs.wto.org/imrd/directdoc.asp?DDFDocuments/u/G/TBTN26/CHN2329.docx")</f>
        <v>https://docs.wto.org/imrd/directdoc.asp?DDFDocuments/u/G/TBTN26/CHN2329.docx</v>
      </c>
      <c r="T102" t="str">
        <f>HYPERLINK("https://docs.wto.org/imrd/directdoc.asp?DDFDocuments/v/G/TBTN26/CHN2329.docx", "https://docs.wto.org/imrd/directdoc.asp?DDFDocuments/v/G/TBTN26/CHN2329.docx")</f>
        <v>https://docs.wto.org/imrd/directdoc.asp?DDFDocuments/v/G/TBTN26/CHN2329.docx</v>
      </c>
      <c r="U102" t="s">
        <v>47</v>
      </c>
      <c r="V102" t="s">
        <v>46</v>
      </c>
      <c r="W102" t="s">
        <v>46</v>
      </c>
      <c r="X102" t="s">
        <v>46</v>
      </c>
      <c r="Y102" t="s">
        <v>46</v>
      </c>
      <c r="Z102" t="s">
        <v>46</v>
      </c>
      <c r="AA102" t="s">
        <v>46</v>
      </c>
      <c r="AB102" s="2" t="s">
        <v>38</v>
      </c>
      <c r="AC102" t="s">
        <v>38</v>
      </c>
      <c r="AD102" t="s">
        <v>38</v>
      </c>
      <c r="AE102" t="s">
        <v>38</v>
      </c>
      <c r="AF102" t="s">
        <v>38</v>
      </c>
      <c r="AG102" t="s">
        <v>38</v>
      </c>
      <c r="AH102" s="2" t="s">
        <v>38</v>
      </c>
    </row>
    <row r="103" spans="1:34" ht="75" x14ac:dyDescent="0.25">
      <c r="A103" s="6" t="s">
        <v>251</v>
      </c>
      <c r="B103" s="7">
        <v>46245</v>
      </c>
      <c r="C103" s="9" t="str">
        <f>HYPERLINK("https://www.epingalert.org/en/Search?viewData= G/TBT/N/CHN/2330"," G/TBT/N/CHN/2330")</f>
        <v xml:space="preserve"> G/TBT/N/CHN/2330</v>
      </c>
      <c r="D103" s="8" t="s">
        <v>729</v>
      </c>
      <c r="E103" s="8" t="s">
        <v>730</v>
      </c>
      <c r="F103" s="8" t="s">
        <v>731</v>
      </c>
      <c r="G103" s="8" t="s">
        <v>732</v>
      </c>
      <c r="H103" s="8" t="s">
        <v>733</v>
      </c>
      <c r="I103" s="8" t="s">
        <v>734</v>
      </c>
      <c r="J103" s="8" t="s">
        <v>38</v>
      </c>
      <c r="K103" s="8" t="s">
        <v>38</v>
      </c>
      <c r="L103" s="6"/>
      <c r="M103" s="7">
        <v>46305</v>
      </c>
      <c r="N103" s="7" t="s">
        <v>43</v>
      </c>
      <c r="O103" s="7" t="s">
        <v>348</v>
      </c>
      <c r="P103" s="6" t="s">
        <v>44</v>
      </c>
      <c r="Q103" s="8" t="s">
        <v>735</v>
      </c>
      <c r="R103" t="str">
        <f>HYPERLINK("https://docs.wto.org/imrd/directdoc.asp?DDFDocuments/t/G/TBTN26/CHN2330.docx", "https://docs.wto.org/imrd/directdoc.asp?DDFDocuments/t/G/TBTN26/CHN2330.docx")</f>
        <v>https://docs.wto.org/imrd/directdoc.asp?DDFDocuments/t/G/TBTN26/CHN2330.docx</v>
      </c>
      <c r="S103" t="str">
        <f>HYPERLINK("https://docs.wto.org/imrd/directdoc.asp?DDFDocuments/u/G/TBTN26/CHN2330.docx", "https://docs.wto.org/imrd/directdoc.asp?DDFDocuments/u/G/TBTN26/CHN2330.docx")</f>
        <v>https://docs.wto.org/imrd/directdoc.asp?DDFDocuments/u/G/TBTN26/CHN2330.docx</v>
      </c>
      <c r="T103" t="str">
        <f>HYPERLINK("https://docs.wto.org/imrd/directdoc.asp?DDFDocuments/v/G/TBTN26/CHN2330.docx", "https://docs.wto.org/imrd/directdoc.asp?DDFDocuments/v/G/TBTN26/CHN2330.docx")</f>
        <v>https://docs.wto.org/imrd/directdoc.asp?DDFDocuments/v/G/TBTN26/CHN2330.docx</v>
      </c>
      <c r="U103" t="s">
        <v>47</v>
      </c>
      <c r="V103" t="s">
        <v>46</v>
      </c>
      <c r="W103" t="s">
        <v>46</v>
      </c>
      <c r="X103" t="s">
        <v>46</v>
      </c>
      <c r="Y103" t="s">
        <v>46</v>
      </c>
      <c r="Z103" t="s">
        <v>46</v>
      </c>
      <c r="AA103" t="s">
        <v>46</v>
      </c>
      <c r="AB103" s="2" t="s">
        <v>38</v>
      </c>
      <c r="AC103" t="s">
        <v>38</v>
      </c>
      <c r="AD103" t="s">
        <v>38</v>
      </c>
      <c r="AE103" t="s">
        <v>38</v>
      </c>
      <c r="AF103" t="s">
        <v>38</v>
      </c>
      <c r="AG103" t="s">
        <v>38</v>
      </c>
      <c r="AH103" s="2" t="s">
        <v>38</v>
      </c>
    </row>
    <row r="104" spans="1:34" ht="90" x14ac:dyDescent="0.25">
      <c r="A104" s="6" t="s">
        <v>210</v>
      </c>
      <c r="B104" s="7">
        <v>46245</v>
      </c>
      <c r="C104" s="9" t="str">
        <f>HYPERLINK("https://www.epingalert.org/en/Search?viewData= G/TBT/N/EU/1231"," G/TBT/N/EU/1231")</f>
        <v xml:space="preserve"> G/TBT/N/EU/1231</v>
      </c>
      <c r="D104" s="8" t="s">
        <v>736</v>
      </c>
      <c r="E104" s="8" t="s">
        <v>737</v>
      </c>
      <c r="F104" s="8" t="s">
        <v>738</v>
      </c>
      <c r="G104" s="8" t="s">
        <v>38</v>
      </c>
      <c r="H104" s="8" t="s">
        <v>739</v>
      </c>
      <c r="I104" s="8" t="s">
        <v>183</v>
      </c>
      <c r="J104" s="8" t="s">
        <v>740</v>
      </c>
      <c r="K104" s="8" t="s">
        <v>299</v>
      </c>
      <c r="L104" s="6"/>
      <c r="M104" s="7">
        <v>46305</v>
      </c>
      <c r="N104" s="7" t="s">
        <v>480</v>
      </c>
      <c r="O104" s="7" t="s">
        <v>480</v>
      </c>
      <c r="P104" s="6" t="s">
        <v>44</v>
      </c>
      <c r="Q104" s="8" t="s">
        <v>741</v>
      </c>
      <c r="R104" t="str">
        <f>HYPERLINK("https://docs.wto.org/imrd/directdoc.asp?DDFDocuments/t/G/TBTN26/EU1231.docx", "https://docs.wto.org/imrd/directdoc.asp?DDFDocuments/t/G/TBTN26/EU1231.docx")</f>
        <v>https://docs.wto.org/imrd/directdoc.asp?DDFDocuments/t/G/TBTN26/EU1231.docx</v>
      </c>
      <c r="S104" t="str">
        <f>HYPERLINK("https://docs.wto.org/imrd/directdoc.asp?DDFDocuments/u/G/TBTN26/EU1231.docx", "https://docs.wto.org/imrd/directdoc.asp?DDFDocuments/u/G/TBTN26/EU1231.docx")</f>
        <v>https://docs.wto.org/imrd/directdoc.asp?DDFDocuments/u/G/TBTN26/EU1231.docx</v>
      </c>
      <c r="T104" t="str">
        <f>HYPERLINK("https://docs.wto.org/imrd/directdoc.asp?DDFDocuments/v/G/TBTN26/EU1231.docx", "https://docs.wto.org/imrd/directdoc.asp?DDFDocuments/v/G/TBTN26/EU1231.docx")</f>
        <v>https://docs.wto.org/imrd/directdoc.asp?DDFDocuments/v/G/TBTN26/EU1231.docx</v>
      </c>
      <c r="U104" t="s">
        <v>47</v>
      </c>
      <c r="V104" t="s">
        <v>46</v>
      </c>
      <c r="W104" t="s">
        <v>46</v>
      </c>
      <c r="X104" t="s">
        <v>46</v>
      </c>
      <c r="Y104" t="s">
        <v>46</v>
      </c>
      <c r="Z104" t="s">
        <v>46</v>
      </c>
      <c r="AA104" t="s">
        <v>46</v>
      </c>
      <c r="AB104" s="2" t="s">
        <v>742</v>
      </c>
      <c r="AC104" t="s">
        <v>38</v>
      </c>
      <c r="AD104" t="s">
        <v>38</v>
      </c>
      <c r="AE104" t="s">
        <v>38</v>
      </c>
      <c r="AF104" t="s">
        <v>38</v>
      </c>
      <c r="AG104" t="s">
        <v>38</v>
      </c>
      <c r="AH104" s="2" t="s">
        <v>38</v>
      </c>
    </row>
    <row r="105" spans="1:34" ht="270" x14ac:dyDescent="0.25">
      <c r="A105" s="6" t="s">
        <v>743</v>
      </c>
      <c r="B105" s="7">
        <v>46245</v>
      </c>
      <c r="C105" s="9" t="str">
        <f>HYPERLINK("https://www.epingalert.org/en/Search?viewData= G/TBT/N/KWT/766"," G/TBT/N/KWT/766")</f>
        <v xml:space="preserve"> G/TBT/N/KWT/766</v>
      </c>
      <c r="D105" s="8" t="s">
        <v>744</v>
      </c>
      <c r="E105" s="8" t="s">
        <v>745</v>
      </c>
      <c r="F105" s="8" t="s">
        <v>746</v>
      </c>
      <c r="G105" s="8" t="s">
        <v>38</v>
      </c>
      <c r="H105" s="8" t="s">
        <v>563</v>
      </c>
      <c r="I105" s="8" t="s">
        <v>91</v>
      </c>
      <c r="J105" s="8" t="s">
        <v>747</v>
      </c>
      <c r="K105" s="8" t="s">
        <v>71</v>
      </c>
      <c r="L105" s="6"/>
      <c r="M105" s="7">
        <v>46305</v>
      </c>
      <c r="N105" s="7" t="s">
        <v>748</v>
      </c>
      <c r="O105" s="7" t="s">
        <v>348</v>
      </c>
      <c r="P105" s="6" t="s">
        <v>44</v>
      </c>
      <c r="Q105" s="8" t="s">
        <v>749</v>
      </c>
      <c r="R105" t="str">
        <f>HYPERLINK("https://docs.wto.org/imrd/directdoc.asp?DDFDocuments/t/G/TBTN26/KWT766.docx", "https://docs.wto.org/imrd/directdoc.asp?DDFDocuments/t/G/TBTN26/KWT766.docx")</f>
        <v>https://docs.wto.org/imrd/directdoc.asp?DDFDocuments/t/G/TBTN26/KWT766.docx</v>
      </c>
      <c r="S105" t="str">
        <f>HYPERLINK("https://docs.wto.org/imrd/directdoc.asp?DDFDocuments/u/G/TBTN26/KWT766.docx", "https://docs.wto.org/imrd/directdoc.asp?DDFDocuments/u/G/TBTN26/KWT766.docx")</f>
        <v>https://docs.wto.org/imrd/directdoc.asp?DDFDocuments/u/G/TBTN26/KWT766.docx</v>
      </c>
      <c r="T105" t="str">
        <f>HYPERLINK("https://docs.wto.org/imrd/directdoc.asp?DDFDocuments/v/G/TBTN26/KWT766.docx", "https://docs.wto.org/imrd/directdoc.asp?DDFDocuments/v/G/TBTN26/KWT766.docx")</f>
        <v>https://docs.wto.org/imrd/directdoc.asp?DDFDocuments/v/G/TBTN26/KWT766.docx</v>
      </c>
      <c r="U105" t="s">
        <v>47</v>
      </c>
      <c r="V105" t="s">
        <v>46</v>
      </c>
      <c r="W105" t="s">
        <v>46</v>
      </c>
      <c r="X105" t="s">
        <v>46</v>
      </c>
      <c r="Y105" t="s">
        <v>46</v>
      </c>
      <c r="Z105" t="s">
        <v>46</v>
      </c>
      <c r="AA105" t="s">
        <v>46</v>
      </c>
      <c r="AB105" s="2" t="s">
        <v>750</v>
      </c>
      <c r="AC105" t="s">
        <v>38</v>
      </c>
      <c r="AD105" t="s">
        <v>38</v>
      </c>
      <c r="AE105" t="s">
        <v>38</v>
      </c>
      <c r="AF105" t="s">
        <v>38</v>
      </c>
      <c r="AG105" t="s">
        <v>38</v>
      </c>
      <c r="AH105" s="2" t="s">
        <v>38</v>
      </c>
    </row>
    <row r="106" spans="1:34" ht="75" x14ac:dyDescent="0.25">
      <c r="A106" s="6" t="s">
        <v>439</v>
      </c>
      <c r="B106" s="7">
        <v>46245</v>
      </c>
      <c r="C106" s="9" t="str">
        <f>HYPERLINK("https://www.epingalert.org/en/Search?viewData= G/TBT/N/TPKM/602"," G/TBT/N/TPKM/602")</f>
        <v xml:space="preserve"> G/TBT/N/TPKM/602</v>
      </c>
      <c r="D106" s="8" t="s">
        <v>751</v>
      </c>
      <c r="E106" s="8" t="s">
        <v>752</v>
      </c>
      <c r="F106" s="8" t="s">
        <v>753</v>
      </c>
      <c r="G106" s="8" t="s">
        <v>754</v>
      </c>
      <c r="H106" s="8" t="s">
        <v>755</v>
      </c>
      <c r="I106" s="8" t="s">
        <v>756</v>
      </c>
      <c r="J106" s="8" t="s">
        <v>38</v>
      </c>
      <c r="K106" s="8" t="s">
        <v>38</v>
      </c>
      <c r="L106" s="6"/>
      <c r="M106" s="7">
        <v>46305</v>
      </c>
      <c r="N106" s="7" t="s">
        <v>43</v>
      </c>
      <c r="O106" s="7" t="s">
        <v>43</v>
      </c>
      <c r="P106" s="6" t="s">
        <v>44</v>
      </c>
      <c r="Q106" s="8" t="s">
        <v>757</v>
      </c>
      <c r="R106" t="str">
        <f>HYPERLINK("https://docs.wto.org/imrd/directdoc.asp?DDFDocuments/t/G/TBTN26/TPKM602.docx", "https://docs.wto.org/imrd/directdoc.asp?DDFDocuments/t/G/TBTN26/TPKM602.docx")</f>
        <v>https://docs.wto.org/imrd/directdoc.asp?DDFDocuments/t/G/TBTN26/TPKM602.docx</v>
      </c>
      <c r="S106" t="str">
        <f>HYPERLINK("https://docs.wto.org/imrd/directdoc.asp?DDFDocuments/u/G/TBTN26/TPKM602.docx", "https://docs.wto.org/imrd/directdoc.asp?DDFDocuments/u/G/TBTN26/TPKM602.docx")</f>
        <v>https://docs.wto.org/imrd/directdoc.asp?DDFDocuments/u/G/TBTN26/TPKM602.docx</v>
      </c>
      <c r="T106" t="str">
        <f>HYPERLINK("https://docs.wto.org/imrd/directdoc.asp?DDFDocuments/v/G/TBTN26/TPKM602.docx", "https://docs.wto.org/imrd/directdoc.asp?DDFDocuments/v/G/TBTN26/TPKM602.docx")</f>
        <v>https://docs.wto.org/imrd/directdoc.asp?DDFDocuments/v/G/TBTN26/TPKM602.docx</v>
      </c>
      <c r="U106" t="s">
        <v>47</v>
      </c>
      <c r="V106" t="s">
        <v>46</v>
      </c>
      <c r="W106" t="s">
        <v>47</v>
      </c>
      <c r="X106" t="s">
        <v>46</v>
      </c>
      <c r="Y106" t="s">
        <v>46</v>
      </c>
      <c r="Z106" t="s">
        <v>46</v>
      </c>
      <c r="AA106" t="s">
        <v>46</v>
      </c>
      <c r="AB106" s="2" t="s">
        <v>758</v>
      </c>
      <c r="AC106" t="s">
        <v>38</v>
      </c>
      <c r="AD106" t="s">
        <v>38</v>
      </c>
      <c r="AE106" t="s">
        <v>38</v>
      </c>
      <c r="AF106" t="s">
        <v>38</v>
      </c>
      <c r="AG106" t="s">
        <v>38</v>
      </c>
      <c r="AH106" s="2" t="s">
        <v>38</v>
      </c>
    </row>
    <row r="107" spans="1:34" ht="165" x14ac:dyDescent="0.25">
      <c r="A107" s="6" t="s">
        <v>94</v>
      </c>
      <c r="B107" s="7">
        <v>46245</v>
      </c>
      <c r="C107" s="9" t="str">
        <f>HYPERLINK("https://www.epingalert.org/en/Search?viewData= G/TBT/N/USA/2316"," G/TBT/N/USA/2316")</f>
        <v xml:space="preserve"> G/TBT/N/USA/2316</v>
      </c>
      <c r="D107" s="8" t="s">
        <v>759</v>
      </c>
      <c r="E107" s="8" t="s">
        <v>760</v>
      </c>
      <c r="F107" s="8" t="s">
        <v>761</v>
      </c>
      <c r="G107" s="8" t="s">
        <v>38</v>
      </c>
      <c r="H107" s="8" t="s">
        <v>99</v>
      </c>
      <c r="I107" s="8" t="s">
        <v>100</v>
      </c>
      <c r="J107" s="8" t="s">
        <v>38</v>
      </c>
      <c r="K107" s="8" t="s">
        <v>38</v>
      </c>
      <c r="L107" s="6"/>
      <c r="M107" s="7">
        <v>46304</v>
      </c>
      <c r="N107" s="7" t="s">
        <v>43</v>
      </c>
      <c r="O107" s="7" t="s">
        <v>43</v>
      </c>
      <c r="P107" s="6" t="s">
        <v>44</v>
      </c>
      <c r="Q107" s="8" t="s">
        <v>762</v>
      </c>
      <c r="R107" t="str">
        <f>HYPERLINK("https://docs.wto.org/imrd/directdoc.asp?DDFDocuments/t/G/TBTN26/USA2316.docx", "https://docs.wto.org/imrd/directdoc.asp?DDFDocuments/t/G/TBTN26/USA2316.docx")</f>
        <v>https://docs.wto.org/imrd/directdoc.asp?DDFDocuments/t/G/TBTN26/USA2316.docx</v>
      </c>
      <c r="S107" t="str">
        <f>HYPERLINK("https://docs.wto.org/imrd/directdoc.asp?DDFDocuments/u/G/TBTN26/USA2316.docx", "https://docs.wto.org/imrd/directdoc.asp?DDFDocuments/u/G/TBTN26/USA2316.docx")</f>
        <v>https://docs.wto.org/imrd/directdoc.asp?DDFDocuments/u/G/TBTN26/USA2316.docx</v>
      </c>
      <c r="T107" t="str">
        <f>HYPERLINK("https://docs.wto.org/imrd/directdoc.asp?DDFDocuments/v/G/TBTN26/USA2316.docx", "https://docs.wto.org/imrd/directdoc.asp?DDFDocuments/v/G/TBTN26/USA2316.docx")</f>
        <v>https://docs.wto.org/imrd/directdoc.asp?DDFDocuments/v/G/TBTN26/USA2316.docx</v>
      </c>
      <c r="U107" t="s">
        <v>46</v>
      </c>
      <c r="V107" t="s">
        <v>46</v>
      </c>
      <c r="W107" t="s">
        <v>46</v>
      </c>
      <c r="X107" t="s">
        <v>46</v>
      </c>
      <c r="Y107" t="s">
        <v>46</v>
      </c>
      <c r="Z107" t="s">
        <v>46</v>
      </c>
      <c r="AA107" t="s">
        <v>47</v>
      </c>
      <c r="AB107" s="2" t="s">
        <v>763</v>
      </c>
      <c r="AC107" t="s">
        <v>38</v>
      </c>
      <c r="AD107" t="s">
        <v>38</v>
      </c>
      <c r="AE107" t="s">
        <v>38</v>
      </c>
      <c r="AF107" t="s">
        <v>38</v>
      </c>
      <c r="AG107" t="s">
        <v>38</v>
      </c>
      <c r="AH107" s="2" t="s">
        <v>38</v>
      </c>
    </row>
    <row r="108" spans="1:34" ht="120" x14ac:dyDescent="0.25">
      <c r="A108" s="6" t="s">
        <v>103</v>
      </c>
      <c r="B108" s="7">
        <v>46244</v>
      </c>
      <c r="C108" s="9" t="str">
        <f>HYPERLINK("https://www.epingalert.org/en/Search?viewData= G/TBT/N/CHL/801"," G/TBT/N/CHL/801")</f>
        <v xml:space="preserve"> G/TBT/N/CHL/801</v>
      </c>
      <c r="D108" s="8" t="s">
        <v>764</v>
      </c>
      <c r="E108" s="8" t="s">
        <v>765</v>
      </c>
      <c r="F108" s="8" t="s">
        <v>766</v>
      </c>
      <c r="G108" s="8" t="s">
        <v>38</v>
      </c>
      <c r="H108" s="8" t="s">
        <v>38</v>
      </c>
      <c r="I108" s="8" t="s">
        <v>183</v>
      </c>
      <c r="J108" s="8" t="s">
        <v>38</v>
      </c>
      <c r="K108" s="8" t="s">
        <v>38</v>
      </c>
      <c r="L108" s="6"/>
      <c r="M108" s="7">
        <v>46304</v>
      </c>
      <c r="N108" s="7" t="s">
        <v>767</v>
      </c>
      <c r="O108" s="7" t="s">
        <v>767</v>
      </c>
      <c r="P108" s="6" t="s">
        <v>44</v>
      </c>
      <c r="Q108" s="8" t="s">
        <v>768</v>
      </c>
      <c r="R108" t="str">
        <f>HYPERLINK("https://docs.wto.org/imrd/directdoc.asp?DDFDocuments/t/G/TBTN26/CHL801.docx", "https://docs.wto.org/imrd/directdoc.asp?DDFDocuments/t/G/TBTN26/CHL801.docx")</f>
        <v>https://docs.wto.org/imrd/directdoc.asp?DDFDocuments/t/G/TBTN26/CHL801.docx</v>
      </c>
      <c r="S108" t="str">
        <f>HYPERLINK("https://docs.wto.org/imrd/directdoc.asp?DDFDocuments/u/G/TBTN26/CHL801.docx", "https://docs.wto.org/imrd/directdoc.asp?DDFDocuments/u/G/TBTN26/CHL801.docx")</f>
        <v>https://docs.wto.org/imrd/directdoc.asp?DDFDocuments/u/G/TBTN26/CHL801.docx</v>
      </c>
      <c r="T108" t="str">
        <f>HYPERLINK("https://docs.wto.org/imrd/directdoc.asp?DDFDocuments/v/G/TBTN26/CHL801.docx", "https://docs.wto.org/imrd/directdoc.asp?DDFDocuments/v/G/TBTN26/CHL801.docx")</f>
        <v>https://docs.wto.org/imrd/directdoc.asp?DDFDocuments/v/G/TBTN26/CHL801.docx</v>
      </c>
      <c r="U108" t="s">
        <v>47</v>
      </c>
      <c r="V108" t="s">
        <v>46</v>
      </c>
      <c r="W108" t="s">
        <v>46</v>
      </c>
      <c r="X108" t="s">
        <v>46</v>
      </c>
      <c r="Y108" t="s">
        <v>46</v>
      </c>
      <c r="Z108" t="s">
        <v>46</v>
      </c>
      <c r="AA108" t="s">
        <v>46</v>
      </c>
      <c r="AB108" s="2" t="s">
        <v>769</v>
      </c>
      <c r="AC108" t="s">
        <v>38</v>
      </c>
      <c r="AD108" t="s">
        <v>38</v>
      </c>
      <c r="AE108" t="s">
        <v>38</v>
      </c>
      <c r="AF108" t="s">
        <v>38</v>
      </c>
      <c r="AG108" t="s">
        <v>38</v>
      </c>
      <c r="AH108" s="2" t="s">
        <v>38</v>
      </c>
    </row>
    <row r="109" spans="1:34" ht="105" x14ac:dyDescent="0.25">
      <c r="A109" s="6" t="s">
        <v>103</v>
      </c>
      <c r="B109" s="7">
        <v>46244</v>
      </c>
      <c r="C109" s="9" t="str">
        <f>HYPERLINK("https://www.epingalert.org/en/Search?viewData= G/TBT/N/CHL/802"," G/TBT/N/CHL/802")</f>
        <v xml:space="preserve"> G/TBT/N/CHL/802</v>
      </c>
      <c r="D109" s="8" t="s">
        <v>770</v>
      </c>
      <c r="E109" s="8" t="s">
        <v>771</v>
      </c>
      <c r="F109" s="8" t="s">
        <v>766</v>
      </c>
      <c r="G109" s="8" t="s">
        <v>38</v>
      </c>
      <c r="H109" s="8" t="s">
        <v>38</v>
      </c>
      <c r="I109" s="8" t="s">
        <v>183</v>
      </c>
      <c r="J109" s="8" t="s">
        <v>38</v>
      </c>
      <c r="K109" s="8" t="s">
        <v>38</v>
      </c>
      <c r="L109" s="6"/>
      <c r="M109" s="7">
        <v>46304</v>
      </c>
      <c r="N109" s="7" t="s">
        <v>767</v>
      </c>
      <c r="O109" s="7" t="s">
        <v>767</v>
      </c>
      <c r="P109" s="6" t="s">
        <v>44</v>
      </c>
      <c r="Q109" s="8" t="s">
        <v>772</v>
      </c>
      <c r="R109" t="str">
        <f>HYPERLINK("https://docs.wto.org/imrd/directdoc.asp?DDFDocuments/t/G/TBTN26/CHL802.docx", "https://docs.wto.org/imrd/directdoc.asp?DDFDocuments/t/G/TBTN26/CHL802.docx")</f>
        <v>https://docs.wto.org/imrd/directdoc.asp?DDFDocuments/t/G/TBTN26/CHL802.docx</v>
      </c>
      <c r="S109" t="str">
        <f>HYPERLINK("https://docs.wto.org/imrd/directdoc.asp?DDFDocuments/u/G/TBTN26/CHL802.docx", "https://docs.wto.org/imrd/directdoc.asp?DDFDocuments/u/G/TBTN26/CHL802.docx")</f>
        <v>https://docs.wto.org/imrd/directdoc.asp?DDFDocuments/u/G/TBTN26/CHL802.docx</v>
      </c>
      <c r="T109" t="str">
        <f>HYPERLINK("https://docs.wto.org/imrd/directdoc.asp?DDFDocuments/v/G/TBTN26/CHL802.docx", "https://docs.wto.org/imrd/directdoc.asp?DDFDocuments/v/G/TBTN26/CHL802.docx")</f>
        <v>https://docs.wto.org/imrd/directdoc.asp?DDFDocuments/v/G/TBTN26/CHL802.docx</v>
      </c>
      <c r="U109" t="s">
        <v>47</v>
      </c>
      <c r="V109" t="s">
        <v>46</v>
      </c>
      <c r="W109" t="s">
        <v>46</v>
      </c>
      <c r="X109" t="s">
        <v>46</v>
      </c>
      <c r="Y109" t="s">
        <v>46</v>
      </c>
      <c r="Z109" t="s">
        <v>46</v>
      </c>
      <c r="AA109" t="s">
        <v>46</v>
      </c>
      <c r="AB109" s="2" t="s">
        <v>773</v>
      </c>
      <c r="AC109" t="s">
        <v>38</v>
      </c>
      <c r="AD109" t="s">
        <v>38</v>
      </c>
      <c r="AE109" t="s">
        <v>38</v>
      </c>
      <c r="AF109" t="s">
        <v>38</v>
      </c>
      <c r="AG109" t="s">
        <v>38</v>
      </c>
      <c r="AH109" s="2" t="s">
        <v>38</v>
      </c>
    </row>
    <row r="110" spans="1:34" ht="120" x14ac:dyDescent="0.25">
      <c r="A110" s="6" t="s">
        <v>103</v>
      </c>
      <c r="B110" s="7">
        <v>46244</v>
      </c>
      <c r="C110" s="9" t="str">
        <f>HYPERLINK("https://www.epingalert.org/en/Search?viewData= G/TBT/N/CHL/803"," G/TBT/N/CHL/803")</f>
        <v xml:space="preserve"> G/TBT/N/CHL/803</v>
      </c>
      <c r="D110" s="8" t="s">
        <v>774</v>
      </c>
      <c r="E110" s="8" t="s">
        <v>775</v>
      </c>
      <c r="F110" s="8" t="s">
        <v>766</v>
      </c>
      <c r="G110" s="8" t="s">
        <v>38</v>
      </c>
      <c r="H110" s="8" t="s">
        <v>38</v>
      </c>
      <c r="I110" s="8" t="s">
        <v>183</v>
      </c>
      <c r="J110" s="8" t="s">
        <v>38</v>
      </c>
      <c r="K110" s="8" t="s">
        <v>38</v>
      </c>
      <c r="L110" s="6"/>
      <c r="M110" s="7">
        <v>46304</v>
      </c>
      <c r="N110" s="7" t="s">
        <v>767</v>
      </c>
      <c r="O110" s="7" t="s">
        <v>767</v>
      </c>
      <c r="P110" s="6" t="s">
        <v>44</v>
      </c>
      <c r="Q110" s="8" t="s">
        <v>776</v>
      </c>
      <c r="R110" t="str">
        <f>HYPERLINK("https://docs.wto.org/imrd/directdoc.asp?DDFDocuments/t/G/TBTN26/CHL803.docx", "https://docs.wto.org/imrd/directdoc.asp?DDFDocuments/t/G/TBTN26/CHL803.docx")</f>
        <v>https://docs.wto.org/imrd/directdoc.asp?DDFDocuments/t/G/TBTN26/CHL803.docx</v>
      </c>
      <c r="S110" t="str">
        <f>HYPERLINK("https://docs.wto.org/imrd/directdoc.asp?DDFDocuments/u/G/TBTN26/CHL803.docx", "https://docs.wto.org/imrd/directdoc.asp?DDFDocuments/u/G/TBTN26/CHL803.docx")</f>
        <v>https://docs.wto.org/imrd/directdoc.asp?DDFDocuments/u/G/TBTN26/CHL803.docx</v>
      </c>
      <c r="T110" t="str">
        <f>HYPERLINK("https://docs.wto.org/imrd/directdoc.asp?DDFDocuments/v/G/TBTN26/CHL803.docx", "https://docs.wto.org/imrd/directdoc.asp?DDFDocuments/v/G/TBTN26/CHL803.docx")</f>
        <v>https://docs.wto.org/imrd/directdoc.asp?DDFDocuments/v/G/TBTN26/CHL803.docx</v>
      </c>
      <c r="U110" t="s">
        <v>47</v>
      </c>
      <c r="V110" t="s">
        <v>46</v>
      </c>
      <c r="W110" t="s">
        <v>46</v>
      </c>
      <c r="X110" t="s">
        <v>46</v>
      </c>
      <c r="Y110" t="s">
        <v>46</v>
      </c>
      <c r="Z110" t="s">
        <v>46</v>
      </c>
      <c r="AA110" t="s">
        <v>46</v>
      </c>
      <c r="AB110" s="2" t="s">
        <v>773</v>
      </c>
      <c r="AC110" t="s">
        <v>38</v>
      </c>
      <c r="AD110" t="s">
        <v>38</v>
      </c>
      <c r="AE110" t="s">
        <v>38</v>
      </c>
      <c r="AF110" t="s">
        <v>38</v>
      </c>
      <c r="AG110" t="s">
        <v>38</v>
      </c>
      <c r="AH110" s="2" t="s">
        <v>38</v>
      </c>
    </row>
    <row r="111" spans="1:34" ht="135" x14ac:dyDescent="0.25">
      <c r="A111" s="6" t="s">
        <v>103</v>
      </c>
      <c r="B111" s="7">
        <v>46244</v>
      </c>
      <c r="C111" s="9" t="str">
        <f>HYPERLINK("https://www.epingalert.org/en/Search?viewData= G/TBT/N/CHL/804"," G/TBT/N/CHL/804")</f>
        <v xml:space="preserve"> G/TBT/N/CHL/804</v>
      </c>
      <c r="D111" s="8" t="s">
        <v>777</v>
      </c>
      <c r="E111" s="8" t="s">
        <v>778</v>
      </c>
      <c r="F111" s="8" t="s">
        <v>766</v>
      </c>
      <c r="G111" s="8" t="s">
        <v>38</v>
      </c>
      <c r="H111" s="8" t="s">
        <v>38</v>
      </c>
      <c r="I111" s="8" t="s">
        <v>183</v>
      </c>
      <c r="J111" s="8" t="s">
        <v>38</v>
      </c>
      <c r="K111" s="8" t="s">
        <v>38</v>
      </c>
      <c r="L111" s="6"/>
      <c r="M111" s="7">
        <v>46304</v>
      </c>
      <c r="N111" s="7" t="s">
        <v>767</v>
      </c>
      <c r="O111" s="7" t="s">
        <v>767</v>
      </c>
      <c r="P111" s="6" t="s">
        <v>44</v>
      </c>
      <c r="Q111" s="8" t="s">
        <v>779</v>
      </c>
      <c r="R111" t="str">
        <f>HYPERLINK("https://docs.wto.org/imrd/directdoc.asp?DDFDocuments/t/G/TBTN26/CHL804.docx", "https://docs.wto.org/imrd/directdoc.asp?DDFDocuments/t/G/TBTN26/CHL804.docx")</f>
        <v>https://docs.wto.org/imrd/directdoc.asp?DDFDocuments/t/G/TBTN26/CHL804.docx</v>
      </c>
      <c r="S111" t="str">
        <f>HYPERLINK("https://docs.wto.org/imrd/directdoc.asp?DDFDocuments/u/G/TBTN26/CHL804.docx", "https://docs.wto.org/imrd/directdoc.asp?DDFDocuments/u/G/TBTN26/CHL804.docx")</f>
        <v>https://docs.wto.org/imrd/directdoc.asp?DDFDocuments/u/G/TBTN26/CHL804.docx</v>
      </c>
      <c r="T111" t="str">
        <f>HYPERLINK("https://docs.wto.org/imrd/directdoc.asp?DDFDocuments/v/G/TBTN26/CHL804.docx", "https://docs.wto.org/imrd/directdoc.asp?DDFDocuments/v/G/TBTN26/CHL804.docx")</f>
        <v>https://docs.wto.org/imrd/directdoc.asp?DDFDocuments/v/G/TBTN26/CHL804.docx</v>
      </c>
      <c r="U111" t="s">
        <v>47</v>
      </c>
      <c r="V111" t="s">
        <v>46</v>
      </c>
      <c r="W111" t="s">
        <v>46</v>
      </c>
      <c r="X111" t="s">
        <v>46</v>
      </c>
      <c r="Y111" t="s">
        <v>46</v>
      </c>
      <c r="Z111" t="s">
        <v>46</v>
      </c>
      <c r="AA111" t="s">
        <v>46</v>
      </c>
      <c r="AB111" s="2" t="s">
        <v>773</v>
      </c>
      <c r="AC111" t="s">
        <v>38</v>
      </c>
      <c r="AD111" t="s">
        <v>38</v>
      </c>
      <c r="AE111" t="s">
        <v>38</v>
      </c>
      <c r="AF111" t="s">
        <v>38</v>
      </c>
      <c r="AG111" t="s">
        <v>38</v>
      </c>
      <c r="AH111" s="2" t="s">
        <v>38</v>
      </c>
    </row>
    <row r="112" spans="1:34" ht="75" x14ac:dyDescent="0.25">
      <c r="A112" s="6" t="s">
        <v>251</v>
      </c>
      <c r="B112" s="7">
        <v>46244</v>
      </c>
      <c r="C112" s="9" t="str">
        <f>HYPERLINK("https://www.epingalert.org/en/Search?viewData= G/TBT/N/CHN/2301"," G/TBT/N/CHN/2301")</f>
        <v xml:space="preserve"> G/TBT/N/CHN/2301</v>
      </c>
      <c r="D112" s="8" t="s">
        <v>780</v>
      </c>
      <c r="E112" s="8" t="s">
        <v>781</v>
      </c>
      <c r="F112" s="8" t="s">
        <v>782</v>
      </c>
      <c r="G112" s="8" t="s">
        <v>783</v>
      </c>
      <c r="H112" s="8" t="s">
        <v>784</v>
      </c>
      <c r="I112" s="8" t="s">
        <v>368</v>
      </c>
      <c r="J112" s="8" t="s">
        <v>38</v>
      </c>
      <c r="K112" s="8" t="s">
        <v>38</v>
      </c>
      <c r="L112" s="6"/>
      <c r="M112" s="7">
        <v>46304</v>
      </c>
      <c r="N112" s="7" t="s">
        <v>43</v>
      </c>
      <c r="O112" s="7" t="s">
        <v>264</v>
      </c>
      <c r="P112" s="6" t="s">
        <v>44</v>
      </c>
      <c r="Q112" s="8" t="s">
        <v>785</v>
      </c>
      <c r="R112" t="str">
        <f>HYPERLINK("https://docs.wto.org/imrd/directdoc.asp?DDFDocuments/t/G/TBTN26/CHN2301.docx", "https://docs.wto.org/imrd/directdoc.asp?DDFDocuments/t/G/TBTN26/CHN2301.docx")</f>
        <v>https://docs.wto.org/imrd/directdoc.asp?DDFDocuments/t/G/TBTN26/CHN2301.docx</v>
      </c>
      <c r="S112" t="str">
        <f>HYPERLINK("https://docs.wto.org/imrd/directdoc.asp?DDFDocuments/u/G/TBTN26/CHN2301.docx", "https://docs.wto.org/imrd/directdoc.asp?DDFDocuments/u/G/TBTN26/CHN2301.docx")</f>
        <v>https://docs.wto.org/imrd/directdoc.asp?DDFDocuments/u/G/TBTN26/CHN2301.docx</v>
      </c>
      <c r="T112" t="str">
        <f>HYPERLINK("https://docs.wto.org/imrd/directdoc.asp?DDFDocuments/v/G/TBTN26/CHN2301.docx", "https://docs.wto.org/imrd/directdoc.asp?DDFDocuments/v/G/TBTN26/CHN2301.docx")</f>
        <v>https://docs.wto.org/imrd/directdoc.asp?DDFDocuments/v/G/TBTN26/CHN2301.docx</v>
      </c>
      <c r="U112" t="s">
        <v>47</v>
      </c>
      <c r="V112" t="s">
        <v>46</v>
      </c>
      <c r="W112" t="s">
        <v>46</v>
      </c>
      <c r="X112" t="s">
        <v>46</v>
      </c>
      <c r="Y112" t="s">
        <v>46</v>
      </c>
      <c r="Z112" t="s">
        <v>46</v>
      </c>
      <c r="AA112" t="s">
        <v>46</v>
      </c>
      <c r="AB112" s="2" t="s">
        <v>38</v>
      </c>
      <c r="AC112" t="s">
        <v>38</v>
      </c>
      <c r="AD112" t="s">
        <v>38</v>
      </c>
      <c r="AE112" t="s">
        <v>38</v>
      </c>
      <c r="AF112" t="s">
        <v>38</v>
      </c>
      <c r="AG112" t="s">
        <v>38</v>
      </c>
      <c r="AH112" s="2" t="s">
        <v>38</v>
      </c>
    </row>
    <row r="113" spans="1:34" ht="75" x14ac:dyDescent="0.25">
      <c r="A113" s="6" t="s">
        <v>251</v>
      </c>
      <c r="B113" s="7">
        <v>46244</v>
      </c>
      <c r="C113" s="9" t="str">
        <f>HYPERLINK("https://www.epingalert.org/en/Search?viewData= G/TBT/N/CHN/2302"," G/TBT/N/CHN/2302")</f>
        <v xml:space="preserve"> G/TBT/N/CHN/2302</v>
      </c>
      <c r="D113" s="8" t="s">
        <v>786</v>
      </c>
      <c r="E113" s="8" t="s">
        <v>787</v>
      </c>
      <c r="F113" s="8" t="s">
        <v>788</v>
      </c>
      <c r="G113" s="8" t="s">
        <v>789</v>
      </c>
      <c r="H113" s="8" t="s">
        <v>790</v>
      </c>
      <c r="I113" s="8" t="s">
        <v>368</v>
      </c>
      <c r="J113" s="8" t="s">
        <v>38</v>
      </c>
      <c r="K113" s="8" t="s">
        <v>38</v>
      </c>
      <c r="L113" s="6"/>
      <c r="M113" s="7">
        <v>46304</v>
      </c>
      <c r="N113" s="7" t="s">
        <v>43</v>
      </c>
      <c r="O113" s="7" t="s">
        <v>264</v>
      </c>
      <c r="P113" s="6" t="s">
        <v>44</v>
      </c>
      <c r="Q113" s="8" t="s">
        <v>791</v>
      </c>
      <c r="R113" t="str">
        <f>HYPERLINK("https://docs.wto.org/imrd/directdoc.asp?DDFDocuments/t/G/TBTN26/CHN2302.docx", "https://docs.wto.org/imrd/directdoc.asp?DDFDocuments/t/G/TBTN26/CHN2302.docx")</f>
        <v>https://docs.wto.org/imrd/directdoc.asp?DDFDocuments/t/G/TBTN26/CHN2302.docx</v>
      </c>
      <c r="S113" t="str">
        <f>HYPERLINK("https://docs.wto.org/imrd/directdoc.asp?DDFDocuments/u/G/TBTN26/CHN2302.docx", "https://docs.wto.org/imrd/directdoc.asp?DDFDocuments/u/G/TBTN26/CHN2302.docx")</f>
        <v>https://docs.wto.org/imrd/directdoc.asp?DDFDocuments/u/G/TBTN26/CHN2302.docx</v>
      </c>
      <c r="T113" t="str">
        <f>HYPERLINK("https://docs.wto.org/imrd/directdoc.asp?DDFDocuments/v/G/TBTN26/CHN2302.docx", "https://docs.wto.org/imrd/directdoc.asp?DDFDocuments/v/G/TBTN26/CHN2302.docx")</f>
        <v>https://docs.wto.org/imrd/directdoc.asp?DDFDocuments/v/G/TBTN26/CHN2302.docx</v>
      </c>
      <c r="U113" t="s">
        <v>47</v>
      </c>
      <c r="V113" t="s">
        <v>46</v>
      </c>
      <c r="W113" t="s">
        <v>46</v>
      </c>
      <c r="X113" t="s">
        <v>46</v>
      </c>
      <c r="Y113" t="s">
        <v>46</v>
      </c>
      <c r="Z113" t="s">
        <v>46</v>
      </c>
      <c r="AA113" t="s">
        <v>46</v>
      </c>
      <c r="AB113" s="2" t="s">
        <v>38</v>
      </c>
      <c r="AC113" t="s">
        <v>38</v>
      </c>
      <c r="AD113" t="s">
        <v>38</v>
      </c>
      <c r="AE113" t="s">
        <v>38</v>
      </c>
      <c r="AF113" t="s">
        <v>38</v>
      </c>
      <c r="AG113" t="s">
        <v>38</v>
      </c>
      <c r="AH113" s="2" t="s">
        <v>38</v>
      </c>
    </row>
    <row r="114" spans="1:34" ht="120" x14ac:dyDescent="0.25">
      <c r="A114" s="6" t="s">
        <v>251</v>
      </c>
      <c r="B114" s="7">
        <v>46244</v>
      </c>
      <c r="C114" s="9" t="str">
        <f>HYPERLINK("https://www.epingalert.org/en/Search?viewData= G/TBT/N/CHN/2303"," G/TBT/N/CHN/2303")</f>
        <v xml:space="preserve"> G/TBT/N/CHN/2303</v>
      </c>
      <c r="D114" s="8" t="s">
        <v>792</v>
      </c>
      <c r="E114" s="8" t="s">
        <v>793</v>
      </c>
      <c r="F114" s="8" t="s">
        <v>794</v>
      </c>
      <c r="G114" s="8" t="s">
        <v>795</v>
      </c>
      <c r="H114" s="8" t="s">
        <v>796</v>
      </c>
      <c r="I114" s="8" t="s">
        <v>368</v>
      </c>
      <c r="J114" s="8" t="s">
        <v>38</v>
      </c>
      <c r="K114" s="8" t="s">
        <v>38</v>
      </c>
      <c r="L114" s="6"/>
      <c r="M114" s="7">
        <v>46304</v>
      </c>
      <c r="N114" s="7" t="s">
        <v>43</v>
      </c>
      <c r="O114" s="7" t="s">
        <v>348</v>
      </c>
      <c r="P114" s="6" t="s">
        <v>44</v>
      </c>
      <c r="Q114" s="8" t="s">
        <v>797</v>
      </c>
      <c r="R114" t="str">
        <f>HYPERLINK("https://docs.wto.org/imrd/directdoc.asp?DDFDocuments/t/G/TBTN26/CHN2303.docx", "https://docs.wto.org/imrd/directdoc.asp?DDFDocuments/t/G/TBTN26/CHN2303.docx")</f>
        <v>https://docs.wto.org/imrd/directdoc.asp?DDFDocuments/t/G/TBTN26/CHN2303.docx</v>
      </c>
      <c r="S114" t="str">
        <f>HYPERLINK("https://docs.wto.org/imrd/directdoc.asp?DDFDocuments/u/G/TBTN26/CHN2303.docx", "https://docs.wto.org/imrd/directdoc.asp?DDFDocuments/u/G/TBTN26/CHN2303.docx")</f>
        <v>https://docs.wto.org/imrd/directdoc.asp?DDFDocuments/u/G/TBTN26/CHN2303.docx</v>
      </c>
      <c r="T114" t="str">
        <f>HYPERLINK("https://docs.wto.org/imrd/directdoc.asp?DDFDocuments/v/G/TBTN26/CHN2303.docx", "https://docs.wto.org/imrd/directdoc.asp?DDFDocuments/v/G/TBTN26/CHN2303.docx")</f>
        <v>https://docs.wto.org/imrd/directdoc.asp?DDFDocuments/v/G/TBTN26/CHN2303.docx</v>
      </c>
      <c r="U114" t="s">
        <v>47</v>
      </c>
      <c r="V114" t="s">
        <v>46</v>
      </c>
      <c r="W114" t="s">
        <v>46</v>
      </c>
      <c r="X114" t="s">
        <v>46</v>
      </c>
      <c r="Y114" t="s">
        <v>46</v>
      </c>
      <c r="Z114" t="s">
        <v>46</v>
      </c>
      <c r="AA114" t="s">
        <v>46</v>
      </c>
      <c r="AB114" s="2" t="s">
        <v>38</v>
      </c>
      <c r="AC114" t="s">
        <v>38</v>
      </c>
      <c r="AD114" t="s">
        <v>38</v>
      </c>
      <c r="AE114" t="s">
        <v>38</v>
      </c>
      <c r="AF114" t="s">
        <v>38</v>
      </c>
      <c r="AG114" t="s">
        <v>38</v>
      </c>
      <c r="AH114" s="2" t="s">
        <v>38</v>
      </c>
    </row>
    <row r="115" spans="1:34" ht="60" x14ac:dyDescent="0.25">
      <c r="A115" s="6" t="s">
        <v>251</v>
      </c>
      <c r="B115" s="7">
        <v>46244</v>
      </c>
      <c r="C115" s="9" t="str">
        <f>HYPERLINK("https://www.epingalert.org/en/Search?viewData= G/TBT/N/CHN/2304"," G/TBT/N/CHN/2304")</f>
        <v xml:space="preserve"> G/TBT/N/CHN/2304</v>
      </c>
      <c r="D115" s="8" t="s">
        <v>798</v>
      </c>
      <c r="E115" s="8" t="s">
        <v>799</v>
      </c>
      <c r="F115" s="8" t="s">
        <v>800</v>
      </c>
      <c r="G115" s="8" t="s">
        <v>801</v>
      </c>
      <c r="H115" s="8" t="s">
        <v>802</v>
      </c>
      <c r="I115" s="8" t="s">
        <v>361</v>
      </c>
      <c r="J115" s="8" t="s">
        <v>38</v>
      </c>
      <c r="K115" s="8" t="s">
        <v>38</v>
      </c>
      <c r="L115" s="6"/>
      <c r="M115" s="7">
        <v>46304</v>
      </c>
      <c r="N115" s="7" t="s">
        <v>43</v>
      </c>
      <c r="O115" s="7" t="s">
        <v>43</v>
      </c>
      <c r="P115" s="6" t="s">
        <v>44</v>
      </c>
      <c r="Q115" s="8" t="s">
        <v>803</v>
      </c>
      <c r="R115" t="str">
        <f>HYPERLINK("https://docs.wto.org/imrd/directdoc.asp?DDFDocuments/t/G/TBTN26/CHN2304.docx", "https://docs.wto.org/imrd/directdoc.asp?DDFDocuments/t/G/TBTN26/CHN2304.docx")</f>
        <v>https://docs.wto.org/imrd/directdoc.asp?DDFDocuments/t/G/TBTN26/CHN2304.docx</v>
      </c>
      <c r="S115" t="str">
        <f>HYPERLINK("https://docs.wto.org/imrd/directdoc.asp?DDFDocuments/u/G/TBTN26/CHN2304.docx", "https://docs.wto.org/imrd/directdoc.asp?DDFDocuments/u/G/TBTN26/CHN2304.docx")</f>
        <v>https://docs.wto.org/imrd/directdoc.asp?DDFDocuments/u/G/TBTN26/CHN2304.docx</v>
      </c>
      <c r="T115" t="str">
        <f>HYPERLINK("https://docs.wto.org/imrd/directdoc.asp?DDFDocuments/v/G/TBTN26/CHN2304.docx", "https://docs.wto.org/imrd/directdoc.asp?DDFDocuments/v/G/TBTN26/CHN2304.docx")</f>
        <v>https://docs.wto.org/imrd/directdoc.asp?DDFDocuments/v/G/TBTN26/CHN2304.docx</v>
      </c>
      <c r="U115" t="s">
        <v>47</v>
      </c>
      <c r="V115" t="s">
        <v>46</v>
      </c>
      <c r="W115" t="s">
        <v>46</v>
      </c>
      <c r="X115" t="s">
        <v>46</v>
      </c>
      <c r="Y115" t="s">
        <v>46</v>
      </c>
      <c r="Z115" t="s">
        <v>46</v>
      </c>
      <c r="AA115" t="s">
        <v>46</v>
      </c>
      <c r="AB115" s="2" t="s">
        <v>38</v>
      </c>
      <c r="AC115" t="s">
        <v>38</v>
      </c>
      <c r="AD115" t="s">
        <v>38</v>
      </c>
      <c r="AE115" t="s">
        <v>38</v>
      </c>
      <c r="AF115" t="s">
        <v>38</v>
      </c>
      <c r="AG115" t="s">
        <v>38</v>
      </c>
      <c r="AH115" s="2" t="s">
        <v>38</v>
      </c>
    </row>
    <row r="116" spans="1:34" ht="90" x14ac:dyDescent="0.25">
      <c r="A116" s="6" t="s">
        <v>251</v>
      </c>
      <c r="B116" s="7">
        <v>46244</v>
      </c>
      <c r="C116" s="9" t="str">
        <f>HYPERLINK("https://www.epingalert.org/en/Search?viewData= G/TBT/N/CHN/2305"," G/TBT/N/CHN/2305")</f>
        <v xml:space="preserve"> G/TBT/N/CHN/2305</v>
      </c>
      <c r="D116" s="8" t="s">
        <v>804</v>
      </c>
      <c r="E116" s="8" t="s">
        <v>805</v>
      </c>
      <c r="F116" s="8" t="s">
        <v>806</v>
      </c>
      <c r="G116" s="8" t="s">
        <v>807</v>
      </c>
      <c r="H116" s="8" t="s">
        <v>808</v>
      </c>
      <c r="I116" s="8" t="s">
        <v>368</v>
      </c>
      <c r="J116" s="8" t="s">
        <v>38</v>
      </c>
      <c r="K116" s="8" t="s">
        <v>38</v>
      </c>
      <c r="L116" s="6"/>
      <c r="M116" s="7">
        <v>46304</v>
      </c>
      <c r="N116" s="7" t="s">
        <v>43</v>
      </c>
      <c r="O116" s="7" t="s">
        <v>43</v>
      </c>
      <c r="P116" s="6" t="s">
        <v>44</v>
      </c>
      <c r="Q116" s="8" t="s">
        <v>809</v>
      </c>
      <c r="R116" t="str">
        <f>HYPERLINK("https://docs.wto.org/imrd/directdoc.asp?DDFDocuments/t/G/TBTN26/CHN2305.docx", "https://docs.wto.org/imrd/directdoc.asp?DDFDocuments/t/G/TBTN26/CHN2305.docx")</f>
        <v>https://docs.wto.org/imrd/directdoc.asp?DDFDocuments/t/G/TBTN26/CHN2305.docx</v>
      </c>
      <c r="S116" t="str">
        <f>HYPERLINK("https://docs.wto.org/imrd/directdoc.asp?DDFDocuments/u/G/TBTN26/CHN2305.docx", "https://docs.wto.org/imrd/directdoc.asp?DDFDocuments/u/G/TBTN26/CHN2305.docx")</f>
        <v>https://docs.wto.org/imrd/directdoc.asp?DDFDocuments/u/G/TBTN26/CHN2305.docx</v>
      </c>
      <c r="T116" t="str">
        <f>HYPERLINK("https://docs.wto.org/imrd/directdoc.asp?DDFDocuments/v/G/TBTN26/CHN2305.docx", "https://docs.wto.org/imrd/directdoc.asp?DDFDocuments/v/G/TBTN26/CHN2305.docx")</f>
        <v>https://docs.wto.org/imrd/directdoc.asp?DDFDocuments/v/G/TBTN26/CHN2305.docx</v>
      </c>
      <c r="U116" t="s">
        <v>47</v>
      </c>
      <c r="V116" t="s">
        <v>46</v>
      </c>
      <c r="W116" t="s">
        <v>46</v>
      </c>
      <c r="X116" t="s">
        <v>46</v>
      </c>
      <c r="Y116" t="s">
        <v>46</v>
      </c>
      <c r="Z116" t="s">
        <v>46</v>
      </c>
      <c r="AA116" t="s">
        <v>46</v>
      </c>
      <c r="AB116" s="2" t="s">
        <v>350</v>
      </c>
      <c r="AC116" t="s">
        <v>38</v>
      </c>
      <c r="AD116" t="s">
        <v>38</v>
      </c>
      <c r="AE116" t="s">
        <v>38</v>
      </c>
      <c r="AF116" t="s">
        <v>38</v>
      </c>
      <c r="AG116" t="s">
        <v>38</v>
      </c>
      <c r="AH116" s="2" t="s">
        <v>38</v>
      </c>
    </row>
    <row r="117" spans="1:34" ht="75" x14ac:dyDescent="0.25">
      <c r="A117" s="6" t="s">
        <v>251</v>
      </c>
      <c r="B117" s="7">
        <v>46244</v>
      </c>
      <c r="C117" s="9" t="str">
        <f>HYPERLINK("https://www.epingalert.org/en/Search?viewData= G/TBT/N/CHN/2306"," G/TBT/N/CHN/2306")</f>
        <v xml:space="preserve"> G/TBT/N/CHN/2306</v>
      </c>
      <c r="D117" s="8" t="s">
        <v>810</v>
      </c>
      <c r="E117" s="8" t="s">
        <v>811</v>
      </c>
      <c r="F117" s="8" t="s">
        <v>812</v>
      </c>
      <c r="G117" s="8" t="s">
        <v>813</v>
      </c>
      <c r="H117" s="8" t="s">
        <v>263</v>
      </c>
      <c r="I117" s="8" t="s">
        <v>814</v>
      </c>
      <c r="J117" s="8" t="s">
        <v>38</v>
      </c>
      <c r="K117" s="8" t="s">
        <v>38</v>
      </c>
      <c r="L117" s="6"/>
      <c r="M117" s="7">
        <v>46304</v>
      </c>
      <c r="N117" s="7" t="s">
        <v>43</v>
      </c>
      <c r="O117" s="7" t="s">
        <v>348</v>
      </c>
      <c r="P117" s="6" t="s">
        <v>44</v>
      </c>
      <c r="Q117" s="8" t="s">
        <v>815</v>
      </c>
      <c r="R117" t="str">
        <f>HYPERLINK("https://docs.wto.org/imrd/directdoc.asp?DDFDocuments/t/G/TBTN26/CHN2306.docx", "https://docs.wto.org/imrd/directdoc.asp?DDFDocuments/t/G/TBTN26/CHN2306.docx")</f>
        <v>https://docs.wto.org/imrd/directdoc.asp?DDFDocuments/t/G/TBTN26/CHN2306.docx</v>
      </c>
      <c r="S117" t="str">
        <f>HYPERLINK("https://docs.wto.org/imrd/directdoc.asp?DDFDocuments/u/G/TBTN26/CHN2306.docx", "https://docs.wto.org/imrd/directdoc.asp?DDFDocuments/u/G/TBTN26/CHN2306.docx")</f>
        <v>https://docs.wto.org/imrd/directdoc.asp?DDFDocuments/u/G/TBTN26/CHN2306.docx</v>
      </c>
      <c r="T117" t="str">
        <f>HYPERLINK("https://docs.wto.org/imrd/directdoc.asp?DDFDocuments/v/G/TBTN26/CHN2306.docx", "https://docs.wto.org/imrd/directdoc.asp?DDFDocuments/v/G/TBTN26/CHN2306.docx")</f>
        <v>https://docs.wto.org/imrd/directdoc.asp?DDFDocuments/v/G/TBTN26/CHN2306.docx</v>
      </c>
      <c r="U117" t="s">
        <v>47</v>
      </c>
      <c r="V117" t="s">
        <v>46</v>
      </c>
      <c r="W117" t="s">
        <v>46</v>
      </c>
      <c r="X117" t="s">
        <v>46</v>
      </c>
      <c r="Y117" t="s">
        <v>46</v>
      </c>
      <c r="Z117" t="s">
        <v>46</v>
      </c>
      <c r="AA117" t="s">
        <v>46</v>
      </c>
      <c r="AB117" s="2" t="s">
        <v>38</v>
      </c>
      <c r="AC117" t="s">
        <v>38</v>
      </c>
      <c r="AD117" t="s">
        <v>38</v>
      </c>
      <c r="AE117" t="s">
        <v>38</v>
      </c>
      <c r="AF117" t="s">
        <v>38</v>
      </c>
      <c r="AG117" t="s">
        <v>38</v>
      </c>
      <c r="AH117" s="2" t="s">
        <v>38</v>
      </c>
    </row>
    <row r="118" spans="1:34" ht="60" x14ac:dyDescent="0.25">
      <c r="A118" s="6" t="s">
        <v>251</v>
      </c>
      <c r="B118" s="7">
        <v>46244</v>
      </c>
      <c r="C118" s="9" t="str">
        <f>HYPERLINK("https://www.epingalert.org/en/Search?viewData= G/TBT/N/CHN/2307"," G/TBT/N/CHN/2307")</f>
        <v xml:space="preserve"> G/TBT/N/CHN/2307</v>
      </c>
      <c r="D118" s="8" t="s">
        <v>816</v>
      </c>
      <c r="E118" s="8" t="s">
        <v>817</v>
      </c>
      <c r="F118" s="8" t="s">
        <v>818</v>
      </c>
      <c r="G118" s="8" t="s">
        <v>819</v>
      </c>
      <c r="H118" s="8" t="s">
        <v>190</v>
      </c>
      <c r="I118" s="8" t="s">
        <v>270</v>
      </c>
      <c r="J118" s="8" t="s">
        <v>38</v>
      </c>
      <c r="K118" s="8" t="s">
        <v>38</v>
      </c>
      <c r="L118" s="6"/>
      <c r="M118" s="7">
        <v>46304</v>
      </c>
      <c r="N118" s="7" t="s">
        <v>43</v>
      </c>
      <c r="O118" s="7" t="s">
        <v>264</v>
      </c>
      <c r="P118" s="6" t="s">
        <v>44</v>
      </c>
      <c r="Q118" s="8" t="s">
        <v>820</v>
      </c>
      <c r="R118" t="str">
        <f>HYPERLINK("https://docs.wto.org/imrd/directdoc.asp?DDFDocuments/t/G/TBTN26/CHN2307.docx", "https://docs.wto.org/imrd/directdoc.asp?DDFDocuments/t/G/TBTN26/CHN2307.docx")</f>
        <v>https://docs.wto.org/imrd/directdoc.asp?DDFDocuments/t/G/TBTN26/CHN2307.docx</v>
      </c>
      <c r="S118" t="str">
        <f>HYPERLINK("https://docs.wto.org/imrd/directdoc.asp?DDFDocuments/u/G/TBTN26/CHN2307.docx", "https://docs.wto.org/imrd/directdoc.asp?DDFDocuments/u/G/TBTN26/CHN2307.docx")</f>
        <v>https://docs.wto.org/imrd/directdoc.asp?DDFDocuments/u/G/TBTN26/CHN2307.docx</v>
      </c>
      <c r="T118" t="str">
        <f>HYPERLINK("https://docs.wto.org/imrd/directdoc.asp?DDFDocuments/v/G/TBTN26/CHN2307.docx", "https://docs.wto.org/imrd/directdoc.asp?DDFDocuments/v/G/TBTN26/CHN2307.docx")</f>
        <v>https://docs.wto.org/imrd/directdoc.asp?DDFDocuments/v/G/TBTN26/CHN2307.docx</v>
      </c>
      <c r="U118" t="s">
        <v>47</v>
      </c>
      <c r="V118" t="s">
        <v>46</v>
      </c>
      <c r="W118" t="s">
        <v>46</v>
      </c>
      <c r="X118" t="s">
        <v>46</v>
      </c>
      <c r="Y118" t="s">
        <v>46</v>
      </c>
      <c r="Z118" t="s">
        <v>46</v>
      </c>
      <c r="AA118" t="s">
        <v>46</v>
      </c>
      <c r="AB118" s="2" t="s">
        <v>38</v>
      </c>
      <c r="AC118" t="s">
        <v>38</v>
      </c>
      <c r="AD118" t="s">
        <v>38</v>
      </c>
      <c r="AE118" t="s">
        <v>38</v>
      </c>
      <c r="AF118" t="s">
        <v>38</v>
      </c>
      <c r="AG118" t="s">
        <v>38</v>
      </c>
      <c r="AH118" s="2" t="s">
        <v>38</v>
      </c>
    </row>
    <row r="119" spans="1:34" ht="120" x14ac:dyDescent="0.25">
      <c r="A119" s="6" t="s">
        <v>251</v>
      </c>
      <c r="B119" s="7">
        <v>46244</v>
      </c>
      <c r="C119" s="9" t="str">
        <f>HYPERLINK("https://www.epingalert.org/en/Search?viewData= G/TBT/N/CHN/2308"," G/TBT/N/CHN/2308")</f>
        <v xml:space="preserve"> G/TBT/N/CHN/2308</v>
      </c>
      <c r="D119" s="8" t="s">
        <v>821</v>
      </c>
      <c r="E119" s="8" t="s">
        <v>822</v>
      </c>
      <c r="F119" s="8" t="s">
        <v>823</v>
      </c>
      <c r="G119" s="8" t="s">
        <v>824</v>
      </c>
      <c r="H119" s="8" t="s">
        <v>825</v>
      </c>
      <c r="I119" s="8" t="s">
        <v>361</v>
      </c>
      <c r="J119" s="8" t="s">
        <v>38</v>
      </c>
      <c r="K119" s="8" t="s">
        <v>38</v>
      </c>
      <c r="L119" s="6"/>
      <c r="M119" s="7">
        <v>46304</v>
      </c>
      <c r="N119" s="7" t="s">
        <v>43</v>
      </c>
      <c r="O119" s="7" t="s">
        <v>264</v>
      </c>
      <c r="P119" s="6" t="s">
        <v>44</v>
      </c>
      <c r="Q119" s="8" t="s">
        <v>826</v>
      </c>
      <c r="R119" t="str">
        <f>HYPERLINK("https://docs.wto.org/imrd/directdoc.asp?DDFDocuments/t/G/TBTN26/CHN2308.docx", "https://docs.wto.org/imrd/directdoc.asp?DDFDocuments/t/G/TBTN26/CHN2308.docx")</f>
        <v>https://docs.wto.org/imrd/directdoc.asp?DDFDocuments/t/G/TBTN26/CHN2308.docx</v>
      </c>
      <c r="S119" t="str">
        <f>HYPERLINK("https://docs.wto.org/imrd/directdoc.asp?DDFDocuments/u/G/TBTN26/CHN2308.docx", "https://docs.wto.org/imrd/directdoc.asp?DDFDocuments/u/G/TBTN26/CHN2308.docx")</f>
        <v>https://docs.wto.org/imrd/directdoc.asp?DDFDocuments/u/G/TBTN26/CHN2308.docx</v>
      </c>
      <c r="T119" t="str">
        <f>HYPERLINK("https://docs.wto.org/imrd/directdoc.asp?DDFDocuments/v/G/TBTN26/CHN2308.docx", "https://docs.wto.org/imrd/directdoc.asp?DDFDocuments/v/G/TBTN26/CHN2308.docx")</f>
        <v>https://docs.wto.org/imrd/directdoc.asp?DDFDocuments/v/G/TBTN26/CHN2308.docx</v>
      </c>
      <c r="U119" t="s">
        <v>47</v>
      </c>
      <c r="V119" t="s">
        <v>46</v>
      </c>
      <c r="W119" t="s">
        <v>46</v>
      </c>
      <c r="X119" t="s">
        <v>46</v>
      </c>
      <c r="Y119" t="s">
        <v>46</v>
      </c>
      <c r="Z119" t="s">
        <v>46</v>
      </c>
      <c r="AA119" t="s">
        <v>46</v>
      </c>
      <c r="AB119" s="2" t="s">
        <v>38</v>
      </c>
      <c r="AC119" t="s">
        <v>38</v>
      </c>
      <c r="AD119" t="s">
        <v>38</v>
      </c>
      <c r="AE119" t="s">
        <v>38</v>
      </c>
      <c r="AF119" t="s">
        <v>38</v>
      </c>
      <c r="AG119" t="s">
        <v>38</v>
      </c>
      <c r="AH119" s="2" t="s">
        <v>38</v>
      </c>
    </row>
    <row r="120" spans="1:34" ht="105" x14ac:dyDescent="0.25">
      <c r="A120" s="6" t="s">
        <v>251</v>
      </c>
      <c r="B120" s="7">
        <v>46244</v>
      </c>
      <c r="C120" s="9" t="str">
        <f>HYPERLINK("https://www.epingalert.org/en/Search?viewData= G/TBT/N/CHN/2309"," G/TBT/N/CHN/2309")</f>
        <v xml:space="preserve"> G/TBT/N/CHN/2309</v>
      </c>
      <c r="D120" s="8" t="s">
        <v>827</v>
      </c>
      <c r="E120" s="8" t="s">
        <v>828</v>
      </c>
      <c r="F120" s="8" t="s">
        <v>829</v>
      </c>
      <c r="G120" s="8" t="s">
        <v>830</v>
      </c>
      <c r="H120" s="8" t="s">
        <v>825</v>
      </c>
      <c r="I120" s="8" t="s">
        <v>831</v>
      </c>
      <c r="J120" s="8" t="s">
        <v>38</v>
      </c>
      <c r="K120" s="8" t="s">
        <v>38</v>
      </c>
      <c r="L120" s="6"/>
      <c r="M120" s="7">
        <v>46304</v>
      </c>
      <c r="N120" s="7" t="s">
        <v>43</v>
      </c>
      <c r="O120" s="7" t="s">
        <v>264</v>
      </c>
      <c r="P120" s="6" t="s">
        <v>44</v>
      </c>
      <c r="Q120" s="8" t="s">
        <v>832</v>
      </c>
      <c r="R120" t="str">
        <f>HYPERLINK("https://docs.wto.org/imrd/directdoc.asp?DDFDocuments/t/G/TBTN26/CHN2309.docx", "https://docs.wto.org/imrd/directdoc.asp?DDFDocuments/t/G/TBTN26/CHN2309.docx")</f>
        <v>https://docs.wto.org/imrd/directdoc.asp?DDFDocuments/t/G/TBTN26/CHN2309.docx</v>
      </c>
      <c r="S120" t="str">
        <f>HYPERLINK("https://docs.wto.org/imrd/directdoc.asp?DDFDocuments/u/G/TBTN26/CHN2309.docx", "https://docs.wto.org/imrd/directdoc.asp?DDFDocuments/u/G/TBTN26/CHN2309.docx")</f>
        <v>https://docs.wto.org/imrd/directdoc.asp?DDFDocuments/u/G/TBTN26/CHN2309.docx</v>
      </c>
      <c r="T120" t="str">
        <f>HYPERLINK("https://docs.wto.org/imrd/directdoc.asp?DDFDocuments/v/G/TBTN26/CHN2309.docx", "https://docs.wto.org/imrd/directdoc.asp?DDFDocuments/v/G/TBTN26/CHN2309.docx")</f>
        <v>https://docs.wto.org/imrd/directdoc.asp?DDFDocuments/v/G/TBTN26/CHN2309.docx</v>
      </c>
      <c r="U120" t="s">
        <v>47</v>
      </c>
      <c r="V120" t="s">
        <v>46</v>
      </c>
      <c r="W120" t="s">
        <v>46</v>
      </c>
      <c r="X120" t="s">
        <v>46</v>
      </c>
      <c r="Y120" t="s">
        <v>46</v>
      </c>
      <c r="Z120" t="s">
        <v>46</v>
      </c>
      <c r="AA120" t="s">
        <v>46</v>
      </c>
      <c r="AB120" s="2" t="s">
        <v>38</v>
      </c>
      <c r="AC120" t="s">
        <v>38</v>
      </c>
      <c r="AD120" t="s">
        <v>38</v>
      </c>
      <c r="AE120" t="s">
        <v>38</v>
      </c>
      <c r="AF120" t="s">
        <v>38</v>
      </c>
      <c r="AG120" t="s">
        <v>38</v>
      </c>
      <c r="AH120" s="2" t="s">
        <v>38</v>
      </c>
    </row>
    <row r="121" spans="1:34" ht="270" x14ac:dyDescent="0.25">
      <c r="A121" s="6" t="s">
        <v>251</v>
      </c>
      <c r="B121" s="7">
        <v>46244</v>
      </c>
      <c r="C121" s="9" t="str">
        <f>HYPERLINK("https://www.epingalert.org/en/Search?viewData= G/TBT/N/CHN/2310"," G/TBT/N/CHN/2310")</f>
        <v xml:space="preserve"> G/TBT/N/CHN/2310</v>
      </c>
      <c r="D121" s="8" t="s">
        <v>833</v>
      </c>
      <c r="E121" s="8" t="s">
        <v>834</v>
      </c>
      <c r="F121" s="8" t="s">
        <v>835</v>
      </c>
      <c r="G121" s="8" t="s">
        <v>836</v>
      </c>
      <c r="H121" s="8" t="s">
        <v>837</v>
      </c>
      <c r="I121" s="8" t="s">
        <v>838</v>
      </c>
      <c r="J121" s="8" t="s">
        <v>38</v>
      </c>
      <c r="K121" s="8" t="s">
        <v>38</v>
      </c>
      <c r="L121" s="6"/>
      <c r="M121" s="7">
        <v>46304</v>
      </c>
      <c r="N121" s="7" t="s">
        <v>43</v>
      </c>
      <c r="O121" s="7" t="s">
        <v>264</v>
      </c>
      <c r="P121" s="6" t="s">
        <v>44</v>
      </c>
      <c r="Q121" s="8" t="s">
        <v>839</v>
      </c>
      <c r="R121" t="str">
        <f>HYPERLINK("https://docs.wto.org/imrd/directdoc.asp?DDFDocuments/t/G/TBTN26/CHN2310.docx", "https://docs.wto.org/imrd/directdoc.asp?DDFDocuments/t/G/TBTN26/CHN2310.docx")</f>
        <v>https://docs.wto.org/imrd/directdoc.asp?DDFDocuments/t/G/TBTN26/CHN2310.docx</v>
      </c>
      <c r="S121" t="str">
        <f>HYPERLINK("https://docs.wto.org/imrd/directdoc.asp?DDFDocuments/u/G/TBTN26/CHN2310.docx", "https://docs.wto.org/imrd/directdoc.asp?DDFDocuments/u/G/TBTN26/CHN2310.docx")</f>
        <v>https://docs.wto.org/imrd/directdoc.asp?DDFDocuments/u/G/TBTN26/CHN2310.docx</v>
      </c>
      <c r="T121" t="str">
        <f>HYPERLINK("https://docs.wto.org/imrd/directdoc.asp?DDFDocuments/v/G/TBTN26/CHN2310.docx", "https://docs.wto.org/imrd/directdoc.asp?DDFDocuments/v/G/TBTN26/CHN2310.docx")</f>
        <v>https://docs.wto.org/imrd/directdoc.asp?DDFDocuments/v/G/TBTN26/CHN2310.docx</v>
      </c>
      <c r="U121" t="s">
        <v>47</v>
      </c>
      <c r="V121" t="s">
        <v>46</v>
      </c>
      <c r="W121" t="s">
        <v>46</v>
      </c>
      <c r="X121" t="s">
        <v>46</v>
      </c>
      <c r="Y121" t="s">
        <v>46</v>
      </c>
      <c r="Z121" t="s">
        <v>46</v>
      </c>
      <c r="AA121" t="s">
        <v>46</v>
      </c>
      <c r="AB121" s="2" t="s">
        <v>38</v>
      </c>
      <c r="AC121" t="s">
        <v>38</v>
      </c>
      <c r="AD121" t="s">
        <v>38</v>
      </c>
      <c r="AE121" t="s">
        <v>38</v>
      </c>
      <c r="AF121" t="s">
        <v>38</v>
      </c>
      <c r="AG121" t="s">
        <v>38</v>
      </c>
      <c r="AH121" s="2" t="s">
        <v>38</v>
      </c>
    </row>
    <row r="122" spans="1:34" ht="135" x14ac:dyDescent="0.25">
      <c r="A122" s="6" t="s">
        <v>251</v>
      </c>
      <c r="B122" s="7">
        <v>46244</v>
      </c>
      <c r="C122" s="9" t="str">
        <f>HYPERLINK("https://www.epingalert.org/en/Search?viewData= G/TBT/N/CHN/2311"," G/TBT/N/CHN/2311")</f>
        <v xml:space="preserve"> G/TBT/N/CHN/2311</v>
      </c>
      <c r="D122" s="8" t="s">
        <v>840</v>
      </c>
      <c r="E122" s="8" t="s">
        <v>841</v>
      </c>
      <c r="F122" s="8" t="s">
        <v>842</v>
      </c>
      <c r="G122" s="8" t="s">
        <v>843</v>
      </c>
      <c r="H122" s="8" t="s">
        <v>263</v>
      </c>
      <c r="I122" s="8" t="s">
        <v>704</v>
      </c>
      <c r="J122" s="8" t="s">
        <v>38</v>
      </c>
      <c r="K122" s="8" t="s">
        <v>38</v>
      </c>
      <c r="L122" s="6"/>
      <c r="M122" s="7">
        <v>46304</v>
      </c>
      <c r="N122" s="7" t="s">
        <v>43</v>
      </c>
      <c r="O122" s="7" t="s">
        <v>264</v>
      </c>
      <c r="P122" s="6" t="s">
        <v>44</v>
      </c>
      <c r="Q122" s="8" t="s">
        <v>844</v>
      </c>
      <c r="R122" t="str">
        <f>HYPERLINK("https://docs.wto.org/imrd/directdoc.asp?DDFDocuments/t/G/TBTN26/CHN2311.docx", "https://docs.wto.org/imrd/directdoc.asp?DDFDocuments/t/G/TBTN26/CHN2311.docx")</f>
        <v>https://docs.wto.org/imrd/directdoc.asp?DDFDocuments/t/G/TBTN26/CHN2311.docx</v>
      </c>
      <c r="S122" t="str">
        <f>HYPERLINK("https://docs.wto.org/imrd/directdoc.asp?DDFDocuments/u/G/TBTN26/CHN2311.docx", "https://docs.wto.org/imrd/directdoc.asp?DDFDocuments/u/G/TBTN26/CHN2311.docx")</f>
        <v>https://docs.wto.org/imrd/directdoc.asp?DDFDocuments/u/G/TBTN26/CHN2311.docx</v>
      </c>
      <c r="T122" t="str">
        <f>HYPERLINK("https://docs.wto.org/imrd/directdoc.asp?DDFDocuments/v/G/TBTN26/CHN2311.docx", "https://docs.wto.org/imrd/directdoc.asp?DDFDocuments/v/G/TBTN26/CHN2311.docx")</f>
        <v>https://docs.wto.org/imrd/directdoc.asp?DDFDocuments/v/G/TBTN26/CHN2311.docx</v>
      </c>
      <c r="U122" t="s">
        <v>47</v>
      </c>
      <c r="V122" t="s">
        <v>46</v>
      </c>
      <c r="W122" t="s">
        <v>46</v>
      </c>
      <c r="X122" t="s">
        <v>46</v>
      </c>
      <c r="Y122" t="s">
        <v>46</v>
      </c>
      <c r="Z122" t="s">
        <v>46</v>
      </c>
      <c r="AA122" t="s">
        <v>46</v>
      </c>
      <c r="AB122" s="2" t="s">
        <v>38</v>
      </c>
      <c r="AC122" t="s">
        <v>38</v>
      </c>
      <c r="AD122" t="s">
        <v>38</v>
      </c>
      <c r="AE122" t="s">
        <v>38</v>
      </c>
      <c r="AF122" t="s">
        <v>38</v>
      </c>
      <c r="AG122" t="s">
        <v>38</v>
      </c>
      <c r="AH122" s="2" t="s">
        <v>38</v>
      </c>
    </row>
    <row r="123" spans="1:34" ht="90" x14ac:dyDescent="0.25">
      <c r="A123" s="6" t="s">
        <v>251</v>
      </c>
      <c r="B123" s="7">
        <v>46244</v>
      </c>
      <c r="C123" s="9" t="str">
        <f>HYPERLINK("https://www.epingalert.org/en/Search?viewData= G/TBT/N/CHN/2312"," G/TBT/N/CHN/2312")</f>
        <v xml:space="preserve"> G/TBT/N/CHN/2312</v>
      </c>
      <c r="D123" s="8" t="s">
        <v>845</v>
      </c>
      <c r="E123" s="8" t="s">
        <v>846</v>
      </c>
      <c r="F123" s="8" t="s">
        <v>847</v>
      </c>
      <c r="G123" s="8" t="s">
        <v>848</v>
      </c>
      <c r="H123" s="8" t="s">
        <v>263</v>
      </c>
      <c r="I123" s="8" t="s">
        <v>224</v>
      </c>
      <c r="J123" s="8" t="s">
        <v>38</v>
      </c>
      <c r="K123" s="8" t="s">
        <v>38</v>
      </c>
      <c r="L123" s="6"/>
      <c r="M123" s="7">
        <v>46304</v>
      </c>
      <c r="N123" s="7" t="s">
        <v>43</v>
      </c>
      <c r="O123" s="7" t="s">
        <v>341</v>
      </c>
      <c r="P123" s="6" t="s">
        <v>44</v>
      </c>
      <c r="Q123" s="8" t="s">
        <v>849</v>
      </c>
      <c r="R123" t="str">
        <f>HYPERLINK("https://docs.wto.org/imrd/directdoc.asp?DDFDocuments/t/G/TBTN26/CHN2312.docx", "https://docs.wto.org/imrd/directdoc.asp?DDFDocuments/t/G/TBTN26/CHN2312.docx")</f>
        <v>https://docs.wto.org/imrd/directdoc.asp?DDFDocuments/t/G/TBTN26/CHN2312.docx</v>
      </c>
      <c r="S123" t="str">
        <f>HYPERLINK("https://docs.wto.org/imrd/directdoc.asp?DDFDocuments/u/G/TBTN26/CHN2312.docx", "https://docs.wto.org/imrd/directdoc.asp?DDFDocuments/u/G/TBTN26/CHN2312.docx")</f>
        <v>https://docs.wto.org/imrd/directdoc.asp?DDFDocuments/u/G/TBTN26/CHN2312.docx</v>
      </c>
      <c r="T123" t="str">
        <f>HYPERLINK("https://docs.wto.org/imrd/directdoc.asp?DDFDocuments/v/G/TBTN26/CHN2312.docx", "https://docs.wto.org/imrd/directdoc.asp?DDFDocuments/v/G/TBTN26/CHN2312.docx")</f>
        <v>https://docs.wto.org/imrd/directdoc.asp?DDFDocuments/v/G/TBTN26/CHN2312.docx</v>
      </c>
      <c r="U123" t="s">
        <v>47</v>
      </c>
      <c r="V123" t="s">
        <v>46</v>
      </c>
      <c r="W123" t="s">
        <v>46</v>
      </c>
      <c r="X123" t="s">
        <v>46</v>
      </c>
      <c r="Y123" t="s">
        <v>46</v>
      </c>
      <c r="Z123" t="s">
        <v>46</v>
      </c>
      <c r="AA123" t="s">
        <v>46</v>
      </c>
      <c r="AB123" s="2" t="s">
        <v>38</v>
      </c>
      <c r="AC123" t="s">
        <v>38</v>
      </c>
      <c r="AD123" t="s">
        <v>38</v>
      </c>
      <c r="AE123" t="s">
        <v>38</v>
      </c>
      <c r="AF123" t="s">
        <v>38</v>
      </c>
      <c r="AG123" t="s">
        <v>38</v>
      </c>
      <c r="AH123" s="2" t="s">
        <v>38</v>
      </c>
    </row>
    <row r="124" spans="1:34" ht="60" x14ac:dyDescent="0.25">
      <c r="A124" s="6" t="s">
        <v>251</v>
      </c>
      <c r="B124" s="7">
        <v>46244</v>
      </c>
      <c r="C124" s="9" t="str">
        <f>HYPERLINK("https://www.epingalert.org/en/Search?viewData= G/TBT/N/CHN/2313"," G/TBT/N/CHN/2313")</f>
        <v xml:space="preserve"> G/TBT/N/CHN/2313</v>
      </c>
      <c r="D124" s="8" t="s">
        <v>850</v>
      </c>
      <c r="E124" s="8" t="s">
        <v>851</v>
      </c>
      <c r="F124" s="8" t="s">
        <v>852</v>
      </c>
      <c r="G124" s="8" t="s">
        <v>853</v>
      </c>
      <c r="H124" s="8" t="s">
        <v>263</v>
      </c>
      <c r="I124" s="8" t="s">
        <v>270</v>
      </c>
      <c r="J124" s="8" t="s">
        <v>38</v>
      </c>
      <c r="K124" s="8" t="s">
        <v>38</v>
      </c>
      <c r="L124" s="6"/>
      <c r="M124" s="7">
        <v>46304</v>
      </c>
      <c r="N124" s="7" t="s">
        <v>43</v>
      </c>
      <c r="O124" s="7" t="s">
        <v>43</v>
      </c>
      <c r="P124" s="6" t="s">
        <v>44</v>
      </c>
      <c r="Q124" s="8" t="s">
        <v>854</v>
      </c>
      <c r="R124" t="str">
        <f>HYPERLINK("https://docs.wto.org/imrd/directdoc.asp?DDFDocuments/t/G/TBTN26/CHN2313.docx", "https://docs.wto.org/imrd/directdoc.asp?DDFDocuments/t/G/TBTN26/CHN2313.docx")</f>
        <v>https://docs.wto.org/imrd/directdoc.asp?DDFDocuments/t/G/TBTN26/CHN2313.docx</v>
      </c>
      <c r="S124" t="str">
        <f>HYPERLINK("https://docs.wto.org/imrd/directdoc.asp?DDFDocuments/u/G/TBTN26/CHN2313.docx", "https://docs.wto.org/imrd/directdoc.asp?DDFDocuments/u/G/TBTN26/CHN2313.docx")</f>
        <v>https://docs.wto.org/imrd/directdoc.asp?DDFDocuments/u/G/TBTN26/CHN2313.docx</v>
      </c>
      <c r="T124" t="str">
        <f>HYPERLINK("https://docs.wto.org/imrd/directdoc.asp?DDFDocuments/v/G/TBTN26/CHN2313.docx", "https://docs.wto.org/imrd/directdoc.asp?DDFDocuments/v/G/TBTN26/CHN2313.docx")</f>
        <v>https://docs.wto.org/imrd/directdoc.asp?DDFDocuments/v/G/TBTN26/CHN2313.docx</v>
      </c>
      <c r="U124" t="s">
        <v>47</v>
      </c>
      <c r="V124" t="s">
        <v>46</v>
      </c>
      <c r="W124" t="s">
        <v>46</v>
      </c>
      <c r="X124" t="s">
        <v>46</v>
      </c>
      <c r="Y124" t="s">
        <v>46</v>
      </c>
      <c r="Z124" t="s">
        <v>46</v>
      </c>
      <c r="AA124" t="s">
        <v>46</v>
      </c>
      <c r="AB124" s="2" t="s">
        <v>38</v>
      </c>
      <c r="AC124" t="s">
        <v>38</v>
      </c>
      <c r="AD124" t="s">
        <v>38</v>
      </c>
      <c r="AE124" t="s">
        <v>38</v>
      </c>
      <c r="AF124" t="s">
        <v>38</v>
      </c>
      <c r="AG124" t="s">
        <v>38</v>
      </c>
      <c r="AH124" s="2" t="s">
        <v>38</v>
      </c>
    </row>
    <row r="125" spans="1:34" ht="240" x14ac:dyDescent="0.25">
      <c r="A125" s="6" t="s">
        <v>251</v>
      </c>
      <c r="B125" s="7">
        <v>46244</v>
      </c>
      <c r="C125" s="9" t="str">
        <f>HYPERLINK("https://www.epingalert.org/en/Search?viewData= G/TBT/N/CHN/2314"," G/TBT/N/CHN/2314")</f>
        <v xml:space="preserve"> G/TBT/N/CHN/2314</v>
      </c>
      <c r="D125" s="8" t="s">
        <v>855</v>
      </c>
      <c r="E125" s="8" t="s">
        <v>856</v>
      </c>
      <c r="F125" s="8" t="s">
        <v>857</v>
      </c>
      <c r="G125" s="8" t="s">
        <v>269</v>
      </c>
      <c r="H125" s="8" t="s">
        <v>263</v>
      </c>
      <c r="I125" s="8" t="s">
        <v>270</v>
      </c>
      <c r="J125" s="8" t="s">
        <v>38</v>
      </c>
      <c r="K125" s="8" t="s">
        <v>38</v>
      </c>
      <c r="L125" s="6"/>
      <c r="M125" s="7">
        <v>46304</v>
      </c>
      <c r="N125" s="7" t="s">
        <v>43</v>
      </c>
      <c r="O125" s="7" t="s">
        <v>341</v>
      </c>
      <c r="P125" s="6" t="s">
        <v>44</v>
      </c>
      <c r="Q125" s="8" t="s">
        <v>858</v>
      </c>
      <c r="R125" t="str">
        <f>HYPERLINK("https://docs.wto.org/imrd/directdoc.asp?DDFDocuments/t/G/TBTN26/CHN2314.docx", "https://docs.wto.org/imrd/directdoc.asp?DDFDocuments/t/G/TBTN26/CHN2314.docx")</f>
        <v>https://docs.wto.org/imrd/directdoc.asp?DDFDocuments/t/G/TBTN26/CHN2314.docx</v>
      </c>
      <c r="S125" t="str">
        <f>HYPERLINK("https://docs.wto.org/imrd/directdoc.asp?DDFDocuments/u/G/TBTN26/CHN2314.docx", "https://docs.wto.org/imrd/directdoc.asp?DDFDocuments/u/G/TBTN26/CHN2314.docx")</f>
        <v>https://docs.wto.org/imrd/directdoc.asp?DDFDocuments/u/G/TBTN26/CHN2314.docx</v>
      </c>
      <c r="T125" t="str">
        <f>HYPERLINK("https://docs.wto.org/imrd/directdoc.asp?DDFDocuments/v/G/TBTN26/CHN2314.docx", "https://docs.wto.org/imrd/directdoc.asp?DDFDocuments/v/G/TBTN26/CHN2314.docx")</f>
        <v>https://docs.wto.org/imrd/directdoc.asp?DDFDocuments/v/G/TBTN26/CHN2314.docx</v>
      </c>
      <c r="U125" t="s">
        <v>47</v>
      </c>
      <c r="V125" t="s">
        <v>46</v>
      </c>
      <c r="W125" t="s">
        <v>46</v>
      </c>
      <c r="X125" t="s">
        <v>46</v>
      </c>
      <c r="Y125" t="s">
        <v>46</v>
      </c>
      <c r="Z125" t="s">
        <v>46</v>
      </c>
      <c r="AA125" t="s">
        <v>46</v>
      </c>
      <c r="AB125" s="2" t="s">
        <v>38</v>
      </c>
      <c r="AC125" t="s">
        <v>38</v>
      </c>
      <c r="AD125" t="s">
        <v>38</v>
      </c>
      <c r="AE125" t="s">
        <v>38</v>
      </c>
      <c r="AF125" t="s">
        <v>38</v>
      </c>
      <c r="AG125" t="s">
        <v>38</v>
      </c>
      <c r="AH125" s="2" t="s">
        <v>38</v>
      </c>
    </row>
    <row r="126" spans="1:34" ht="75" x14ac:dyDescent="0.25">
      <c r="A126" s="6" t="s">
        <v>210</v>
      </c>
      <c r="B126" s="7">
        <v>46244</v>
      </c>
      <c r="C126" s="9" t="str">
        <f>HYPERLINK("https://www.epingalert.org/en/Search?viewData= G/TBT/N/EU/1230"," G/TBT/N/EU/1230")</f>
        <v xml:space="preserve"> G/TBT/N/EU/1230</v>
      </c>
      <c r="D126" s="8" t="s">
        <v>859</v>
      </c>
      <c r="E126" s="8" t="s">
        <v>860</v>
      </c>
      <c r="F126" s="8" t="s">
        <v>861</v>
      </c>
      <c r="G126" s="8" t="s">
        <v>38</v>
      </c>
      <c r="H126" s="8" t="s">
        <v>862</v>
      </c>
      <c r="I126" s="8" t="s">
        <v>863</v>
      </c>
      <c r="J126" s="8" t="s">
        <v>38</v>
      </c>
      <c r="K126" s="8" t="s">
        <v>71</v>
      </c>
      <c r="L126" s="6"/>
      <c r="M126" s="7">
        <v>46304</v>
      </c>
      <c r="N126" s="7" t="s">
        <v>480</v>
      </c>
      <c r="O126" s="7" t="s">
        <v>480</v>
      </c>
      <c r="P126" s="6" t="s">
        <v>44</v>
      </c>
      <c r="Q126" s="8" t="s">
        <v>864</v>
      </c>
      <c r="R126" t="str">
        <f>HYPERLINK("https://docs.wto.org/imrd/directdoc.asp?DDFDocuments/t/G/TBTN26/EU1230.docx", "https://docs.wto.org/imrd/directdoc.asp?DDFDocuments/t/G/TBTN26/EU1230.docx")</f>
        <v>https://docs.wto.org/imrd/directdoc.asp?DDFDocuments/t/G/TBTN26/EU1230.docx</v>
      </c>
      <c r="S126" t="str">
        <f>HYPERLINK("https://docs.wto.org/imrd/directdoc.asp?DDFDocuments/u/G/TBTN26/EU1230.docx", "https://docs.wto.org/imrd/directdoc.asp?DDFDocuments/u/G/TBTN26/EU1230.docx")</f>
        <v>https://docs.wto.org/imrd/directdoc.asp?DDFDocuments/u/G/TBTN26/EU1230.docx</v>
      </c>
      <c r="T126" t="str">
        <f>HYPERLINK("https://docs.wto.org/imrd/directdoc.asp?DDFDocuments/v/G/TBTN26/EU1230.docx", "https://docs.wto.org/imrd/directdoc.asp?DDFDocuments/v/G/TBTN26/EU1230.docx")</f>
        <v>https://docs.wto.org/imrd/directdoc.asp?DDFDocuments/v/G/TBTN26/EU1230.docx</v>
      </c>
      <c r="U126" t="s">
        <v>47</v>
      </c>
      <c r="V126" t="s">
        <v>46</v>
      </c>
      <c r="W126" t="s">
        <v>46</v>
      </c>
      <c r="X126" t="s">
        <v>46</v>
      </c>
      <c r="Y126" t="s">
        <v>46</v>
      </c>
      <c r="Z126" t="s">
        <v>46</v>
      </c>
      <c r="AA126" t="s">
        <v>46</v>
      </c>
      <c r="AB126" s="2" t="s">
        <v>865</v>
      </c>
      <c r="AC126" t="s">
        <v>38</v>
      </c>
      <c r="AD126" t="s">
        <v>38</v>
      </c>
      <c r="AE126" t="s">
        <v>38</v>
      </c>
      <c r="AF126" t="s">
        <v>38</v>
      </c>
      <c r="AG126" t="s">
        <v>38</v>
      </c>
      <c r="AH126" s="2" t="s">
        <v>38</v>
      </c>
    </row>
    <row r="127" spans="1:34" ht="30" x14ac:dyDescent="0.25">
      <c r="A127" s="6" t="s">
        <v>114</v>
      </c>
      <c r="B127" s="7">
        <v>46244</v>
      </c>
      <c r="C127" s="9" t="str">
        <f>HYPERLINK("https://www.epingalert.org/en/Search?viewData= G/TBT/N/KOR/1372"," G/TBT/N/KOR/1372")</f>
        <v xml:space="preserve"> G/TBT/N/KOR/1372</v>
      </c>
      <c r="D127" s="8" t="s">
        <v>866</v>
      </c>
      <c r="E127" s="8" t="s">
        <v>867</v>
      </c>
      <c r="F127" s="8" t="s">
        <v>82</v>
      </c>
      <c r="G127" s="8" t="s">
        <v>38</v>
      </c>
      <c r="H127" s="8" t="s">
        <v>868</v>
      </c>
      <c r="I127" s="8" t="s">
        <v>91</v>
      </c>
      <c r="J127" s="8" t="s">
        <v>38</v>
      </c>
      <c r="K127" s="8" t="s">
        <v>869</v>
      </c>
      <c r="L127" s="6"/>
      <c r="M127" s="7">
        <v>46304</v>
      </c>
      <c r="N127" s="7" t="s">
        <v>43</v>
      </c>
      <c r="O127" s="7" t="s">
        <v>43</v>
      </c>
      <c r="P127" s="6" t="s">
        <v>44</v>
      </c>
      <c r="Q127" s="8" t="s">
        <v>870</v>
      </c>
      <c r="R127" t="str">
        <f>HYPERLINK("https://docs.wto.org/imrd/directdoc.asp?DDFDocuments/t/G/TBTN26/KOR1372.docx", "https://docs.wto.org/imrd/directdoc.asp?DDFDocuments/t/G/TBTN26/KOR1372.docx")</f>
        <v>https://docs.wto.org/imrd/directdoc.asp?DDFDocuments/t/G/TBTN26/KOR1372.docx</v>
      </c>
      <c r="S127" t="str">
        <f>HYPERLINK("https://docs.wto.org/imrd/directdoc.asp?DDFDocuments/u/G/TBTN26/KOR1372.docx", "https://docs.wto.org/imrd/directdoc.asp?DDFDocuments/u/G/TBTN26/KOR1372.docx")</f>
        <v>https://docs.wto.org/imrd/directdoc.asp?DDFDocuments/u/G/TBTN26/KOR1372.docx</v>
      </c>
      <c r="T127" t="str">
        <f>HYPERLINK("https://docs.wto.org/imrd/directdoc.asp?DDFDocuments/v/G/TBTN26/KOR1372.docx", "https://docs.wto.org/imrd/directdoc.asp?DDFDocuments/v/G/TBTN26/KOR1372.docx")</f>
        <v>https://docs.wto.org/imrd/directdoc.asp?DDFDocuments/v/G/TBTN26/KOR1372.docx</v>
      </c>
      <c r="U127" t="s">
        <v>47</v>
      </c>
      <c r="V127" t="s">
        <v>46</v>
      </c>
      <c r="W127" t="s">
        <v>46</v>
      </c>
      <c r="X127" t="s">
        <v>46</v>
      </c>
      <c r="Y127" t="s">
        <v>46</v>
      </c>
      <c r="Z127" t="s">
        <v>46</v>
      </c>
      <c r="AA127" t="s">
        <v>46</v>
      </c>
      <c r="AB127" s="2" t="s">
        <v>38</v>
      </c>
      <c r="AC127" t="s">
        <v>38</v>
      </c>
      <c r="AD127" t="s">
        <v>38</v>
      </c>
      <c r="AE127" t="s">
        <v>38</v>
      </c>
      <c r="AF127" t="s">
        <v>38</v>
      </c>
      <c r="AG127" t="s">
        <v>38</v>
      </c>
      <c r="AH127" s="2" t="s">
        <v>38</v>
      </c>
    </row>
    <row r="128" spans="1:34" ht="135" x14ac:dyDescent="0.25">
      <c r="A128" s="6" t="s">
        <v>94</v>
      </c>
      <c r="B128" s="7">
        <v>46244</v>
      </c>
      <c r="C128" s="9" t="str">
        <f>HYPERLINK("https://www.epingalert.org/en/Search?viewData= G/TBT/N/USA/2315"," G/TBT/N/USA/2315")</f>
        <v xml:space="preserve"> G/TBT/N/USA/2315</v>
      </c>
      <c r="D128" s="8" t="s">
        <v>871</v>
      </c>
      <c r="E128" s="8" t="s">
        <v>872</v>
      </c>
      <c r="F128" s="8" t="s">
        <v>873</v>
      </c>
      <c r="G128" s="8" t="s">
        <v>874</v>
      </c>
      <c r="H128" s="8" t="s">
        <v>875</v>
      </c>
      <c r="I128" s="8" t="s">
        <v>876</v>
      </c>
      <c r="J128" s="8" t="s">
        <v>38</v>
      </c>
      <c r="K128" s="8" t="s">
        <v>38</v>
      </c>
      <c r="L128" s="6"/>
      <c r="M128" s="7" t="s">
        <v>38</v>
      </c>
      <c r="N128" s="7" t="s">
        <v>877</v>
      </c>
      <c r="O128" s="7" t="s">
        <v>877</v>
      </c>
      <c r="P128" s="6" t="s">
        <v>44</v>
      </c>
      <c r="Q128" s="8" t="s">
        <v>878</v>
      </c>
      <c r="R128" t="str">
        <f>HYPERLINK("https://docs.wto.org/imrd/directdoc.asp?DDFDocuments/t/G/TBTN26/USA2315.docx", "https://docs.wto.org/imrd/directdoc.asp?DDFDocuments/t/G/TBTN26/USA2315.docx")</f>
        <v>https://docs.wto.org/imrd/directdoc.asp?DDFDocuments/t/G/TBTN26/USA2315.docx</v>
      </c>
      <c r="S128" t="str">
        <f>HYPERLINK("https://docs.wto.org/imrd/directdoc.asp?DDFDocuments/u/G/TBTN26/USA2315.docx", "https://docs.wto.org/imrd/directdoc.asp?DDFDocuments/u/G/TBTN26/USA2315.docx")</f>
        <v>https://docs.wto.org/imrd/directdoc.asp?DDFDocuments/u/G/TBTN26/USA2315.docx</v>
      </c>
      <c r="T128" t="str">
        <f>HYPERLINK("https://docs.wto.org/imrd/directdoc.asp?DDFDocuments/v/G/TBTN26/USA2315.docx", "https://docs.wto.org/imrd/directdoc.asp?DDFDocuments/v/G/TBTN26/USA2315.docx")</f>
        <v>https://docs.wto.org/imrd/directdoc.asp?DDFDocuments/v/G/TBTN26/USA2315.docx</v>
      </c>
      <c r="U128" t="s">
        <v>46</v>
      </c>
      <c r="V128" t="s">
        <v>46</v>
      </c>
      <c r="W128" t="s">
        <v>46</v>
      </c>
      <c r="X128" t="s">
        <v>46</v>
      </c>
      <c r="Y128" t="s">
        <v>46</v>
      </c>
      <c r="Z128" t="s">
        <v>46</v>
      </c>
      <c r="AA128" t="s">
        <v>47</v>
      </c>
      <c r="AB128" s="2" t="s">
        <v>879</v>
      </c>
      <c r="AC128" t="s">
        <v>38</v>
      </c>
      <c r="AD128" t="s">
        <v>38</v>
      </c>
      <c r="AE128" t="s">
        <v>38</v>
      </c>
      <c r="AF128" t="s">
        <v>38</v>
      </c>
      <c r="AG128" t="s">
        <v>38</v>
      </c>
      <c r="AH128" s="2" t="s">
        <v>38</v>
      </c>
    </row>
    <row r="129" spans="1:34" ht="195" x14ac:dyDescent="0.25">
      <c r="A129" s="6" t="s">
        <v>880</v>
      </c>
      <c r="B129" s="7">
        <v>46241</v>
      </c>
      <c r="C129" s="9" t="str">
        <f>HYPERLINK("https://www.epingalert.org/en/Search?viewData= G/TBT/N/GBR/125"," G/TBT/N/GBR/125")</f>
        <v xml:space="preserve"> G/TBT/N/GBR/125</v>
      </c>
      <c r="D129" s="8" t="s">
        <v>881</v>
      </c>
      <c r="E129" s="8" t="s">
        <v>882</v>
      </c>
      <c r="F129" s="8" t="s">
        <v>883</v>
      </c>
      <c r="G129" s="8" t="s">
        <v>38</v>
      </c>
      <c r="H129" s="8" t="s">
        <v>177</v>
      </c>
      <c r="I129" s="8" t="s">
        <v>884</v>
      </c>
      <c r="J129" s="8" t="s">
        <v>885</v>
      </c>
      <c r="K129" s="8" t="s">
        <v>38</v>
      </c>
      <c r="L129" s="6"/>
      <c r="M129" s="7">
        <v>46301</v>
      </c>
      <c r="N129" s="7" t="s">
        <v>886</v>
      </c>
      <c r="O129" s="7" t="s">
        <v>887</v>
      </c>
      <c r="P129" s="6" t="s">
        <v>44</v>
      </c>
      <c r="Q129" s="8" t="s">
        <v>888</v>
      </c>
      <c r="R129" t="str">
        <f>HYPERLINK("https://docs.wto.org/imrd/directdoc.asp?DDFDocuments/t/G/TBTN26/GBR125.docx", "https://docs.wto.org/imrd/directdoc.asp?DDFDocuments/t/G/TBTN26/GBR125.docx")</f>
        <v>https://docs.wto.org/imrd/directdoc.asp?DDFDocuments/t/G/TBTN26/GBR125.docx</v>
      </c>
      <c r="S129" t="str">
        <f>HYPERLINK("https://docs.wto.org/imrd/directdoc.asp?DDFDocuments/u/G/TBTN26/GBR125.docx", "https://docs.wto.org/imrd/directdoc.asp?DDFDocuments/u/G/TBTN26/GBR125.docx")</f>
        <v>https://docs.wto.org/imrd/directdoc.asp?DDFDocuments/u/G/TBTN26/GBR125.docx</v>
      </c>
      <c r="T129" t="str">
        <f>HYPERLINK("https://docs.wto.org/imrd/directdoc.asp?DDFDocuments/v/G/TBTN26/GBR125.docx", "https://docs.wto.org/imrd/directdoc.asp?DDFDocuments/v/G/TBTN26/GBR125.docx")</f>
        <v>https://docs.wto.org/imrd/directdoc.asp?DDFDocuments/v/G/TBTN26/GBR125.docx</v>
      </c>
      <c r="U129" t="s">
        <v>47</v>
      </c>
      <c r="V129" t="s">
        <v>46</v>
      </c>
      <c r="W129" t="s">
        <v>46</v>
      </c>
      <c r="X129" t="s">
        <v>46</v>
      </c>
      <c r="Y129" t="s">
        <v>46</v>
      </c>
      <c r="Z129" t="s">
        <v>46</v>
      </c>
      <c r="AA129" t="s">
        <v>46</v>
      </c>
      <c r="AB129" s="2" t="s">
        <v>889</v>
      </c>
      <c r="AC129" t="s">
        <v>38</v>
      </c>
      <c r="AD129" t="s">
        <v>38</v>
      </c>
      <c r="AE129" t="s">
        <v>38</v>
      </c>
      <c r="AF129" t="s">
        <v>38</v>
      </c>
      <c r="AG129" t="s">
        <v>38</v>
      </c>
      <c r="AH129" s="2" t="s">
        <v>38</v>
      </c>
    </row>
    <row r="130" spans="1:34" ht="45" x14ac:dyDescent="0.25">
      <c r="A130" s="6" t="s">
        <v>890</v>
      </c>
      <c r="B130" s="7">
        <v>46241</v>
      </c>
      <c r="C130" s="9" t="str">
        <f>HYPERLINK("https://www.epingalert.org/en/Search?viewData= G/TBT/N/GHA/67"," G/TBT/N/GHA/67")</f>
        <v xml:space="preserve"> G/TBT/N/GHA/67</v>
      </c>
      <c r="D130" s="8" t="s">
        <v>891</v>
      </c>
      <c r="E130" s="8" t="s">
        <v>892</v>
      </c>
      <c r="F130" s="8" t="s">
        <v>893</v>
      </c>
      <c r="G130" s="8" t="s">
        <v>894</v>
      </c>
      <c r="H130" s="8" t="s">
        <v>895</v>
      </c>
      <c r="I130" s="8" t="s">
        <v>896</v>
      </c>
      <c r="J130" s="8" t="s">
        <v>38</v>
      </c>
      <c r="K130" s="8" t="s">
        <v>38</v>
      </c>
      <c r="L130" s="6"/>
      <c r="M130" s="7">
        <v>46301</v>
      </c>
      <c r="N130" s="7" t="s">
        <v>43</v>
      </c>
      <c r="O130" s="7" t="s">
        <v>348</v>
      </c>
      <c r="P130" s="6" t="s">
        <v>44</v>
      </c>
      <c r="Q130" s="8" t="s">
        <v>897</v>
      </c>
      <c r="R130" t="str">
        <f>HYPERLINK("https://docs.wto.org/imrd/directdoc.asp?DDFDocuments/t/G/TBTN26/GHA67.docx", "https://docs.wto.org/imrd/directdoc.asp?DDFDocuments/t/G/TBTN26/GHA67.docx")</f>
        <v>https://docs.wto.org/imrd/directdoc.asp?DDFDocuments/t/G/TBTN26/GHA67.docx</v>
      </c>
      <c r="S130" t="str">
        <f>HYPERLINK("https://docs.wto.org/imrd/directdoc.asp?DDFDocuments/u/G/TBTN26/GHA67.docx", "https://docs.wto.org/imrd/directdoc.asp?DDFDocuments/u/G/TBTN26/GHA67.docx")</f>
        <v>https://docs.wto.org/imrd/directdoc.asp?DDFDocuments/u/G/TBTN26/GHA67.docx</v>
      </c>
      <c r="T130" t="str">
        <f>HYPERLINK("https://docs.wto.org/imrd/directdoc.asp?DDFDocuments/v/G/TBTN26/GHA67.docx", "https://docs.wto.org/imrd/directdoc.asp?DDFDocuments/v/G/TBTN26/GHA67.docx")</f>
        <v>https://docs.wto.org/imrd/directdoc.asp?DDFDocuments/v/G/TBTN26/GHA67.docx</v>
      </c>
      <c r="U130" t="s">
        <v>46</v>
      </c>
      <c r="V130" t="s">
        <v>46</v>
      </c>
      <c r="W130" t="s">
        <v>47</v>
      </c>
      <c r="X130" t="s">
        <v>46</v>
      </c>
      <c r="Y130" t="s">
        <v>46</v>
      </c>
      <c r="Z130" t="s">
        <v>46</v>
      </c>
      <c r="AA130" t="s">
        <v>46</v>
      </c>
      <c r="AB130" s="2" t="s">
        <v>38</v>
      </c>
      <c r="AC130" t="s">
        <v>38</v>
      </c>
      <c r="AD130" t="s">
        <v>38</v>
      </c>
      <c r="AE130" t="s">
        <v>38</v>
      </c>
      <c r="AF130" t="s">
        <v>38</v>
      </c>
      <c r="AG130" t="s">
        <v>38</v>
      </c>
      <c r="AH130" s="2" t="s">
        <v>38</v>
      </c>
    </row>
    <row r="131" spans="1:34" ht="120" x14ac:dyDescent="0.25">
      <c r="A131" s="6" t="s">
        <v>49</v>
      </c>
      <c r="B131" s="7">
        <v>46241</v>
      </c>
      <c r="C131" s="9" t="str">
        <f>HYPERLINK("https://www.epingalert.org/en/Search?viewData= G/TBT/N/IDN/191"," G/TBT/N/IDN/191")</f>
        <v xml:space="preserve"> G/TBT/N/IDN/191</v>
      </c>
      <c r="D131" s="8" t="s">
        <v>898</v>
      </c>
      <c r="E131" s="8" t="s">
        <v>899</v>
      </c>
      <c r="F131" s="8" t="s">
        <v>900</v>
      </c>
      <c r="G131" s="8" t="s">
        <v>38</v>
      </c>
      <c r="H131" s="8" t="s">
        <v>901</v>
      </c>
      <c r="I131" s="8" t="s">
        <v>70</v>
      </c>
      <c r="J131" s="8" t="s">
        <v>38</v>
      </c>
      <c r="K131" s="8" t="s">
        <v>38</v>
      </c>
      <c r="L131" s="6"/>
      <c r="M131" s="7">
        <v>46301</v>
      </c>
      <c r="N131" s="7" t="s">
        <v>43</v>
      </c>
      <c r="O131" s="7" t="s">
        <v>43</v>
      </c>
      <c r="P131" s="6" t="s">
        <v>44</v>
      </c>
      <c r="Q131" s="8" t="s">
        <v>902</v>
      </c>
      <c r="R131" t="str">
        <f>HYPERLINK("https://docs.wto.org/imrd/directdoc.asp?DDFDocuments/t/G/TBTN26/IDN191.docx", "https://docs.wto.org/imrd/directdoc.asp?DDFDocuments/t/G/TBTN26/IDN191.docx")</f>
        <v>https://docs.wto.org/imrd/directdoc.asp?DDFDocuments/t/G/TBTN26/IDN191.docx</v>
      </c>
      <c r="S131" t="str">
        <f>HYPERLINK("https://docs.wto.org/imrd/directdoc.asp?DDFDocuments/u/G/TBTN26/IDN191.docx", "https://docs.wto.org/imrd/directdoc.asp?DDFDocuments/u/G/TBTN26/IDN191.docx")</f>
        <v>https://docs.wto.org/imrd/directdoc.asp?DDFDocuments/u/G/TBTN26/IDN191.docx</v>
      </c>
      <c r="T131" t="str">
        <f>HYPERLINK("https://docs.wto.org/imrd/directdoc.asp?DDFDocuments/v/G/TBTN26/IDN191.docx", "https://docs.wto.org/imrd/directdoc.asp?DDFDocuments/v/G/TBTN26/IDN191.docx")</f>
        <v>https://docs.wto.org/imrd/directdoc.asp?DDFDocuments/v/G/TBTN26/IDN191.docx</v>
      </c>
      <c r="U131" t="s">
        <v>47</v>
      </c>
      <c r="V131" t="s">
        <v>46</v>
      </c>
      <c r="W131" t="s">
        <v>46</v>
      </c>
      <c r="X131" t="s">
        <v>46</v>
      </c>
      <c r="Y131" t="s">
        <v>46</v>
      </c>
      <c r="Z131" t="s">
        <v>46</v>
      </c>
      <c r="AA131" t="s">
        <v>46</v>
      </c>
      <c r="AB131" s="2" t="s">
        <v>903</v>
      </c>
      <c r="AC131" t="s">
        <v>38</v>
      </c>
      <c r="AD131" t="s">
        <v>38</v>
      </c>
      <c r="AE131" t="s">
        <v>38</v>
      </c>
      <c r="AF131" t="s">
        <v>38</v>
      </c>
      <c r="AG131" t="s">
        <v>38</v>
      </c>
      <c r="AH131" s="2" t="s">
        <v>38</v>
      </c>
    </row>
    <row r="132" spans="1:34" ht="90" x14ac:dyDescent="0.25">
      <c r="A132" s="6" t="s">
        <v>157</v>
      </c>
      <c r="B132" s="7">
        <v>46241</v>
      </c>
      <c r="C132" s="9" t="str">
        <f>HYPERLINK("https://www.epingalert.org/en/Search?viewData= G/TBT/N/VNM/442"," G/TBT/N/VNM/442")</f>
        <v xml:space="preserve"> G/TBT/N/VNM/442</v>
      </c>
      <c r="D132" s="8" t="s">
        <v>904</v>
      </c>
      <c r="E132" s="8" t="s">
        <v>905</v>
      </c>
      <c r="F132" s="8" t="s">
        <v>906</v>
      </c>
      <c r="G132" s="8" t="s">
        <v>38</v>
      </c>
      <c r="H132" s="8" t="s">
        <v>907</v>
      </c>
      <c r="I132" s="8" t="s">
        <v>734</v>
      </c>
      <c r="J132" s="8" t="s">
        <v>38</v>
      </c>
      <c r="K132" s="8" t="s">
        <v>38</v>
      </c>
      <c r="L132" s="6"/>
      <c r="M132" s="7">
        <v>46286</v>
      </c>
      <c r="N132" s="7" t="s">
        <v>908</v>
      </c>
      <c r="O132" s="7" t="s">
        <v>909</v>
      </c>
      <c r="P132" s="6" t="s">
        <v>44</v>
      </c>
      <c r="Q132" s="8" t="s">
        <v>910</v>
      </c>
      <c r="R132" t="str">
        <f>HYPERLINK("https://docs.wto.org/imrd/directdoc.asp?DDFDocuments/t/G/TBTN26/VNM442.docx", "https://docs.wto.org/imrd/directdoc.asp?DDFDocuments/t/G/TBTN26/VNM442.docx")</f>
        <v>https://docs.wto.org/imrd/directdoc.asp?DDFDocuments/t/G/TBTN26/VNM442.docx</v>
      </c>
      <c r="S132" t="str">
        <f>HYPERLINK("https://docs.wto.org/imrd/directdoc.asp?DDFDocuments/u/G/TBTN26/VNM442.docx", "https://docs.wto.org/imrd/directdoc.asp?DDFDocuments/u/G/TBTN26/VNM442.docx")</f>
        <v>https://docs.wto.org/imrd/directdoc.asp?DDFDocuments/u/G/TBTN26/VNM442.docx</v>
      </c>
      <c r="T132" t="str">
        <f>HYPERLINK("https://docs.wto.org/imrd/directdoc.asp?DDFDocuments/v/G/TBTN26/VNM442.docx", "https://docs.wto.org/imrd/directdoc.asp?DDFDocuments/v/G/TBTN26/VNM442.docx")</f>
        <v>https://docs.wto.org/imrd/directdoc.asp?DDFDocuments/v/G/TBTN26/VNM442.docx</v>
      </c>
      <c r="U132" t="s">
        <v>47</v>
      </c>
      <c r="V132" t="s">
        <v>46</v>
      </c>
      <c r="W132" t="s">
        <v>46</v>
      </c>
      <c r="X132" t="s">
        <v>46</v>
      </c>
      <c r="Y132" t="s">
        <v>46</v>
      </c>
      <c r="Z132" t="s">
        <v>46</v>
      </c>
      <c r="AA132" t="s">
        <v>46</v>
      </c>
      <c r="AB132" s="2" t="s">
        <v>911</v>
      </c>
      <c r="AC132" t="s">
        <v>38</v>
      </c>
      <c r="AD132" t="s">
        <v>38</v>
      </c>
      <c r="AE132" t="s">
        <v>38</v>
      </c>
      <c r="AF132" t="s">
        <v>38</v>
      </c>
      <c r="AG132" t="s">
        <v>38</v>
      </c>
      <c r="AH132" s="2" t="s">
        <v>38</v>
      </c>
    </row>
    <row r="133" spans="1:34" ht="90" x14ac:dyDescent="0.25">
      <c r="A133" s="6" t="s">
        <v>157</v>
      </c>
      <c r="B133" s="7">
        <v>46241</v>
      </c>
      <c r="C133" s="9" t="str">
        <f>HYPERLINK("https://www.epingalert.org/en/Search?viewData= G/TBT/N/VNM/443"," G/TBT/N/VNM/443")</f>
        <v xml:space="preserve"> G/TBT/N/VNM/443</v>
      </c>
      <c r="D133" s="8" t="s">
        <v>912</v>
      </c>
      <c r="E133" s="8" t="s">
        <v>913</v>
      </c>
      <c r="F133" s="8" t="s">
        <v>914</v>
      </c>
      <c r="G133" s="8" t="s">
        <v>915</v>
      </c>
      <c r="H133" s="8" t="s">
        <v>916</v>
      </c>
      <c r="I133" s="8" t="s">
        <v>734</v>
      </c>
      <c r="J133" s="8" t="s">
        <v>38</v>
      </c>
      <c r="K133" s="8" t="s">
        <v>38</v>
      </c>
      <c r="L133" s="6"/>
      <c r="M133" s="7">
        <v>46286</v>
      </c>
      <c r="N133" s="7" t="s">
        <v>908</v>
      </c>
      <c r="O133" s="7" t="s">
        <v>909</v>
      </c>
      <c r="P133" s="6" t="s">
        <v>44</v>
      </c>
      <c r="Q133" s="8" t="s">
        <v>917</v>
      </c>
      <c r="R133" t="str">
        <f>HYPERLINK("https://docs.wto.org/imrd/directdoc.asp?DDFDocuments/t/G/TBTN26/VNM443.docx", "https://docs.wto.org/imrd/directdoc.asp?DDFDocuments/t/G/TBTN26/VNM443.docx")</f>
        <v>https://docs.wto.org/imrd/directdoc.asp?DDFDocuments/t/G/TBTN26/VNM443.docx</v>
      </c>
      <c r="S133" t="str">
        <f>HYPERLINK("https://docs.wto.org/imrd/directdoc.asp?DDFDocuments/u/G/TBTN26/VNM443.docx", "https://docs.wto.org/imrd/directdoc.asp?DDFDocuments/u/G/TBTN26/VNM443.docx")</f>
        <v>https://docs.wto.org/imrd/directdoc.asp?DDFDocuments/u/G/TBTN26/VNM443.docx</v>
      </c>
      <c r="T133" t="str">
        <f>HYPERLINK("https://docs.wto.org/imrd/directdoc.asp?DDFDocuments/v/G/TBTN26/VNM443.docx", "https://docs.wto.org/imrd/directdoc.asp?DDFDocuments/v/G/TBTN26/VNM443.docx")</f>
        <v>https://docs.wto.org/imrd/directdoc.asp?DDFDocuments/v/G/TBTN26/VNM443.docx</v>
      </c>
      <c r="U133" t="s">
        <v>47</v>
      </c>
      <c r="V133" t="s">
        <v>46</v>
      </c>
      <c r="W133" t="s">
        <v>46</v>
      </c>
      <c r="X133" t="s">
        <v>46</v>
      </c>
      <c r="Y133" t="s">
        <v>46</v>
      </c>
      <c r="Z133" t="s">
        <v>46</v>
      </c>
      <c r="AA133" t="s">
        <v>46</v>
      </c>
      <c r="AB133" s="2" t="s">
        <v>911</v>
      </c>
      <c r="AC133" t="s">
        <v>38</v>
      </c>
      <c r="AD133" t="s">
        <v>38</v>
      </c>
      <c r="AE133" t="s">
        <v>38</v>
      </c>
      <c r="AF133" t="s">
        <v>38</v>
      </c>
      <c r="AG133" t="s">
        <v>38</v>
      </c>
      <c r="AH133" s="2" t="s">
        <v>38</v>
      </c>
    </row>
    <row r="134" spans="1:34" ht="150" x14ac:dyDescent="0.25">
      <c r="A134" s="6" t="s">
        <v>210</v>
      </c>
      <c r="B134" s="7">
        <v>46240</v>
      </c>
      <c r="C134" s="9" t="str">
        <f>HYPERLINK("https://www.epingalert.org/en/Search?viewData= G/TBT/N/EU/1228"," G/TBT/N/EU/1228")</f>
        <v xml:space="preserve"> G/TBT/N/EU/1228</v>
      </c>
      <c r="D134" s="8" t="s">
        <v>918</v>
      </c>
      <c r="E134" s="8" t="s">
        <v>919</v>
      </c>
      <c r="F134" s="8" t="s">
        <v>920</v>
      </c>
      <c r="G134" s="8" t="s">
        <v>38</v>
      </c>
      <c r="H134" s="8" t="s">
        <v>177</v>
      </c>
      <c r="I134" s="8" t="s">
        <v>921</v>
      </c>
      <c r="J134" s="8" t="s">
        <v>922</v>
      </c>
      <c r="K134" s="8" t="s">
        <v>38</v>
      </c>
      <c r="L134" s="6"/>
      <c r="M134" s="7">
        <v>46300</v>
      </c>
      <c r="N134" s="7" t="s">
        <v>170</v>
      </c>
      <c r="O134" s="7" t="s">
        <v>923</v>
      </c>
      <c r="P134" s="6" t="s">
        <v>44</v>
      </c>
      <c r="Q134" s="8" t="s">
        <v>924</v>
      </c>
      <c r="R134" t="str">
        <f>HYPERLINK("https://docs.wto.org/imrd/directdoc.asp?DDFDocuments/t/G/TBTN26/EU1228.docx", "https://docs.wto.org/imrd/directdoc.asp?DDFDocuments/t/G/TBTN26/EU1228.docx")</f>
        <v>https://docs.wto.org/imrd/directdoc.asp?DDFDocuments/t/G/TBTN26/EU1228.docx</v>
      </c>
      <c r="S134" t="str">
        <f>HYPERLINK("https://docs.wto.org/imrd/directdoc.asp?DDFDocuments/u/G/TBTN26/EU1228.docx", "https://docs.wto.org/imrd/directdoc.asp?DDFDocuments/u/G/TBTN26/EU1228.docx")</f>
        <v>https://docs.wto.org/imrd/directdoc.asp?DDFDocuments/u/G/TBTN26/EU1228.docx</v>
      </c>
      <c r="T134" t="str">
        <f>HYPERLINK("https://docs.wto.org/imrd/directdoc.asp?DDFDocuments/v/G/TBTN26/EU1228.docx", "https://docs.wto.org/imrd/directdoc.asp?DDFDocuments/v/G/TBTN26/EU1228.docx")</f>
        <v>https://docs.wto.org/imrd/directdoc.asp?DDFDocuments/v/G/TBTN26/EU1228.docx</v>
      </c>
      <c r="U134" t="s">
        <v>47</v>
      </c>
      <c r="V134" t="s">
        <v>46</v>
      </c>
      <c r="W134" t="s">
        <v>46</v>
      </c>
      <c r="X134" t="s">
        <v>46</v>
      </c>
      <c r="Y134" t="s">
        <v>46</v>
      </c>
      <c r="Z134" t="s">
        <v>46</v>
      </c>
      <c r="AA134" t="s">
        <v>46</v>
      </c>
      <c r="AB134" s="2" t="s">
        <v>925</v>
      </c>
      <c r="AC134" t="s">
        <v>38</v>
      </c>
      <c r="AD134" t="s">
        <v>38</v>
      </c>
      <c r="AE134" t="s">
        <v>38</v>
      </c>
      <c r="AF134" t="s">
        <v>38</v>
      </c>
      <c r="AG134" t="s">
        <v>38</v>
      </c>
      <c r="AH134" s="2" t="s">
        <v>38</v>
      </c>
    </row>
    <row r="135" spans="1:34" ht="105" x14ac:dyDescent="0.25">
      <c r="A135" s="6" t="s">
        <v>210</v>
      </c>
      <c r="B135" s="7">
        <v>46240</v>
      </c>
      <c r="C135" s="9" t="str">
        <f>HYPERLINK("https://www.epingalert.org/en/Search?viewData= G/TBT/N/EU/1229"," G/TBT/N/EU/1229")</f>
        <v xml:space="preserve"> G/TBT/N/EU/1229</v>
      </c>
      <c r="D135" s="8" t="s">
        <v>926</v>
      </c>
      <c r="E135" s="8" t="s">
        <v>927</v>
      </c>
      <c r="F135" s="8" t="s">
        <v>928</v>
      </c>
      <c r="G135" s="8" t="s">
        <v>38</v>
      </c>
      <c r="H135" s="8" t="s">
        <v>127</v>
      </c>
      <c r="I135" s="8" t="s">
        <v>929</v>
      </c>
      <c r="J135" s="8" t="s">
        <v>930</v>
      </c>
      <c r="K135" s="8" t="s">
        <v>38</v>
      </c>
      <c r="L135" s="6"/>
      <c r="M135" s="7">
        <v>46285</v>
      </c>
      <c r="N135" s="7" t="s">
        <v>510</v>
      </c>
      <c r="O135" s="7" t="s">
        <v>931</v>
      </c>
      <c r="P135" s="6" t="s">
        <v>44</v>
      </c>
      <c r="Q135" s="8" t="s">
        <v>932</v>
      </c>
      <c r="R135" t="str">
        <f>HYPERLINK("https://docs.wto.org/imrd/directdoc.asp?DDFDocuments/t/G/TBTN26/EU1229.docx", "https://docs.wto.org/imrd/directdoc.asp?DDFDocuments/t/G/TBTN26/EU1229.docx")</f>
        <v>https://docs.wto.org/imrd/directdoc.asp?DDFDocuments/t/G/TBTN26/EU1229.docx</v>
      </c>
      <c r="S135" t="str">
        <f>HYPERLINK("https://docs.wto.org/imrd/directdoc.asp?DDFDocuments/u/G/TBTN26/EU1229.docx", "https://docs.wto.org/imrd/directdoc.asp?DDFDocuments/u/G/TBTN26/EU1229.docx")</f>
        <v>https://docs.wto.org/imrd/directdoc.asp?DDFDocuments/u/G/TBTN26/EU1229.docx</v>
      </c>
      <c r="T135" t="str">
        <f>HYPERLINK("https://docs.wto.org/imrd/directdoc.asp?DDFDocuments/v/G/TBTN26/EU1229.docx", "https://docs.wto.org/imrd/directdoc.asp?DDFDocuments/v/G/TBTN26/EU1229.docx")</f>
        <v>https://docs.wto.org/imrd/directdoc.asp?DDFDocuments/v/G/TBTN26/EU1229.docx</v>
      </c>
      <c r="U135" t="s">
        <v>47</v>
      </c>
      <c r="V135" t="s">
        <v>46</v>
      </c>
      <c r="W135" t="s">
        <v>47</v>
      </c>
      <c r="X135" t="s">
        <v>46</v>
      </c>
      <c r="Y135" t="s">
        <v>46</v>
      </c>
      <c r="Z135" t="s">
        <v>46</v>
      </c>
      <c r="AA135" t="s">
        <v>46</v>
      </c>
      <c r="AB135" s="2" t="s">
        <v>933</v>
      </c>
      <c r="AC135" t="s">
        <v>38</v>
      </c>
      <c r="AD135" t="s">
        <v>38</v>
      </c>
      <c r="AE135" t="s">
        <v>38</v>
      </c>
      <c r="AF135" t="s">
        <v>38</v>
      </c>
      <c r="AG135" t="s">
        <v>38</v>
      </c>
      <c r="AH135" s="2" t="s">
        <v>38</v>
      </c>
    </row>
    <row r="136" spans="1:34" ht="150" x14ac:dyDescent="0.25">
      <c r="A136" s="6" t="s">
        <v>94</v>
      </c>
      <c r="B136" s="7">
        <v>46240</v>
      </c>
      <c r="C136" s="9" t="str">
        <f>HYPERLINK("https://www.epingalert.org/en/Search?viewData= G/TBT/N/USA/2314"," G/TBT/N/USA/2314")</f>
        <v xml:space="preserve"> G/TBT/N/USA/2314</v>
      </c>
      <c r="D136" s="8" t="s">
        <v>934</v>
      </c>
      <c r="E136" s="8" t="s">
        <v>935</v>
      </c>
      <c r="F136" s="8" t="s">
        <v>936</v>
      </c>
      <c r="G136" s="8" t="s">
        <v>937</v>
      </c>
      <c r="H136" s="8" t="s">
        <v>938</v>
      </c>
      <c r="I136" s="8" t="s">
        <v>939</v>
      </c>
      <c r="J136" s="8" t="s">
        <v>38</v>
      </c>
      <c r="K136" s="8" t="s">
        <v>299</v>
      </c>
      <c r="L136" s="6"/>
      <c r="M136" s="7">
        <v>46300</v>
      </c>
      <c r="N136" s="7" t="s">
        <v>43</v>
      </c>
      <c r="O136" s="7" t="s">
        <v>43</v>
      </c>
      <c r="P136" s="6" t="s">
        <v>44</v>
      </c>
      <c r="Q136" s="8" t="s">
        <v>940</v>
      </c>
      <c r="R136" t="str">
        <f>HYPERLINK("https://docs.wto.org/imrd/directdoc.asp?DDFDocuments/t/G/TBTN26/USA2314.docx", "https://docs.wto.org/imrd/directdoc.asp?DDFDocuments/t/G/TBTN26/USA2314.docx")</f>
        <v>https://docs.wto.org/imrd/directdoc.asp?DDFDocuments/t/G/TBTN26/USA2314.docx</v>
      </c>
      <c r="S136" t="str">
        <f>HYPERLINK("https://docs.wto.org/imrd/directdoc.asp?DDFDocuments/u/G/TBTN26/USA2314.docx", "https://docs.wto.org/imrd/directdoc.asp?DDFDocuments/u/G/TBTN26/USA2314.docx")</f>
        <v>https://docs.wto.org/imrd/directdoc.asp?DDFDocuments/u/G/TBTN26/USA2314.docx</v>
      </c>
      <c r="T136" t="str">
        <f>HYPERLINK("https://docs.wto.org/imrd/directdoc.asp?DDFDocuments/v/G/TBTN26/USA2314.docx", "https://docs.wto.org/imrd/directdoc.asp?DDFDocuments/v/G/TBTN26/USA2314.docx")</f>
        <v>https://docs.wto.org/imrd/directdoc.asp?DDFDocuments/v/G/TBTN26/USA2314.docx</v>
      </c>
      <c r="U136" t="s">
        <v>47</v>
      </c>
      <c r="V136" t="s">
        <v>46</v>
      </c>
      <c r="W136" t="s">
        <v>46</v>
      </c>
      <c r="X136" t="s">
        <v>46</v>
      </c>
      <c r="Y136" t="s">
        <v>46</v>
      </c>
      <c r="Z136" t="s">
        <v>46</v>
      </c>
      <c r="AA136" t="s">
        <v>46</v>
      </c>
      <c r="AB136" s="2" t="s">
        <v>941</v>
      </c>
      <c r="AC136" t="s">
        <v>38</v>
      </c>
      <c r="AD136" t="s">
        <v>38</v>
      </c>
      <c r="AE136" t="s">
        <v>38</v>
      </c>
      <c r="AF136" t="s">
        <v>38</v>
      </c>
      <c r="AG136" t="s">
        <v>38</v>
      </c>
      <c r="AH136" s="2" t="s">
        <v>38</v>
      </c>
    </row>
    <row r="137" spans="1:34" ht="60" x14ac:dyDescent="0.25">
      <c r="A137" s="6" t="s">
        <v>114</v>
      </c>
      <c r="B137" s="7">
        <v>46238</v>
      </c>
      <c r="C137" s="9" t="str">
        <f>HYPERLINK("https://www.epingalert.org/en/Search?viewData= G/TBT/N/KOR/1371"," G/TBT/N/KOR/1371")</f>
        <v xml:space="preserve"> G/TBT/N/KOR/1371</v>
      </c>
      <c r="D137" s="8" t="s">
        <v>942</v>
      </c>
      <c r="E137" s="8" t="s">
        <v>943</v>
      </c>
      <c r="F137" s="8" t="s">
        <v>944</v>
      </c>
      <c r="G137" s="8" t="s">
        <v>38</v>
      </c>
      <c r="H137" s="8" t="s">
        <v>945</v>
      </c>
      <c r="I137" s="8" t="s">
        <v>40</v>
      </c>
      <c r="J137" s="8" t="s">
        <v>572</v>
      </c>
      <c r="K137" s="8" t="s">
        <v>38</v>
      </c>
      <c r="L137" s="6"/>
      <c r="M137" s="7">
        <v>46298</v>
      </c>
      <c r="N137" s="7" t="s">
        <v>43</v>
      </c>
      <c r="O137" s="7" t="s">
        <v>43</v>
      </c>
      <c r="P137" s="6" t="s">
        <v>44</v>
      </c>
      <c r="Q137" s="8" t="s">
        <v>946</v>
      </c>
      <c r="R137" t="str">
        <f>HYPERLINK("https://docs.wto.org/imrd/directdoc.asp?DDFDocuments/t/G/TBTN26/KOR1371.docx", "https://docs.wto.org/imrd/directdoc.asp?DDFDocuments/t/G/TBTN26/KOR1371.docx")</f>
        <v>https://docs.wto.org/imrd/directdoc.asp?DDFDocuments/t/G/TBTN26/KOR1371.docx</v>
      </c>
      <c r="S137" t="str">
        <f>HYPERLINK("https://docs.wto.org/imrd/directdoc.asp?DDFDocuments/u/G/TBTN26/KOR1371.docx", "https://docs.wto.org/imrd/directdoc.asp?DDFDocuments/u/G/TBTN26/KOR1371.docx")</f>
        <v>https://docs.wto.org/imrd/directdoc.asp?DDFDocuments/u/G/TBTN26/KOR1371.docx</v>
      </c>
      <c r="T137" t="str">
        <f>HYPERLINK("https://docs.wto.org/imrd/directdoc.asp?DDFDocuments/v/G/TBTN26/KOR1371.docx", "https://docs.wto.org/imrd/directdoc.asp?DDFDocuments/v/G/TBTN26/KOR1371.docx")</f>
        <v>https://docs.wto.org/imrd/directdoc.asp?DDFDocuments/v/G/TBTN26/KOR1371.docx</v>
      </c>
      <c r="U137" t="s">
        <v>47</v>
      </c>
      <c r="V137" t="s">
        <v>46</v>
      </c>
      <c r="W137" t="s">
        <v>46</v>
      </c>
      <c r="X137" t="s">
        <v>46</v>
      </c>
      <c r="Y137" t="s">
        <v>46</v>
      </c>
      <c r="Z137" t="s">
        <v>46</v>
      </c>
      <c r="AA137" t="s">
        <v>46</v>
      </c>
      <c r="AB137" s="2" t="s">
        <v>947</v>
      </c>
      <c r="AC137" t="s">
        <v>38</v>
      </c>
      <c r="AD137" t="s">
        <v>38</v>
      </c>
      <c r="AE137" t="s">
        <v>38</v>
      </c>
      <c r="AF137" t="s">
        <v>38</v>
      </c>
      <c r="AG137" t="s">
        <v>38</v>
      </c>
      <c r="AH137" s="2" t="s">
        <v>38</v>
      </c>
    </row>
    <row r="138" spans="1:34" ht="180" x14ac:dyDescent="0.25">
      <c r="A138" s="6" t="s">
        <v>94</v>
      </c>
      <c r="B138" s="7">
        <v>46238</v>
      </c>
      <c r="C138" s="9" t="str">
        <f>HYPERLINK("https://www.epingalert.org/en/Search?viewData= G/TBT/N/USA/2312"," G/TBT/N/USA/2312")</f>
        <v xml:space="preserve"> G/TBT/N/USA/2312</v>
      </c>
      <c r="D138" s="8" t="s">
        <v>948</v>
      </c>
      <c r="E138" s="8" t="s">
        <v>949</v>
      </c>
      <c r="F138" s="8" t="s">
        <v>950</v>
      </c>
      <c r="G138" s="8" t="s">
        <v>951</v>
      </c>
      <c r="H138" s="8" t="s">
        <v>952</v>
      </c>
      <c r="I138" s="8" t="s">
        <v>100</v>
      </c>
      <c r="J138" s="8" t="s">
        <v>38</v>
      </c>
      <c r="K138" s="8" t="s">
        <v>38</v>
      </c>
      <c r="L138" s="6"/>
      <c r="M138" s="7">
        <v>46297</v>
      </c>
      <c r="N138" s="7" t="s">
        <v>43</v>
      </c>
      <c r="O138" s="7" t="s">
        <v>43</v>
      </c>
      <c r="P138" s="6" t="s">
        <v>44</v>
      </c>
      <c r="Q138" s="8" t="s">
        <v>953</v>
      </c>
      <c r="R138" t="str">
        <f>HYPERLINK("https://docs.wto.org/imrd/directdoc.asp?DDFDocuments/t/G/TBTN26/USA2312.docx", "https://docs.wto.org/imrd/directdoc.asp?DDFDocuments/t/G/TBTN26/USA2312.docx")</f>
        <v>https://docs.wto.org/imrd/directdoc.asp?DDFDocuments/t/G/TBTN26/USA2312.docx</v>
      </c>
      <c r="S138" t="str">
        <f>HYPERLINK("https://docs.wto.org/imrd/directdoc.asp?DDFDocuments/u/G/TBTN26/USA2312.docx", "https://docs.wto.org/imrd/directdoc.asp?DDFDocuments/u/G/TBTN26/USA2312.docx")</f>
        <v>https://docs.wto.org/imrd/directdoc.asp?DDFDocuments/u/G/TBTN26/USA2312.docx</v>
      </c>
      <c r="T138" t="str">
        <f>HYPERLINK("https://docs.wto.org/imrd/directdoc.asp?DDFDocuments/v/G/TBTN26/USA2312.docx", "https://docs.wto.org/imrd/directdoc.asp?DDFDocuments/v/G/TBTN26/USA2312.docx")</f>
        <v>https://docs.wto.org/imrd/directdoc.asp?DDFDocuments/v/G/TBTN26/USA2312.docx</v>
      </c>
      <c r="U138" t="s">
        <v>47</v>
      </c>
      <c r="V138" t="s">
        <v>46</v>
      </c>
      <c r="W138" t="s">
        <v>47</v>
      </c>
      <c r="X138" t="s">
        <v>46</v>
      </c>
      <c r="Y138" t="s">
        <v>46</v>
      </c>
      <c r="Z138" t="s">
        <v>46</v>
      </c>
      <c r="AA138" t="s">
        <v>46</v>
      </c>
      <c r="AB138" s="2" t="s">
        <v>954</v>
      </c>
      <c r="AC138" t="s">
        <v>38</v>
      </c>
      <c r="AD138" t="s">
        <v>38</v>
      </c>
      <c r="AE138" t="s">
        <v>38</v>
      </c>
      <c r="AF138" t="s">
        <v>38</v>
      </c>
      <c r="AG138" t="s">
        <v>38</v>
      </c>
      <c r="AH138" s="2" t="s">
        <v>38</v>
      </c>
    </row>
    <row r="139" spans="1:34" ht="409.5" x14ac:dyDescent="0.25">
      <c r="A139" s="6" t="s">
        <v>94</v>
      </c>
      <c r="B139" s="7">
        <v>46238</v>
      </c>
      <c r="C139" s="9" t="str">
        <f>HYPERLINK("https://www.epingalert.org/en/Search?viewData= G/TBT/N/USA/2313"," G/TBT/N/USA/2313")</f>
        <v xml:space="preserve"> G/TBT/N/USA/2313</v>
      </c>
      <c r="D139" s="8" t="s">
        <v>955</v>
      </c>
      <c r="E139" s="8" t="s">
        <v>956</v>
      </c>
      <c r="F139" s="8" t="s">
        <v>957</v>
      </c>
      <c r="G139" s="8" t="s">
        <v>958</v>
      </c>
      <c r="H139" s="8" t="s">
        <v>959</v>
      </c>
      <c r="I139" s="8" t="s">
        <v>960</v>
      </c>
      <c r="J139" s="8" t="s">
        <v>38</v>
      </c>
      <c r="K139" s="8" t="s">
        <v>38</v>
      </c>
      <c r="L139" s="6"/>
      <c r="M139" s="7">
        <v>46267</v>
      </c>
      <c r="N139" s="7" t="s">
        <v>961</v>
      </c>
      <c r="O139" s="7" t="s">
        <v>961</v>
      </c>
      <c r="P139" s="6" t="s">
        <v>44</v>
      </c>
      <c r="Q139" s="8" t="s">
        <v>962</v>
      </c>
      <c r="R139" t="str">
        <f>HYPERLINK("https://docs.wto.org/imrd/directdoc.asp?DDFDocuments/t/G/TBTN26/USA2313.docx", "https://docs.wto.org/imrd/directdoc.asp?DDFDocuments/t/G/TBTN26/USA2313.docx")</f>
        <v>https://docs.wto.org/imrd/directdoc.asp?DDFDocuments/t/G/TBTN26/USA2313.docx</v>
      </c>
      <c r="S139" t="str">
        <f>HYPERLINK("https://docs.wto.org/imrd/directdoc.asp?DDFDocuments/u/G/TBTN26/USA2313.docx", "https://docs.wto.org/imrd/directdoc.asp?DDFDocuments/u/G/TBTN26/USA2313.docx")</f>
        <v>https://docs.wto.org/imrd/directdoc.asp?DDFDocuments/u/G/TBTN26/USA2313.docx</v>
      </c>
      <c r="T139" t="str">
        <f>HYPERLINK("https://docs.wto.org/imrd/directdoc.asp?DDFDocuments/v/G/TBTN26/USA2313.docx", "https://docs.wto.org/imrd/directdoc.asp?DDFDocuments/v/G/TBTN26/USA2313.docx")</f>
        <v>https://docs.wto.org/imrd/directdoc.asp?DDFDocuments/v/G/TBTN26/USA2313.docx</v>
      </c>
      <c r="U139" t="s">
        <v>46</v>
      </c>
      <c r="V139" t="s">
        <v>46</v>
      </c>
      <c r="W139" t="s">
        <v>46</v>
      </c>
      <c r="X139" t="s">
        <v>46</v>
      </c>
      <c r="Y139" t="s">
        <v>46</v>
      </c>
      <c r="Z139" t="s">
        <v>46</v>
      </c>
      <c r="AA139" t="s">
        <v>47</v>
      </c>
      <c r="AB139" s="2" t="s">
        <v>963</v>
      </c>
      <c r="AC139" t="s">
        <v>38</v>
      </c>
      <c r="AD139" t="s">
        <v>38</v>
      </c>
      <c r="AE139" t="s">
        <v>38</v>
      </c>
      <c r="AF139" t="s">
        <v>38</v>
      </c>
      <c r="AG139" t="s">
        <v>38</v>
      </c>
      <c r="AH139" s="2" t="s">
        <v>38</v>
      </c>
    </row>
    <row r="140" spans="1:34" ht="375" x14ac:dyDescent="0.25">
      <c r="A140" s="6" t="s">
        <v>964</v>
      </c>
      <c r="B140" s="7">
        <v>46237</v>
      </c>
      <c r="C140" s="9" t="str">
        <f>HYPERLINK("https://www.epingalert.org/en/Search?viewData= G/TBT/N/ARE/710"," G/TBT/N/ARE/710")</f>
        <v xml:space="preserve"> G/TBT/N/ARE/710</v>
      </c>
      <c r="D140" s="8" t="s">
        <v>965</v>
      </c>
      <c r="E140" s="8" t="s">
        <v>966</v>
      </c>
      <c r="F140" s="8" t="s">
        <v>967</v>
      </c>
      <c r="G140" s="8" t="s">
        <v>38</v>
      </c>
      <c r="H140" s="8" t="s">
        <v>968</v>
      </c>
      <c r="I140" s="8" t="s">
        <v>969</v>
      </c>
      <c r="J140" s="8" t="s">
        <v>38</v>
      </c>
      <c r="K140" s="8" t="s">
        <v>970</v>
      </c>
      <c r="L140" s="6"/>
      <c r="M140" s="7">
        <v>46297</v>
      </c>
      <c r="N140" s="7" t="s">
        <v>43</v>
      </c>
      <c r="O140" s="7" t="s">
        <v>43</v>
      </c>
      <c r="P140" s="6" t="s">
        <v>44</v>
      </c>
      <c r="Q140" s="8" t="s">
        <v>971</v>
      </c>
      <c r="R140" t="str">
        <f>HYPERLINK("https://docs.wto.org/imrd/directdoc.asp?DDFDocuments/t/G/TBTN26/ARE710.docx", "https://docs.wto.org/imrd/directdoc.asp?DDFDocuments/t/G/TBTN26/ARE710.docx")</f>
        <v>https://docs.wto.org/imrd/directdoc.asp?DDFDocuments/t/G/TBTN26/ARE710.docx</v>
      </c>
      <c r="S140" t="str">
        <f>HYPERLINK("https://docs.wto.org/imrd/directdoc.asp?DDFDocuments/u/G/TBTN26/ARE710.docx", "https://docs.wto.org/imrd/directdoc.asp?DDFDocuments/u/G/TBTN26/ARE710.docx")</f>
        <v>https://docs.wto.org/imrd/directdoc.asp?DDFDocuments/u/G/TBTN26/ARE710.docx</v>
      </c>
      <c r="T140" t="str">
        <f>HYPERLINK("https://docs.wto.org/imrd/directdoc.asp?DDFDocuments/v/G/TBTN26/ARE710.docx", "https://docs.wto.org/imrd/directdoc.asp?DDFDocuments/v/G/TBTN26/ARE710.docx")</f>
        <v>https://docs.wto.org/imrd/directdoc.asp?DDFDocuments/v/G/TBTN26/ARE710.docx</v>
      </c>
      <c r="U140" t="s">
        <v>47</v>
      </c>
      <c r="V140" t="s">
        <v>46</v>
      </c>
      <c r="W140" t="s">
        <v>47</v>
      </c>
      <c r="X140" t="s">
        <v>46</v>
      </c>
      <c r="Y140" t="s">
        <v>46</v>
      </c>
      <c r="Z140" t="s">
        <v>46</v>
      </c>
      <c r="AA140" t="s">
        <v>46</v>
      </c>
      <c r="AB140" s="2" t="s">
        <v>38</v>
      </c>
      <c r="AC140" t="s">
        <v>38</v>
      </c>
      <c r="AD140" t="s">
        <v>38</v>
      </c>
      <c r="AE140" t="s">
        <v>38</v>
      </c>
      <c r="AF140" t="s">
        <v>38</v>
      </c>
      <c r="AG140" t="s">
        <v>38</v>
      </c>
      <c r="AH140" s="2" t="s">
        <v>38</v>
      </c>
    </row>
    <row r="141" spans="1:34" ht="405" x14ac:dyDescent="0.25">
      <c r="A141" s="6" t="s">
        <v>972</v>
      </c>
      <c r="B141" s="7">
        <v>46237</v>
      </c>
      <c r="C141" s="9" t="str">
        <f>HYPERLINK("https://www.epingalert.org/en/Search?viewData= G/TBT/N/DNK/148"," G/TBT/N/DNK/148")</f>
        <v xml:space="preserve"> G/TBT/N/DNK/148</v>
      </c>
      <c r="D141" s="8" t="s">
        <v>973</v>
      </c>
      <c r="E141" s="8" t="s">
        <v>974</v>
      </c>
      <c r="F141" s="8" t="s">
        <v>975</v>
      </c>
      <c r="G141" s="8" t="s">
        <v>976</v>
      </c>
      <c r="H141" s="8" t="s">
        <v>977</v>
      </c>
      <c r="I141" s="8" t="s">
        <v>162</v>
      </c>
      <c r="J141" s="8" t="s">
        <v>978</v>
      </c>
      <c r="K141" s="8" t="s">
        <v>38</v>
      </c>
      <c r="L141" s="6"/>
      <c r="M141" s="7">
        <v>46297</v>
      </c>
      <c r="N141" s="7" t="s">
        <v>43</v>
      </c>
      <c r="O141" s="7">
        <v>46388</v>
      </c>
      <c r="P141" s="6" t="s">
        <v>44</v>
      </c>
      <c r="Q141" s="8" t="s">
        <v>979</v>
      </c>
      <c r="R141" t="str">
        <f>HYPERLINK("https://docs.wto.org/imrd/directdoc.asp?DDFDocuments/t/G/TBTN26/DNK148.docx", "https://docs.wto.org/imrd/directdoc.asp?DDFDocuments/t/G/TBTN26/DNK148.docx")</f>
        <v>https://docs.wto.org/imrd/directdoc.asp?DDFDocuments/t/G/TBTN26/DNK148.docx</v>
      </c>
      <c r="S141" t="str">
        <f>HYPERLINK("https://docs.wto.org/imrd/directdoc.asp?DDFDocuments/u/G/TBTN26/DNK148.docx", "https://docs.wto.org/imrd/directdoc.asp?DDFDocuments/u/G/TBTN26/DNK148.docx")</f>
        <v>https://docs.wto.org/imrd/directdoc.asp?DDFDocuments/u/G/TBTN26/DNK148.docx</v>
      </c>
      <c r="T141" t="str">
        <f>HYPERLINK("https://docs.wto.org/imrd/directdoc.asp?DDFDocuments/v/G/TBTN26/DNK148.docx", "https://docs.wto.org/imrd/directdoc.asp?DDFDocuments/v/G/TBTN26/DNK148.docx")</f>
        <v>https://docs.wto.org/imrd/directdoc.asp?DDFDocuments/v/G/TBTN26/DNK148.docx</v>
      </c>
      <c r="U141" t="s">
        <v>47</v>
      </c>
      <c r="V141" t="s">
        <v>46</v>
      </c>
      <c r="W141" t="s">
        <v>46</v>
      </c>
      <c r="X141" t="s">
        <v>46</v>
      </c>
      <c r="Y141" t="s">
        <v>46</v>
      </c>
      <c r="Z141" t="s">
        <v>46</v>
      </c>
      <c r="AA141" t="s">
        <v>46</v>
      </c>
      <c r="AB141" s="2" t="s">
        <v>980</v>
      </c>
      <c r="AC141" t="s">
        <v>38</v>
      </c>
      <c r="AD141" t="s">
        <v>38</v>
      </c>
      <c r="AE141" t="s">
        <v>38</v>
      </c>
      <c r="AF141" t="s">
        <v>38</v>
      </c>
      <c r="AG141" t="s">
        <v>38</v>
      </c>
      <c r="AH141" s="2" t="s">
        <v>38</v>
      </c>
    </row>
    <row r="142" spans="1:34" ht="409.5" x14ac:dyDescent="0.25">
      <c r="A142" s="6" t="s">
        <v>981</v>
      </c>
      <c r="B142" s="7">
        <v>46237</v>
      </c>
      <c r="C142" s="9" t="str">
        <f>HYPERLINK("https://www.epingalert.org/en/Search?viewData= G/TBT/N/FRA/245"," G/TBT/N/FRA/245")</f>
        <v xml:space="preserve"> G/TBT/N/FRA/245</v>
      </c>
      <c r="D142" s="8" t="s">
        <v>982</v>
      </c>
      <c r="E142" s="8" t="s">
        <v>983</v>
      </c>
      <c r="F142" s="8" t="s">
        <v>984</v>
      </c>
      <c r="G142" s="8" t="s">
        <v>38</v>
      </c>
      <c r="H142" s="8" t="s">
        <v>452</v>
      </c>
      <c r="I142" s="8" t="s">
        <v>334</v>
      </c>
      <c r="J142" s="8" t="s">
        <v>985</v>
      </c>
      <c r="K142" s="8" t="s">
        <v>38</v>
      </c>
      <c r="L142" s="6"/>
      <c r="M142" s="7">
        <v>46297</v>
      </c>
      <c r="N142" s="7" t="s">
        <v>986</v>
      </c>
      <c r="O142" s="7" t="s">
        <v>987</v>
      </c>
      <c r="P142" s="6" t="s">
        <v>44</v>
      </c>
      <c r="Q142" s="8" t="s">
        <v>988</v>
      </c>
      <c r="R142" t="str">
        <f>HYPERLINK("https://docs.wto.org/imrd/directdoc.asp?DDFDocuments/t/G/TBTN26/FRA245.docx", "https://docs.wto.org/imrd/directdoc.asp?DDFDocuments/t/G/TBTN26/FRA245.docx")</f>
        <v>https://docs.wto.org/imrd/directdoc.asp?DDFDocuments/t/G/TBTN26/FRA245.docx</v>
      </c>
      <c r="S142" t="str">
        <f>HYPERLINK("https://docs.wto.org/imrd/directdoc.asp?DDFDocuments/u/G/TBTN26/FRA245.docx", "https://docs.wto.org/imrd/directdoc.asp?DDFDocuments/u/G/TBTN26/FRA245.docx")</f>
        <v>https://docs.wto.org/imrd/directdoc.asp?DDFDocuments/u/G/TBTN26/FRA245.docx</v>
      </c>
      <c r="U142" t="s">
        <v>47</v>
      </c>
      <c r="V142" t="s">
        <v>46</v>
      </c>
      <c r="W142" t="s">
        <v>46</v>
      </c>
      <c r="X142" t="s">
        <v>46</v>
      </c>
      <c r="Y142" t="s">
        <v>46</v>
      </c>
      <c r="Z142" t="s">
        <v>46</v>
      </c>
      <c r="AA142" t="s">
        <v>46</v>
      </c>
      <c r="AB142" s="2" t="s">
        <v>989</v>
      </c>
      <c r="AC142" t="s">
        <v>38</v>
      </c>
      <c r="AD142" t="s">
        <v>38</v>
      </c>
      <c r="AE142" t="s">
        <v>38</v>
      </c>
      <c r="AF142" t="s">
        <v>38</v>
      </c>
      <c r="AG142" t="s">
        <v>38</v>
      </c>
      <c r="AH142" s="2" t="s">
        <v>38</v>
      </c>
    </row>
    <row r="143" spans="1:34" ht="195" x14ac:dyDescent="0.25">
      <c r="A143" s="6" t="s">
        <v>880</v>
      </c>
      <c r="B143" s="7">
        <v>46237</v>
      </c>
      <c r="C143" s="9" t="str">
        <f>HYPERLINK("https://www.epingalert.org/en/Search?viewData= G/TBT/N/GBR/124"," G/TBT/N/GBR/124")</f>
        <v xml:space="preserve"> G/TBT/N/GBR/124</v>
      </c>
      <c r="D143" s="8" t="s">
        <v>990</v>
      </c>
      <c r="E143" s="8" t="s">
        <v>991</v>
      </c>
      <c r="F143" s="8" t="s">
        <v>992</v>
      </c>
      <c r="G143" s="8" t="s">
        <v>38</v>
      </c>
      <c r="H143" s="8" t="s">
        <v>993</v>
      </c>
      <c r="I143" s="8" t="s">
        <v>128</v>
      </c>
      <c r="J143" s="8" t="s">
        <v>994</v>
      </c>
      <c r="K143" s="8" t="s">
        <v>38</v>
      </c>
      <c r="L143" s="6"/>
      <c r="M143" s="7">
        <v>46297</v>
      </c>
      <c r="N143" s="7" t="s">
        <v>480</v>
      </c>
      <c r="O143" s="7" t="s">
        <v>995</v>
      </c>
      <c r="P143" s="6" t="s">
        <v>44</v>
      </c>
      <c r="Q143" s="8" t="s">
        <v>996</v>
      </c>
      <c r="R143" t="str">
        <f>HYPERLINK("https://docs.wto.org/imrd/directdoc.asp?DDFDocuments/t/G/TBTN26/GBR124.docx", "https://docs.wto.org/imrd/directdoc.asp?DDFDocuments/t/G/TBTN26/GBR124.docx")</f>
        <v>https://docs.wto.org/imrd/directdoc.asp?DDFDocuments/t/G/TBTN26/GBR124.docx</v>
      </c>
      <c r="S143" t="str">
        <f>HYPERLINK("https://docs.wto.org/imrd/directdoc.asp?DDFDocuments/u/G/TBTN26/GBR124.docx", "https://docs.wto.org/imrd/directdoc.asp?DDFDocuments/u/G/TBTN26/GBR124.docx")</f>
        <v>https://docs.wto.org/imrd/directdoc.asp?DDFDocuments/u/G/TBTN26/GBR124.docx</v>
      </c>
      <c r="T143" t="str">
        <f>HYPERLINK("https://docs.wto.org/imrd/directdoc.asp?DDFDocuments/v/G/TBTN26/GBR124.docx", "https://docs.wto.org/imrd/directdoc.asp?DDFDocuments/v/G/TBTN26/GBR124.docx")</f>
        <v>https://docs.wto.org/imrd/directdoc.asp?DDFDocuments/v/G/TBTN26/GBR124.docx</v>
      </c>
      <c r="U143" t="s">
        <v>47</v>
      </c>
      <c r="V143" t="s">
        <v>46</v>
      </c>
      <c r="W143" t="s">
        <v>46</v>
      </c>
      <c r="X143" t="s">
        <v>46</v>
      </c>
      <c r="Y143" t="s">
        <v>46</v>
      </c>
      <c r="Z143" t="s">
        <v>46</v>
      </c>
      <c r="AA143" t="s">
        <v>46</v>
      </c>
      <c r="AB143" s="2" t="s">
        <v>997</v>
      </c>
      <c r="AC143" t="s">
        <v>38</v>
      </c>
      <c r="AD143" t="s">
        <v>38</v>
      </c>
      <c r="AE143" t="s">
        <v>38</v>
      </c>
      <c r="AF143" t="s">
        <v>38</v>
      </c>
      <c r="AG143" t="s">
        <v>38</v>
      </c>
      <c r="AH143" s="2" t="s">
        <v>38</v>
      </c>
    </row>
    <row r="144" spans="1:34" ht="135" x14ac:dyDescent="0.25">
      <c r="A144" s="6" t="s">
        <v>998</v>
      </c>
      <c r="B144" s="7">
        <v>46237</v>
      </c>
      <c r="C144" s="9" t="str">
        <f>HYPERLINK("https://www.epingalert.org/en/Search?viewData= G/TBT/N/ISR/1412"," G/TBT/N/ISR/1412")</f>
        <v xml:space="preserve"> G/TBT/N/ISR/1412</v>
      </c>
      <c r="D144" s="8" t="s">
        <v>999</v>
      </c>
      <c r="E144" s="8" t="s">
        <v>1000</v>
      </c>
      <c r="F144" s="8" t="s">
        <v>1001</v>
      </c>
      <c r="G144" s="8" t="s">
        <v>38</v>
      </c>
      <c r="H144" s="8" t="s">
        <v>1002</v>
      </c>
      <c r="I144" s="8" t="s">
        <v>1003</v>
      </c>
      <c r="J144" s="8" t="s">
        <v>38</v>
      </c>
      <c r="K144" s="8" t="s">
        <v>71</v>
      </c>
      <c r="L144" s="6"/>
      <c r="M144" s="7">
        <v>46297</v>
      </c>
      <c r="N144" s="7" t="s">
        <v>43</v>
      </c>
      <c r="O144" s="7" t="s">
        <v>43</v>
      </c>
      <c r="P144" s="6" t="s">
        <v>44</v>
      </c>
      <c r="Q144" s="8" t="s">
        <v>1004</v>
      </c>
      <c r="R144" t="str">
        <f>HYPERLINK("https://docs.wto.org/imrd/directdoc.asp?DDFDocuments/t/G/TBTN26/ISR1412.docx", "https://docs.wto.org/imrd/directdoc.asp?DDFDocuments/t/G/TBTN26/ISR1412.docx")</f>
        <v>https://docs.wto.org/imrd/directdoc.asp?DDFDocuments/t/G/TBTN26/ISR1412.docx</v>
      </c>
      <c r="S144" t="str">
        <f>HYPERLINK("https://docs.wto.org/imrd/directdoc.asp?DDFDocuments/u/G/TBTN26/ISR1412.docx", "https://docs.wto.org/imrd/directdoc.asp?DDFDocuments/u/G/TBTN26/ISR1412.docx")</f>
        <v>https://docs.wto.org/imrd/directdoc.asp?DDFDocuments/u/G/TBTN26/ISR1412.docx</v>
      </c>
      <c r="T144" t="str">
        <f>HYPERLINK("https://docs.wto.org/imrd/directdoc.asp?DDFDocuments/v/G/TBTN26/ISR1412.docx", "https://docs.wto.org/imrd/directdoc.asp?DDFDocuments/v/G/TBTN26/ISR1412.docx")</f>
        <v>https://docs.wto.org/imrd/directdoc.asp?DDFDocuments/v/G/TBTN26/ISR1412.docx</v>
      </c>
      <c r="U144" t="s">
        <v>47</v>
      </c>
      <c r="V144" t="s">
        <v>46</v>
      </c>
      <c r="W144" t="s">
        <v>47</v>
      </c>
      <c r="X144" t="s">
        <v>46</v>
      </c>
      <c r="Y144" t="s">
        <v>46</v>
      </c>
      <c r="Z144" t="s">
        <v>46</v>
      </c>
      <c r="AA144" t="s">
        <v>46</v>
      </c>
      <c r="AB144" s="2" t="s">
        <v>1005</v>
      </c>
      <c r="AC144" t="s">
        <v>38</v>
      </c>
      <c r="AD144" t="s">
        <v>38</v>
      </c>
      <c r="AE144" t="s">
        <v>38</v>
      </c>
      <c r="AF144" t="s">
        <v>38</v>
      </c>
      <c r="AG144" t="s">
        <v>38</v>
      </c>
      <c r="AH144" s="2" t="s">
        <v>38</v>
      </c>
    </row>
    <row r="145" spans="1:34" ht="409.5" x14ac:dyDescent="0.25">
      <c r="A145" s="6" t="s">
        <v>1006</v>
      </c>
      <c r="B145" s="7">
        <v>46237</v>
      </c>
      <c r="C145" s="9" t="str">
        <f>HYPERLINK("https://www.epingalert.org/en/Search?viewData= G/TBT/N/MWI/252"," G/TBT/N/MWI/252")</f>
        <v xml:space="preserve"> G/TBT/N/MWI/252</v>
      </c>
      <c r="D145" s="8" t="s">
        <v>1007</v>
      </c>
      <c r="E145" s="8" t="s">
        <v>1008</v>
      </c>
      <c r="F145" s="8" t="s">
        <v>1009</v>
      </c>
      <c r="G145" s="8" t="s">
        <v>1010</v>
      </c>
      <c r="H145" s="8" t="s">
        <v>1011</v>
      </c>
      <c r="I145" s="8" t="s">
        <v>1012</v>
      </c>
      <c r="J145" s="8" t="s">
        <v>38</v>
      </c>
      <c r="K145" s="8" t="s">
        <v>71</v>
      </c>
      <c r="L145" s="6"/>
      <c r="M145" s="7">
        <v>46297</v>
      </c>
      <c r="N145" s="7" t="s">
        <v>43</v>
      </c>
      <c r="O145" s="7" t="s">
        <v>43</v>
      </c>
      <c r="P145" s="6" t="s">
        <v>44</v>
      </c>
      <c r="Q145" s="8" t="s">
        <v>1013</v>
      </c>
      <c r="R145" t="str">
        <f>HYPERLINK("https://docs.wto.org/imrd/directdoc.asp?DDFDocuments/t/G/TBTN26/MWI252.docx", "https://docs.wto.org/imrd/directdoc.asp?DDFDocuments/t/G/TBTN26/MWI252.docx")</f>
        <v>https://docs.wto.org/imrd/directdoc.asp?DDFDocuments/t/G/TBTN26/MWI252.docx</v>
      </c>
      <c r="S145" t="str">
        <f>HYPERLINK("https://docs.wto.org/imrd/directdoc.asp?DDFDocuments/u/G/TBTN26/MWI252.docx", "https://docs.wto.org/imrd/directdoc.asp?DDFDocuments/u/G/TBTN26/MWI252.docx")</f>
        <v>https://docs.wto.org/imrd/directdoc.asp?DDFDocuments/u/G/TBTN26/MWI252.docx</v>
      </c>
      <c r="T145" t="str">
        <f>HYPERLINK("https://docs.wto.org/imrd/directdoc.asp?DDFDocuments/v/G/TBTN26/MWI252.docx", "https://docs.wto.org/imrd/directdoc.asp?DDFDocuments/v/G/TBTN26/MWI252.docx")</f>
        <v>https://docs.wto.org/imrd/directdoc.asp?DDFDocuments/v/G/TBTN26/MWI252.docx</v>
      </c>
      <c r="U145" t="s">
        <v>47</v>
      </c>
      <c r="V145" t="s">
        <v>46</v>
      </c>
      <c r="W145" t="s">
        <v>46</v>
      </c>
      <c r="X145" t="s">
        <v>46</v>
      </c>
      <c r="Y145" t="s">
        <v>46</v>
      </c>
      <c r="Z145" t="s">
        <v>46</v>
      </c>
      <c r="AA145" t="s">
        <v>46</v>
      </c>
      <c r="AB145" s="2" t="s">
        <v>1014</v>
      </c>
      <c r="AC145" t="s">
        <v>38</v>
      </c>
      <c r="AD145" t="s">
        <v>38</v>
      </c>
      <c r="AE145" t="s">
        <v>38</v>
      </c>
      <c r="AF145" t="s">
        <v>38</v>
      </c>
      <c r="AG145" t="s">
        <v>38</v>
      </c>
      <c r="AH145" s="2" t="s">
        <v>38</v>
      </c>
    </row>
    <row r="146" spans="1:34" ht="409.5" x14ac:dyDescent="0.25">
      <c r="A146" s="6" t="s">
        <v>1006</v>
      </c>
      <c r="B146" s="7">
        <v>46237</v>
      </c>
      <c r="C146" s="9" t="str">
        <f>HYPERLINK("https://www.epingalert.org/en/Search?viewData= G/TBT/N/MWI/253"," G/TBT/N/MWI/253")</f>
        <v xml:space="preserve"> G/TBT/N/MWI/253</v>
      </c>
      <c r="D146" s="8" t="s">
        <v>1015</v>
      </c>
      <c r="E146" s="8" t="s">
        <v>1016</v>
      </c>
      <c r="F146" s="8" t="s">
        <v>1017</v>
      </c>
      <c r="G146" s="8" t="s">
        <v>1018</v>
      </c>
      <c r="H146" s="8" t="s">
        <v>1019</v>
      </c>
      <c r="I146" s="8" t="s">
        <v>1012</v>
      </c>
      <c r="J146" s="8" t="s">
        <v>38</v>
      </c>
      <c r="K146" s="8" t="s">
        <v>71</v>
      </c>
      <c r="L146" s="6"/>
      <c r="M146" s="7">
        <v>46297</v>
      </c>
      <c r="N146" s="7" t="s">
        <v>43</v>
      </c>
      <c r="O146" s="7" t="s">
        <v>43</v>
      </c>
      <c r="P146" s="6" t="s">
        <v>44</v>
      </c>
      <c r="Q146" s="8" t="s">
        <v>1020</v>
      </c>
      <c r="R146" t="str">
        <f>HYPERLINK("https://docs.wto.org/imrd/directdoc.asp?DDFDocuments/t/G/TBTN26/MWI253.docx", "https://docs.wto.org/imrd/directdoc.asp?DDFDocuments/t/G/TBTN26/MWI253.docx")</f>
        <v>https://docs.wto.org/imrd/directdoc.asp?DDFDocuments/t/G/TBTN26/MWI253.docx</v>
      </c>
      <c r="S146" t="str">
        <f>HYPERLINK("https://docs.wto.org/imrd/directdoc.asp?DDFDocuments/u/G/TBTN26/MWI253.docx", "https://docs.wto.org/imrd/directdoc.asp?DDFDocuments/u/G/TBTN26/MWI253.docx")</f>
        <v>https://docs.wto.org/imrd/directdoc.asp?DDFDocuments/u/G/TBTN26/MWI253.docx</v>
      </c>
      <c r="T146" t="str">
        <f>HYPERLINK("https://docs.wto.org/imrd/directdoc.asp?DDFDocuments/v/G/TBTN26/MWI253.docx", "https://docs.wto.org/imrd/directdoc.asp?DDFDocuments/v/G/TBTN26/MWI253.docx")</f>
        <v>https://docs.wto.org/imrd/directdoc.asp?DDFDocuments/v/G/TBTN26/MWI253.docx</v>
      </c>
      <c r="U146" t="s">
        <v>47</v>
      </c>
      <c r="V146" t="s">
        <v>46</v>
      </c>
      <c r="W146" t="s">
        <v>46</v>
      </c>
      <c r="X146" t="s">
        <v>46</v>
      </c>
      <c r="Y146" t="s">
        <v>46</v>
      </c>
      <c r="Z146" t="s">
        <v>46</v>
      </c>
      <c r="AA146" t="s">
        <v>46</v>
      </c>
      <c r="AB146" s="2" t="s">
        <v>1021</v>
      </c>
      <c r="AC146" t="s">
        <v>38</v>
      </c>
      <c r="AD146" t="s">
        <v>38</v>
      </c>
      <c r="AE146" t="s">
        <v>38</v>
      </c>
      <c r="AF146" t="s">
        <v>38</v>
      </c>
      <c r="AG146" t="s">
        <v>38</v>
      </c>
      <c r="AH146" s="2" t="s">
        <v>38</v>
      </c>
    </row>
    <row r="147" spans="1:34" ht="409.5" x14ac:dyDescent="0.25">
      <c r="A147" s="6" t="s">
        <v>1006</v>
      </c>
      <c r="B147" s="7">
        <v>46237</v>
      </c>
      <c r="C147" s="9" t="str">
        <f>HYPERLINK("https://www.epingalert.org/en/Search?viewData= G/TBT/N/MWI/254"," G/TBT/N/MWI/254")</f>
        <v xml:space="preserve"> G/TBT/N/MWI/254</v>
      </c>
      <c r="D147" s="8" t="s">
        <v>1022</v>
      </c>
      <c r="E147" s="8" t="s">
        <v>1023</v>
      </c>
      <c r="F147" s="8" t="s">
        <v>1024</v>
      </c>
      <c r="G147" s="8" t="s">
        <v>1018</v>
      </c>
      <c r="H147" s="8" t="s">
        <v>1025</v>
      </c>
      <c r="I147" s="8" t="s">
        <v>1012</v>
      </c>
      <c r="J147" s="8" t="s">
        <v>38</v>
      </c>
      <c r="K147" s="8" t="s">
        <v>71</v>
      </c>
      <c r="L147" s="6"/>
      <c r="M147" s="7">
        <v>46297</v>
      </c>
      <c r="N147" s="7" t="s">
        <v>43</v>
      </c>
      <c r="O147" s="7" t="s">
        <v>43</v>
      </c>
      <c r="P147" s="6" t="s">
        <v>44</v>
      </c>
      <c r="Q147" s="8" t="s">
        <v>1026</v>
      </c>
      <c r="R147" t="str">
        <f>HYPERLINK("https://docs.wto.org/imrd/directdoc.asp?DDFDocuments/t/G/TBTN26/MWI254.docx", "https://docs.wto.org/imrd/directdoc.asp?DDFDocuments/t/G/TBTN26/MWI254.docx")</f>
        <v>https://docs.wto.org/imrd/directdoc.asp?DDFDocuments/t/G/TBTN26/MWI254.docx</v>
      </c>
      <c r="S147" t="str">
        <f>HYPERLINK("https://docs.wto.org/imrd/directdoc.asp?DDFDocuments/u/G/TBTN26/MWI254.docx", "https://docs.wto.org/imrd/directdoc.asp?DDFDocuments/u/G/TBTN26/MWI254.docx")</f>
        <v>https://docs.wto.org/imrd/directdoc.asp?DDFDocuments/u/G/TBTN26/MWI254.docx</v>
      </c>
      <c r="T147" t="str">
        <f>HYPERLINK("https://docs.wto.org/imrd/directdoc.asp?DDFDocuments/v/G/TBTN26/MWI254.docx", "https://docs.wto.org/imrd/directdoc.asp?DDFDocuments/v/G/TBTN26/MWI254.docx")</f>
        <v>https://docs.wto.org/imrd/directdoc.asp?DDFDocuments/v/G/TBTN26/MWI254.docx</v>
      </c>
      <c r="U147" t="s">
        <v>47</v>
      </c>
      <c r="V147" t="s">
        <v>46</v>
      </c>
      <c r="W147" t="s">
        <v>46</v>
      </c>
      <c r="X147" t="s">
        <v>46</v>
      </c>
      <c r="Y147" t="s">
        <v>46</v>
      </c>
      <c r="Z147" t="s">
        <v>46</v>
      </c>
      <c r="AA147" t="s">
        <v>46</v>
      </c>
      <c r="AB147" s="2" t="s">
        <v>1027</v>
      </c>
      <c r="AC147" t="s">
        <v>38</v>
      </c>
      <c r="AD147" t="s">
        <v>38</v>
      </c>
      <c r="AE147" t="s">
        <v>38</v>
      </c>
      <c r="AF147" t="s">
        <v>38</v>
      </c>
      <c r="AG147" t="s">
        <v>38</v>
      </c>
      <c r="AH147" s="2" t="s">
        <v>38</v>
      </c>
    </row>
    <row r="148" spans="1:34" ht="409.5" x14ac:dyDescent="0.25">
      <c r="A148" s="6" t="s">
        <v>1006</v>
      </c>
      <c r="B148" s="7">
        <v>46237</v>
      </c>
      <c r="C148" s="9" t="str">
        <f>HYPERLINK("https://www.epingalert.org/en/Search?viewData= G/TBT/N/MWI/255"," G/TBT/N/MWI/255")</f>
        <v xml:space="preserve"> G/TBT/N/MWI/255</v>
      </c>
      <c r="D148" s="8" t="s">
        <v>1028</v>
      </c>
      <c r="E148" s="8" t="s">
        <v>1029</v>
      </c>
      <c r="F148" s="8" t="s">
        <v>1030</v>
      </c>
      <c r="G148" s="8" t="s">
        <v>1031</v>
      </c>
      <c r="H148" s="8" t="s">
        <v>1011</v>
      </c>
      <c r="I148" s="8" t="s">
        <v>1012</v>
      </c>
      <c r="J148" s="8" t="s">
        <v>38</v>
      </c>
      <c r="K148" s="8" t="s">
        <v>71</v>
      </c>
      <c r="L148" s="6"/>
      <c r="M148" s="7">
        <v>46297</v>
      </c>
      <c r="N148" s="7" t="s">
        <v>43</v>
      </c>
      <c r="O148" s="7" t="s">
        <v>43</v>
      </c>
      <c r="P148" s="6" t="s">
        <v>44</v>
      </c>
      <c r="Q148" s="8" t="s">
        <v>1032</v>
      </c>
      <c r="R148" t="str">
        <f>HYPERLINK("https://docs.wto.org/imrd/directdoc.asp?DDFDocuments/t/G/TBTN26/MWI255.docx", "https://docs.wto.org/imrd/directdoc.asp?DDFDocuments/t/G/TBTN26/MWI255.docx")</f>
        <v>https://docs.wto.org/imrd/directdoc.asp?DDFDocuments/t/G/TBTN26/MWI255.docx</v>
      </c>
      <c r="S148" t="str">
        <f>HYPERLINK("https://docs.wto.org/imrd/directdoc.asp?DDFDocuments/u/G/TBTN26/MWI255.docx", "https://docs.wto.org/imrd/directdoc.asp?DDFDocuments/u/G/TBTN26/MWI255.docx")</f>
        <v>https://docs.wto.org/imrd/directdoc.asp?DDFDocuments/u/G/TBTN26/MWI255.docx</v>
      </c>
      <c r="T148" t="str">
        <f>HYPERLINK("https://docs.wto.org/imrd/directdoc.asp?DDFDocuments/v/G/TBTN26/MWI255.docx", "https://docs.wto.org/imrd/directdoc.asp?DDFDocuments/v/G/TBTN26/MWI255.docx")</f>
        <v>https://docs.wto.org/imrd/directdoc.asp?DDFDocuments/v/G/TBTN26/MWI255.docx</v>
      </c>
      <c r="U148" t="s">
        <v>47</v>
      </c>
      <c r="V148" t="s">
        <v>46</v>
      </c>
      <c r="W148" t="s">
        <v>46</v>
      </c>
      <c r="X148" t="s">
        <v>46</v>
      </c>
      <c r="Y148" t="s">
        <v>46</v>
      </c>
      <c r="Z148" t="s">
        <v>46</v>
      </c>
      <c r="AA148" t="s">
        <v>46</v>
      </c>
      <c r="AB148" s="2" t="s">
        <v>1033</v>
      </c>
      <c r="AC148" t="s">
        <v>38</v>
      </c>
      <c r="AD148" t="s">
        <v>38</v>
      </c>
      <c r="AE148" t="s">
        <v>38</v>
      </c>
      <c r="AF148" t="s">
        <v>38</v>
      </c>
      <c r="AG148" t="s">
        <v>38</v>
      </c>
      <c r="AH148" s="2" t="s">
        <v>38</v>
      </c>
    </row>
    <row r="149" spans="1:34" ht="120" x14ac:dyDescent="0.25">
      <c r="A149" s="6" t="s">
        <v>1034</v>
      </c>
      <c r="B149" s="7">
        <v>46237</v>
      </c>
      <c r="C149" s="9" t="str">
        <f>HYPERLINK("https://www.epingalert.org/en/Search?viewData= G/TBT/N/UGA/2422"," G/TBT/N/UGA/2422")</f>
        <v xml:space="preserve"> G/TBT/N/UGA/2422</v>
      </c>
      <c r="D149" s="8" t="s">
        <v>1035</v>
      </c>
      <c r="E149" s="8" t="s">
        <v>1036</v>
      </c>
      <c r="F149" s="8" t="s">
        <v>1037</v>
      </c>
      <c r="G149" s="8" t="s">
        <v>1038</v>
      </c>
      <c r="H149" s="8" t="s">
        <v>1039</v>
      </c>
      <c r="I149" s="8" t="s">
        <v>1012</v>
      </c>
      <c r="J149" s="8" t="s">
        <v>38</v>
      </c>
      <c r="K149" s="8" t="s">
        <v>38</v>
      </c>
      <c r="L149" s="6"/>
      <c r="M149" s="7">
        <v>46297</v>
      </c>
      <c r="N149" s="7" t="s">
        <v>43</v>
      </c>
      <c r="O149" s="7" t="s">
        <v>43</v>
      </c>
      <c r="P149" s="6" t="s">
        <v>44</v>
      </c>
      <c r="Q149" s="6"/>
      <c r="R149" t="str">
        <f>HYPERLINK("https://docs.wto.org/imrd/directdoc.asp?DDFDocuments/t/G/TBTN26/UGA2422.docx", "https://docs.wto.org/imrd/directdoc.asp?DDFDocuments/t/G/TBTN26/UGA2422.docx")</f>
        <v>https://docs.wto.org/imrd/directdoc.asp?DDFDocuments/t/G/TBTN26/UGA2422.docx</v>
      </c>
      <c r="S149" t="str">
        <f>HYPERLINK("https://docs.wto.org/imrd/directdoc.asp?DDFDocuments/u/G/TBTN26/UGA2422.docx", "https://docs.wto.org/imrd/directdoc.asp?DDFDocuments/u/G/TBTN26/UGA2422.docx")</f>
        <v>https://docs.wto.org/imrd/directdoc.asp?DDFDocuments/u/G/TBTN26/UGA2422.docx</v>
      </c>
      <c r="T149" t="str">
        <f>HYPERLINK("https://docs.wto.org/imrd/directdoc.asp?DDFDocuments/v/G/TBTN26/UGA2422.docx", "https://docs.wto.org/imrd/directdoc.asp?DDFDocuments/v/G/TBTN26/UGA2422.docx")</f>
        <v>https://docs.wto.org/imrd/directdoc.asp?DDFDocuments/v/G/TBTN26/UGA2422.docx</v>
      </c>
      <c r="U149" t="s">
        <v>47</v>
      </c>
      <c r="V149" t="s">
        <v>46</v>
      </c>
      <c r="W149" t="s">
        <v>47</v>
      </c>
      <c r="X149" t="s">
        <v>46</v>
      </c>
      <c r="Y149" t="s">
        <v>46</v>
      </c>
      <c r="Z149" t="s">
        <v>46</v>
      </c>
      <c r="AA149" t="s">
        <v>46</v>
      </c>
      <c r="AB149" s="2" t="s">
        <v>1040</v>
      </c>
      <c r="AC149" t="s">
        <v>38</v>
      </c>
      <c r="AD149" t="s">
        <v>38</v>
      </c>
      <c r="AE149" t="s">
        <v>38</v>
      </c>
      <c r="AF149" t="s">
        <v>38</v>
      </c>
      <c r="AG149" t="s">
        <v>38</v>
      </c>
      <c r="AH149" s="2" t="s">
        <v>38</v>
      </c>
    </row>
    <row r="150" spans="1:34" ht="270" x14ac:dyDescent="0.25">
      <c r="A150" s="6" t="s">
        <v>94</v>
      </c>
      <c r="B150" s="7">
        <v>46237</v>
      </c>
      <c r="C150" s="9" t="str">
        <f>HYPERLINK("https://www.epingalert.org/en/Search?viewData= G/TBT/N/USA/2311"," G/TBT/N/USA/2311")</f>
        <v xml:space="preserve"> G/TBT/N/USA/2311</v>
      </c>
      <c r="D150" s="8" t="s">
        <v>1041</v>
      </c>
      <c r="E150" s="8" t="s">
        <v>1042</v>
      </c>
      <c r="F150" s="8" t="s">
        <v>1043</v>
      </c>
      <c r="G150" s="8" t="s">
        <v>38</v>
      </c>
      <c r="H150" s="8" t="s">
        <v>1044</v>
      </c>
      <c r="I150" s="8" t="s">
        <v>183</v>
      </c>
      <c r="J150" s="8" t="s">
        <v>38</v>
      </c>
      <c r="K150" s="8" t="s">
        <v>38</v>
      </c>
      <c r="L150" s="6"/>
      <c r="M150" s="7" t="s">
        <v>38</v>
      </c>
      <c r="N150" s="7">
        <v>46234</v>
      </c>
      <c r="O150" s="7">
        <v>46294</v>
      </c>
      <c r="P150" s="6" t="s">
        <v>44</v>
      </c>
      <c r="Q150" s="8" t="s">
        <v>1045</v>
      </c>
      <c r="R150" t="str">
        <f>HYPERLINK("https://docs.wto.org/imrd/directdoc.asp?DDFDocuments/t/G/TBTN26/USA2311.docx", "https://docs.wto.org/imrd/directdoc.asp?DDFDocuments/t/G/TBTN26/USA2311.docx")</f>
        <v>https://docs.wto.org/imrd/directdoc.asp?DDFDocuments/t/G/TBTN26/USA2311.docx</v>
      </c>
      <c r="S150" t="str">
        <f>HYPERLINK("https://docs.wto.org/imrd/directdoc.asp?DDFDocuments/u/G/TBTN26/USA2311.docx", "https://docs.wto.org/imrd/directdoc.asp?DDFDocuments/u/G/TBTN26/USA2311.docx")</f>
        <v>https://docs.wto.org/imrd/directdoc.asp?DDFDocuments/u/G/TBTN26/USA2311.docx</v>
      </c>
      <c r="T150" t="str">
        <f>HYPERLINK("https://docs.wto.org/imrd/directdoc.asp?DDFDocuments/v/G/TBTN26/USA2311.docx", "https://docs.wto.org/imrd/directdoc.asp?DDFDocuments/v/G/TBTN26/USA2311.docx")</f>
        <v>https://docs.wto.org/imrd/directdoc.asp?DDFDocuments/v/G/TBTN26/USA2311.docx</v>
      </c>
      <c r="U150" t="s">
        <v>46</v>
      </c>
      <c r="V150" t="s">
        <v>46</v>
      </c>
      <c r="W150" t="s">
        <v>46</v>
      </c>
      <c r="X150" t="s">
        <v>46</v>
      </c>
      <c r="Y150" t="s">
        <v>46</v>
      </c>
      <c r="Z150" t="s">
        <v>46</v>
      </c>
      <c r="AA150" t="s">
        <v>47</v>
      </c>
      <c r="AB150" s="2" t="s">
        <v>1046</v>
      </c>
      <c r="AC150" t="s">
        <v>38</v>
      </c>
      <c r="AD150" t="s">
        <v>38</v>
      </c>
      <c r="AE150" t="s">
        <v>38</v>
      </c>
      <c r="AF150" t="s">
        <v>38</v>
      </c>
      <c r="AG150" t="s">
        <v>38</v>
      </c>
      <c r="AH150" s="2" t="s">
        <v>38</v>
      </c>
    </row>
    <row r="151" spans="1:34" ht="409.5" x14ac:dyDescent="0.25">
      <c r="A151" s="6" t="s">
        <v>157</v>
      </c>
      <c r="B151" s="7">
        <v>46237</v>
      </c>
      <c r="C151" s="9" t="str">
        <f>HYPERLINK("https://www.epingalert.org/en/Search?viewData= G/TBT/N/VNM/441"," G/TBT/N/VNM/441")</f>
        <v xml:space="preserve"> G/TBT/N/VNM/441</v>
      </c>
      <c r="D151" s="8" t="s">
        <v>1047</v>
      </c>
      <c r="E151" s="8" t="s">
        <v>1048</v>
      </c>
      <c r="F151" s="8" t="s">
        <v>1049</v>
      </c>
      <c r="G151" s="8" t="s">
        <v>38</v>
      </c>
      <c r="H151" s="8" t="s">
        <v>494</v>
      </c>
      <c r="I151" s="8" t="s">
        <v>183</v>
      </c>
      <c r="J151" s="8" t="s">
        <v>38</v>
      </c>
      <c r="K151" s="8" t="s">
        <v>71</v>
      </c>
      <c r="L151" s="6"/>
      <c r="M151" s="7">
        <v>46251</v>
      </c>
      <c r="N151" s="7" t="s">
        <v>908</v>
      </c>
      <c r="O151" s="7">
        <v>46569</v>
      </c>
      <c r="P151" s="6" t="s">
        <v>44</v>
      </c>
      <c r="Q151" s="8" t="s">
        <v>1050</v>
      </c>
      <c r="R151" t="str">
        <f>HYPERLINK("https://docs.wto.org/imrd/directdoc.asp?DDFDocuments/t/G/TBTN26/VNM441.docx", "https://docs.wto.org/imrd/directdoc.asp?DDFDocuments/t/G/TBTN26/VNM441.docx")</f>
        <v>https://docs.wto.org/imrd/directdoc.asp?DDFDocuments/t/G/TBTN26/VNM441.docx</v>
      </c>
      <c r="S151" t="str">
        <f>HYPERLINK("https://docs.wto.org/imrd/directdoc.asp?DDFDocuments/u/G/TBTN26/VNM441.docx", "https://docs.wto.org/imrd/directdoc.asp?DDFDocuments/u/G/TBTN26/VNM441.docx")</f>
        <v>https://docs.wto.org/imrd/directdoc.asp?DDFDocuments/u/G/TBTN26/VNM441.docx</v>
      </c>
      <c r="T151" t="str">
        <f>HYPERLINK("https://docs.wto.org/imrd/directdoc.asp?DDFDocuments/v/G/TBTN26/VNM441.docx", "https://docs.wto.org/imrd/directdoc.asp?DDFDocuments/v/G/TBTN26/VNM441.docx")</f>
        <v>https://docs.wto.org/imrd/directdoc.asp?DDFDocuments/v/G/TBTN26/VNM441.docx</v>
      </c>
      <c r="U151" t="s">
        <v>47</v>
      </c>
      <c r="V151" t="s">
        <v>46</v>
      </c>
      <c r="W151" t="s">
        <v>46</v>
      </c>
      <c r="X151" t="s">
        <v>46</v>
      </c>
      <c r="Y151" t="s">
        <v>46</v>
      </c>
      <c r="Z151" t="s">
        <v>46</v>
      </c>
      <c r="AA151" t="s">
        <v>46</v>
      </c>
      <c r="AB151" s="2" t="s">
        <v>1051</v>
      </c>
      <c r="AC151" t="s">
        <v>38</v>
      </c>
      <c r="AD151" t="s">
        <v>38</v>
      </c>
      <c r="AE151" t="s">
        <v>38</v>
      </c>
      <c r="AF151" t="s">
        <v>38</v>
      </c>
      <c r="AG151" t="s">
        <v>38</v>
      </c>
      <c r="AH151" s="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Notifications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Agnete Debell</dc:creator>
  <cp:lastModifiedBy>Agnete Debell</cp:lastModifiedBy>
  <dcterms:created xsi:type="dcterms:W3CDTF">2026-09-09T07:16:15Z</dcterms:created>
  <dcterms:modified xsi:type="dcterms:W3CDTF">2026-09-09T07:16:15Z</dcterms:modified>
</cp:coreProperties>
</file>