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2\"/>
    </mc:Choice>
  </mc:AlternateContent>
  <xr:revisionPtr revIDLastSave="0" documentId="13_ncr:1_{CFA38608-8596-4F83-9D52-D96BDB7E1AD4}" xr6:coauthVersionLast="47" xr6:coauthVersionMax="47" xr10:uidLastSave="{00000000-0000-0000-0000-000000000000}"/>
  <bookViews>
    <workbookView xWindow="-120" yWindow="-120" windowWidth="25440" windowHeight="1539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47" i="1" l="1"/>
  <c r="Q147" i="1"/>
  <c r="P147" i="1"/>
  <c r="C125" i="1"/>
  <c r="R146" i="1"/>
  <c r="Q146" i="1"/>
  <c r="P146" i="1"/>
  <c r="C132" i="1"/>
  <c r="R145" i="1"/>
  <c r="Q145" i="1"/>
  <c r="P145" i="1"/>
  <c r="C118" i="1"/>
  <c r="R144" i="1"/>
  <c r="Q144" i="1"/>
  <c r="P144" i="1"/>
  <c r="C7" i="1"/>
  <c r="R143" i="1"/>
  <c r="Q143" i="1"/>
  <c r="P143" i="1"/>
  <c r="C78" i="1"/>
  <c r="R142" i="1"/>
  <c r="Q142" i="1"/>
  <c r="P142" i="1"/>
  <c r="C119" i="1"/>
  <c r="R141" i="1"/>
  <c r="Q141" i="1"/>
  <c r="P141" i="1"/>
  <c r="C54" i="1"/>
  <c r="R140" i="1"/>
  <c r="Q140" i="1"/>
  <c r="P140" i="1"/>
  <c r="C22" i="1"/>
  <c r="R139" i="1"/>
  <c r="Q139" i="1"/>
  <c r="P139" i="1"/>
  <c r="C140" i="1"/>
  <c r="R138" i="1"/>
  <c r="Q138" i="1"/>
  <c r="P138" i="1"/>
  <c r="C17" i="1"/>
  <c r="R137" i="1"/>
  <c r="Q137" i="1"/>
  <c r="P137" i="1"/>
  <c r="C76" i="1"/>
  <c r="R136" i="1"/>
  <c r="Q136" i="1"/>
  <c r="P136" i="1"/>
  <c r="C91" i="1"/>
  <c r="R135" i="1"/>
  <c r="Q135" i="1"/>
  <c r="P135" i="1"/>
  <c r="C86" i="1"/>
  <c r="R134" i="1"/>
  <c r="Q134" i="1"/>
  <c r="P134" i="1"/>
  <c r="C29" i="1"/>
  <c r="R133" i="1"/>
  <c r="Q133" i="1"/>
  <c r="P133" i="1"/>
  <c r="C147" i="1"/>
  <c r="R132" i="1"/>
  <c r="Q132" i="1"/>
  <c r="P132" i="1"/>
  <c r="C73" i="1"/>
  <c r="R131" i="1"/>
  <c r="Q131" i="1"/>
  <c r="P131" i="1"/>
  <c r="C117" i="1"/>
  <c r="R130" i="1"/>
  <c r="Q130" i="1"/>
  <c r="P130" i="1"/>
  <c r="C55" i="1"/>
  <c r="R129" i="1"/>
  <c r="Q129" i="1"/>
  <c r="P129" i="1"/>
  <c r="C56" i="1"/>
  <c r="R128" i="1"/>
  <c r="Q128" i="1"/>
  <c r="P128" i="1"/>
  <c r="C90" i="1"/>
  <c r="R127" i="1"/>
  <c r="Q127" i="1"/>
  <c r="P127" i="1"/>
  <c r="C30" i="1"/>
  <c r="R126" i="1"/>
  <c r="Q126" i="1"/>
  <c r="P126" i="1"/>
  <c r="C142" i="1"/>
  <c r="R125" i="1"/>
  <c r="Q125" i="1"/>
  <c r="P125" i="1"/>
  <c r="C9" i="1"/>
  <c r="R124" i="1"/>
  <c r="Q124" i="1"/>
  <c r="P124" i="1"/>
  <c r="C115" i="1"/>
  <c r="R123" i="1"/>
  <c r="Q123" i="1"/>
  <c r="P123" i="1"/>
  <c r="C114" i="1"/>
  <c r="R122" i="1"/>
  <c r="Q122" i="1"/>
  <c r="P122" i="1"/>
  <c r="C113" i="1"/>
  <c r="R121" i="1"/>
  <c r="Q121" i="1"/>
  <c r="P121" i="1"/>
  <c r="C11" i="1"/>
  <c r="R120" i="1"/>
  <c r="Q120" i="1"/>
  <c r="P120" i="1"/>
  <c r="C112" i="1"/>
  <c r="R119" i="1"/>
  <c r="Q119" i="1"/>
  <c r="P119" i="1"/>
  <c r="C111" i="1"/>
  <c r="R118" i="1"/>
  <c r="Q118" i="1"/>
  <c r="P118" i="1"/>
  <c r="C10" i="1"/>
  <c r="R117" i="1"/>
  <c r="Q117" i="1"/>
  <c r="P117" i="1"/>
  <c r="C110" i="1"/>
  <c r="R116" i="1"/>
  <c r="Q116" i="1"/>
  <c r="P116" i="1"/>
  <c r="C109" i="1"/>
  <c r="R115" i="1"/>
  <c r="Q115" i="1"/>
  <c r="P115" i="1"/>
  <c r="C57" i="1"/>
  <c r="R114" i="1"/>
  <c r="Q114" i="1"/>
  <c r="P114" i="1"/>
  <c r="C126" i="1"/>
  <c r="R113" i="1"/>
  <c r="Q113" i="1"/>
  <c r="P113" i="1"/>
  <c r="C48" i="1"/>
  <c r="R112" i="1"/>
  <c r="Q112" i="1"/>
  <c r="P112" i="1"/>
  <c r="C108" i="1"/>
  <c r="R111" i="1"/>
  <c r="Q111" i="1"/>
  <c r="P111" i="1"/>
  <c r="C107" i="1"/>
  <c r="R110" i="1"/>
  <c r="Q110" i="1"/>
  <c r="P110" i="1"/>
  <c r="C106" i="1"/>
  <c r="R109" i="1"/>
  <c r="Q109" i="1"/>
  <c r="P109" i="1"/>
  <c r="C105" i="1"/>
  <c r="R108" i="1"/>
  <c r="Q108" i="1"/>
  <c r="P108" i="1"/>
  <c r="C120" i="1"/>
  <c r="R107" i="1"/>
  <c r="Q107" i="1"/>
  <c r="P107" i="1"/>
  <c r="C47" i="1"/>
  <c r="R106" i="1"/>
  <c r="Q106" i="1"/>
  <c r="P106" i="1"/>
  <c r="C104" i="1"/>
  <c r="R105" i="1"/>
  <c r="Q105" i="1"/>
  <c r="P105" i="1"/>
  <c r="C103" i="1"/>
  <c r="R104" i="1"/>
  <c r="Q104" i="1"/>
  <c r="P104" i="1"/>
  <c r="C102" i="1"/>
  <c r="R103" i="1"/>
  <c r="Q103" i="1"/>
  <c r="P103" i="1"/>
  <c r="C101" i="1"/>
  <c r="R102" i="1"/>
  <c r="Q102" i="1"/>
  <c r="P102" i="1"/>
  <c r="C46" i="1"/>
  <c r="R101" i="1"/>
  <c r="Q101" i="1"/>
  <c r="P101" i="1"/>
  <c r="C100" i="1"/>
  <c r="R100" i="1"/>
  <c r="Q100" i="1"/>
  <c r="P100" i="1"/>
  <c r="C74" i="1"/>
  <c r="R99" i="1"/>
  <c r="Q99" i="1"/>
  <c r="P99" i="1"/>
  <c r="C137" i="1"/>
  <c r="R98" i="1"/>
  <c r="Q98" i="1"/>
  <c r="P98" i="1"/>
  <c r="C99" i="1"/>
  <c r="R97" i="1"/>
  <c r="Q97" i="1"/>
  <c r="P97" i="1"/>
  <c r="C98" i="1"/>
  <c r="R96" i="1"/>
  <c r="Q96" i="1"/>
  <c r="P96" i="1"/>
  <c r="C97" i="1"/>
  <c r="R95" i="1"/>
  <c r="Q95" i="1"/>
  <c r="P95" i="1"/>
  <c r="C96" i="1"/>
  <c r="R94" i="1"/>
  <c r="Q94" i="1"/>
  <c r="P94" i="1"/>
  <c r="C45" i="1"/>
  <c r="R93" i="1"/>
  <c r="Q93" i="1"/>
  <c r="P93" i="1"/>
  <c r="C44" i="1"/>
  <c r="R92" i="1"/>
  <c r="Q92" i="1"/>
  <c r="P92" i="1"/>
  <c r="C95" i="1"/>
  <c r="R91" i="1"/>
  <c r="Q91" i="1"/>
  <c r="P91" i="1"/>
  <c r="C43" i="1"/>
  <c r="R90" i="1"/>
  <c r="Q90" i="1"/>
  <c r="P90" i="1"/>
  <c r="C42" i="1"/>
  <c r="R89" i="1"/>
  <c r="Q89" i="1"/>
  <c r="P89" i="1"/>
  <c r="C41" i="1"/>
  <c r="R88" i="1"/>
  <c r="Q88" i="1"/>
  <c r="P88" i="1"/>
  <c r="C145" i="1"/>
  <c r="R87" i="1"/>
  <c r="Q87" i="1"/>
  <c r="P87" i="1"/>
  <c r="C121" i="1"/>
  <c r="R86" i="1"/>
  <c r="Q86" i="1"/>
  <c r="P86" i="1"/>
  <c r="C141" i="1"/>
  <c r="R85" i="1"/>
  <c r="Q85" i="1"/>
  <c r="P85" i="1"/>
  <c r="C40" i="1"/>
  <c r="R84" i="1"/>
  <c r="Q84" i="1"/>
  <c r="P84" i="1"/>
  <c r="C66" i="1"/>
  <c r="R83" i="1"/>
  <c r="Q83" i="1"/>
  <c r="P83" i="1"/>
  <c r="C39" i="1"/>
  <c r="R82" i="1"/>
  <c r="Q82" i="1"/>
  <c r="P82" i="1"/>
  <c r="C38" i="1"/>
  <c r="R81" i="1"/>
  <c r="Q81" i="1"/>
  <c r="P81" i="1"/>
  <c r="C124" i="1"/>
  <c r="R80" i="1"/>
  <c r="Q80" i="1"/>
  <c r="P80" i="1"/>
  <c r="C37" i="1"/>
  <c r="R79" i="1"/>
  <c r="Q79" i="1"/>
  <c r="P79" i="1"/>
  <c r="C36" i="1"/>
  <c r="R78" i="1"/>
  <c r="Q78" i="1"/>
  <c r="P78" i="1"/>
  <c r="C89" i="1"/>
  <c r="R77" i="1"/>
  <c r="Q77" i="1"/>
  <c r="P77" i="1"/>
  <c r="C131" i="1"/>
  <c r="R76" i="1"/>
  <c r="Q76" i="1"/>
  <c r="P76" i="1"/>
  <c r="C18" i="1"/>
  <c r="R75" i="1"/>
  <c r="Q75" i="1"/>
  <c r="P75" i="1"/>
  <c r="C35" i="1"/>
  <c r="R74" i="1"/>
  <c r="Q74" i="1"/>
  <c r="P74" i="1"/>
  <c r="C34" i="1"/>
  <c r="R73" i="1"/>
  <c r="Q73" i="1"/>
  <c r="P73" i="1"/>
  <c r="C8" i="1"/>
  <c r="R72" i="1"/>
  <c r="Q72" i="1"/>
  <c r="P72" i="1"/>
  <c r="C33" i="1"/>
  <c r="R71" i="1"/>
  <c r="Q71" i="1"/>
  <c r="P71" i="1"/>
  <c r="C129" i="1"/>
  <c r="R70" i="1"/>
  <c r="Q70" i="1"/>
  <c r="P70" i="1"/>
  <c r="C71" i="1"/>
  <c r="R69" i="1"/>
  <c r="Q69" i="1"/>
  <c r="P69" i="1"/>
  <c r="C70" i="1"/>
  <c r="R68" i="1"/>
  <c r="Q68" i="1"/>
  <c r="P68" i="1"/>
  <c r="C136" i="1"/>
  <c r="R67" i="1"/>
  <c r="Q67" i="1"/>
  <c r="P67" i="1"/>
  <c r="C65" i="1"/>
  <c r="R66" i="1"/>
  <c r="Q66" i="1"/>
  <c r="P66" i="1"/>
  <c r="C31" i="1"/>
  <c r="R65" i="1"/>
  <c r="Q65" i="1"/>
  <c r="P65" i="1"/>
  <c r="C12" i="1"/>
  <c r="R64" i="1"/>
  <c r="Q64" i="1"/>
  <c r="P64" i="1"/>
  <c r="C72" i="1"/>
  <c r="R63" i="1"/>
  <c r="Q63" i="1"/>
  <c r="P63" i="1"/>
  <c r="C32" i="1"/>
  <c r="R62" i="1"/>
  <c r="Q62" i="1"/>
  <c r="P62" i="1"/>
  <c r="C92" i="1"/>
  <c r="R61" i="1"/>
  <c r="Q61" i="1"/>
  <c r="P61" i="1"/>
  <c r="C77" i="1"/>
  <c r="R60" i="1"/>
  <c r="Q60" i="1"/>
  <c r="P60" i="1"/>
  <c r="C122" i="1"/>
  <c r="R59" i="1"/>
  <c r="Q59" i="1"/>
  <c r="P59" i="1"/>
  <c r="C144" i="1"/>
  <c r="R58" i="1"/>
  <c r="Q58" i="1"/>
  <c r="P58" i="1"/>
  <c r="C16" i="1"/>
  <c r="R57" i="1"/>
  <c r="Q57" i="1"/>
  <c r="P57" i="1"/>
  <c r="C139" i="1"/>
  <c r="R56" i="1"/>
  <c r="Q56" i="1"/>
  <c r="P56" i="1"/>
  <c r="C19" i="1"/>
  <c r="R55" i="1"/>
  <c r="Q55" i="1"/>
  <c r="P55" i="1"/>
  <c r="C143" i="1"/>
  <c r="R54" i="1"/>
  <c r="Q54" i="1"/>
  <c r="P54" i="1"/>
  <c r="C20" i="1"/>
  <c r="R53" i="1"/>
  <c r="Q53" i="1"/>
  <c r="P53" i="1"/>
  <c r="C52" i="1"/>
  <c r="R52" i="1"/>
  <c r="Q52" i="1"/>
  <c r="P52" i="1"/>
  <c r="C146" i="1"/>
  <c r="R51" i="1"/>
  <c r="Q51" i="1"/>
  <c r="P51" i="1"/>
  <c r="C3" i="1"/>
  <c r="R50" i="1"/>
  <c r="Q50" i="1"/>
  <c r="P50" i="1"/>
  <c r="C27" i="1"/>
  <c r="R49" i="1"/>
  <c r="Q49" i="1"/>
  <c r="P49" i="1"/>
  <c r="C50" i="1"/>
  <c r="R48" i="1"/>
  <c r="Q48" i="1"/>
  <c r="P48" i="1"/>
  <c r="C28" i="1"/>
  <c r="R47" i="1"/>
  <c r="P47" i="1"/>
  <c r="C75" i="1"/>
  <c r="R46" i="1"/>
  <c r="P46" i="1"/>
  <c r="C116" i="1"/>
  <c r="R45" i="1"/>
  <c r="P45" i="1"/>
  <c r="C26" i="1"/>
  <c r="R44" i="1"/>
  <c r="P44" i="1"/>
  <c r="C93" i="1"/>
  <c r="R43" i="1"/>
  <c r="Q43" i="1"/>
  <c r="P43" i="1"/>
  <c r="C21" i="1"/>
  <c r="R42" i="1"/>
  <c r="Q42" i="1"/>
  <c r="P42" i="1"/>
  <c r="C85" i="1"/>
  <c r="R41" i="1"/>
  <c r="P41" i="1"/>
  <c r="C69" i="1"/>
  <c r="R40" i="1"/>
  <c r="Q40" i="1"/>
  <c r="P40" i="1"/>
  <c r="C84" i="1"/>
  <c r="R39" i="1"/>
  <c r="P39" i="1"/>
  <c r="C134" i="1"/>
  <c r="R38" i="1"/>
  <c r="Q38" i="1"/>
  <c r="P38" i="1"/>
  <c r="C83" i="1"/>
  <c r="R37" i="1"/>
  <c r="Q37" i="1"/>
  <c r="P37" i="1"/>
  <c r="C82" i="1"/>
  <c r="R36" i="1"/>
  <c r="P36" i="1"/>
  <c r="C13" i="1"/>
  <c r="R35" i="1"/>
  <c r="Q35" i="1"/>
  <c r="P35" i="1"/>
  <c r="C81" i="1"/>
  <c r="R34" i="1"/>
  <c r="Q34" i="1"/>
  <c r="P34" i="1"/>
  <c r="C80" i="1"/>
  <c r="R33" i="1"/>
  <c r="Q33" i="1"/>
  <c r="P33" i="1"/>
  <c r="C79" i="1"/>
  <c r="R32" i="1"/>
  <c r="Q32" i="1"/>
  <c r="P32" i="1"/>
  <c r="C135" i="1"/>
  <c r="P31" i="1"/>
  <c r="C53" i="1"/>
  <c r="P30" i="1"/>
  <c r="C23" i="1"/>
  <c r="P29" i="1"/>
  <c r="C6" i="1"/>
  <c r="Q28" i="1"/>
  <c r="P28" i="1"/>
  <c r="C67" i="1"/>
  <c r="R27" i="1"/>
  <c r="Q27" i="1"/>
  <c r="P27" i="1"/>
  <c r="C88" i="1"/>
  <c r="P26" i="1"/>
  <c r="C5" i="1"/>
  <c r="R25" i="1"/>
  <c r="P25" i="1"/>
  <c r="C14" i="1"/>
  <c r="P24" i="1"/>
  <c r="C4" i="1"/>
  <c r="P23" i="1"/>
  <c r="C94" i="1"/>
  <c r="R22" i="1"/>
  <c r="Q22" i="1"/>
  <c r="P22" i="1"/>
  <c r="C87" i="1"/>
  <c r="P21" i="1"/>
  <c r="C25" i="1"/>
  <c r="P20" i="1"/>
  <c r="C24" i="1"/>
  <c r="P19" i="1"/>
  <c r="C64" i="1"/>
  <c r="P18" i="1"/>
  <c r="C51" i="1"/>
  <c r="P17" i="1"/>
  <c r="C63" i="1"/>
  <c r="P16" i="1"/>
  <c r="C123" i="1"/>
  <c r="P15" i="1"/>
  <c r="C62" i="1"/>
  <c r="P14" i="1"/>
  <c r="C61" i="1"/>
  <c r="P13" i="1"/>
  <c r="C127" i="1"/>
  <c r="P12" i="1"/>
  <c r="C60" i="1"/>
  <c r="P11" i="1"/>
  <c r="C59" i="1"/>
  <c r="R10" i="1"/>
  <c r="P10" i="1"/>
  <c r="C49" i="1"/>
  <c r="P9" i="1"/>
  <c r="C58" i="1"/>
  <c r="P8" i="1"/>
  <c r="C15" i="1"/>
  <c r="P7" i="1"/>
  <c r="C130" i="1"/>
  <c r="P6" i="1"/>
  <c r="C2" i="1"/>
  <c r="P5" i="1"/>
  <c r="C68" i="1"/>
  <c r="P4" i="1"/>
  <c r="C128" i="1"/>
  <c r="P3" i="1"/>
  <c r="C138" i="1"/>
  <c r="P2" i="1"/>
  <c r="C133" i="1"/>
</calcChain>
</file>

<file path=xl/sharedStrings.xml><?xml version="1.0" encoding="utf-8"?>
<sst xmlns="http://schemas.openxmlformats.org/spreadsheetml/2006/main" count="1656" uniqueCount="714">
  <si>
    <t>Notifying Member</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</si>
  <si>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</si>
  <si>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</si>
  <si>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</si>
  <si>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</si>
  <si>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</si>
  <si>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</si>
  <si>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</si>
  <si>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</si>
  <si>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</si>
  <si>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</si>
  <si>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</si>
  <si>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</si>
  <si>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</si>
  <si>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</si>
  <si>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</si>
  <si>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European Union</t>
  </si>
  <si>
    <t>Draft Commission Implementing Decision amending Implementing Decision (EU) 2022/179 as regards designating and making available the 5 150-5 250 MHz, 5 250-5 350 MHz and 5 470-5 725 MHz frequency bands in accordance with the technical conditions set out in the Annex</t>
  </si>
  <si>
    <t>This draft Commission Implementing Decision requires EU Member States to designate and make available the frequency bands 5150-5250 MHz, 5250- 5350 MHz and 5470-5725 MHz, on a non-exclusive basis, for the implementation of WAS/RLANs in accordance with the technical conditions set out in the in the technical annex.</t>
  </si>
  <si>
    <t>Wireless Access Systems including Radio Local Area Networks (WAS/RLANs) – radio equipment.</t>
  </si>
  <si>
    <t/>
  </si>
  <si>
    <t>33 - TELECOMMUNICATIONS. AUDIO AND VIDEO ENGINEERING</t>
  </si>
  <si>
    <t>Other (TBT)</t>
  </si>
  <si>
    <t>Regular notification</t>
  </si>
  <si>
    <r>
      <rPr>
        <sz val="11"/>
        <rFont val="Calibri"/>
      </rPr>
      <t>https://members.wto.org/crnattachments/2022/TBT/EEC/22_5887_01_e.pdf
https://members.wto.org/crnattachments/2022/TBT/EEC/22_5887_00_e.pdf</t>
    </r>
  </si>
  <si>
    <t>United States of America</t>
  </si>
  <si>
    <t>Energy Conservation Program: Test Procedure for Water-Source Heat 
Pumps</t>
  </si>
  <si>
    <t xml:space="preserve">Notice of proposed rulemaking and request for comment - The U.S. Department of Energy ("DOE") proposes to amend its 
test procedures for water-source heat pumps, with the main changes 
being ones to expand the scope of applicability of the test procedure, 
reference different industry standards than currently referenced, 
change to a seasonal cooling efficiency metric, and change the test 
conditions used for the heating metric. DOE has tentatively determined 
that the amended test procedure would produce results that are more 
representative of an average use cycle and more consistent with current 
industry practice without being unduly burdensome to conduct. DOE seeks 
comment from interested parties on this proposal.&gt;_x000D_
</t>
  </si>
  <si>
    <t>Water-source heat pumps; Refrigerators, freezers and other refrigerating or freezing equipment, electric or other; heat pumps other than air conditioning machines of heading 84.15. (HS code(s): 8418); Quality (ICS code(s): 03.120); Environmental protection (ICS code(s): 13.020); Test conditions and procedures in general (ICS code(s): 19.020); Heat pumps (ICS code(s): 27.080)</t>
  </si>
  <si>
    <t>8418 - Refrigerators, freezers and other refrigerating or freezing equipment, electric or other; heat pumps; parts thereof (excl. air conditioning machines of heading 8415)</t>
  </si>
  <si>
    <t>03.120 - Quality; 13.020 - Environmental protection; 19.020 - Test conditions and procedures in general; 27.080 - Heat pumps</t>
  </si>
  <si>
    <t>Prevention of deceptive practices and consumer protection (TBT); Protection of the environment (TBT); Quality requirements (TBT); Harmonization (TBT)</t>
  </si>
  <si>
    <r>
      <rPr>
        <sz val="11"/>
        <rFont val="Calibri"/>
      </rPr>
      <t>https://members.wto.org/crnattachments/2022/TBT/USA/22_5890_00_e.pdf</t>
    </r>
  </si>
  <si>
    <t>Pipeline Safety: Periodic Standards Update II</t>
  </si>
  <si>
    <t>Notice of proposed rulemaking - PHMSA incorporates more than 80 voluntary, consensus, industry 
technical standards by reference within the Federal pipeline safety 
regulations (PSRs). This notice of proposed rulemaking (NPRM) proposes 
amendments that would incorporate by reference all or parts of updated 
editions of some of those standards. This NPRM also proposes non-
substantive edits and clarifications to certain other provisions of the 
PSRs.</t>
  </si>
  <si>
    <t>Pipeline safety; Quality (ICS code(s): 03.120); Environmental protection (ICS code(s): 13.020); Pipeline components and pipelines (ICS code(s): 23.040)</t>
  </si>
  <si>
    <t>03.120 - Quality; 13.020 - Environmental protection; 23.040 - Pipeline components and pipelines</t>
  </si>
  <si>
    <t>Quality requirements (TBT); Protection of the environment (TBT); Prevention of deceptive practices and consumer protection (TBT); Cost saving and productivity enhancement (TBT)</t>
  </si>
  <si>
    <r>
      <rPr>
        <sz val="11"/>
        <rFont val="Calibri"/>
      </rPr>
      <t>https://members.wto.org/crnattachments/2022/TBT/USA/22_5877_00_e.pdf</t>
    </r>
  </si>
  <si>
    <t>Ukraine</t>
  </si>
  <si>
    <t>draft Order of the Ministry of Health of Ukraine "On approval of the Requirements for ceramic articles intended to come into contact with foodstuffs"</t>
  </si>
  <si>
    <t>The draft Order provides for the approval of the Requirements for ceramic articles intended to come into contact with foodstuffs.The Requirements establish the maximum residue level of lead and cadmium migration from ceramic articles which, in their finished state, are intended to come into contact with foodstuffs, the basic rules for determining the migration of lead and cadmium and the methods of their analysis. The Requirements contain provisions concerning the declaration of ceramic articles intended to come into contact with foodstuffs.Ceramic articles intended to come into contact with foodstuffs produced before the entry into force of this Order may be in circulation until the expiry date (period) of their validity.The draft Order is designed to implement Council Directive 84/500/EEC of 15 October 1984 on the approximation of the laws of the Member States relating to ceramic articles intended to come into contact with foodstuffs.</t>
  </si>
  <si>
    <t>ceramic articles intended to come into contact with foodstuffs</t>
  </si>
  <si>
    <t>Quality requirements (TBT); Other (TBT)</t>
  </si>
  <si>
    <r>
      <rPr>
        <sz val="11"/>
        <rFont val="Calibri"/>
      </rPr>
      <t>https://members.wto.org/crnattachments/2022/TBT/UKR/22_5860_00_x.pdf
https://members.wto.org/crnattachments/2022/TBT/UKR/22_5860_01_x.pdf
https://members.wto.org/crnattachments/2022/TBT/UKR/22_5860_02_x.pdf
https://members.wto.org/crnattachments/2022/TBT/UKR/22_5860_03_x.pdf
https://moz.gov.ua/article/public-discussions/proekt-nakazu-moz-ukraini-pro-zatverdzhennja-vimog-do-virobiv-z-keramiki-priznachenih-dlja-kontaktu-z-harchovimi-produktami</t>
    </r>
  </si>
  <si>
    <t>Draft Order of the Ministry of Health of Ukraine "On prohibition of the use of 2,4,4′-Trichloro-2′-hydroxydiphenyl ether in the production of plastic materials and articles intended to come into contact with foodstuffs"</t>
  </si>
  <si>
    <t>The draft Order prohibits the use of 2,4,4′-Trichloro-2′-hydroxydiphenyl ether (CAS No. 0003380-34-5, ref. No. 93930) in the production of plastic materials and articles intended to come into contact with foodstuffs.At the same time, a transitional period has been provided to allow the marketing of plastic materials and articles manufactured using 2,4,4'-trichloro-2'-hydroxydiphenyl ether (CAS No. 0003380-34-5, ref. No. 93930) and put into circulation until January 01, 2023 for one year, which is January 01, 2024.The draft Order is designed to meet the safety requirements for atricles and materials intended to come into contact with foodstuffs, in accordance with EU requirements.</t>
  </si>
  <si>
    <t>2,4,4′-Trichloro-2′-hydroxydiphenyl ether</t>
  </si>
  <si>
    <r>
      <rPr>
        <sz val="11"/>
        <rFont val="Calibri"/>
      </rPr>
      <t>https://members.wto.org/crnattachments/2022/TBT/UKR/22_5863_00_x.pdf
https://beta.moz.gov.ua/uploads/ckeditor/%D0%93%D1%80%D0%BE%D0%BC%D0%B0%D0%B4%D1%81%D1%8C%D0%BA%D0%B5%20%D0%BE%D0%B1%D0%B3%D0%BE%D0%B2%D0%BE%D1%80%D0%B5%D0%BD%D0%BD%D1%8F/2022/08/18_1/%D0%9D%D0%B0%D0%BA%D0%B0%D0%B7%20%D0%B7%D0%B0%D0%B1%D0%BE%D1%80%D0%BE%D0%BD%D0%B0%202-2-4%20%D0%B5%D1%84%D1%96%D1%80%D1%83%20%D0%BF.8.pdf</t>
    </r>
  </si>
  <si>
    <t>Japan</t>
  </si>
  <si>
    <t>Designation of Shitei Yakubutsu (designated substances), based on the Act on Securing Quality, Efficacy and Safety of Products Including Pharmaceuticals and Medical Devices (hereinafter referred to as the Act). (1960, Law No.145)</t>
  </si>
  <si>
    <t>Proposal for the additional designation of 3 substances as Shitei Yakubutsu, and their proper uses under the Act.</t>
  </si>
  <si>
    <t>Substances with probable effects on the central nervous system</t>
  </si>
  <si>
    <t>Human health</t>
  </si>
  <si>
    <r>
      <rPr>
        <sz val="11"/>
        <rFont val="Calibri"/>
      </rPr>
      <t>https://members.wto.org/crnattachments/2022/TBT/JPN/22_5881_00_e.pdf</t>
    </r>
  </si>
  <si>
    <t>Draft Resolution of the Cabinet of Ministers of Ukraine "On Prohibition of the Production and Use at Work of Certain Hazardous Chemicals"</t>
  </si>
  <si>
    <t>The draft Resolution provides for the approval of the List of hazardous chemicals prohibited for production and use at work.It is also defined that the prohibition does not apply if:- the chemical substance is present in another chemical substance, or as a constituent of waste, provided that its concentration therein is less than the limit specified;- for the purpose of scientific research testing and analysis;- for activities intended to eliminate chemical substances that are present in the form of by-products or waste products;- for the production of the chemical substances specified in the List for use as intermediates, and for such use.The draft Resolution is designed to implement Council Directive 98/24/EC of 7 April 1998 on the protection of the health and safety of workers from the risks related to chemical agents at work (fourteenth individual Directive within the meaning of Article 16(1) of Directive 89/391/EEC) as regards the adoption of a list of hazardous chemicals prohibited for production and use at work, which will be further revised and supplemented.</t>
  </si>
  <si>
    <t>Hazardous chemicals</t>
  </si>
  <si>
    <t>Other (TBT); Protection of human health or safety (TBT)</t>
  </si>
  <si>
    <r>
      <rPr>
        <sz val="11"/>
        <rFont val="Calibri"/>
      </rPr>
      <t>https://members.wto.org/crnattachments/2022/TBT/UKR/22_5857_00_x.pdf
https://moz.gov.ua/article/public-discussions/proekt-postanovi-kabinetu-ministriv-ukraini-pro-zaboronu-virobnictva-i-vikoristannja-v-roboti-dejakih-nebezpechnih-himichnih-rechovin</t>
    </r>
  </si>
  <si>
    <t>Rwanda</t>
  </si>
  <si>
    <t>EAS 105: 2020/Amd.1: 2022, Roasted coffee beans and roasted ground coffee — Specification_x000D_
AMENDMENT 1: Amendment to the clause of Contaminants</t>
  </si>
  <si>
    <t xml:space="preserve">This Final Draft East African Standard specifies the requirements, sampling and test methods for roasted coffee beans and roasted ground coffee._x000D_
This standard also applies to decaffeinated roasted ground coffee._x000D_
</t>
  </si>
  <si>
    <t>Coffee and coffee substitutes (ICS code(s): 67.140.20)</t>
  </si>
  <si>
    <t>67.140.20 - Coffee and coffee substitutes</t>
  </si>
  <si>
    <t>Quality requirements (TBT); Protection of human health or safety (TBT); Prevention of deceptive practices and consumer protection (TBT); Consumer information, labelling (TBT); Harmonization (TBT); Reducing trade barriers and facilitating trade (TBT); Cost saving and productivity enhancement (TBT)</t>
  </si>
  <si>
    <t>Food standards</t>
  </si>
  <si>
    <r>
      <rPr>
        <sz val="11"/>
        <rFont val="Calibri"/>
      </rPr>
      <t>https://members.wto.org/crnattachments/2022/TBT/RWA/22_5866_00_e.pdf</t>
    </r>
  </si>
  <si>
    <t>Chile</t>
  </si>
  <si>
    <t>Propuesta de modificación al Reglamento Sanitario de los Alimentos, Decreto Supremo N° 977/96 del Ministerio de Salud, en materia de ADITIVOS ALIMENTARIOS (Proposed amendment to the Food Health Regulations, Ministry of Health Supreme Decree No. 977/96, relating to food additives) (546 pages, in Spanish; 8 pages, in Spanish)</t>
  </si>
  <si>
    <t>The notified proposed amendment to the Food Health Regulations, Ministry of Health Supreme Decree No. 977/96, relates to food additives. It arises from the need to update the Food Health Regulations concerning food additives by aligning them with the food categories and maximum use levels for food additives established by the Codex Alimentarius and the European Union Regulation on food additives. The aim is to protect people's health by establishing and ensuring clearer and more detailed standards relating to safety measures adopted at the national level for food additives.</t>
  </si>
  <si>
    <t>Food additives</t>
  </si>
  <si>
    <t>Protection of human health or safety (TBT)</t>
  </si>
  <si>
    <r>
      <rPr>
        <sz val="11"/>
        <rFont val="Calibri"/>
      </rPr>
      <t>https://members.wto.org/crnattachments/2022/TBT/CHL/22_5850_00_s.pdf
https://members.wto.org/crnattachments/2022/TBT/CHL/22_5850_01_s.pdf
https://www.minsal.cl/consultas-publicas-vigentes/</t>
    </r>
  </si>
  <si>
    <t>Kenya</t>
  </si>
  <si>
    <t>Cost saving and productivity enhancement (TBT); Reducing trade barriers and facilitating trade (TBT); Harmonization (TBT); Consumer information, labelling (TBT); Prevention of deceptive practices and consumer protection (TBT); Protection of human health or safety (TBT); Quality requirements (TBT)</t>
  </si>
  <si>
    <t>EAS 975: 2020/Amd.1: 2022, Instant (soluble) coffee — Specification_x000D_
AMENDMENT 1: Amendment to the clause of contaminants</t>
  </si>
  <si>
    <t>This Final Draft East African Standard specifies requirements, sampling and test methods for instant (soluble) coffee._x000D_
This standard also applies to decaffeinated instant coffee.</t>
  </si>
  <si>
    <t>Consumer information, labelling (TBT); Prevention of deceptive practices and consumer protection (TBT); Protection of human health or safety (TBT); Quality requirements (TBT); Reducing trade barriers and facilitating trade (TBT); Harmonization (TBT); Cost saving and productivity enhancement (TBT)</t>
  </si>
  <si>
    <r>
      <rPr>
        <sz val="11"/>
        <rFont val="Calibri"/>
      </rPr>
      <t>https://members.wto.org/crnattachments/2022/TBT/RWA/22_5864_00_e.pdf</t>
    </r>
  </si>
  <si>
    <t>KS 2970-2022 Polypropylene (PP) pipe fittings for soil, waste and vent applications for above-ground use — Specification </t>
  </si>
  <si>
    <t>This Draft Kenya Standard specifies dimensions, sealing method and test methods for polypropylene (PP) pipe fittings of nominal sizes 32mm to 200mm intended for above-ground non-pressure applications for the conveyance of soil (human excrement or faeces) and waste water where continuous temperatures in excess of 60°C are not encountered.This standard is applicable to polypropylene (PP) pipe fittings with an integral socket to be jointed by means of hot glue gun.</t>
  </si>
  <si>
    <t>Pipeline components and pipelines in general (ICS code(s): 23.040.01); Drainage systems (ICS code(s): 91.140.80)</t>
  </si>
  <si>
    <t>23.040.01 - Pipeline components and pipelines in general; 91.140.80 - Drainage systems</t>
  </si>
  <si>
    <t>Consumer information, labelling (TBT); Quality requirements (TBT); Prevention of deceptive practices and consumer protection (TBT); Reducing trade barriers and facilitating trade (TBT)</t>
  </si>
  <si>
    <r>
      <rPr>
        <sz val="11"/>
        <rFont val="Calibri"/>
      </rPr>
      <t>https://members.wto.org/crnattachments/2022/TBT/KEN/22_5844_00_e.pdf</t>
    </r>
  </si>
  <si>
    <t>DEAS 130: 2022, Green coffee beans — Specification</t>
  </si>
  <si>
    <t xml:space="preserve">This Draft East African Standard specifies requirements, sampling and test methods for green coffee beans. This standard applies to both Arabica (Coffea arabica L.) and Robusta (Coffea canephora) coffee._x000D_
</t>
  </si>
  <si>
    <t>Consumer information, labelling (TBT); Prevention of deceptive practices and consumer protection (TBT); Protection of human health or safety (TBT); Quality requirements (TBT); Harmonization (TBT); Reducing trade barriers and facilitating trade (TBT); Cost saving and productivity enhancement (TBT)</t>
  </si>
  <si>
    <r>
      <rPr>
        <sz val="11"/>
        <rFont val="Calibri"/>
      </rPr>
      <t>https://members.wto.org/crnattachments/2022/TBT/RWA/22_5865_00_e.pdf</t>
    </r>
  </si>
  <si>
    <t>Uganda</t>
  </si>
  <si>
    <t>Viet Nam</t>
  </si>
  <si>
    <t>Draft of National technical regulation on the restriction of the use of certain hazardous substances in electrical and electronic equipment</t>
  </si>
  <si>
    <t>This draft of technical regulation provides technical requirements, testing methods and quality control for the allowable content limits of a number of hazardous chemicals in electrical and electronic products specified in Appendix II of this Regulation, corresponding test methods and requirements on managing the quality of electrical and electronic products produced domestically, imported and traded in the territory of Vietnam.This draft of technical regulation applies to organizations and individuals manufacturing, importing and trading electrical and electronic products, state management agencies and other relevant organizations and individuals.</t>
  </si>
  <si>
    <t>Products of the chemical industry (ICS 71.100).</t>
  </si>
  <si>
    <t>71.100 - Products of the chemical industry</t>
  </si>
  <si>
    <r>
      <rPr>
        <sz val="11"/>
        <rFont val="Calibri"/>
      </rPr>
      <t>https://members.wto.org/crnattachments/2022/TBT/VNM/22_5858_00_x.pdf</t>
    </r>
  </si>
  <si>
    <t>Burundi</t>
  </si>
  <si>
    <t>KS 2380-2022 Chelated Micro Nutrient Fertilizers-Specification</t>
  </si>
  <si>
    <t>This Kenya Standard specifies the requirements, and prescribes methods of sampling and tests for Chelated micro nutrient fertilizers</t>
  </si>
  <si>
    <t>Fertilizers (ICS code(s): 65.080)</t>
  </si>
  <si>
    <t>65.080 - Fertilizers</t>
  </si>
  <si>
    <t>Quality requirements (TBT); Reducing trade barriers and facilitating trade (TBT); Consumer information, labelling (TBT); Prevention of deceptive practices and consumer protection (TBT)</t>
  </si>
  <si>
    <r>
      <rPr>
        <sz val="11"/>
        <rFont val="Calibri"/>
      </rPr>
      <t>https://members.wto.org/crnattachments/2022/TBT/KEN/22_5842_00_e.pdf</t>
    </r>
  </si>
  <si>
    <t>Tanzania</t>
  </si>
  <si>
    <t>Korea, Republic of</t>
  </si>
  <si>
    <t>Proposed Revision of the “Act on Labelling and Advertising of Foods” </t>
  </si>
  <si>
    <t>The proposed amendment is for:- Prohibition of Labeling or advertising a food, etc. in manner that seriously disturbs public order or social morality using an expression involved in the harmful drugs and harmful articles </t>
  </si>
  <si>
    <t>Foods</t>
  </si>
  <si>
    <t>Consumer information, labelling (TBT); Protection of human health or safety (TBT)</t>
  </si>
  <si>
    <t>Labelling</t>
  </si>
  <si>
    <r>
      <rPr>
        <sz val="11"/>
        <rFont val="Calibri"/>
      </rPr>
      <t>https://members.wto.org/crnattachments/2022/TBT/KOR/22_5859_00_x.pdf</t>
    </r>
  </si>
  <si>
    <t>Proposed Revision of the “Act on Labelling and Advertising of Foods” </t>
  </si>
  <si>
    <t>The proposed amendment is to:_x000D_
- Ice cream and Edible ice shall be labeled with “date of manufacture” and “sell-by date” </t>
  </si>
  <si>
    <t>2105 - Ice cream and other edible ice, whether or not containing cocoa</t>
  </si>
  <si>
    <r>
      <rPr>
        <sz val="11"/>
        <rFont val="Calibri"/>
      </rPr>
      <t>https://members.wto.org/crnattachments/2022/TBT/KOR/22_5829_00_x.pdf</t>
    </r>
  </si>
  <si>
    <t>Brazil</t>
  </si>
  <si>
    <t>Draft resolution number 1108, 18 August 2022;</t>
  </si>
  <si>
    <t>This Draft Resolution is regarded to a proposal for a Normative Instruction that establishes the modalities and criteria applied for the optimized analysis procedure, in which the evaluations conducted by the Equivalent Foreign Regulatory Authority (EFRA) are used to analyze the market authorization and post-market authorization petitions of medicines and biological products, and a letter of adequacy of active pharmaceutical ingredient (CADIFA), in national territory.According to the proposal, it is designated as Equivalent Foreign Regulatory Authority (EFRA), the institution that has similar measures and controls in relation to the regulatory process adopted by Anvisa and meets, among other requirements, the adoption of international standards and norms equivalent to those currently adopted by Anvisa applicable to active pharmaceutical ingredient, medicines and biological products and their active substances, in particular those established by the International Council for Harmonisation of Technical Requirements for Pharmaceuticals for Human Use (ICH) and the World Health Organization (WHO);</t>
  </si>
  <si>
    <t>Medicaments (excluding goods of heading 30.02, 30.05 or 30.06) consisting of two or more constituents which have been mixed together for therapeutic or prophylactic uses, not put up in measured doses or in forms or packings for retail sale. (HS code(s): 3003); Medicaments (excluding goods of heading 30.02, 30.05 or 30.06) consisting of mixed or unmixed products for therapeutic or prophylactic uses, put up in measured doses (including those in the form of transdermal administration systems) or in forms or packings for retail sale. (HS code(s): 3004)</t>
  </si>
  <si>
    <t>3003 - Medicaments consisting of two or more constituents mixed together for therapeutic or prophylactic uses, not in measured doses or put up for retail sale (excl. goods of heading 3002, 3005 or 3006); 3004 - Medicaments consisting of mixed or unmixed products for therapeutic or prophylactic uses, put up in measured doses "incl. those for transdermal administration" or in forms or packings for retail sale (excl. goods of heading 3002, 3005 or 3006)</t>
  </si>
  <si>
    <r>
      <rPr>
        <sz val="11"/>
        <rFont val="Calibri"/>
      </rPr>
      <t>Draft: http://antigo.anvisa.gov.br/documents/10181/6354042/CONSULTA+P%C3%9ABLICA+N+1108+GGMED.pdf/876bfc10-471d-464c-a8b6-7bfc0ea972de
Comment form: https://pesquisa.anvisa.gov.br/index.php/899929?lang=pt-BR</t>
    </r>
  </si>
  <si>
    <t>Proposed amendments to the “Enforcement Rule on the Act on In Vitro Diagnostic Medical Devices”</t>
  </si>
  <si>
    <t>MFDS is proposing to amend the “Enforcement Rule on the Act on In Vitro Diagnostic Medical Devices” as follows:A. Enable the elimination of the manufacturer’s address on the outer packaging of small size In Vitro Diagnostic Medical Devices. _x000D_
B. Enable the elimination of duplicate information written on both the outer packaging and attached documents of In Vitro Diagnostic Medical Devices. _x000D_
C. Simplified the submission data required for the application of Clinical Performance Study Plan approval of low-risk In Vitro Diagnostic Medical Devices </t>
  </si>
  <si>
    <t> In Vitro Diagnostic Medical Devices (HS code 3822.00)</t>
  </si>
  <si>
    <t>3822 - Diagnostic or laboratory reagents on a backing, prepared diagnostic or laboratory reagents whether or not on a backing, and certified reference materials (excl. compound diagnostic reagents designed to be administered to the patient, blood-grouping reagents, animal blood prepared for therapeutic, prophylactic or diagnostic uses and vaccines, toxins, cultures of micro-organisms and similar products)</t>
  </si>
  <si>
    <t>Consumer information, labelling (TBT); Protection of human health or safety (TBT); Cost saving and productivity enhancement (TBT)</t>
  </si>
  <si>
    <r>
      <rPr>
        <sz val="11"/>
        <rFont val="Calibri"/>
      </rPr>
      <t>https://members.wto.org/crnattachments/2022/TBT/KOR/22_5811_00_x.pdf</t>
    </r>
  </si>
  <si>
    <t>Namibia</t>
  </si>
  <si>
    <t>Regulations Relating to the Local Production and Trade of Controlled Products: Agronomic Industry Act, 1992 </t>
  </si>
  <si>
    <t>The purpose of these regulations is to ensure that all controlled products produced, packed and offered for sale in Namibia, comply with the requirements set out herein, with the objective of achieving safe food for all and creating consumer confidence in the regulatory processes.  These regulations apply to all controlled products produced, packed, or processed in the Republic of Namibia for commercial gain and intended human consumption.</t>
  </si>
  <si>
    <t>Agronomic Horticulture Controlled Products.  Controlled Products: https://www.lac.org.na/laws/2015/5645.pdf</t>
  </si>
  <si>
    <t>67.080 - Fruits. Vegetables</t>
  </si>
  <si>
    <t>Prevention of deceptive practices and consumer protection (TBT); Protection of human health or safety (TBT); Quality requirements (TBT); Reducing trade barriers and facilitating trade (TBT)</t>
  </si>
  <si>
    <r>
      <rPr>
        <sz val="11"/>
        <rFont val="Calibri"/>
      </rPr>
      <t>https://members.wto.org/crnattachments/2022/TBT/NAM/22_5818_00_e.pdf</t>
    </r>
  </si>
  <si>
    <t>Draft resolution number 1109, 18 August 2022;</t>
  </si>
  <si>
    <t>This Draft Resolution is regarded to an extraordinary and temporary authorization of the free sale and donation of ethyl alcohol at a concentration of 70% p/p (seventy percent, expressed in weight by weight), in liquid physical form, duly regularized at Anvisa, due to the emergence of public health of international importance arising from the Monkeypox outbreak.</t>
  </si>
  <si>
    <t>Ethers, ether-alcohols, ether-phenols, ether-alcohol-phenols, alcohol peroxides, ether peroxides, ketone peroxides (whether or not chemically defined), and their halogenated, sulphonated, nitrated or nitrosated derivatives. (HS code(s): 2909)</t>
  </si>
  <si>
    <t>2909 - Ethers, ether-alcohols, ether-phenols, ether-alcohol-phenols, alcohol peroxides, ether peroxide, ketone peroxides, whether or not chemically defined, and their halogenated, sulphonated, nitrated or nitrosated derivatives</t>
  </si>
  <si>
    <r>
      <rPr>
        <sz val="11"/>
        <rFont val="Calibri"/>
      </rPr>
      <t>Draft: http://antigo.anvisa.gov.br/documents/10181/6478721/consulta_publica_1109_2022+GHCOS.pdf/79272bdd-5777-4781-b860-ffe073343383 
Comment form: https://pesquisa.anvisa.gov.br/index.php/124466?newtest=Y&amp;lang=pt-BR</t>
    </r>
  </si>
  <si>
    <t>Regulations Relating to the Importation of Controlled Products: Agronomic Industry Act, 1992 </t>
  </si>
  <si>
    <t>The purpose of these regulations is to ensure that all controlled products, imported into the Republic of Namibia, comply with the requirements set out herein, with the objective of achieving safe food for all and creating consumer confidence in the regulatory processes.  These regulations apply to all controlled products imported into the Republic of Namibia for commercial use and specifically for human consumption, whether by sea, land, air or road.</t>
  </si>
  <si>
    <t>Agronomic Horticulture Controlled Products.  Controlled Products:https://www.lac.org.na/laws/2015/5645.pdf</t>
  </si>
  <si>
    <t>65 - AGRICULTURE</t>
  </si>
  <si>
    <t>Protection of human health or safety (TBT); Reducing trade barriers and facilitating trade (TBT); Quality requirements (TBT)</t>
  </si>
  <si>
    <r>
      <rPr>
        <sz val="11"/>
        <rFont val="Calibri"/>
      </rPr>
      <t>https://members.wto.org/crnattachments/2022/TBT/NAM/22_5816_00_e.pdf</t>
    </r>
  </si>
  <si>
    <t>Resolution - RDC number 747, 19 August 2022</t>
  </si>
  <si>
    <t>This Resolution contains provisions on the exceptional and temporary exemption from market authorization and the requirements for exceptional authorization for the importation of medicines and vaccines acquired by the Ministry of Health for the prevention or treatment of Monkeypox, due to a public health emergency of international importance.</t>
  </si>
  <si>
    <r>
      <rPr>
        <sz val="11"/>
        <rFont val="Calibri"/>
      </rPr>
      <t>http://antigo.anvisa.gov.br/documents/10181/6478182/RDC_747_2022_.pdf/77497086-a18a-4e57-8036-8f402bcab5e5</t>
    </r>
  </si>
  <si>
    <t>Slovenia</t>
  </si>
  <si>
    <t>TSPI PG.05.100:202120 Categorization of excavation in soils and rocks (35 pages)</t>
  </si>
  <si>
    <t>Technical specification TSPI - 05.100 (P, G) - Categorization of excavation in soils and rocks determines the principles of categories of excavation of soils and rocks based on the field observation and laboratory tests for engineering use in earthworks in the construction of transport infrastructure in the Republic of Slovenia.</t>
  </si>
  <si>
    <t>Categorization of excavation in soils and rocks </t>
  </si>
  <si>
    <t>13.080 - Soil quality. Pedology; 93.020 - Earthworks. Excavations. Foundation construction. Underground works</t>
  </si>
  <si>
    <t>Protection of the environment (TBT); Protection of human health or safety (TBT)</t>
  </si>
  <si>
    <r>
      <rPr>
        <sz val="11"/>
        <rFont val="Calibri"/>
      </rPr>
      <t xml:space="preserve">https://ec.europa.eu/growth/tools-databases/tris/index.cfm/en/search/?trisaction=search.detail&amp;year=2022&amp;num=502&amp;mLang=EN
</t>
    </r>
  </si>
  <si>
    <t>Regulations Relating to the Exportation of Controlled Products: Agronomic Industry Act, 1992 </t>
  </si>
  <si>
    <t>The purpose of these regulations is to ensure that all controlled products, exported from the Republic of Namibia, comply with the requirements set out herein, with the objective of ensuring that exported Namibian products comply with applicable export market legislative requirements governing food safety and quality and therefore become products of choice in the markets of the world. These regulations apply to all controlled products intended for export from the Republic of Namibia for commercial use and specifically for human consumption, whether by sea, air, rail or road.</t>
  </si>
  <si>
    <t>Agronomic Horticulture Controlled Products.   Controlled Products: https://www.lac.org.na/laws/2015/5645.pdf</t>
  </si>
  <si>
    <t>Protection of human health or safety (TBT); Quality requirements (TBT); Reducing trade barriers and facilitating trade (TBT)</t>
  </si>
  <si>
    <r>
      <rPr>
        <sz val="11"/>
        <rFont val="Calibri"/>
      </rPr>
      <t>https://members.wto.org/crnattachments/2022/TBT/NAM/22_5814_00_e.pdf</t>
    </r>
  </si>
  <si>
    <t>Regulations Relating to the Transit of Controlled Products: Agronomic Industry Act, 1992 </t>
  </si>
  <si>
    <t>To ensure that controlled products, in-transit through Namibia destined to other countries, comply with the provisions of these regulations. These regulations apply to controlled products, in transit through Namibia.</t>
  </si>
  <si>
    <t> Fruits. Vegetables (ICS code(s): 67.080)</t>
  </si>
  <si>
    <t>Protection of human health or safety (TBT); Reducing trade barriers and facilitating trade (TBT)</t>
  </si>
  <si>
    <r>
      <rPr>
        <sz val="11"/>
        <rFont val="Calibri"/>
      </rPr>
      <t>https://members.wto.org/crnattachments/2022/TBT/NAM/22_5817_00_e.pdf</t>
    </r>
  </si>
  <si>
    <t>Proposed Draft Amendments to the “Standards and Specification for Health Functional Foods”</t>
  </si>
  <si>
    <t>The proposed amendment is to:_x000D_
1. Revise warning notice for intake in ‘Plants containing chlorophyll’, ‘Spirulina’, ‘Propolis extracts’, ‘Edible oil containing gamma-linolenic acid’, ‘Psyllium husk dietary fiber’, ‘polydextrose’,  and ‘Red yeast rice’ _x000D_
2. Revise daily intake amount of ‘Spirulina’, ‘Propolis extracts’ and ‘Psyllium husk dietary fiber’_x000D_
3. Revise specification of lead in ‘Spirulina’ and ‘Propolis extracts’_x000D_
4. Delete health claim in ‘Spirulina’ _x000D_
5. Add health claim in ‘Garlic’_x000D_
6. Add ‘Coleus forskohlii extract’ to the functional ingredients list</t>
  </si>
  <si>
    <t>Health Functional Food Products</t>
  </si>
  <si>
    <r>
      <rPr>
        <sz val="11"/>
        <rFont val="Calibri"/>
      </rPr>
      <t>https://members.wto.org/crnattachments/2022/TBT/KOR/22_5812_00_x.pdf</t>
    </r>
  </si>
  <si>
    <t>Energy Conservation Program: Energy Conservation Standards for 
Consumer Clothes Dryers</t>
  </si>
  <si>
    <t>Notice of proposed rulemaking and announcement of public 
meeting - The Energy Policy and Conservation Act, as amended ("EPCA"), 
prescribes energy conservation standards for various consumer products 
and certain commercial and industrial equipment, including consumer 
clothes dryers. EPCA also requires the U.S. Department of Energy 
("DOE") to periodically determine whether more stringent standards 
would be technologically feasible and economically justified, and would 
result in significant energy savings. In this notice of proposed 
rulemaking ("NOPR"), DOE proposes amended energy conservation 
standards for consumer clothes dryers, and also announces a public 
meeting to receive comment on these proposed standards and associated 
analyses and results.</t>
  </si>
  <si>
    <t>Consumer clothes dryers; Centrifuges, including centrifugal dryers; filtering or purifying machinery and apparatus, for liquids or gases. (HS code(s): 8421); Environmental protection (ICS code(s): 13.020); Laundry appliances (ICS code(s): 97.060)</t>
  </si>
  <si>
    <t>8421 - Centrifuges, incl. centrifugal dryers (excl. those for isotope separation); filtering or purifying machinery and apparatus, for liquids or gases; parts thereof (excl. artificial kidneys)</t>
  </si>
  <si>
    <t>13.020 - Environmental protection; 97.060 - Laundry appliances</t>
  </si>
  <si>
    <t>Protection of the environment (TBT); Consumer information, labelling (TBT)</t>
  </si>
  <si>
    <r>
      <rPr>
        <sz val="11"/>
        <rFont val="Calibri"/>
      </rPr>
      <t>https://members.wto.org/crnattachments/2022/TBT/USA/22_5788_00_e.pdf</t>
    </r>
  </si>
  <si>
    <t>China</t>
  </si>
  <si>
    <t>National Standard of the P.R.C., Safety-belts and Restraint Systems for Occupants of Power-driven Vehicles</t>
  </si>
  <si>
    <t>This document specifies definitions, technical requirements and test methods of the Safety-belts, restraint systems, child restraint systems, ISOFIX child restraint systems, i-Size child restraint systems and safety-belt reminders for occupants of power-driven vehicles. _x000D_
This document applies to：_x000D_
1) Vehicles of category M, N, with regard to the installation of safety-belts and restraint systems which are intended for separate use, i.e. as individual fittings, by persons of adult build occupying forward-facing, rearward-facing and side-facing seats;_x000D_
2) Safety-belts and restraint systems which are intended for separate use, i.e. as individual fittings, by persons of adult build occupying forward-facing, rearward-facing and side-facing seats, and are designed for installation in vehicles of category M, N; _x000D_
3) Vehicles of category M1 and N1 with regard to the installation of child restraint systems and ISOFIX child restraint systems; _x000D_
4) All seating positions in vehicle categories M and N fitted with safety belt with regard to safety belt reminder; _x000D_
5)Installation of child restraint systems and ISOFIX child restraint systems designated for installation in vehicles of categories M2 and M3; _x000D_
6)Safety-belts designated for installation on side-facing seats in vehicles of category M3 (Class II, III or B);_x000D_
7)Installation of i-Size child restraint systems.</t>
  </si>
  <si>
    <t>Vehicles (HS code(s): 87); (ICS code(s): 43.040.60)</t>
  </si>
  <si>
    <t>87 - VEHICLES OTHER THAN RAILWAY OR TRAMWAY ROLLING STOCK, AND PARTS AND ACCESSORIES THEREOF</t>
  </si>
  <si>
    <t>43.040.60 - Bodies and body components</t>
  </si>
  <si>
    <r>
      <rPr>
        <sz val="11"/>
        <rFont val="Calibri"/>
      </rPr>
      <t>https://members.wto.org/crnattachments/2022/TBT/CHN/22_5740_00_x.pdf</t>
    </r>
  </si>
  <si>
    <t>National Standard of the P.R.C., Roof Crush Resistance of Passenger Cars</t>
  </si>
  <si>
    <t>This  document specifies the technical requirements and test methods for roof crush resistance of passenger cars._x000D_
This document applies to vehicles  of category M1 , and it does not applies to convertible vehicles.</t>
  </si>
  <si>
    <t>Protection of human health or safety (TBT); Other (TBT)</t>
  </si>
  <si>
    <r>
      <rPr>
        <sz val="11"/>
        <rFont val="Calibri"/>
      </rPr>
      <t>https://members.wto.org/crnattachments/2022/TBT/CHN/22_5738_00_x.pdf</t>
    </r>
  </si>
  <si>
    <t>National Standard of the P.R.C.,  Safety-belt Anchorages, Restraint Systems Anchorages for Occupants of Power-driven Vehicles</t>
  </si>
  <si>
    <t>This document specifies the positional requirements, strength requirements and test methods of safety-belt anchorages and child restraint system anchorages for occupants of power-driven vehicles. _x000D_
This document applies to 1) vehicles of categories M and N with regard to their anchorages for safety-belts intended for adult occupants of forward-facing or rearward-facing or side-facing seats; 2) vehicles of category M1 with regard to their ISOFIX anchorage systems and their ISOFIX top tether anchorages intended for child restraint systems, and other categories of vehicles fitted with ISOFIX anchorages; 3) vehicles with regard to their i-Size seating positions.</t>
  </si>
  <si>
    <r>
      <rPr>
        <sz val="11"/>
        <rFont val="Calibri"/>
      </rPr>
      <t>https://members.wto.org/crnattachments/2022/TBT/CHN/22_5741_00_x.pdf</t>
    </r>
  </si>
  <si>
    <t>National Standard of the P.R.C., the Strength of Student Seat Systems and Their Anchorages of Special School Bus</t>
  </si>
  <si>
    <t>This document specifies technical requirements and test methods for the strength of student seats and their anchorages. _x000D_
This document applies to the student seats and their anchorages for special school bus, as well as restraining barrier installed in front of student seats on special school buses.</t>
  </si>
  <si>
    <t>The student seats, their anchorages for special school bus, restraining barrier installed in front of student seats (HS code(s): 940120); (ICS code(s): 43.040.60)</t>
  </si>
  <si>
    <t>940120 - Seats for motor vehicles</t>
  </si>
  <si>
    <t>Protection of human health or safety (TBT); Quality requirements (TBT)</t>
  </si>
  <si>
    <r>
      <rPr>
        <sz val="11"/>
        <rFont val="Calibri"/>
      </rPr>
      <t>https://members.wto.org/crnattachments/2022/TBT/CHN/22_5746_00_x.pdf</t>
    </r>
  </si>
  <si>
    <t>National Standard of the P.R.C., General Technical Requirements for Software Update of Vehicles</t>
  </si>
  <si>
    <t>This document specifies the management system requirements, vehicle requirements, test methods, changes and extensions of vehicle types and instructions for vehicle software update. _x000D_
This document applies to M and N vehicles, and other vehicle types can refer to it for implementation.</t>
  </si>
  <si>
    <t>vehicle (HS code(s): 87); (ICS code(s): 43.020)</t>
  </si>
  <si>
    <t>43.020 - Road vehicles in general</t>
  </si>
  <si>
    <t>Prevention of deceptive practices and consumer protection (TBT); Quality requirements (TBT)</t>
  </si>
  <si>
    <r>
      <rPr>
        <sz val="11"/>
        <rFont val="Calibri"/>
      </rPr>
      <t>https://members.wto.org/crnattachments/2022/TBT/CHN/22_5744_00_x.pdf</t>
    </r>
  </si>
  <si>
    <t>National Standard of the P.R.C., Restraining Devices for Child Occupants of Power-driven Vehicles</t>
  </si>
  <si>
    <t>This document specifies the terms and definitions , general requirements, performance requirements and test methods, test reports, identification and instructions of child restraint systems  for child occupants of power-driven vehicles. _x000D_
This document applies to the following types of child passenger restraint systems installed on motor vehicles:_x000D_
a）integral universal ISOFIX child restraint system (i-Size);_x000D_
b）integral specific vehicle ISOFIX child restraint system;_x000D_
c）integral universal belted child restraint system;_x000D_
d）integral specific vehicle belted child restraint system;_x000D_
e）non-integral universal child restraint system with backrest (i-Size booster seat);_x000D_
f）non-integral specific vehicle child restraint system with backrest (specific vehicle booster seat);_x000D_
g）non-integral universal child restraint system without backrest (universal booster cushion) ;_x000D_
h) non-integral specific vehicle child restraint system without backrest (specific vehicle booster cushion).</t>
  </si>
  <si>
    <r>
      <rPr>
        <sz val="11"/>
        <rFont val="Calibri"/>
      </rPr>
      <t>https://members.wto.org/crnattachments/2022/TBT/CHN/22_5742_00_x.pdf</t>
    </r>
  </si>
  <si>
    <t>National Standard of the P.R.C., Fuel Consumption Limits for Heavy-duty Commercial Vehicles</t>
  </si>
  <si>
    <t>This document specifies the fuel consumption limits, conformity of production, extension of certification and implementation dates for heavy-duty commercial vehicles._x000D_
This document applies to the gasoline and diesel commercial vehicles with maximum design total mass above 3500 kg, including trucks, semi-trailer tractors, buses, dumpers and city buses._x000D_
This document does not apply to special goods vehicles, including  special goods vans, special goods tankers, special tippers for special goods , special goods box trucks, special goods lift trucks and special construction vehicles for special goods, etc..</t>
  </si>
  <si>
    <t>heavy-duty commercial vehicles (HS code(s): 87); (ICS code(s): 43.020)</t>
  </si>
  <si>
    <t>Protection of the environment (TBT)</t>
  </si>
  <si>
    <r>
      <rPr>
        <sz val="11"/>
        <rFont val="Calibri"/>
      </rPr>
      <t>https://members.wto.org/crnattachments/2022/TBT/CHN/22_5745_00_x.pdf</t>
    </r>
  </si>
  <si>
    <t>National Standard of the P.R.C., Front and Rear Protective Devices for Passenger Cars</t>
  </si>
  <si>
    <t>This  document specifies the technical requirements and test methods of front and rear protective devices for passenger car._x000D_
This document applies to vehicles  of category M1. </t>
  </si>
  <si>
    <r>
      <rPr>
        <sz val="11"/>
        <rFont val="Calibri"/>
      </rPr>
      <t>https://members.wto.org/crnattachments/2022/TBT/CHN/22_5739_00_x.pdf</t>
    </r>
  </si>
  <si>
    <t>Brunei Darussalam</t>
  </si>
  <si>
    <t>ENERGY EFFICIENCY (STANDARD AND LABELLING) ORDER, 2021</t>
  </si>
  <si>
    <t>To control the importation and sales of the inefficient electrical appliance &amp; product (ie, air conditioning) into the country. Requirement on Energy Efficiency (Minimum Energy Performance Standards and Energy Labelling).1.    Energy Efficiency (Minimum Energy Efficiency Standards and Energy Labelling) Regulations, 2022 aims to describe the standards and labelling part of regulated goods for instance the specification of air conditioner to meet the minimum energy performance standards.Content of the Regulation:Registration requirements – Clause 4Minimum energy efficiency standards – Clause 5Energy label requirements – Clause 6Display and affixing of energy label – Clause 72.    Energy Efficiency (Standards and Labelling) (Registrable Goods) Order, 2022 specifies types of regulated goods under the Energy Efficiency (Standards and Labelling) order, 2021.Content of the order:Registrable goods – Clause 2</t>
  </si>
  <si>
    <t>8415101000a) Any single‑phase non‑ducted room air-conditioners (Casement or window type air-conditioner) with cooling capacity of 7.1 kW or lowerb) Any single‑phase non‑ducted room air-conditioners (Split type non-inverter air-conditioner) with one or more than one indoor unit (cooling capacity of 7.1 kW or lower)c) Any single‑phase non‑ducted room air-conditioners (Split type inverter air-conditioner) with one or more than one indoor unit (cooling capacity of 7.1 kW or lower)</t>
  </si>
  <si>
    <t>8415 - Air conditioning machines comprising a motor-driven fan and elements for changing the temperature and humidity, incl. those machines in which the humidity cannot be separately regulated; parts thereof</t>
  </si>
  <si>
    <r>
      <rPr>
        <sz val="11"/>
        <rFont val="Calibri"/>
      </rPr>
      <t>https://www.energy.gov.bn/Shared%20Documents/Resources/GAZZETE%20S34-ENERGY%20EFFICIENCY%20(STANDARDS%20AND%20LABELLING)%20ORDER%202021.pdf</t>
    </r>
  </si>
  <si>
    <t>National Standard of the P.R.C., Protective Device against Unauthorized Use of Motor Vehicles</t>
  </si>
  <si>
    <t>This document specifies the technical requirements and test methods for protective device against unauthorized use of motor vehicles._x000D_
This document applies to vehicles  of category M and N.</t>
  </si>
  <si>
    <t>Vehicles  (HS code(s): 87); (ICS code(s): 43.040.60)</t>
  </si>
  <si>
    <r>
      <rPr>
        <sz val="11"/>
        <rFont val="Calibri"/>
      </rPr>
      <t>https://members.wto.org/crnattachments/2022/TBT/CHN/22_5743_00_x.pdf</t>
    </r>
  </si>
  <si>
    <t>Philippines</t>
  </si>
  <si>
    <t>Draft Department Circular No.: ___________ Expanding the Coverage of the Philippine Energy Labeling Program (PELP), to include additional ECPs, For Compliance of Importers, Manufacturers, Distributors and Dealers of Energy Consuming Products (ECPs)</t>
  </si>
  <si>
    <t>The draft circular aims to amend some sections of the Philippine Energy Labeling Program (PELP) Guidelines (DC2020-06-0015) and to cover additional energy consuming products under the program. </t>
  </si>
  <si>
    <t>Several energy consuming products (ECPs):-space cooling appliances-refrigerating appliances-multimedia appliances-lighting products-laundry appliances-ironing appliances-cooking and food processing appliances-water heating appliances-ICT equipment -small appliances </t>
  </si>
  <si>
    <t>Prevention of deceptive practices and consumer protection (TBT); Consumer information, labelling (TBT)</t>
  </si>
  <si>
    <r>
      <rPr>
        <sz val="11"/>
        <rFont val="Calibri"/>
      </rPr>
      <t>https://members.wto.org/crnattachments/2022/TBT/PHL/22_5736_00_e.pdf
https://members.wto.org/crnattachments/2022/TBT/PHL/22_5736_01_e.pdf</t>
    </r>
  </si>
  <si>
    <t>Egypt</t>
  </si>
  <si>
    <t>The Ministerial Decree No. 381/2022 (1 page, in Arabic) on the percentages of lead in varnishes and paints.</t>
  </si>
  <si>
    <t>The Ministerial Decree No. 381/2022 gives manufacturers and importers a six-month transitional period to abide by the following percentages of lead :-       The percentage of lead in non-colored  base paints do not exceed 100 parts per million (maximum). The percentage of lead in colored paints do not exceed 5000 parts per million (maximum).</t>
  </si>
  <si>
    <t>Paints and varnishes (ICS code(s): 87.040)</t>
  </si>
  <si>
    <t>87.040 - Paints and varnishes</t>
  </si>
  <si>
    <t>Protection of the environment (TBT); Protection of human health or safety (TBT); Prevention of deceptive practices and consumer protection (TBT)</t>
  </si>
  <si>
    <t>Draft Circular amending, supplementing and repealing a number of legal documents on food safety issued by the Minister of Health.</t>
  </si>
  <si>
    <t>This draft of Circular will amend, supplement and repeal a number of articles of legal documents on food safety as belows:- Circular No. 24/2019/TT-BYT dated August 30, 2019 of the Minister of Health regulating the management and usage of food additives;- Decision No. 46/2007/QD-BYT of Minister of Health regulating the maximum limit of contamination and chemicals in food;- Circular No. 18/2019/TT-BYT dated July 17, 2019 of the Minister of Health guiding Good Manufacturing Practices (GMP) in the production and trading of dietary supplements;- Circular No. 43/2014/TT-BYT dated November 24, 2014 of the Minister of Health regulating the management of functional foods;- Circular No. 48/2015/TT-BYT dated December 1, 2015 of the Minister of Health stipulating food safety inspection activities in food production and trading under the management of the Ministry of Health;- Circular No. 29/2020/TT-BYT dated December 31, 2020 of the Minister of Health on amendments to and abrogation of some legislative documents promulgated or jointly promulgated by the minister of healthThe draft circular will repeal  following legal documents:- Circular No. 14/2011/TT-BYT dated April 1, 2011 of the Minister of Health on guidelines for taking samples for inspection and examination of food quality, hygiene and safety.- Decision No. 38/2008/QD-BYT dated December 11, 2008 of the Minister of Health promulgating on “Prescribing the maximum limit of melamine cross-contamination in food.”-  Decision No. 1348/QD-BYT dated April 13, 2016 of the Ministry of Health on the correction of Circular No. 48/2015/TT-BYT dated December 1, 2015 of the Minister of Health regulating food safety inspection activities in food production and trading under the management of the Ministry of Health</t>
  </si>
  <si>
    <t>Allkinds of foodstuff</t>
  </si>
  <si>
    <r>
      <rPr>
        <sz val="11"/>
        <rFont val="Calibri"/>
      </rPr>
      <t>https://members.wto.org/crnattachments/2022/TBT/VNM/22_5714_00_x.pdf</t>
    </r>
  </si>
  <si>
    <t>Russian Federation</t>
  </si>
  <si>
    <t>Draft technical regulation of the Eurasian Economic Union «Technical regulation on the nicotine containing products»</t>
  </si>
  <si>
    <t>The draft technical regulation of the Eurasian Economic Union on the nicotine containing products provides for the establishment of uniform mandatory requirements for nicotine containing products, including fillers of nicotine containing products (including nicotine-free ones), the content of substances in the aerosol when using nicotine delivery systems, as well as requirements for information applied to the packaging of nicotine-containing products, forms of assessment of their compliance, identification rules, labeling requirements and rules for its application.</t>
  </si>
  <si>
    <t>Nicotine-containing products</t>
  </si>
  <si>
    <t>65.160 - Tobacco, tobacco products and related equipment</t>
  </si>
  <si>
    <r>
      <rPr>
        <sz val="11"/>
        <rFont val="Calibri"/>
      </rPr>
      <t>http://portai-docs.iisvvt.eec/pd/ru-ru/0107404/pd_11082022</t>
    </r>
  </si>
  <si>
    <t>Draft National technical regulation on maximum level contaminants in health supplements.</t>
  </si>
  <si>
    <t>This national technical regulation stipulates:- Classification, definition for Health Supplements, Dietary Supplements- The limit of contaminants for Health Supplements, Dietary Supplements- Food Sampling and Testing Methods- Managing requirements and responsibility of organizations, individuals producing and trading health supplements</t>
  </si>
  <si>
    <t>Health Supplements, Dietary Supplements</t>
  </si>
  <si>
    <t>Quality requirements (TBT); Protection of human health or safety (TBT)</t>
  </si>
  <si>
    <r>
      <rPr>
        <sz val="11"/>
        <rFont val="Calibri"/>
      </rPr>
      <t>https://members.wto.org/crnattachments/2022/TBT/VNM/22_5712_00_x.pdf</t>
    </r>
  </si>
  <si>
    <t>Resolution - RDC number 740, 09 August 2022</t>
  </si>
  <si>
    <t>This Resolution authorizes the use of food additives and technology aids in various food categories.This regulation will also be notified to the SPS Committee</t>
  </si>
  <si>
    <t>Food products in general (ICS code(s): 67.040)</t>
  </si>
  <si>
    <t>67.040 - Food products in general</t>
  </si>
  <si>
    <r>
      <rPr>
        <sz val="11"/>
        <rFont val="Calibri"/>
      </rPr>
      <t>http://antigo.anvisa.gov.br/documents/10181/6372355/RDC_740_2022_.pdf/e6881bdd-e06f-4212-bd35-105ad5e06b10</t>
    </r>
  </si>
  <si>
    <t>KS 2968-2022 Meter for dispensing liquefied petroleum gas (LPG) from cylinder – Specification</t>
  </si>
  <si>
    <t>This draft Kenya Standard specifies functional and safety requirements for meter used for dispensing metered amounts of LPG from gas cylinders.</t>
  </si>
  <si>
    <t>Gas supply systems (ICS code(s): 91.140.40)</t>
  </si>
  <si>
    <t>91.140.40 - Gas supply systems</t>
  </si>
  <si>
    <t>Consumer information, labelling (TBT); Prevention of deceptive practices and consumer protection (TBT); Protection of human health or safety (TBT); Quality requirements (TBT); Reducing trade barriers and facilitating trade (TBT)</t>
  </si>
  <si>
    <t>Metrology</t>
  </si>
  <si>
    <r>
      <rPr>
        <sz val="11"/>
        <rFont val="Calibri"/>
      </rPr>
      <t>https://members.wto.org/crnattachments/2022/TBT/KEN/22_5670_00_e.pdf</t>
    </r>
  </si>
  <si>
    <t>India</t>
  </si>
  <si>
    <t>Order related to requirement of Health certificate accompanied with imported food consignment of Milk and Milk Products, Pork and Pork Products &amp; Fish and Fish Products</t>
  </si>
  <si>
    <t>Every consignment of imported food consignments of Milk and Milk Products, Pork and Pork Products &amp; Fish and Fish Products shall be accompanied with a Health Certificate issued by Competent Authority of the exporting country as per format of Annexure-I of the said order (In exercise of provision of sub-regulation 11.2(b) of Food Safety and Standards (Import) Regulations, 2017).</t>
  </si>
  <si>
    <t>Food products (Milk and Milk Products, Pork and Pork products &amp; Fish and Fishery Products)</t>
  </si>
  <si>
    <t>02 - MEAT AND EDIBLE MEAT OFFAL; 03 - FISH AND CRUSTACEANS, MOLLUSCS AND OTHER AQUATIC INVERTEBRATES; 04 - DAIRY PRODUCE; BIRDS' EGGS; NATURAL HONEY; EDIBLE PRODUCTS OF ANIMAL ORIGIN, NOT ELSEWHERE SPECIFIED OR INCLUDED</t>
  </si>
  <si>
    <r>
      <rPr>
        <sz val="11"/>
        <rFont val="Calibri"/>
      </rPr>
      <t>https://members.wto.org/crnattachments/2022/TBT/IND/22_5660_00_e.pdf</t>
    </r>
  </si>
  <si>
    <t>New Zealand</t>
  </si>
  <si>
    <t>Agricultural Compounds and Veterinary Medicines (Inhibitor Substances) Order 2022. Four pages in English.Agricultural Compounds and Veterinary Medicines (Exemptions and Prohibited Substances) Amendment Regulations 2022. Two pages in English.</t>
  </si>
  <si>
    <t>This is an interim Order in Council that declares 46 inhibitor substances as ‘agricultural compounds’ and enables these substances to be registered under the Agricultural Compounds and Veterinary Medicines Act 1997 (ACVM Act). The Order in Council also provides a definition for what an inhibitor is. In early 2022, the 46 listed inhibitor substances were identified with help from agrichemical companies as being used under this definition.The ACVM Act does not currently provide a pathway for inhibitors to be registered under the Act, because they are considered ‘out of scope’. This interim measure responds to requests by agrichemical companies that inhibitors are able to be registered under the ACVM Act. Consultation with farming groups indicate broad support for inhibitors to be registered under the AVCM Act to increase certainty regarding the use of the substances for inhibiting purposes. Proposed legislation to amend the scope of the ACVM Act to include inhibitors is expected to be introduced to Parliament in late 2022. New Zealand will issue a further TBT notification at that time with an opportunity to comment on the regulatory changes. Any comments received on the interim measure will also be considered as part of this process. Inhibitors that are not listed on the interim Order in Council can continue to be sold and used in New Zealand (subject to them meeting other relevant regulatory requirements such as under the Hazardous Substances and New Organisms Act 1996).Both the interim Order in Council and Regulations came into force on 18 July 2022. The Regulations provide a transition period of 2 years for the 46 inhibitor substances on the Order in Council. </t>
  </si>
  <si>
    <t>46 inhibitor substances (as listed in the interim Order in Council). You can see the Order here</t>
  </si>
  <si>
    <t>Protection of the environment (TBT); Protection of human health or safety (TBT); Protection of animal or plant life or health (TBT)</t>
  </si>
  <si>
    <t>Chinese Taipei</t>
  </si>
  <si>
    <t>Draft ofTechnical Specification for the Verification and Inspection of Weighing Instruments </t>
  </si>
  <si>
    <t>To reduce the burden of the industry, the Bureau of Standards, Metrology and Inspection (BSMI) proposes to adopt “sampling verification” as the new conformity assessment procedure for weighing instruments that have the characteristics of stable production process, low failure rate and large batches.</t>
  </si>
  <si>
    <t> Weighing instruments</t>
  </si>
  <si>
    <r>
      <rPr>
        <sz val="11"/>
        <rFont val="Calibri"/>
      </rPr>
      <t>https://members.wto.org/crnattachments/2022/TBT/TPKM/22_5661_00_e.pdf</t>
    </r>
  </si>
  <si>
    <t>Finland</t>
  </si>
  <si>
    <t>Draft Government Proposal for Amending the Narcotics Act</t>
  </si>
  <si>
    <t>Laying down rules for the cultivation of hemp. Defining the whole cannabis plant as a narcotic.</t>
  </si>
  <si>
    <t>Hemp</t>
  </si>
  <si>
    <r>
      <rPr>
        <sz val="11"/>
        <rFont val="Calibri"/>
      </rPr>
      <t xml:space="preserve">https://ec.europa.eu/growth/tools-databases/tris/en/search/?trisaction=search.detail&amp;year=2022&amp;num=347
</t>
    </r>
  </si>
  <si>
    <t>United Kingdom</t>
  </si>
  <si>
    <t>The Animal Welfare (Electronic Collars) (England) Regulations 2022</t>
  </si>
  <si>
    <t>These regulations will make provision for preventing the attachment and use of electronic collars on dogs and cats in England.Once the regulations come into force, a person commits an offence if, at any time when the person is responsible for a dog or cat—(a) the dog or cat is wearing an electronic collar; and(b) the person is in possession of a remote-control device which is designed or adapted for activating the electronic collar remotely. </t>
  </si>
  <si>
    <t>Remote static pulse collar systems where the collar delivers an electric shock to the dog or cat wearing the collar which is triggered remotely by the owner or handler through the use of a handheld remote-control.The HS Code that applies is Electrical machines and apparatus, having individual functions not specified or included elsewhere in this chapter (8543.7090.99).</t>
  </si>
  <si>
    <t>8543 - Electrical machines and apparatus, having individual functions, n.e.s. in chapter 85 and parts thereof</t>
  </si>
  <si>
    <t>Protection of animal or plant life or health (TBT)</t>
  </si>
  <si>
    <t>Animal health</t>
  </si>
  <si>
    <r>
      <rPr>
        <sz val="11"/>
        <rFont val="Calibri"/>
      </rPr>
      <t>https://members.wto.org/crnattachments/2022/TBT/GBR/22_5663_00_e.pdf
https://members.wto.org/crnattachments/2022/TBT/GBR/22_5663_01_e.pdf</t>
    </r>
  </si>
  <si>
    <t>Argentina</t>
  </si>
  <si>
    <t>Proyecto de Resolución GMC Nº 03/22 "RTM de Instalación de Dispositivos de Iluminación y Señalización Lumínica" (Draft Common Market Group (GMC) Resolution No. 03/22 "MERCOSUR Technical Regulation on the installation of lighting and light-signalling devices") (5 pages, in Spanish)</t>
  </si>
  <si>
    <t>The notified draft GMC Resolution No. 03/22 on vehicle lighting and light-signalling systems proposes the adoption of a new MERCOSUR Technical Regulation to be applied to new vehicles in the territory of the States Parties, to trade among them and to imports from outside the MERCOSUR area, and repeals GMC Resolution No. 83/84. The draft text is based on United Nations Economic Commission for Europe (UNECE) Regulation No. 48 and Federal Motor Vehicle Safety Standard No. 108.</t>
  </si>
  <si>
    <t>Road vehicles in general (ICS code: 43.020)</t>
  </si>
  <si>
    <r>
      <rPr>
        <sz val="11"/>
        <rFont val="Calibri"/>
      </rPr>
      <t>https://members.wto.org/crnattachments/2022/TBT/ARG/22_5654_00_s.pdf
http://www.puntofocal.gov.ar/proyecto/03-22.pdf</t>
    </r>
  </si>
  <si>
    <t>KS 1882-1: 2022Installation of telecommunication cables — Code of practice Part 1: Fibre optic cable for buildings </t>
  </si>
  <si>
    <t>This Part of KS 1882 addresses installation requirements, primarily for indoor cabling, but also for campus-wide inter-building cabling, for high performance fibre optic cable that serves to transmit voice, video and data telecommunication.This Part of KS 1882 emphasizes optimal link performance through the proper planning, design, installation and quality testing of the cables, and strict adherence to the guidelines given in this part of KS 1882 to avoid possible compromising of the integrity and performance of the installation.</t>
  </si>
  <si>
    <t>Fibres and cables (ICS code(s): 33.180.10)</t>
  </si>
  <si>
    <t>33.180.10 - Fibres and cables</t>
  </si>
  <si>
    <t>Quality requirements (TBT)</t>
  </si>
  <si>
    <r>
      <rPr>
        <sz val="11"/>
        <rFont val="Calibri"/>
      </rPr>
      <t>https://members.wto.org/crnattachments/2022/TBT/KEN/22_5625_00_e.pdf</t>
    </r>
  </si>
  <si>
    <t>The Environmental Protection (Single-use Plastic Products) (Wales) Bill</t>
  </si>
  <si>
    <t>The introduction of The Environmental Protection (Single-use Plastic Products) (Wales) Bill will make it an offence for a person to supply or offer to supply (including for free), the following commonly littered and unnecessary disposable single-use plastic (SUP) products to a consumer in Wales:·         plates ·         cutlery  ·         drinks stirrers ·         drinking straws (including attached straws) ·         cups made of polystyrene  ·         takeaway food containers made of polystyrene·         cup and takeaway food container lids made of polystyrene    ·         plastic-stemmed cotton buds  ·         sticks for balloons ·         oxo-degradable products·         plastic single-use carrier bags (SUCBs)Initially proposed in 2020, the scope of the proposals have been expanded to tackle the negative impacts of plastic pollution on our environment, and engagement is on-going to develop the legislation.</t>
  </si>
  <si>
    <t>Articles for the conveyance or packing of goods, of plastics; stoppers, lids, caps and other closures, of plastics. (HS code(s): 3923); Tableware, kitchenware, other household articles and hygienic or toilet articles, of plastics. (HS code(s): 3924)·       single-use plastic plates·       single-use plastic cutlery ·       single-use plastic drinks stirrers·       single-use plastic drinking straws (including attached straws)·       single-use plastic cups made of polystyrene ·       single-use plastic takeaway food containers made of polystyrene·       single-use plastic cup and takeaway food container lids made of polystyrene  ·       single-use plastic-stemmed cotton buds ·       single-use plastic sticks for balloons·       products made of oxo-degradable plastic and·       single-use plastic carrier bags (SUCBs)</t>
  </si>
  <si>
    <t>3923 - Articles for the conveyance or packaging of goods, of plastics; stoppers, lids, caps and other closures, of plastics; 3924 - Tableware, kitchenware, other household articles and toilet articles, of plastics (excl. baths, shower-baths, washbasins, bidets, lavatory pans, seats and covers, flushing cisterns and similar sanitary ware)</t>
  </si>
  <si>
    <t>Protection of the environment (TBT); Protection of animal or plant life or health (TBT)</t>
  </si>
  <si>
    <r>
      <rPr>
        <sz val="11"/>
        <rFont val="Calibri"/>
      </rPr>
      <t>https://gov.wales/draft-environmental-protection-single-use-plastic-products-wales-bill</t>
    </r>
  </si>
  <si>
    <t>Peru</t>
  </si>
  <si>
    <t>Proyecto de Decreto Supremo que aprueba el Reglamento que regula la presentación y contenido de los documentos requeridos en la inscripción y reinscripción de productos biológicos: Otros productos biológicos (Draft Supreme Decree approving the presentation and content of the documents required for the registration and re-registration of biological products: other biological products) (27 pages, in Spanish)</t>
  </si>
  <si>
    <t>The purpose of the notified text is to establish:  The regulations governing the presentation of the documents required for the registration and re-registration of biological products: other biological products. The information to be included in the documents required for the registration and re-registration of biological products: other biological products.</t>
  </si>
  <si>
    <t>Pharmaceutical products classified under Chapter 30 of the Harmonized System or Customs Tariff</t>
  </si>
  <si>
    <t>30 - PHARMACEUTICAL PRODUCTS</t>
  </si>
  <si>
    <r>
      <rPr>
        <sz val="11"/>
        <rFont val="Calibri"/>
      </rPr>
      <t>https://members.wto.org/crnattachments/2022/TBT/PER/22_5637_00_s.pdf
https://www.gob.pe/institucion/minsa/normas-legales/2104585-1019-2021-minsa 
http://extranet.comunidadandina.org/sirt/public/buscapalavra.aspx
http://consultasenlinea.mincetur.gob.pe/notificaciones/Publico/FrmBuscador.aspx</t>
    </r>
  </si>
  <si>
    <t>Thailand</t>
  </si>
  <si>
    <t>Draft Ministerial Regulation on Room air conditioner : energy efficiency (TIS 2134 –25XX)</t>
  </si>
  <si>
    <t>The draft ministerial regulation mandates room air conditioner to conform with the standard for Room air conditioner: energy efficiency (TIS 2134 –25XX).This standard covers the following:- Room air conditioners with net total cooling capacity not exceeding 18000 W with rated voltage of 250 V for single phase air conditioners and rated voltage 600 V for multiphase air conditioners, including ducted air conditioners with net total cooling capacity less than 8000 W, intended to operate at external static pressure less than 25 Pa.- Condensing unit and fan coil unitThis standard does not cover:- Ducted air conditioners except for the above mentioned.- Multiple split system air conditioners- Portable air conditioners- Air curtains- Vehicle air conditioners- Water cooled condenser air conditioners</t>
  </si>
  <si>
    <t>Ventilators. Fans. Air-conditioners (ICS code(s): 23.120)</t>
  </si>
  <si>
    <t>23.120 - Ventilators. Fans. Air-conditioners</t>
  </si>
  <si>
    <r>
      <rPr>
        <sz val="11"/>
        <rFont val="Calibri"/>
      </rPr>
      <t>https://members.wto.org/crnattachments/2022/TBT/THA/22_5605_00_x.pdf</t>
    </r>
  </si>
  <si>
    <t>KEBS Public Notice on Pre-Export Verification of Conformity (PVoC) Services for General Goods</t>
  </si>
  <si>
    <t>KEBS wishes to inform all stakeholders and the public that the following inspection companies have been contracted to offer PVoC services for general goods for the next three (3) years with effect from 23rd June 2022:1. China Certification &amp; Inspection Group Company Ltd2. China Hansom Inspection &amp; Certificate Co. Ltd3. Societe Generale de Surveillance4. TUV Austria Turk5. World Standardization Certification &amp; Testing Group (Shenzhen) Co. LtdThe zones/ countries of responsibility for each inspection company are outlined in the PVoC manual available on our website, www.kebs.org</t>
  </si>
  <si>
    <t>Product and company certification. Conformity assessment (ICS code(s): 03.120.20)</t>
  </si>
  <si>
    <t>03.120.20 - Product and company certification. Conformity assessment</t>
  </si>
  <si>
    <t>Quality requirements (TBT); Protection of human health or safety (TBT); Protection of the environment (TBT); Reducing trade barriers and facilitating trade (TBT)</t>
  </si>
  <si>
    <r>
      <rPr>
        <sz val="11"/>
        <rFont val="Calibri"/>
      </rPr>
      <t>https://members.wto.org/crnattachments/2022/TBT/KEN/22_5624_00_e.pdf</t>
    </r>
  </si>
  <si>
    <t>Draft Resolution of the Cabinet of Ministers of Ukraine “On approval of the Technical Regulation on ecodesign requirements for refrigerating appliances”</t>
  </si>
  <si>
    <t>Draft of Technical Regulation establishes ecodesign requirements for electric mains-operated refrigerating appliances with a total volume of more than 10 litres and less than or equal to 1 500 litres. The draft of Technical Regulation is developed to  ensure compliance with the requirements for ecodesign under the updated EU legislation and fulfilment of Ukraine's obligations on implementation of the EU legislation. The draft is based on Commission Regulation (EU) 2019/2019 of 1 October 2019 laying down ecodesign requirements for refrigerating appliances pursuant to Directive 2009/125/EC of the European Parliament and of the Council and repealing Commission Regulation (EC) No 643/2009.Upon entry into force, Resolution of the Cabinet of Ministers of Ukraine No. 158 of 27 February 2019 "On approval of the Technical Regulation on ecodesign requirements for household refrigerating appliances" (notified as documents G/TBT/N/UKR/137, G/TBT/N/UKR/137/Add.1) will be repealed.</t>
  </si>
  <si>
    <t>Electric mains-operated refrigerating appliances with a total volume of more than 10 litres and less than or equal to 1 500 litres</t>
  </si>
  <si>
    <t>Consumer information, labelling (TBT); Protection of the environment (TBT)</t>
  </si>
  <si>
    <r>
      <rPr>
        <sz val="11"/>
        <rFont val="Calibri"/>
      </rPr>
      <t>The text of the draft Resolution of the Cabinet of Ministers of Ukraine “On approval of the Technical Regulation on ecodesign requirements for refrigerating appliances” is available in Ukrainian on the official web-site of the State Agency on Energy Efficiency and Energy Saving of Ukraine on the following link: https://saee.gov.ua/uk/activity/rehulyatorna-diyalnist 
(publication as of 15 August 2022)</t>
    </r>
  </si>
  <si>
    <t>Resolution - RDC number 718, 01 July 2022</t>
  </si>
  <si>
    <t>This Resolution contains provisions on marketing authorization, changes and revalidation of marketing authorization of probiotic drugs. </t>
  </si>
  <si>
    <r>
      <rPr>
        <sz val="11"/>
        <rFont val="Calibri"/>
      </rPr>
      <t>http://antigo.anvisa.gov.br/documents/10181/2718376/RDC_718_2022_.pdf/caa81352-b1ec-4856-b7bb-dc328dc2dcb9</t>
    </r>
  </si>
  <si>
    <t>Resolution - RDC number 719, 01 July 2022</t>
  </si>
  <si>
    <t>This Resolution contains provisions on sanitary requirements of food preparation mixtures and ready-to-eat foods. This resolution is the result of the consolidation of previous regulations, according to the Good Regulatory Practices, without changing the contentThis regulation will also be notified to the SPS Committee</t>
  </si>
  <si>
    <t>FOOD TECHNOLOGY (ICS code(s): 67)</t>
  </si>
  <si>
    <t>67 - FOOD TECHNOLOGY</t>
  </si>
  <si>
    <r>
      <rPr>
        <sz val="11"/>
        <rFont val="Calibri"/>
      </rPr>
      <t>http://antigo.anvisa.gov.br/documents/10181/2718376/RDC_719_2022_.pdf/e5e3f78b-83d8-4d59-8213-81685c74d0be</t>
    </r>
  </si>
  <si>
    <t>Resolution - RDC number 711, 01 July 2022</t>
  </si>
  <si>
    <t>This Resolution contains provisions on sanitary requirements of starches, biscuits, cereals whole grains, processed cereals, bran, flour, wholemeal flour, pasta and bread.This resolution is the result of the consolidation of previous regulations, according to the Good Regulatory Practices, without changing the content.This regulation will also be notified to the SPS Committee</t>
  </si>
  <si>
    <t>Cereals (HS code(s): 10); Preparations of cereals, flour, starch or milk; pastrycooks' products (HS code(s): 19)</t>
  </si>
  <si>
    <t>19 - PREPARATIONS OF CEREALS, FLOUR, STARCH OR MILK; PASTRYCOOKS' PRODUCTS; 10 - CEREALS</t>
  </si>
  <si>
    <r>
      <rPr>
        <sz val="11"/>
        <rFont val="Calibri"/>
      </rPr>
      <t>http://antigo.anvisa.gov.br/documents/10181/2718376/RDC_711_2022_.pdf/f9212b72-7d2d-451f-b21b-7a7fb9b94a81</t>
    </r>
  </si>
  <si>
    <t>Proposal for Amendments to the Legal Inspection Requirements for Water Dispensers and 2 Other Household Electrical Appliances</t>
  </si>
  <si>
    <t>The BSMI received reports that dichloromethane exceeding the limit value of “Drinking Water Quality Standards” was found in the drinking water processed by energy water machines, a kind of water filter, posing risk to human health. With a view to protecting consumers from relevant hazards, the BSMI proposes to add “Technical specification for water quality testing of drinking water from water filters (purifiers) commodities” as an additional inspection standard for water dispensers, drinking water suppliers and electric storage tank boiling water heaters. In addition, the scope is proposed to be expanded to cover hydrogen water machine with heating function.</t>
  </si>
  <si>
    <t>- - Other (HS code(s): 841869); - Electric instantaneous or storage water heaters and immersion heaters (HS code(s): 851610)</t>
  </si>
  <si>
    <t>841869 - Refrigerating or freezing equipment (excl. refrigerating and freezing furniture); 851610 - Electric instantaneous or storage water heaters and immersion heaters</t>
  </si>
  <si>
    <r>
      <rPr>
        <sz val="11"/>
        <rFont val="Calibri"/>
      </rPr>
      <t>https://members.wto.org/crnattachments/2022/TBT/TPKM/22_5584_00_x.pdf
https://members.wto.org/crnattachments/2022/TBT/TPKM/22_5584_00_e.pdf</t>
    </r>
  </si>
  <si>
    <t>Draft Order of the Ministry of Health of Ukraine "On Approval of the Requirements for Foods and Food Ingredients Treated with Ionising Radiation"</t>
  </si>
  <si>
    <t>The draft Order provides for the approval of the Requirements for foods and food ingredients treated with ionising radiation.  Certain provisions of these Requirements also deal with the specifics of the labelling of foods treated with ionising radiation.The adoption of the draft Order will bring the legislation of Ukraine concerning the food safety and quality in line with EU legislation and will facilitate the implementation of Directive 1999/2/EC of the European Parliament and of the Council of 22 February 1999 on the approximation of the laws of the Member States concerning foods and food ingredients treated with ionising radiation and Directive 1999/3/EC of the European Parliament and of the Council of 22 February 1999 on the establishment of a Community list of foods and food ingredients treated with ionising radiation.</t>
  </si>
  <si>
    <t>Foods and food ingredients treated with ionising radiation</t>
  </si>
  <si>
    <t>Consumer information, labelling (TBT)</t>
  </si>
  <si>
    <r>
      <rPr>
        <sz val="11"/>
        <rFont val="Calibri"/>
      </rPr>
      <t xml:space="preserve">https://members.wto.org/crnattachments/2022/TBT/UKR/22_5561_00_x.pdf
https://members.wto.org/crnattachments/2022/TBT/UKR/22_5561_01_x.pdf
https://moz.gov.ua/uploads/ckeditor/%D0%93%D1%80%D0%BE%D0%BC%D0%B0%D0%B4%D1%81%D1%8C%D0%BA%D0%B5%20%D0%BE%D0%B1%D0%B3%D0%BE%D0%B2%D0%BE%D1%80%D0%B5%D0%BD%D0%BD%D1%8F/2022/07/20/01/%D0%9D%D0%B0%D0%BA%D0%B0%D0%B7_%D0%BF%D1%96%D0%B4%D0%BF%D0%B8%D1%81%D0%B0%D0%BD%D0%B8%D0%B9.pdf
https://moz.gov.ua/uploads/ckeditor/%D0%93%D1%80%D0%BE%D0%BC%D0%B0%D0%B4%D1%81%D1%8C%D0%BA%D0%B5%20%D0%BE%D0%B1%D0%B3%D0%BE%D0%B2%D0%BE%D1%80%D0%B5%D0%BD%D0%BD%D1%8F/2022/07/20/01/%D0%92%D0%B8%D0%BC%D0%BE%D0%B3%D0%B8.pdf
</t>
    </r>
  </si>
  <si>
    <t>Resolution - RDC number 716, 01 July 2022</t>
  </si>
  <si>
    <t>This Resolution contains provisions on health requirements of coffee, barley, teas, yerba mate, spices, seasonings and sauces.This resolution is the result of the consolidation of previous regulations, according to the Good Regulatory Practices, without changing the content.This regulation will also be notified to the SPS Committee</t>
  </si>
  <si>
    <t>Coffee, tea, mate and spices (HS code(s): 09)</t>
  </si>
  <si>
    <t>09 - COFFEE, TEA, MATÉ AND SPICES</t>
  </si>
  <si>
    <r>
      <rPr>
        <sz val="11"/>
        <rFont val="Calibri"/>
      </rPr>
      <t>http://antigo.anvisa.gov.br/documents/10181/2718376/RDC_716_2022_.pdf/9c7579a7-9e06-4f64-9d6c-c5a224a73edc</t>
    </r>
  </si>
  <si>
    <t>Resolution - RDC number 717, 01 July 2022</t>
  </si>
  <si>
    <t>This Resolution contains provisions on sanitary requirements of bottled water and of ice for human consumption.This resolution is the result of the consolidation of previous regulations, according to the Good Regulatory Practices, without changing the content.This regulation will also be notified to the SPS Committee</t>
  </si>
  <si>
    <t>Waters, including natural or artificial mineral waters and aerated waters, not containing added sugar or other sweetening matter nor flavoured; ice and snow. (HS code(s): 2201); Waters, including mineral waters and aerated waters, containing added sugar or other sweetening matter or flavoured, and other non-alcoholic beverages, not including fruit or vegetable juices of heading 20.09. (HS code(s): 2202)</t>
  </si>
  <si>
    <t>2201 - Waters, incl. natural or artificial mineral waters and aerated waters, not containing added sugar, other sweetening matter or flavoured; ice and snow; 2202 - Waters, incl. mineral waters and aerated waters, containing added sugar or other sweetening matter or flavoured, and other non-alcoholic beverages (excl. fruit or vegetable juices and milk)</t>
  </si>
  <si>
    <r>
      <rPr>
        <sz val="11"/>
        <rFont val="Calibri"/>
      </rPr>
      <t>http://antigo.anvisa.gov.br/documents/10181/2718376/RDC_717_2022_.pdf/46974199-1976-43d8-8a0d-565152cbeada</t>
    </r>
  </si>
  <si>
    <t>Resolution - RDC number 713, 01 July 2022</t>
  </si>
  <si>
    <t>This Resolution contains provisions on the health requirements of edible ice cream and preparations for edible ice cream.This resolution is the result of the consolidation of previous regulations, according to the Good Regulatory Practices, without changing the contentThis regulation will also be notified to the SPS Committee</t>
  </si>
  <si>
    <t>Ice cream and other edible ice, whether or not containing cocoa. (HS code(s): 2105)</t>
  </si>
  <si>
    <r>
      <rPr>
        <sz val="11"/>
        <rFont val="Calibri"/>
      </rPr>
      <t>http://antigo.anvisa.gov.br/documents/10181/2718376/RDC_713_2022_.pdf/ea31769a-ed32-431f-9509-aafec441c184</t>
    </r>
  </si>
  <si>
    <t>Resolution - RDC number 712, 01 July 2022</t>
  </si>
  <si>
    <t>This Resolution contains provisions on the requirements of composition and labeling of foods containing cereals and pseudocereals for classification and identification as integral and for highlight of the presence of whole ingredients.This resolution is the result of the consolidation of previous regulations, according to the Good Regulatory Practices, without changing the content.This regulation will also be notified to the SPS Committee</t>
  </si>
  <si>
    <t>Cereals (HS code(s): 10)</t>
  </si>
  <si>
    <t>10 - CEREALS</t>
  </si>
  <si>
    <r>
      <rPr>
        <sz val="11"/>
        <rFont val="Calibri"/>
      </rPr>
      <t>http://antigo.anvisa.gov.br/documents/10181/2718376/RDC_712_2022_.pdf/86a76ca0-96f3-4b63-97b7-ab1814503f13</t>
    </r>
  </si>
  <si>
    <t>Resolution - RDC number 715, 01 July 2022</t>
  </si>
  <si>
    <t>This Resolution contains provisions on the sanitary requirements of low sodium salt, foods for weight control, foods for diets with nutrient restriction and foods for diets with a controlled intake of sugars.This resolution is the result of the consolidation of previous regulations, according to the Good Regulatory Practices, without changing the content.This regulation will also be notified to the SPS Committee</t>
  </si>
  <si>
    <t>Salt (including table salt and denatured salt) and pure sodium chloride, whether or not in aqueous solution or containing added anti-caking or free-flowing agents; sea water. (HS code(s): 2501)</t>
  </si>
  <si>
    <t>2501 - Salts, incl. table salt and denatured salt, and pure sodium chloride, whether or not in aqueous solution or containing added anti-caking or free-flowing agents; sea water</t>
  </si>
  <si>
    <r>
      <rPr>
        <sz val="11"/>
        <rFont val="Calibri"/>
      </rPr>
      <t>http://antigo.anvisa.gov.br/documents/10181/2718376/RDC_715_2022_.pdf/3e9a0fbf-7a48-4142-918c-b37dabaf8989</t>
    </r>
  </si>
  <si>
    <t>Resolution - RDC number 720, 01 July 2022</t>
  </si>
  <si>
    <t>This Resolution contains provisions on health requirements of nutritionally modified foods.This resolution is the result of the consolidation of previous regulations, according to the Good Regulatory Practices, without changing the content.This regulation will also be notified to the SPS Committee</t>
  </si>
  <si>
    <r>
      <rPr>
        <sz val="11"/>
        <rFont val="Calibri"/>
      </rPr>
      <t>http://antigo.anvisa.gov.br/documents/10181/2718376/RDC_720_2022_.pdf/7ad63542-456a-4bb8-a666-1ec19eba9616</t>
    </r>
  </si>
  <si>
    <t>Draft Law of Ukraine "On Amendments to the Law of Ukraine "On Protection of Population against Infectious Diseases" Regarding the Issue of State Registration of Disinfectants"</t>
  </si>
  <si>
    <t>The draft Law is aimed at regulating the issues of state registration of disinfectants, improving the procedure for state registration of disinfectants through confirmation of their effectiveness (specific activities) and expert examination of dossiers for disinfectants during their state registration.The draft Law also determines the list of documents to be submitted for state registration and expert examination, the main requirements for the expert report on the results of the examination, the content of the decision on state registration of disinfectants, the grounds for refusal in state registration of a disinfectant.After the draft Law is adopted, Procedure for the state registration of disinfectants will be developed and approved. The Procedure will determine the order of the state registration and re-registration of disinfectants, in particular, requirements to the application for the state registration of disinfection agent, registration dossier and other documents submitted for the purposes of the state registration of the disinfection agent, research (tests) required for the state registration of disinfection agents, short characteristic of a disinfection agent, leaflet (instruction for use), marking (label), expert conclusion, change of conditions, termination, cancellation of the state registration of disinfection agents, form and procedure for maintaining the State Register of disinfectants.</t>
  </si>
  <si>
    <t>Disinfectants</t>
  </si>
  <si>
    <r>
      <rPr>
        <sz val="11"/>
        <rFont val="Calibri"/>
      </rPr>
      <t>https://members.wto.org/crnattachments/2022/TBT/UKR/22_5562_00_x.pdf
https://moz.gov.ua/uploads/ckeditor/%D0%93%D1%80%D0%BE%D0%BC%D0%B0%D0%B4%D1%81%D1%8C%D0%BA%D0%B5%20%D0%BE%D0%B1%D0%B3%D0%BE%D0%B2%D0%BE%D1%80%D0%B5%D0%BD%D0%BD%D1%8F/2022/07/25/1_%D0%97%D0%BC%D1%96%D0%BD%D0%B8%20%D0%B4%D0%BE%20%D0%B7%D0%B0%D0%BA%D0%BE%D0%BD%D1%83%20%D0%BF%D1%80%D0%BE%20%D0%B7%D0%B0%D1%85%D0%B8%D1%81%D1%82%20%D0%B2%D1%96%D0%B4%20%D1%96%D0%BD%D1%84%20%D1%85%D0%B2%2021072022.pdf</t>
    </r>
  </si>
  <si>
    <t>Resolution - RDC number 714, 01 July 2022</t>
  </si>
  <si>
    <t>This Resolution contains provisions on health requirements for enrichment and food restoration.This resolution is the result of the consolidation of previous regulations, according to the Good Regulatory Practices, without changing the content.This regulation will also be notified to the SPS Committee</t>
  </si>
  <si>
    <r>
      <rPr>
        <sz val="11"/>
        <rFont val="Calibri"/>
      </rPr>
      <t>http://antigo.anvisa.gov.br/documents/10181/2718376/RDC_714_2022_.pdf/72ab4c7e-f385-450b-bfd3-d3a7bb97d476</t>
    </r>
  </si>
  <si>
    <t>Resolution - RDC number 724, 01 July 2022</t>
  </si>
  <si>
    <t>This Resolution contains provisions on the microbiological patterns of foods and their application. Art. 9 The collection, packaging, transport and analysis of food samples must follow the methodologies established in at least one of the references below, in its latest editions or revisions, according to its application:_x000D_
I - Food Code (Codex Alimentarius - FAO/WHO);_x000D_
II - International Organization for Standardization_x000D_
for Standardization - ISO);_x000D_
III - Compendium of Methods for Microbiological Analysis of Foods_x000D_
(Compendium of Methods for the Microbiological Examination of Foods - APHA);_x000D_
IV - Standard Methods for Analysis of Dairy Products (Standard Methods_x000D_
for the Examination of Dairy Products - APHA);_x000D_
V - Standard Methods for Water and Sewage Analysis (Standard Methods_x000D_
for Examination of Water and Wastewater - APHA);_x000D_
VI - Bacteriological Analytical Manual_x000D_
BAM/FDA);_x000D_
VII - Official Methods of Analysis of AOAC International (Official Methods_x000D_
of Analysis of AOAC International - AOAC INTERNATIONAL);_x000D_
VIII - Brazilian Pharmacopoeia; or_x000D_
IX - American Pharmacopeia (United States Pharmacopeia - USP)This regulation will also be notified to the SPS Committee</t>
  </si>
  <si>
    <r>
      <rPr>
        <sz val="11"/>
        <rFont val="Calibri"/>
      </rPr>
      <t>http://antigo.anvisa.gov.br/documents/10181/2718376/RDC_724_2022_.pdf/33c61081-4f32-43c2-9105-c318fa6069ce</t>
    </r>
  </si>
  <si>
    <t>Normative Instruction number 162, 01 July 2022</t>
  </si>
  <si>
    <t>This normative instruction establishes the acceptable daily intake (ADI), the acute reference dose (DRfA) and maximum residue limits (MRL) for active pharmaceuticals ingredients (API) of veterinary drugs in foods of animal origin.</t>
  </si>
  <si>
    <t>Pharmaceutical goods specified in Note 4 to this Chapter. (HS code(s): 3006)</t>
  </si>
  <si>
    <t>3006 - Pharmaceutical preparations and products of subheadings 3006.10.10 to 3006.60.90</t>
  </si>
  <si>
    <r>
      <rPr>
        <sz val="11"/>
        <rFont val="Calibri"/>
      </rPr>
      <t>http://antigo.anvisa.gov.br/documents/10181/2718376/IN_162_2022_.pdf/f82fdb3e-fa80-4851-8702-f2ec6b689e17</t>
    </r>
  </si>
  <si>
    <t>Resolution - RDC number 723, 01 July 2022</t>
  </si>
  <si>
    <t>This Resolution contains provisions on health requirements of sugar, invert liquid sugar, confectionery sugar, table sweetener, candy, bonbon, cocoa powder, soluble cocoa, chocolate, white chocolate, chewing gum, cocoa butter, cocoa mass, molasses, molasses and rapadura (panela) .This resolution is the result of the consolidation of previous regulations, according to the Good Regulatory Practices, without changing the contentThis regulation will also be notified to the SPS Committee</t>
  </si>
  <si>
    <t>Sugars and sugar confectionery (HS code(s): 17); Cocoa and cocoa preparations (HS code(s): 18)</t>
  </si>
  <si>
    <t>17 - SUGARS AND SUGAR CONFECTIONERY; 18 - COCOA AND COCOA PREPARATIONS</t>
  </si>
  <si>
    <r>
      <rPr>
        <sz val="11"/>
        <rFont val="Calibri"/>
      </rPr>
      <t>http://antigo.anvisa.gov.br/documents/10181/2718376/RDC_723_2022_.pdf/7284c430-ea3e-462b-a309-5987857018f9</t>
    </r>
  </si>
  <si>
    <t>Resolution - RDC number 730, 01 July 2022</t>
  </si>
  <si>
    <t>This Resolution contains provisions on human health risk assessment of veterinary medicinal products, maximum residue limits (MRLs) of veterinary medicinal products in foods of animal origin and methods of analysis for conformity assessment purposes. Studies should be conducted and reported in accordance with updated protocols described in the Organization for Cooperation and Economic Development (OECD) or guidelines published in the_x000D_
International Conference on Harmonization of Veterinary Medicines (VICH) and follow the principles of Good Laboratory Practice (GLP).This resolution will also be notified to the SPS committee</t>
  </si>
  <si>
    <r>
      <rPr>
        <sz val="11"/>
        <rFont val="Calibri"/>
      </rPr>
      <t>http://antigo.anvisa.gov.br/documents/10181/2718376/RDC_730_2022_.pdf/0dfa65ac-4176-414b-a130-564dac564e44</t>
    </r>
  </si>
  <si>
    <t>Resolution - RDC number 728, 01 July 2022</t>
  </si>
  <si>
    <t>This Resolution contains provisions on enzymes and enzymatic preparations for use as technology aid in the production of food intended for human consumption.This resolution is the result of the consolidation of previous regulations, according to the Good Regulatory Practices, without changing the content.Enzymes and enzymatic preparations for use in food must fully comply with the identity, purity and composition specifications established in at least one of the following references: a) Joint FAO/WHO Expert Committee on Food Additives (JECFA); b) Food Chemicals Code (Food Chemicals Codex - FCC); or c) U.S. Food and Drug Administration - FDA.This regulation will also be notified to the SPS Committee</t>
  </si>
  <si>
    <r>
      <rPr>
        <sz val="11"/>
        <rFont val="Calibri"/>
      </rPr>
      <t>http://antigo.anvisa.gov.br/documents/10181/2718376/RDC_728_2022_.pdf/b89b0a07-2051-4a8b-a96a-c837ebf79964</t>
    </r>
  </si>
  <si>
    <t>Resolution - RDC number 727, 01 July 2022</t>
  </si>
  <si>
    <t>This Resolution contains provisions on packaged food labeling.This resolution is the result of the consolidation of previous regulations, according to the Good Regulatory Practices, without changing the content.This Resolution incorporates into the national legal system the GMC/MERCOSUR Resolution No. 26, 10 December 2003.This regulation will also be notified to the SPS Committee</t>
  </si>
  <si>
    <r>
      <rPr>
        <sz val="11"/>
        <rFont val="Calibri"/>
      </rPr>
      <t>http://antigo.anvisa.gov.br/documents/10181/2718376/RDC_727_2022_.pdf/5dda644d-a6ac-428e-bb08-203e2c43ccab</t>
    </r>
  </si>
  <si>
    <t>Panama</t>
  </si>
  <si>
    <t>Procedimiento de Evaluación de la Conformidad para la Designación de las Propiedades Específicas o Proclamas para los Productos Cosméticos. Etiquetado de Productos Cosméticos (Conformity assessment procedure for the description of specific properties or claims regarding cosmetic products. Labelling of cosmetic products) (6 pages, in Spanish)</t>
  </si>
  <si>
    <t>Purpose, scope, normative references, definitions, abbreviations, general conditions, monitoring, penalties and annexes</t>
  </si>
  <si>
    <t>Products of the chemical industry (ICS 71.100)</t>
  </si>
  <si>
    <r>
      <rPr>
        <sz val="11"/>
        <rFont val="Calibri"/>
      </rPr>
      <t>https://members.wto.org/crnattachments/2022/TBT/PAN/22_5512_00_x.pdf</t>
    </r>
  </si>
  <si>
    <t>Normative Instruction number 160, 01 July 2022</t>
  </si>
  <si>
    <t>This normative instruction establishes the maximum tolerated limits (LMT) of contaminants in food.This resolution is the result of the consolidation of previous regulations, according to the Good Regulatory Practices, without changing the contentThis regulation will also be notified to the SPS Committee</t>
  </si>
  <si>
    <r>
      <rPr>
        <sz val="11"/>
        <rFont val="Calibri"/>
      </rPr>
      <t>http://antigo.anvisa.gov.br/documents/10181/2718376/IN_160_2022_.pdf/03a02bb0-7856-4da4-a6f8-6a1e99d487d9</t>
    </r>
  </si>
  <si>
    <t>Resolution - RDC number 725, 01 July 2022</t>
  </si>
  <si>
    <t>This Resolution contains provisions on flavoring food additives.This resolution is the result of the consolidation of previous regulations, according to the Good Regulatory Practices, without changing the contentThis Resolution incorporates the GMC/MERCOSUR Resolution No. 10, 22 June 2006, into the national legal system.This regulation will also be notified to the SPS Committee</t>
  </si>
  <si>
    <r>
      <rPr>
        <sz val="11"/>
        <rFont val="Calibri"/>
      </rPr>
      <t>http://antigo.anvisa.gov.br/documents/10181/2718376/RDC_725_2022_.pdf/fa9a9a0a-9e30-4c2b-8386-04b5533aa934</t>
    </r>
  </si>
  <si>
    <t>Normative Instruction number 159, 01 July 2022</t>
  </si>
  <si>
    <t>This normative instruction establishes the lists of parts of plant species authorized for the preparation of teas and for use as spices.This resolution is the result of the consolidation of previous regulations, according to the Good Regulatory Practices, without changing the content.This regulation will also be notified to the SPS Committee</t>
  </si>
  <si>
    <r>
      <rPr>
        <sz val="11"/>
        <rFont val="Calibri"/>
      </rPr>
      <t>http://antigo.anvisa.gov.br/documents/10181/2718376/IN_159_2022_.pdf/f6971389-59ce-49b9-a921-b644d29970ce</t>
    </r>
  </si>
  <si>
    <t>Normative Instruction number 161, 01 July 2022</t>
  </si>
  <si>
    <t>This normative instruction establishes microbiological standards of food.This resolution is the result of the consolidation of previous regulations, according to the Good Regulatory Practices, without changing the content.This regulation will also be notified to the SPS Committee</t>
  </si>
  <si>
    <r>
      <rPr>
        <sz val="11"/>
        <rFont val="Calibri"/>
      </rPr>
      <t>http://antigo.anvisa.gov.br/documents/10181/2718376/IN_161_2022_.pdf/b08d70cb-add6-47e3-a5d3-fa317c2d54b2</t>
    </r>
  </si>
  <si>
    <t>Resolution - RDC number 726, 01 July 2022</t>
  </si>
  <si>
    <t>This Resolution contains provisions the health requirements of edible mushrooms, fruit products and vegetable products.This resolution is the result of the consolidation of previous regulations, according to the Good Regulatory Practices, without changing the content.This regulation will also be notified to the SPS Committee</t>
  </si>
  <si>
    <t>Vegetable plaiting materials; vegetable products not elsewhere specified or included (HS code(s): 14); Preparations of vegetables, fruit, nuts or other parts of plants (HS code(s): 20)</t>
  </si>
  <si>
    <t>14 - VEGETABLE PLAITING MATERIALS; VEGETABLE PRODUCTS NOT ELSEWHERE SPECIFIED OR INCLUDED; 20 - PREPARATIONS OF VEGETABLES, FRUIT, NUTS OR OTHER PARTS OF PLANTS</t>
  </si>
  <si>
    <r>
      <rPr>
        <sz val="11"/>
        <rFont val="Calibri"/>
      </rPr>
      <t>http://antigo.anvisa.gov.br/documents/10181/2718376/RDC_726_2022_.pdf/3baf0ed8-a1c3-4b37-ac5e-c57943c2b0c1</t>
    </r>
  </si>
  <si>
    <t>Ordinance MTP No. 2175, 28 July 2022 </t>
  </si>
  <si>
    <t>New redaction of Regulatory Standard No. 06 - Personal Protective Equipment - PPE.</t>
  </si>
  <si>
    <t>Personal Protective Equipment </t>
  </si>
  <si>
    <t>Prevention of deceptive practices and consumer protection (TBT); Quality requirements (TBT); Consumer information, labelling (TBT)</t>
  </si>
  <si>
    <r>
      <rPr>
        <sz val="11"/>
        <rFont val="Calibri"/>
      </rPr>
      <t xml:space="preserve">https://in.gov.br/en/web/dou/-/portaria-mtp-n-2.175-de-28-de-julho-de-2022-420564666
</t>
    </r>
  </si>
  <si>
    <t>Draft COMMISSION IMPLEMENTING REGULATION (EU) …/… laying down rules for the application of Regulation (EU) 2017/745 of the European Parliament and of the Council as regards reclassification of groups of certain active products without an intended medical purpose</t>
  </si>
  <si>
    <t>The measure reclassifies groups of active products without an intended medical purpose, by way of derogation from Annex VIII to Regulation (EU) 2017/745. The groups of products covered are laser devices, intense pulsed light devices, liposuction equipment and brain stimulation devices listed in the Annex XVI to Regulation (EU) 2017/745.</t>
  </si>
  <si>
    <t>Certain active products without an intended medical purpose listed in Annex XVI of Regulation (EU) 2017/745 on medical devices (the MDR).</t>
  </si>
  <si>
    <r>
      <rPr>
        <sz val="11"/>
        <rFont val="Calibri"/>
      </rPr>
      <t>https://members.wto.org/crnattachments/2022/TBT/EEC/22_5514_00_e.pdf</t>
    </r>
  </si>
  <si>
    <t>Resolution - RDC number 722, 01 July 2022</t>
  </si>
  <si>
    <t>This Resolution contains provisions on the maximum tolerated limits (LMT) of contaminants in foods, the general principles for their establishment and the methods of analysis for the purpose of conformity assessment.This resolution is the result of the consolidation of previous regulations, according to the Good Regulatory Practices, without changing the content.This Resolution incorporates into the national legal system:_x000D_
I - GMC/MERCOSUR Resolution No. 103, 15 December 1994;_x000D_
II - GMC/MERCOSUR Resolution No. 25, 20 June 2002;_x000D_
III - GMC/MERCOSUR Resolution No. 12, 17 July 2011; and_x000D_
IV - GMC/MERCOSUR Resolution No. 18, 13 October  2021.This regulation will also be notified to the SPS Committee</t>
  </si>
  <si>
    <r>
      <rPr>
        <sz val="11"/>
        <rFont val="Calibri"/>
      </rPr>
      <t>http://antigo.anvisa.gov.br/documents/10181/2718376/RDC_722_2022_.pdf/15cda9ff-74a4-456e-9fd3-6610125adb75</t>
    </r>
  </si>
  <si>
    <t>United Arab Emirates</t>
  </si>
  <si>
    <t>UAE GSO Technical Regulation for Yoghurt</t>
  </si>
  <si>
    <t>This Technical regulation concerned with the  requirements that must be met in yogurt prepared for direct consumption</t>
  </si>
  <si>
    <t>Quality requirements (TBT); Consumer information, labelling (TBT); Prevention of deceptive practices and consumer protection (TBT); Protection of human health or safety (TBT)</t>
  </si>
  <si>
    <r>
      <rPr>
        <sz val="11"/>
        <rFont val="Calibri"/>
      </rPr>
      <t>https://members.wto.org/crnattachments/2022/TBT/ARE/22_5418_00_x.pdf</t>
    </r>
  </si>
  <si>
    <t>Yemen</t>
  </si>
  <si>
    <t>Protection of human health or safety (TBT); Prevention of deceptive practices and consumer protection (TBT); Consumer information, labelling (TBT); Quality requirements (TBT)</t>
  </si>
  <si>
    <t>Qatar</t>
  </si>
  <si>
    <t>UAE GSO Technical Regulation for  STERILIZED MILK</t>
  </si>
  <si>
    <t>This Technical regulation is concerned with sterilized milk and standardized sterilized milk, intend for direct consumption</t>
  </si>
  <si>
    <t>Milk and milk products (ICS code(s): 67.100)</t>
  </si>
  <si>
    <t>67.100 - Milk and milk products</t>
  </si>
  <si>
    <r>
      <rPr>
        <sz val="11"/>
        <rFont val="Calibri"/>
      </rPr>
      <t>https://members.wto.org/crnattachments/2022/TBT/QAT/22_5410_00_x.pdf</t>
    </r>
  </si>
  <si>
    <t>Oman</t>
  </si>
  <si>
    <t>UAE GSO Technical Regulation for Ultra-High Temperature treated (UHT) Milk and (UHT) Flavoured Milk</t>
  </si>
  <si>
    <t>  This Technical regulation concerned with the  requirements of Ultra High Temperature Milk (UHT) and flavoured milk (long life). and intended for direct consumption.</t>
  </si>
  <si>
    <r>
      <rPr>
        <sz val="11"/>
        <rFont val="Calibri"/>
      </rPr>
      <t>https://members.wto.org/crnattachments/2022/TBT/ARE/22_5425_00_x.pdf</t>
    </r>
  </si>
  <si>
    <t>Saudi Arabia, Kingdom of</t>
  </si>
  <si>
    <r>
      <rPr>
        <sz val="11"/>
        <rFont val="Calibri"/>
      </rPr>
      <t>https://members.wto.org/crnattachments/2022/TBT/SAU/22_5411_00_x.pdf</t>
    </r>
  </si>
  <si>
    <t>Proposal for Legal Inspection Requirements for Water Filters (Purifiers)</t>
  </si>
  <si>
    <t>The BSMI received reports that dichloromethane exceeding the limit value of “Drinking Water Quality Standards” was found in the drinking water processed by energy water machines, a kind of water filter, posing risk to human health. With a view to protecting consumers from relevant hazards, the BSMI proposes to add water filters (purifiers) to the mandatory inspection scope. The inspection standards are “Technical specification for water quality testing of drinking water from water filters (purifiers) commodities” for water quality, CNS 60335-1 for safety and CNS 13783-1 for EMC. The conformity assessment procedure will be Registration of Product Certification Scheme (Module II+III) or Type-approved Batch Inspection.</t>
  </si>
  <si>
    <t>Water filter (purifier) (HS code(s): 842121)</t>
  </si>
  <si>
    <t>842121 - Machinery and apparatus for filtering or purifying water</t>
  </si>
  <si>
    <r>
      <rPr>
        <sz val="11"/>
        <rFont val="Calibri"/>
      </rPr>
      <t>https://members.wto.org/crnattachments/2022/TBT/TPKM/22_5417_00_e.pdf
https://members.wto.org/crnattachments/2022/TBT/TPKM/22_5417_00_x.pdf
https://members.wto.org/crnattachments/2022/TBT/TPKM/22_5417_00_e.pdf
https://members.wto.org/crnattachments/2022/TBT/TPKM/22_5417_00_x.pdf</t>
    </r>
  </si>
  <si>
    <t>“Updated Guidelines on Product Information File (PIF) for Cosmetic Products Repealing FDA Circular No. 2018-001 “Reiterating the Mandatory Implementation of Article 8 of the ASEAN Cosmetic Directive ‘Product Information’””</t>
  </si>
  <si>
    <t>This circular shall cover all cosmetic establishments duly licensed by the CCHUHSRR who are holders of a valid Certificate of Product Notification (CPN).</t>
  </si>
  <si>
    <t>Cosmetics. Toiletries (ICS code(s): 71.100.70)</t>
  </si>
  <si>
    <t>71.100.70 - Cosmetics. Toiletries</t>
  </si>
  <si>
    <r>
      <rPr>
        <sz val="11"/>
        <rFont val="Calibri"/>
      </rPr>
      <t>https://members.wto.org/crnattachments/2022/TBT/PHL/22_5468_00_e.pdf
https://www.fda.gov.ph/wp-content/uploads/2022/07/Draft-for-Comments-Updated-Guidelines-on-PIF.pdf</t>
    </r>
  </si>
  <si>
    <r>
      <rPr>
        <sz val="11"/>
        <rFont val="Calibri"/>
      </rPr>
      <t>https://members.wto.org/crnattachments/2022/TBT/ARE/22_5406_00_x.pdf</t>
    </r>
  </si>
  <si>
    <t>Kuwait, the State of</t>
  </si>
  <si>
    <r>
      <rPr>
        <sz val="11"/>
        <rFont val="Calibri"/>
      </rPr>
      <t>https://members.wto.org/crnattachments/2022/TBT/KWT/22_5408_00_x.pdf</t>
    </r>
  </si>
  <si>
    <t>Bahrain, Kingdom of</t>
  </si>
  <si>
    <t>Amendment to Passenger Cars Corporate Average Fuel Consumption And New Energy Vehicles Credits Regulation</t>
  </si>
  <si>
    <t>This document specifies the requirements for CAFC &amp; NEV credits calculation, trading and management for passenger car enterprises under the new situation.</t>
  </si>
  <si>
    <t>Passenger car （including New Energy Vehicle） (HS code(s): 8703); (ICS code(s): 43.060; 43.080.01; 43.100; 75.160)</t>
  </si>
  <si>
    <t>8703 - Motor cars and other motor vehicles principally designed for the transport of &lt;10 persons, incl. station wagons and racing cars (excl. motor vehicles of heading 8702)</t>
  </si>
  <si>
    <t>43.060 - Internal combustion engines for road vehicles; 43.080.01 - Commercial vehicles in general; 43.100 - Passenger cars. Caravans and light trailers; 75.160 - Fuels</t>
  </si>
  <si>
    <r>
      <rPr>
        <sz val="11"/>
        <rFont val="Calibri"/>
      </rPr>
      <t>https://members.wto.org/crnattachments/2022/TBT/CHN/22_5460_00_x.pdf</t>
    </r>
  </si>
  <si>
    <r>
      <rPr>
        <sz val="11"/>
        <rFont val="Calibri"/>
      </rPr>
      <t>https://members.wto.org/crnattachments/2022/TBT/BHR/22_5407_00_x.pdf</t>
    </r>
  </si>
  <si>
    <r>
      <rPr>
        <sz val="11"/>
        <rFont val="Calibri"/>
      </rPr>
      <t>https://members.wto.org/crnattachments/2022/TBT/OMN/22_5409_00_x.pdf</t>
    </r>
  </si>
  <si>
    <t>Draft amendment of the "Technical regulations for Technical Standards for Broadcasting  Facilities for Internet Multimedia Broadcasting Business"</t>
  </si>
  <si>
    <t>By accepting the basic functions of conditional access stipulated in the international criteria of the current group criteria of TTA, conditional access is opened (Article 13) and difficult terms are changed to easy terms (Articles 3, 4 and 10)</t>
  </si>
  <si>
    <t>Broadcasting Facilities for Internet Multimedia Broadcasting Business</t>
  </si>
  <si>
    <r>
      <rPr>
        <sz val="11"/>
        <rFont val="Calibri"/>
      </rPr>
      <t>https://members.wto.org/crnattachments/2022/TBT/KOR/22_5387_00_x.pdf</t>
    </r>
  </si>
  <si>
    <t>Draft amendment of Technical Regulation for Cable Broadcasting Station Facilities, etc.</t>
  </si>
  <si>
    <t>1. Establishment of exception regulation for conditional access module separation or exchange (Article 19 Paragraph 1, technical regulation for cable broadcasting station facilities, etc.)2. Specify only the basic function of conditional access (Article 19 Paragraph 2)3. Release of technical requlation to allow manufacturers to select conditional access freely. (Article 19 Paragraph 3)</t>
  </si>
  <si>
    <t>Cable Broadcasting Station Facilities</t>
  </si>
  <si>
    <r>
      <rPr>
        <sz val="11"/>
        <rFont val="Calibri"/>
      </rPr>
      <t>https://members.wto.org/crnattachments/2022/TBT/KOR/22_5388_00_x.pdf
https://www.rra.go.kr/ko/notice/atnList_view.do?nb_seq=4885&amp;nb_type=9</t>
    </r>
  </si>
  <si>
    <t>UAE Technical Regulation for  FERMENTED MILK PRODUCTS HEAT TREATED AFTER FERMENTATION ( LONG LIFE)</t>
  </si>
  <si>
    <t>  This Technical regulation concerned with the  requirements for the Ultra High Temperature (UHT) Fermented Milk And flavoured Fermented Milk (Long Life) For Direct Consumption Or Further Processing In Conformity With The Definitions In Item 3 Of This regulation.</t>
  </si>
  <si>
    <r>
      <rPr>
        <sz val="11"/>
        <rFont val="Calibri"/>
      </rPr>
      <t>https://members.wto.org/crnattachments/2022/TBT/ARE/22_5397_00_x.pdf</t>
    </r>
  </si>
  <si>
    <r>
      <rPr>
        <sz val="11"/>
        <rFont val="Calibri"/>
      </rPr>
      <t>https://members.wto.org/crnattachments/2022/TBT/QAT/22_5401_00_x.pdf</t>
    </r>
  </si>
  <si>
    <t>Draft of amendments to Requirements on Minimum Energy Performance Standard and Energy Efficiency Rating Labelling and Inspection of Electric Pots</t>
  </si>
  <si>
    <t>With a view to enhancing the efficiency of energy use, the Bureau of Energy proposes to amend the minimum energy performance standards and energy efficiency rating labelling requirements.</t>
  </si>
  <si>
    <t>Electric Pots (HS code(s): 851671)</t>
  </si>
  <si>
    <t>851671 - Electro-thermic coffee or tea makers, for domestic use</t>
  </si>
  <si>
    <t>Protection of the environment (TBT); Other (TBT)</t>
  </si>
  <si>
    <r>
      <rPr>
        <sz val="11"/>
        <rFont val="Calibri"/>
      </rPr>
      <t>https://members.wto.org/crnattachments/2022/TBT/TPKM/22_5395_00_e.pdf
https://members.wto.org/crnattachments/2022/TBT/TPKM/22_5395_00_x.pdf</t>
    </r>
  </si>
  <si>
    <r>
      <rPr>
        <sz val="11"/>
        <rFont val="Calibri"/>
      </rPr>
      <t>https://members.wto.org/crnattachments/2022/TBT/SAU/22_5402_00_x.pdf</t>
    </r>
  </si>
  <si>
    <r>
      <rPr>
        <sz val="11"/>
        <rFont val="Calibri"/>
      </rPr>
      <t>https://members.wto.org/crnattachments/2022/TBT/BHR/22_5398_00_x.pdf</t>
    </r>
  </si>
  <si>
    <t>National Organic Program (NOP); Organic Livestock and Poultry 
Standards</t>
  </si>
  <si>
    <t>Proposed rule - The United States Department of Agriculture's (USDA) 
Agricultural Marketing Service (AMS) proposes to amend the organic 
livestock and poultry production requirements by adding new provisions 
for livestock handling and transport for slaughter and avian living 
conditions; and expanding and clarifying existing requirements covering 
livestock care and production practices and mammalian living 
conditions.</t>
  </si>
  <si>
    <t>Organic livestock and poultry; Farming and forestry (ICS code(s): 65.020); Processes in the food industry (ICS code(s): 67.020); Meat, meat products and other animal produce (ICS code(s): 67.120)</t>
  </si>
  <si>
    <t>65.020 - Farming and forestry; 67.020 - Processes in the food industry; 67.120 - Meat, meat products and other animal produce</t>
  </si>
  <si>
    <t>Protection of animal or plant life or health (TBT); Prevention of deceptive practices and consumer protection (TBT)</t>
  </si>
  <si>
    <r>
      <rPr>
        <sz val="11"/>
        <rFont val="Calibri"/>
      </rPr>
      <t>https://members.wto.org/crnattachments/2022/TBT/USA/22_5386_00_e.pdf</t>
    </r>
  </si>
  <si>
    <r>
      <rPr>
        <sz val="11"/>
        <rFont val="Calibri"/>
      </rPr>
      <t>https://members.wto.org/crnattachments/2022/TBT/KWT/22_5399_00_x.pdf</t>
    </r>
  </si>
  <si>
    <r>
      <rPr>
        <sz val="11"/>
        <rFont val="Calibri"/>
      </rPr>
      <t>https://members.wto.org/crnattachments/2022/TBT/OMN/22_5400_00_x.pdf</t>
    </r>
  </si>
  <si>
    <r>
      <rPr>
        <sz val="11"/>
        <rFont val="Calibri"/>
      </rPr>
      <t>https://members.wto.org/crnattachments/2022/TBT/YEM/22_5403_00_x.pdf</t>
    </r>
  </si>
  <si>
    <t>Addition of Diisononyl Phthalate Category; Community Right-to-Know Toxic Chemical Release Reporting</t>
  </si>
  <si>
    <t>On 5 September 2000, in response to a petition filed under the Emergency Planning and Community Right-to-Know Act (EPCRA), EPA issued a proposed rule to add a diisononyl phthalate (DINP) category to the list of toxic chemicals subject to the reporting requirements under EPCRA and the Pollution Prevention Act (PPA). EPA proposed to add this chemical category to the EPCRA toxic chemical list based on its preliminary conclusion that this category met the EPCRA toxicity criterion. EPA has updated its hazard assessment for DINP and is proposing to add DINP as a category defined to include branched alkyl di-esters of 1,2 benzenedicarboxylic acid in which alkyl ester moieties contain a total of nine carbons. The updated hazard assessment demonstrates that the proposed DINP category meets the EPCRA toxicity criterion because the members of the category can reasonably be anticipated to cause cancer and serious or irreversible chronic health effects in humans; specifically, developmental, kidney, and liver toxicity. EPA is proposing to add the DINP category to the toxic chemical list on this basis and is requesting comment on the updated DINP hazard assessment and associated updated economic analysis.</t>
  </si>
  <si>
    <t>Diisononyl phthalate (DINP); branched alkyl di-esters of 1,2 benzenedicarboxylic acid in which alkyl ester moieties contain a total of nine carbons; Environmental protection (ICS code(s): 13.020); Domestic safety (ICS code(s): 13.120); Production in the chemical industry (ICS code(s): 71.020); Products of the chemical industry (ICS code(s): 71.100)</t>
  </si>
  <si>
    <t>13.020 - Environmental protection; 13.120 - Domestic safety; 71.020 - Production in the chemical industry; 71.100 - Products of the chemical industry</t>
  </si>
  <si>
    <t>Prevention of deceptive practices and consumer protection (TBT); Protection of the environment (TBT); Protection of human health or safety (TBT)</t>
  </si>
  <si>
    <r>
      <rPr>
        <sz val="11"/>
        <rFont val="Calibri"/>
      </rPr>
      <t>https://members.wto.org/crnattachments/2022/TBT/USA/22_5360_00_e.pdf
https://www.govinfo.gov/content/pkg/FR-2022-08-08/html/2022-16908.htm  
https://www.govinfo.gov/content/pkg/FR-2022-08-08/pdf/2022-16908.pdf</t>
    </r>
  </si>
  <si>
    <t>Update UAE Technical Regulation for Motor vehicle - “eCall” Emergency Calls Technical Requirements</t>
  </si>
  <si>
    <t>This Technical regulation concerned with the technical requirements for emergency call with new light vehicles intended for the transport of passengers and baggage, with a weight not exceeding 3500 kg, which are imported or manufactured for registration and licensing in the United Arab Emirates</t>
  </si>
  <si>
    <t>Road vehicles in general (ICS code(s): 43.020)</t>
  </si>
  <si>
    <t>Protection of human health or safety (TBT); Prevention of deceptive practices and consumer protection (TBT); Quality requirements (TBT)</t>
  </si>
  <si>
    <r>
      <rPr>
        <sz val="11"/>
        <rFont val="Calibri"/>
      </rPr>
      <t>https://members.wto.org/crnattachments/2022/TBT/ARE/22_5350_00_e.pdf
https://members.wto.org/crnattachments/2022/TBT/ARE/22_5350_00_x.pdf</t>
    </r>
  </si>
  <si>
    <t>draft Resolution of the Cabinet of Ministers of Ukraine "On Amendment to the Resolution of the Cabinet of Ministers of Ukraine of March 9, 2022 No. 234"</t>
  </si>
  <si>
    <t>Resolution of the Cabinet of Ministers of Ukraine of March 9, 2022 No. 234 "On measures to ensure the uninterrupted supply of imported food products and feeds under the martial law regime" establishes that during martial law in Ukraine market operators may sell food products, information of which is provided in a language other than the official one, on the customs territory of Ukraine. Thus the consignments of such food products should be accompanied by obligatory information on the foodstuffs provided in the state language. Simplification of requirements for mandatory labeling of imported food products in the state language was introduced in order to ensure uninterrupted food supply to the population during the martial law.Currently, national food enterprises are able to meet the needs of Ukrainian consumers in safe and quality food products in compliance with the requirements of food legislation.Therefore, the draft Resolution is intended to exclude the provision on the temporary possibility for the period of martial law to sell food products, information of which is provided in a language other than the state language, on the customs territory of Ukraine.The draft Resolution also stipulates that food products, information of which is provided in a language other than the state, imported into the territory of Ukraine before the entry into force of this Resolution, may be in circulation until their expiration date.</t>
  </si>
  <si>
    <t>Food products and feeds</t>
  </si>
  <si>
    <r>
      <rPr>
        <sz val="11"/>
        <rFont val="Calibri"/>
      </rPr>
      <t>https://minagro.gov.ua/npa/pro-vnesennya-zmini-do-postanovi-kabinetu-ministriv-ukrayini-vid-9-bereznya-2022-roku-234</t>
    </r>
  </si>
  <si>
    <t>Resolution - RDC number 738, 28 July 2022</t>
  </si>
  <si>
    <t>This Resolution contains provisions on the marketing authorization, notification,
import and quality control of radiopharmaceuticals.</t>
  </si>
  <si>
    <t>3004 - Medicaments consisting of mixed or unmixed products for therapeutic or prophylactic uses, put up in measured doses "incl. those for transdermal administration" or in forms or packings for retail sale (excl. goods of heading 3002, 3005 or 3006); 3003 - Medicaments consisting of two or more constituents mixed together for therapeutic or prophylactic uses, not in measured doses or put up for retail sale (excl. goods of heading 3002, 3005 or 3006)</t>
  </si>
  <si>
    <r>
      <rPr>
        <sz val="11"/>
        <rFont val="Calibri"/>
      </rPr>
      <t>http://antigo.anvisa.gov.br/documents/10181/6469089/RDC_738_2022_.pdf/bb64a637-a7a0-4aea-bcda-38518f36d523</t>
    </r>
  </si>
  <si>
    <t>Colombia</t>
  </si>
  <si>
    <t>Resolución N° 40263 del 28 de julio de 2022 "Por la cual se expide el Reglamento Técnico de Emergencia sobre los requisitos de calidad de los combustibles de aviación para motores tipo turbina y se dictan otras disposiciones" (Resolution No. 40263 of 28 July 2022 issuing the Emergency Technical Regulation on quality requirements for turbine engine aviation fuel, and other provisions) (7 pages, in Spanish)</t>
  </si>
  <si>
    <t>Resolution No. 40263 of 28 July 2022 issues the Emergency Technical Regulation on quality parameters and requirements for turbine engine aviation fuel. Its aim is twofold: to ensure that such fuel is marketed in line with safety and quality requirements; and to improve the supply of fuel to the country's air transport sector.</t>
  </si>
  <si>
    <t>Petroleum oils and oils obtained from bituminous minerals (other than crude) and preparations not elsewhere specified or included, containing by weight 70% or more of petroleum oils or of oils obtained from bituminous minerals, these oils being the basic constituents of the preparations, other than those containing biodiesel and other than waste oils (HS code: 27101)</t>
  </si>
  <si>
    <t>27101 - - Petroleum oils and oils obtained from bituminous minerals (other than crude) and preparations not elsewhere specified or included, containing by weight 70 % or more of petroleum oils or of oils obtained from bituminous minerals, these oils being the basic constituents of the preparations, other than those containing biodiesel and other than waste oils :</t>
  </si>
  <si>
    <r>
      <rPr>
        <sz val="11"/>
        <rFont val="Calibri"/>
      </rPr>
      <t>https://members.wto.org/crnattachments/2022/TBT/COL/22_5224_00_s.pdf</t>
    </r>
  </si>
  <si>
    <t>DRS 358: 2022, Banana juice — Specification</t>
  </si>
  <si>
    <t>This Draft Rwanda Standard specifies the requirements, sampling and test methods for banana juice intended for human consumption.</t>
  </si>
  <si>
    <t>Non-alcoholic beverages (ICS code(s): 67.160.20)</t>
  </si>
  <si>
    <t>67.160.20 - Non-alcoholic beverages</t>
  </si>
  <si>
    <t>Consumer information, labelling (TBT); Prevention of deceptive practices and consumer protection (TBT); Quality requirements (TBT); Reducing trade barriers and facilitating trade (TBT)</t>
  </si>
  <si>
    <r>
      <rPr>
        <sz val="11"/>
        <rFont val="Calibri"/>
      </rPr>
      <t>https://members.wto.org/crnattachments/2022/TBT/RWA/22_5168_00_e.pdf</t>
    </r>
  </si>
  <si>
    <t>DRS 508: 2022, Pumpkin seeds — Specification</t>
  </si>
  <si>
    <t xml:space="preserve">This Draft Rwanda Standards specifies the requirements, sampling and test methods for pumpkin seeds from the varieties (Cucurbita pepo L., Cucurbita maxima) intended for human consumption._x000D_
This standard applies to raw pumpkin seeds and roasted pumpkin seeds._x000D_
</t>
  </si>
  <si>
    <t>Oilseeds (ICS code(s): 67.200.20)</t>
  </si>
  <si>
    <t>67.200.20 - Oilseeds</t>
  </si>
  <si>
    <t>Prevention of deceptive practices and consumer protection (TBT); Consumer information, labelling (TBT); Quality requirements (TBT); Reducing trade barriers and facilitating trade (TBT)</t>
  </si>
  <si>
    <r>
      <rPr>
        <sz val="11"/>
        <rFont val="Calibri"/>
      </rPr>
      <t>https://members.wto.org/crnattachments/2022/TBT/RWA/22_5167_00_e.pdf</t>
    </r>
  </si>
  <si>
    <t>DRS 509: 2022, Sesame seed candy — Specification</t>
  </si>
  <si>
    <t>This Draft Rwanda Standard specifies the requirements, sampling and test methods for sesame seed candy from the varieties of Sesamum indicum L. intended for human consumption.</t>
  </si>
  <si>
    <t>Cereals, pulses and derived products (ICS code(s): 67.060)</t>
  </si>
  <si>
    <t>67.060 - Cereals, pulses and derived products</t>
  </si>
  <si>
    <r>
      <rPr>
        <sz val="11"/>
        <rFont val="Calibri"/>
      </rPr>
      <t>https://members.wto.org/crnattachments/2022/TBT/RWA/22_5166_00_e.pdf</t>
    </r>
  </si>
  <si>
    <t>Testing for Intoxication</t>
  </si>
  <si>
    <t>Proposed rule - Proposed rule - Revises provisions related to testing for intoxication, including for devices used for this purpose. Nevada Administrative Code (NAC) 484C concerns the administration of lists of approved preliminary breath-testing (PBT) devices, evidential breath-testing devices and devices which prevent an intoxicated person from starting a vehicle (ignition interlocks). </t>
  </si>
  <si>
    <t>Breath testing devices for intoxication; Quality (ICS code(s): 03.120); Domestic safety (ICS code(s): 13.120); Test conditions and procedures in general (ICS code(s): 19.020); Crash protection and restraint systems (ICS code(s): 43.040.80)</t>
  </si>
  <si>
    <t>03.120 - Quality; 13.120 - Domestic safety; 19.020 - Test conditions and procedures in general; 43.040.80 - Crash protection and restraint systems</t>
  </si>
  <si>
    <r>
      <rPr>
        <sz val="11"/>
        <rFont val="Calibri"/>
      </rPr>
      <t>https://members.wto.org/crnattachments/2022/TBT/USA/22_5194_00_e.pdf</t>
    </r>
  </si>
  <si>
    <t>The Decision of the Board of Directors of the National Food Safety Authority (NFSA) No. 6/2022 concerning the binding technical rule on the permissible limits of chemical contaminants in food. </t>
  </si>
  <si>
    <t>This decision gives the producers and importers a twelve-month transitional period concerning the binding technical rule on the permissible limits of chemical contaminants in food.The decision governs the Egyptian National Food Safety Authority approach to manage the risks related to contaminants and determine the maximum limits of chemical contaminants in food for the purpose of controlling and conforming chemical pollutant levels to Codex and relevant international standards in order to achieve NFSA’s main objective of ensuring that food safety requirements are fulfilled so that human health and safety can be maintained.</t>
  </si>
  <si>
    <t>Resolution of the Cabinet of Ministers of Ukraine of 29 July 2022 No 850 "On Amendments to the Technical Regulations for type approval of аgricultural and forestry tractors, their trailers and interchangeable towed machinery,  systems, components and separate technical units" </t>
  </si>
  <si>
    <t>The amendments provide for the possibility of the Ministry of Agrarian Policy and Food to authorize conformity assessment bodies of any form of ownership to carry out activities to approve the type of agricultural and forestry vehicles and their components.The amendments also provide for compliance with increased requirements for agricultural and forestry vehicles in terms of pollutant emissions from January 1, 2024 (previously it was from January 1, 2023). At the same time during martial law and within 180 calendar days after its termination, it is possible not to apply requirements for the volume of pollutant emissions when approving the type of agricultural and forestry vehicles.The amendments also provide a new version of the form of the type approval certificate.</t>
  </si>
  <si>
    <t>Agricultural and forestry tractors, their trailers and interchangeable towed machinery,  systems, components and separate technical units</t>
  </si>
  <si>
    <t>65.060.10 - Agricultural tractors and trailed vehicles</t>
  </si>
  <si>
    <t>Quality requirements (TBT); Protection of the environment (TBT)</t>
  </si>
  <si>
    <r>
      <rPr>
        <sz val="11"/>
        <rFont val="Calibri"/>
      </rPr>
      <t>https://zakon.rada.gov.ua/laws/show/850-2022-%D0%BF#Text</t>
    </r>
  </si>
  <si>
    <t>Enforcement Decree Of The Pharmaceutical Affairs Act</t>
  </si>
  <si>
    <t>As the Pharmaceutical Affairs Act was revised adding the phrase ' The Minister of the Ministry of Food and Drug Safety may announce the description of the violation which was confirmed with the administrative measure due to the violation of the Act ' (Act No. 18970, Notification Date June 10, 2022, Enforcement Date December 11, 2022), to establish a legal basis of determination of conformity on GMP and access and inspection for the manufacturer by the GMP inspector.In addition, to prescribe what is mandated by the Act including content of the documents and content method of the public Announcement of the respecting the description of violation and what is necessary to implement the mandates in the Act, if a GMP inspector intends to access the manufacturer and carry out the inspection on the facility.</t>
  </si>
  <si>
    <t> Pharmaceuticals</t>
  </si>
  <si>
    <t>11.120 - Pharmaceutics</t>
  </si>
  <si>
    <r>
      <rPr>
        <sz val="11"/>
        <rFont val="Calibri"/>
      </rPr>
      <t>https://members.wto.org/crnattachments/2022/TBT/KOR/22_5138_00_x.pdf
https://www.mfds.go.kr/brd/m_209/view.do?seq=43673&amp;srchFr=&amp;srchTo=&amp;srchWord=&amp;srchTp=&amp;itm_seq_1=0&amp;itm_seq_2=0&amp;multi_itm_seq=0&amp;company_cd=&amp;company_nm=&amp;page=1</t>
    </r>
  </si>
  <si>
    <t>Türkiye</t>
  </si>
  <si>
    <t>Regulation on Food Supplements</t>
  </si>
  <si>
    <t>This Regulation covers:(a) List of active ingredients in food supplements(b) Registration and approval procedures of food businesses that import, produce, process, and place on the market food supplements,(c) Import, production, processing, advertising, promotion, and placing on the market of food supplements,(d) Approval, traceability, and workplace responsibilities in terms of food supplements,(e) Provisions regarding the establishment, working procedures, and principles of the Commission on Food Supplements(f)  rules on the labeling of food supplements.</t>
  </si>
  <si>
    <t>Food Supplements</t>
  </si>
  <si>
    <r>
      <rPr>
        <sz val="11"/>
        <rFont val="Calibri"/>
      </rPr>
      <t>https://members.wto.org/crnattachments/2022/TBT/TUR/22_5119_00_x.pdf</t>
    </r>
  </si>
  <si>
    <t>Partial revision of the Japanese Pharmacopoeia Eighteenth edition</t>
  </si>
  <si>
    <t>Under Paragraph 1 of Article 41 of the Act on Securing Quality, Efficacy and Safety of Products Including Pharmaceuticals and Medical Devices, the Japanese Pharmacopoeia, Eighteenth edition are to be revised.</t>
  </si>
  <si>
    <t>PHARMACEUTICAL PRODUCTS (HS code(s): 30)</t>
  </si>
  <si>
    <r>
      <rPr>
        <sz val="11"/>
        <rFont val="Calibri"/>
      </rPr>
      <t>https://members.wto.org/crnattachments/2022/TBT/JPN/22_5124_00_e.pdf</t>
    </r>
  </si>
  <si>
    <t>Israel</t>
  </si>
  <si>
    <t>Standards Decree (Fourth Amendment) 5782-2022</t>
  </si>
  <si>
    <t>Following the new import regime notified in G/TBT/N/ISR/1216 and G/TBT/N/ISR/1219 on 26 August 2021, a draft Fourth Annex to the Standards Decree was published by Israel's Minister of Economy and Industry.This Fourth Annex allows the import of laundry powders, subject to the Israel Mandatory Standard SI 438 and that complies with the European Regulations EC 1272/2008 and EC 648/2004, to be imported into Israel based on an importer's declaration of conformity, with the following pro-conditions:The sodium content of up to 4 g/kg according to ISO 11885, in accordance with the calculation of the amount of powder suitable for washing 1 kg of laundry;Biodegradability of minimum 80% according to EC 648/2004;Chloride content of up to 40 g/kg in washing machine, up to 90 g/kg in hand wash, in accordance with the American Standard ASTM D820;Borax content of up to 0.5 g/kg product, in accordance with the International Standard ISO 6835.The importer should attach the following documentation to the DoC in his import application:Updated product Safety Sheet;Manufacturer's documents or Conformity Certificate to EC 1272/2008 proving that the marking, marking resistance and packaging are compatible with the Safety Sheet;Certificate for compliance with EN ISO 8317 for child-resistant packaging, when required according to EC 1272/2008;Marking of the chemical composition according to EC 648/2004.</t>
  </si>
  <si>
    <t>Laundry powders (HS code(s): 3402); (ICS code(s): 71.100.40)</t>
  </si>
  <si>
    <t>3402 - Organic surface-active agents (excl. soap); surface-active preparations, washing preparations, incl. auxiliary washing preparations, and cleaning preparations, whether or not containing soap (excl. those of heading 3401)</t>
  </si>
  <si>
    <t>71.100.40 - Surface active agents</t>
  </si>
  <si>
    <t>Consumer information, labelling (TBT); Protection of human health or safety (TBT); Protection of the environment (TBT); Reducing trade barriers and facilitating trade (TBT)</t>
  </si>
  <si>
    <r>
      <rPr>
        <sz val="11"/>
        <rFont val="Calibri"/>
      </rPr>
      <t>https://members.wto.org/crnattachments/2022/TBT/ISR/22_5087_00_x.pdf</t>
    </r>
  </si>
  <si>
    <t>Installation and Operation of Flightdeck Installed Physical 
Secondary Barriers on Transport Category Airplanes in Part 121 Service</t>
  </si>
  <si>
    <t>Notice of proposed rulemaking - This proposed rule would implement a mandate in the FAA 
Reauthorization Act of 2018 by requiring that certain airplanes used to 
conduct domestic, flag, or supplemental passenger-carrying operations 
have an installed physical secondary barrier that protects the 
flightdeck from unauthorized intrusion when the flightdeck door is 
opened.</t>
  </si>
  <si>
    <t>Flightdeck installed physical secondary barriers; Domestic safety (ICS code(s): 13.120); Protection against crime (ICS code(s): 13.310); Aircraft and space vehicles in general (ICS code(s): 49.020); On-board equipment and instruments (ICS code(s): 49.090)</t>
  </si>
  <si>
    <t>13.120 - Domestic safety; 13.310 - Protection against crime; 49.020 - Aircraft and space vehicles in general; 49.090 - On-board equipment and instruments</t>
  </si>
  <si>
    <r>
      <rPr>
        <sz val="11"/>
        <rFont val="Calibri"/>
      </rPr>
      <t>https://members.wto.org/crnattachments/2022/TBT/USA/22_5102_00_e.pdf</t>
    </r>
  </si>
  <si>
    <t>Following the new import regime notified in G/TBT/N/ISR/1216 and G/TBT/N/ISR/1219 on 26 August 2021, a draft Fourth Annex to the Standards Decree was published by Israel's Minister of Economy and Industry.This Fourth Annex allows the import of menstrual tampons, subject to the Israel Mandatory Standard SI 1313 and that complies with the Australian Standard AS 2869, to be imported into Israel based on an importer's declaration of conformity and a compliance certificate.</t>
  </si>
  <si>
    <t>Woman's hygienic care: Menstrual tampons (HS code(s): 481890; 56012); (ICS code(s): 11.120.20)</t>
  </si>
  <si>
    <t>481890 - Paper, cellulose wadding or webs of cellulose fibres, of a kind used for household or sanitary purposes, in rolls of a width &lt;= 36 cm, or cut to size or shape; articles of paper pulp, paper, cellulose wadding or webs of cellulose fibres for household, sanitary or hospital use (excl. toilet paper, handkerchiefs, cleansing or facial tissues and towels, tablecloths, serviettes, sanitary towels and tampons, napkins and napkin liners for babies and similar sanitary articles); 56012 - - Wadding of textile materials and articles thereof :</t>
  </si>
  <si>
    <t>11.120.20 - Wound dressings and compresses</t>
  </si>
  <si>
    <t>Protection of human health or safety (TBT); Consumer information, labelling (TBT); Protection of the environment (TBT); Reducing trade barriers and facilitating trade (TBT)</t>
  </si>
  <si>
    <r>
      <rPr>
        <sz val="11"/>
        <rFont val="Calibri"/>
      </rPr>
      <t>https://members.wto.org/crnattachments/2022/TBT/ISR/22_5093_00_x.pdf</t>
    </r>
  </si>
  <si>
    <t>Following the new import regime notified in G/TBT/N/ISR/1216 and G/TBT/N/ISR/1219 on 26 August 2021, a draft Fourth Annex to the Standards Decree was published by Israel's Minister of Economy and Industry.This Fourth Annex allows the import of dishwashing powders, subject to the Israel Mandatory Standard SI 1417 and that complies with the European Regulation EC 1272/2008, to be imported into Israel based on an importer's declaration of conformity, with the following pre-conditions:Biodegradability of minimum 80% according to EC 648/2004;Borax content of up to 0.5 g/kg product, in accordance with the International Standard ISO 6835.The importer should attach the following documentation to the DoC in his import application:Updated product Safety Sheet;Manufacturer's documents or Conformity Certificate to EC 1272/2008 proving that the marking, marking resistance and packaging are compatible with the Safety Sheet;Certificate for compliance with EN ISO 8317 for child-resistant packaging, when required according to EC 1272/2008;Marking of the chemical composition according to EC 648/2004.</t>
  </si>
  <si>
    <t>Dishwashing powders (HS code(s): 3402); (ICS code(s): 71.100.40)</t>
  </si>
  <si>
    <r>
      <rPr>
        <sz val="11"/>
        <rFont val="Calibri"/>
      </rPr>
      <t>https://members.wto.org/crnattachments/2022/TBT/ISR/22_5092_00_x.pdf</t>
    </r>
  </si>
  <si>
    <t>Protection of Stratospheric Ozone: Listing of Substitutes Under 
the Significant New Alternatives Policy Program in Refrigeration, Air 
Conditioning, and Fire Suppression</t>
  </si>
  <si>
    <t xml:space="preserve">Proposed rule - Pursuant to the U.S. Environmental Protection Agency's 
Significant New Alternatives Policy program, this action proposes to 
list certain substances as acceptable subject to use conditions in the 
refrigeration and air conditioning sector for chillers--comfort 
cooling, residential dehumidifiers, non-residential dehumidifiers, 
residential and light commercial air conditioning and heat pumps, and a 
substance as acceptable subject to use conditions and narrowed used 
limits in very low temperature refrigeration. Through this action, EPA 
is proposing to incorporate by reference standards which establish 
requirements for electrical air conditioners, heat pumps, and 
dehumidifiers, laboratory equipment containing refrigerant, safe use of 
flammable refrigerants, and safe design, construction, installation, 
and operation of refrigeration systems. Additionally, this action 
proposes to list certain substances as acceptable subject to use 
conditions in the fire suppression sector for certain streaming and 
total flooding uses. Finally, EPA requests advance comment on potential 
approaches to SNAP listing decisions for very short-lived substances 
that have ozone depletion potentials similar to those of ozone-
depleting substances scheduled to be phased out.&gt;_x000D_
</t>
  </si>
  <si>
    <t>Refrigeration and air conditioning; Environmental protection (ICS code(s): 13.020); Ventilators. Fans. Air-conditioners (ICS code(s): 23.120); Refrigerating technology (ICS code(s): 27.200); Products of the chemical industry (ICS code(s): 71.100)</t>
  </si>
  <si>
    <t>13.020 - Environmental protection; 23.120 - Ventilators. Fans. Air-conditioners; 27.200 - Refrigerating technology; 71.100 - Products of the chemical industry</t>
  </si>
  <si>
    <r>
      <rPr>
        <sz val="11"/>
        <rFont val="Calibri"/>
      </rPr>
      <t>https://members.wto.org/crnattachments/2022/TBT/USA/22_5103_00_e.pdf</t>
    </r>
  </si>
  <si>
    <t>Proposed Addition of American Single Malt Whisky to the Standards 
of Identity for Distilled Spirits</t>
  </si>
  <si>
    <t>Notice of proposed rulemaking - The Alcohol and Tobacco Tax and Trade Bureau (TTB) proposes to 
amend the regulations that set forth the standards of identity for 
distilled spirits to include “American single malt whisky” as a type 
of whisky that is a distinctive product of the United States. This 
proposal follows petitions and comments submitted by several distillers 
and the American Single Malt Whisky Commission. TTB invites comments on 
this proposed amendment to its regulations.</t>
  </si>
  <si>
    <t>American single malt whisky; Beer made from malt. (HS code(s): 2203); - Whiskies (HS code(s): 220830); Alcoholic beverages (ICS code(s): 67.160.10)</t>
  </si>
  <si>
    <t>2203 - Beer made from malt; 220830 - Whiskies</t>
  </si>
  <si>
    <t>67.160.10 - Alcoholic beverages</t>
  </si>
  <si>
    <t>Consumer information, labelling (TBT); Prevention of deceptive practices and consumer protection (TBT)</t>
  </si>
  <si>
    <r>
      <rPr>
        <sz val="11"/>
        <rFont val="Calibri"/>
      </rPr>
      <t>https://members.wto.org/crnattachments/2022/TBT/USA/22_5101_00_e.pdf</t>
    </r>
  </si>
  <si>
    <t>Following the new import regime notified in G/TBT/N/ISR/1216 and G/TBT/N/ISR/1219 on 26 August 2021, a draft Fourth Annex to the Standards Decree was published by Israel's Minister of Economy and Industry.This Fourth Annex allows the import of hand dishwashing liquid, subject to the Israel Mandatory Standard SI 139 and that complies with the European Regulations EC 1272/2008 and EC 648/2004, to be imported into Israel based on an importer's declaration of conformity, with the following pro-conditions:Borax content of up to 0.5 g/kg product, in accordance with the Israel Standard SI 692;A test report according to Appendix A of the Israel Standard SI 139 shall be added to products with pH higher than 10 or lower than 4.The importer shall attach the following documentation to the DoC in his import application:Updated product Safety Sheet;Manufacturer's documents or Compliance Certificate to EC 1272/2008 proving that the marking, marking resistance, and packaging are compatible with the Safety Sheet;Certificate for compliance with EN ISO 8317 for child-resistant packaging, when required according to EC 1272/2008;A statement that the product does not belong to a sub-category (H314)A1 according to EC 1272/2008 or that the product's ingredients concentration according to which the A1 classification in the subcategory was determined shall not exceed the SCL values of each ingredient as defined this regulation;Marking of the chemical composition according to EC 648/2004;Declaration on biodegradability compliance of the surface active materials according to EC 648/2004.</t>
  </si>
  <si>
    <t>Hand dishwashing liquid (HS code(s): 3402); (ICS code(s): 71.100.40)</t>
  </si>
  <si>
    <r>
      <rPr>
        <sz val="11"/>
        <rFont val="Calibri"/>
      </rPr>
      <t>https://members.wto.org/crnattachments/2022/TBT/ISR/22_5088_00_x.pdf</t>
    </r>
  </si>
  <si>
    <t>Georgia</t>
  </si>
  <si>
    <t>Ordinance of the Government of Georgia (#257 16/05/2022) On the approval of the Technical Regulations for the Standardization of Tobacco Products and their Packaging Intended for Sale in Georgia </t>
  </si>
  <si>
    <t>Technical regulation goals are to reduce the attractiveness of tobacco products; increase effectiveness and visibility of the medical warning message; reduce the likelihood to mislead a consumer about the tobacco product or its consumption by the tobacco product packaging; reducing the number of cases of advertising and promotion of tobacco products by packaging.</t>
  </si>
  <si>
    <t>Tobacco, tobacco products and related equipment (ICS code(s): 65.160)</t>
  </si>
  <si>
    <r>
      <rPr>
        <sz val="11"/>
        <rFont val="Calibri"/>
      </rPr>
      <t>https://members.wto.org/crnattachments/2022/TBT/GEO/22_5107_00_x.pdf</t>
    </r>
  </si>
  <si>
    <t>Enforcement of Excise Digital Tax stamp for cigarettes in Kingdom of Bahrain</t>
  </si>
  <si>
    <t>All cigarettes products imported to Kingdom of Bahrain must have the digital stamps placed in the packaging.</t>
  </si>
  <si>
    <t>Enforcement of Excise Digital Tax stamp for cigarettes in Kingdom of Bahrain (ICS: 65.160)</t>
  </si>
  <si>
    <t>Protection of human health or safety (TBT); Protection of the environment (TBT); Prevention of deceptive practices and consumer protection (TBT)</t>
  </si>
  <si>
    <r>
      <rPr>
        <sz val="11"/>
        <rFont val="Calibri"/>
      </rPr>
      <t>https://members.wto.org/crnattachments/2022/TBT/BHR/22_5066_00_x.pdf
https://members.wto.org/crnattachments/2022/TBT/BHR/22_5066_01_x.pdf
https://members.wto.org/crnattachments/2022/TBT/BHR/22_5066_02_x.pdf</t>
    </r>
  </si>
  <si>
    <t>Trådløse adgangssystemer, herunder radiobaserede lokalnetværk (WAS/RLAN) – radioudstyr.</t>
  </si>
  <si>
    <t>Vandkilde varmepumper; Køle-, fryse- og fryseanlæg og andet køle- og fryseanlæg, elektrisk eller andet; varmepumper, bortset fra luftkonditioneringsmaskiner henhørende under pos. 84.15. (HS-kode(r): 8418); Kvalitet (ICS-kode(r): 03.120); Miljøbeskyttelse (ICS-kode(r): 13.020) Prøvningsbetingelser og -procedurer generelt (ICS-kode(r): 19.020) Varmepumper (ICS-kode(r): 27.080)</t>
  </si>
  <si>
    <t>Rørledningssikkerhed: Opdatering af periodiske standarder II</t>
  </si>
  <si>
    <t>Keramiske genstande bestemt til at komme i berøring med levnedsmidler</t>
  </si>
  <si>
    <t>2,4,4′-Trichlor-2′-hydroxydiphenylether</t>
  </si>
  <si>
    <t>Stoffer med sandsynlige virkninger på centralnervesystemet</t>
  </si>
  <si>
    <t>Farlige kemikalier</t>
  </si>
  <si>
    <t>Kaffe og kaffeerstatninger (ICS-kode(r): 67.140.20)</t>
  </si>
  <si>
    <t>Fødevaretilsætningsstoffer</t>
  </si>
  <si>
    <t>Rørledningskomponenter og rørledninger generelt (ICS-kode(r): 23.040.01) Afløbssystemer (ICS-kode(r): 91.140.80)</t>
  </si>
  <si>
    <t>Produkter fra den kemiske industri (ICS 71.100)</t>
  </si>
  <si>
    <t>Gødning (ICS-kode(r): 65.080)</t>
  </si>
  <si>
    <t>Fødevarer</t>
  </si>
  <si>
    <t>Lægemidler</t>
  </si>
  <si>
    <t>Medicinsk udstyr til in vitro-diagnostik (HS-kode 3822.00)</t>
  </si>
  <si>
    <t xml:space="preserve">Agronomiske gartneri kontrollerede produkter. </t>
  </si>
  <si>
    <t xml:space="preserve">Ethere, etheralkoholer, etherphenoler, etheralkoholphenoler, alkoholperoxider, etherperoxider, ketonperoxider (også kemisk definerede) og halogenerede, sulfonerede, nitrat- eller nitroserede derivater heraf. </t>
  </si>
  <si>
    <t>Kategorisering af udgravning i jord og klipper</t>
  </si>
  <si>
    <t>Frugter. Grøntsager (ICS-kode(r): 67.080)</t>
  </si>
  <si>
    <t>Tørretumblere; Centrifuger, herunder centrifugaltørrere; filtrerings- eller rensningsmaskiner og -apparater til væsker eller gasser. (HS-kode(r): 8421); Miljøbeskyttelse (ICS-kode(r): 13.020) Vaskeapparater (ICS-kode(r): 97.060)</t>
  </si>
  <si>
    <t>Køretøjer (HS-kode(r): 87) (ICS-kode(r): 43.040.60)</t>
  </si>
  <si>
    <t>Elevsæderne, deres forankringer til specialskolebus, fastholdelsesbarriere installeret foran elevpladser (HS-kode (r): 940120); (ICS-kode(r): 43.040.60)</t>
  </si>
  <si>
    <t>Tunge erhvervskøretøjer (HS-kode(r): 87) (ICS-kode(r): 43.020)</t>
  </si>
  <si>
    <t>Flere energiforbrugende produkter (ECP'er):-rumkøleapparater-køleapparater-multimedieapparater-belysningsprodukter-vaskeriapparater-strygeapparater-madlavnings- og fødevareforarbejdningsapparater-vandvarmeapparater-IKT-udstyr-små apparater</t>
  </si>
  <si>
    <t>Maling og lak (ICS-kode(r): 87.040)</t>
  </si>
  <si>
    <t>Nikotinholdige produkter</t>
  </si>
  <si>
    <t>Kosttilskud</t>
  </si>
  <si>
    <t>Fødevarer generelt (ICS-kode(r): 67.040)</t>
  </si>
  <si>
    <t>Gasforsyningssystemer (ICS-kode(r): 91.140.40)</t>
  </si>
  <si>
    <t xml:space="preserve">Fødevarer (mælk og mejeriprodukter, svinekød og svinekødsprodukter og fisk og fiskevarer)
</t>
  </si>
  <si>
    <t>46 hæmmende stoffer (som anført i den midlertidige bekendtgørelse i Rådet)</t>
  </si>
  <si>
    <t>Hamp</t>
  </si>
  <si>
    <t xml:space="preserve">Fjernbetjente statiske pulshalsbåndssystemer, hvor halsbåndet giver et elektrisk stød til hunden eller katten iført halsbåndet, som udløses eksternt af ejeren eller føreren ved hjælp af en håndholdt fjernbetjening. </t>
  </si>
  <si>
    <t>Vejkøretøjer generelt (ICS-kode: 43.020)</t>
  </si>
  <si>
    <t>Fibre og kabler (ICS-kode(r): 33.180.10)</t>
  </si>
  <si>
    <t xml:space="preserve">Varer til transport eller emballering af varer, af plast propper, låg, hætter og andre lukkeanordninger af plast. (HS-kode(r): 3923); Bordservice, køkkenudstyr, andre husholdningsartikler samt hygiejne- eller toiletartikler af plast. (HS-kode(r): 3924) </t>
  </si>
  <si>
    <t xml:space="preserve">Farmaceutiske produkter </t>
  </si>
  <si>
    <t xml:space="preserve">Ventilatorer. Klimaanlæg </t>
  </si>
  <si>
    <t xml:space="preserve">Produkt- og virksomhedscertificering. Overensstemmelsesvurdering (ICS-kode(r): 03.120.20)
</t>
  </si>
  <si>
    <t>Køleapparater til elnettet med et samlet volumen på over 10 liter og højst 1 500 liter</t>
  </si>
  <si>
    <t xml:space="preserve">Lægemidler </t>
  </si>
  <si>
    <t>Fødevareteknologi</t>
  </si>
  <si>
    <t>Korn (HS-kode(r): 10) Tilberedninger af korn, mel, stivelse eller mælk; konditorvarer (HS-kode(r): 19)</t>
  </si>
  <si>
    <t xml:space="preserve">Elektriske øjeblikkelige vandvarmere eller opvarmningsvarmere og nedsænkningsvarmere (HS-kode (r): 851610)
</t>
  </si>
  <si>
    <t>Fødevarer og levnedsmiddelingredienser behandlet med ioniserende stråling</t>
  </si>
  <si>
    <t>Kaffe, te, mate og krydderier (HS-kode(r): 09)</t>
  </si>
  <si>
    <t>Vand, herunder naturligt eller kunstigt mineralvand og vand tilsat kulsyre, uden tilsætning af sukker eller andre sødemidler eller aromatiseret is og sne. (HS-kode(r): 2201) Vand, herunder mineralvand og kulsyreholdigt vand, tilsat sukker eller andre sødemidler eller aromatiseret, og andre ikke-alkoholholdige drikkevarer, undtagen frugt- og grøntsagssaft henhørende under pos. 20.09. (HS-kode(r): 2202)</t>
  </si>
  <si>
    <t>Konsumis og anden spiselig is, også med indhold af kakao. (HS-kode(r): 2105)</t>
  </si>
  <si>
    <t>Korn (HS-kode(r): 10)</t>
  </si>
  <si>
    <t>Salt (herunder bordsalt og denatureret salt) og rent natriumchlorid, også i vandig opløsning eller tilsat antiklumpningsmidler eller fritflydende midler havvand. (HS-kode(r): 2501)</t>
  </si>
  <si>
    <t>Desinfektionsmidler</t>
  </si>
  <si>
    <t>Farmaceutiske varer, der er specificeret i bestemmelse 4 til dette kapitel. (HS-kode(r): 3006)</t>
  </si>
  <si>
    <t>Sukker og sukkervarer (HS-kode(r): 17) Kakao og tilberedte kakao (HS-kode(r): 18)</t>
  </si>
  <si>
    <t>Vegetabilske flettematerialer; vegetabilske produkter, ikke andetsteds tariferet (HS-kode(r): 14) Tilberedninger af grøntsager, frugter, nødder eller andre plantedele (HS-kode(r): 20)</t>
  </si>
  <si>
    <t>Personlig beskyttelsesudstyr</t>
  </si>
  <si>
    <t xml:space="preserve">Visse aktive produkter uden et medicinsk formål, der er opført i bilag XVI til forordning (EU) 2017/745 om medicinsk udstyr (MDR).
</t>
  </si>
  <si>
    <t>Mælk og mejeriprodukter (ICS-kode(r): 67.100)</t>
  </si>
  <si>
    <t>Vandfilter (renser) (HS-kode(r): 842121)</t>
  </si>
  <si>
    <t>Kosmetik. Toiletartikler (ICS-kode(r): 71.100.70)</t>
  </si>
  <si>
    <t>Personbil (herunder nyt energikøretøj) (HS-kode(r): 8703); (ICS-kode(r): 43.060; 43.080.01; 43.100; 75.160)</t>
  </si>
  <si>
    <t>Radio- og tv-spredningsfaciliteter til internet-multimedieudsendelsesvirksomhed</t>
  </si>
  <si>
    <t>Kabel-tv-station faciliteter</t>
  </si>
  <si>
    <t>Elektriske gryder (HS-kode(r): 851671)</t>
  </si>
  <si>
    <t>Diisononylphthalat (DINP); forgrenede alkyldiestere af 1,2 benzendicarboxylsyre, hvori alkylesterdele indeholder i alt ni carbonatomer; Miljøbeskyttelse (ICS-kode(r): 13.020) Sikkerhed i hjemmet (ICS-kode(r): 13.120) Produktion i den kemiske industri (ICS-kode(r): 71.020) Produkter fra den kemiske industri (ICS-kode(r): 71.100)</t>
  </si>
  <si>
    <t>Vejkøretøjer generelt (ICS-kode(r): 43.020)</t>
  </si>
  <si>
    <t>Fødevarer og foder</t>
  </si>
  <si>
    <t>Jordolie og olier hidrørende fra bituminøse mineraler (bortset fra rå olier) og præparater, ikke andetsteds tariferet, med indhold af olier udvundet af jordolie eller af rå olier på 70 vægtprocent eller derover, idet disse olier er basisbestanddele i præparaterne, bortset fra dem, der indeholder biodiesel og andet end olieaffald (HS-kode: 27101)</t>
  </si>
  <si>
    <t>Ikke-alkoholholdige drikkevarer (ICS-kode(r): 67.160.20)</t>
  </si>
  <si>
    <t>Oliefrø (ICS-kode(r): 67.200.20)</t>
  </si>
  <si>
    <t>Korn, bælgfrugter og afledte produkter (ICS-kode(r): 67.060)</t>
  </si>
  <si>
    <t>Åndedrætsprøvningsanordninger til forgiftning; Kvalitet (ICS-kode(r): 03.120); Sikkerhed i hjemmet (ICS-kode(r): 13.120) Prøvningsbetingelser og -procedurer generelt (ICS-kode(r): 19.020) Kollisionsbeskyttelses- og fastholdelsessystemer (ICS-kode(r): 43.040.80)</t>
  </si>
  <si>
    <t>Landbrugs- og skovbrugstraktorer samt påhængskøretøjer dertil samt udskifteligt trukket materiel, systemer, komponenter og separate tekniske enheder</t>
  </si>
  <si>
    <t>Vaskepulver (HS-kode(r): 3402); (ICS-kode(r): 71.100.40)</t>
  </si>
  <si>
    <t xml:space="preserve">Flightdeck installerede fysiske sekundære barrierer; Sikkerhed i hjemmet (ICS-kode(r): 13.120) Beskyttelse mod kriminalitet (ICS-kode(r): 13.310) Luftfartøjer og rumfartøjer generelt (ICS-kode(r): 49.020) Indbygget udstyr og instrumenter (ICS-kode(r): 49.090)
</t>
  </si>
  <si>
    <t>Hygiejnisk pleje af kvinder: Menstruations tamponer (HS-kode(r): 481890; 56012); (ICS-kode(r): 11.120.20)</t>
  </si>
  <si>
    <t>Opvaskepulver (HS-kode(r): 3402); (ICS-kode(r): 71.100.40)</t>
  </si>
  <si>
    <t>Køling og aircondition; Miljøbeskyttelse (ICS-kode(r): 13.020) Ventilatorer. Fans. Klimaanlæg (ICS-kode(r): 23.120); Køleteknologi (ICS-kode(r): 27.200) Produkter fra den kemiske industri (ICS-kode(r): 71.100)</t>
  </si>
  <si>
    <t>Amerikansk single malt whisky; Øl lavet af malt. (HS-kode(r): 2203) - Whisky (HS-kode(r): 220830) Alkoholholdige drikkevarer (ICS-kode(r): 67.160.10)</t>
  </si>
  <si>
    <t>Opvaskemiddel (HS-kode(r): 3402); (ICS-kode(r): 71.100.40)</t>
  </si>
  <si>
    <t>Tobak, tobaksvarer og dertil knyttet udstyr (ICS-kode(r): 65.160)</t>
  </si>
  <si>
    <t>Punktafgiftsstempel for cigaretter i Kongeriget Bahrain (ICS: 65.160)</t>
  </si>
  <si>
    <t xml:space="preserve">Klimaanlæg </t>
  </si>
  <si>
    <t>Vægte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</si>
</sst>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applyNumberFormat="1" applyFont="1" applyProtection="1"/>
    <xf numFmtId="0" fontId="1" fillId="0" borderId="0" xfId="0" applyNumberFormat="1" applyFont="1" applyAlignment="1" applyProtection="1">
      <alignment horizontal="center" vertical="center"/>
    </xf>
    <xf numFmtId="0" fontId="0" fillId="0" borderId="0" xfId="0" applyNumberFormat="1" applyFont="1" applyAlignment="1" applyProtection="1">
      <alignment wrapText="1"/>
    </xf>
    <xf numFmtId="0" fontId="1" fillId="0" borderId="0" xfId="0" applyNumberFormat="1" applyFont="1" applyAlignment="1" applyProtection="1">
      <alignment horizontal="center" vertical="center" wrapText="1"/>
    </xf>
    <xf numFmtId="14" fontId="0" fillId="0" borderId="0" xfId="0" applyNumberFormat="1" applyFont="1" applyProtection="1"/>
    <xf numFmtId="14" fontId="1" fillId="0" borderId="0" xfId="0" applyNumberFormat="1" applyFont="1" applyAlignment="1" applyProtection="1">
      <alignment horizontal="center" vertical="center"/>
    </xf>
    <xf numFmtId="0" fontId="0" fillId="0" borderId="0" xfId="0" applyNumberFormat="1" applyFont="1" applyAlignment="1" applyProtection="1">
      <alignment vertical="top"/>
    </xf>
    <xf numFmtId="14" fontId="0" fillId="0" borderId="0" xfId="0" applyNumberFormat="1" applyFont="1" applyAlignment="1" applyProtection="1">
      <alignment vertical="top"/>
    </xf>
    <xf numFmtId="0" fontId="0" fillId="0" borderId="0" xfId="0" applyNumberFormat="1" applyFont="1" applyAlignment="1" applyProtection="1">
      <alignment vertical="top" wrapText="1"/>
    </xf>
    <xf numFmtId="0" fontId="2" fillId="0" borderId="0" xfId="0" applyNumberFormat="1" applyFont="1" applyAlignment="1" applyProtection="1">
      <alignment wrapText="1"/>
    </xf>
    <xf numFmtId="0" fontId="2" fillId="0" borderId="0" xfId="0" applyNumberFormat="1" applyFont="1" applyAlignment="1" applyProtection="1">
      <alignment vertical="top" wrapText="1"/>
    </xf>
    <xf numFmtId="0" fontId="2" fillId="0" borderId="0" xfId="0" applyNumberFormat="1" applyFont="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7"/>
  <sheetViews>
    <sheetView tabSelected="1" topLeftCell="A131" workbookViewId="0">
      <selection activeCell="A2" sqref="A2"/>
    </sheetView>
  </sheetViews>
  <sheetFormatPr defaultRowHeight="15"/>
  <cols>
    <col min="1" max="1" width="34" style="2" customWidth="1"/>
    <col min="2" max="2" width="100" style="2" hidden="1" customWidth="1"/>
    <col min="3" max="3" width="62.5703125" style="2" customWidth="1"/>
    <col min="4" max="4" width="30" customWidth="1"/>
    <col min="5" max="6" width="100" style="2" customWidth="1"/>
    <col min="8" max="8" width="40" customWidth="1"/>
    <col min="9" max="12" width="100" customWidth="1"/>
    <col min="13" max="13" width="30" style="4" customWidth="1"/>
    <col min="14" max="18" width="100" customWidth="1"/>
  </cols>
  <sheetData>
    <row r="1" spans="1:18" ht="30" customHeight="1">
      <c r="A1" s="3" t="s">
        <v>4</v>
      </c>
      <c r="B1" s="3" t="s">
        <v>4</v>
      </c>
      <c r="C1" s="3" t="s">
        <v>1</v>
      </c>
      <c r="D1" s="1" t="s">
        <v>0</v>
      </c>
      <c r="E1" s="3" t="s">
        <v>2</v>
      </c>
      <c r="F1" s="3" t="s">
        <v>3</v>
      </c>
      <c r="H1" s="1" t="s">
        <v>5</v>
      </c>
      <c r="I1" s="1" t="s">
        <v>6</v>
      </c>
      <c r="J1" s="1" t="s">
        <v>7</v>
      </c>
      <c r="K1" s="1" t="s">
        <v>8</v>
      </c>
      <c r="L1" s="1" t="s">
        <v>9</v>
      </c>
      <c r="M1" s="5" t="s">
        <v>10</v>
      </c>
      <c r="N1" s="1" t="s">
        <v>11</v>
      </c>
      <c r="O1" s="1" t="s">
        <v>12</v>
      </c>
      <c r="P1" s="1" t="s">
        <v>13</v>
      </c>
      <c r="Q1" s="1" t="s">
        <v>14</v>
      </c>
      <c r="R1" s="1" t="s">
        <v>15</v>
      </c>
    </row>
    <row r="2" spans="1:18" ht="105">
      <c r="A2" s="2" t="s">
        <v>635</v>
      </c>
      <c r="B2" s="8" t="s">
        <v>47</v>
      </c>
      <c r="C2" s="8" t="str">
        <f>HYPERLINK("https://epingalert.org/en/Search?viewData= G/TBT/N/UKR/224"," G/TBT/N/UKR/224")</f>
        <v xml:space="preserve"> G/TBT/N/UKR/224</v>
      </c>
      <c r="D2" s="6" t="s">
        <v>39</v>
      </c>
      <c r="E2" s="8" t="s">
        <v>45</v>
      </c>
      <c r="F2" s="8" t="s">
        <v>46</v>
      </c>
      <c r="H2" s="6" t="s">
        <v>20</v>
      </c>
      <c r="I2" s="6" t="s">
        <v>21</v>
      </c>
      <c r="J2" s="6" t="s">
        <v>22</v>
      </c>
      <c r="K2" s="6" t="s">
        <v>20</v>
      </c>
      <c r="L2" s="6"/>
      <c r="M2" s="7">
        <v>44864</v>
      </c>
      <c r="N2" s="6" t="s">
        <v>23</v>
      </c>
      <c r="O2" s="8" t="s">
        <v>24</v>
      </c>
      <c r="P2" s="6" t="str">
        <f>HYPERLINK("https://docs.wto.org/imrd/directdoc.asp?DDFDocuments/t/G/TBTN22/EU917.DOCX", "https://docs.wto.org/imrd/directdoc.asp?DDFDocuments/t/G/TBTN22/EU917.DOCX")</f>
        <v>https://docs.wto.org/imrd/directdoc.asp?DDFDocuments/t/G/TBTN22/EU917.DOCX</v>
      </c>
      <c r="Q2" s="6"/>
      <c r="R2" s="6"/>
    </row>
    <row r="3" spans="1:18" ht="240">
      <c r="A3" s="9" t="s">
        <v>661</v>
      </c>
      <c r="B3" s="8" t="s">
        <v>272</v>
      </c>
      <c r="C3" s="8" t="str">
        <f>HYPERLINK("https://epingalert.org/en/Search?viewData= G/TBT/N/NZL/114"," G/TBT/N/NZL/114")</f>
        <v xml:space="preserve"> G/TBT/N/NZL/114</v>
      </c>
      <c r="D3" s="6" t="s">
        <v>269</v>
      </c>
      <c r="E3" s="8" t="s">
        <v>270</v>
      </c>
      <c r="F3" s="8" t="s">
        <v>271</v>
      </c>
      <c r="H3" s="6" t="s">
        <v>29</v>
      </c>
      <c r="I3" s="6" t="s">
        <v>30</v>
      </c>
      <c r="J3" s="6" t="s">
        <v>31</v>
      </c>
      <c r="K3" s="6" t="s">
        <v>20</v>
      </c>
      <c r="L3" s="6"/>
      <c r="M3" s="7">
        <v>44865</v>
      </c>
      <c r="N3" s="6" t="s">
        <v>23</v>
      </c>
      <c r="O3" s="8" t="s">
        <v>32</v>
      </c>
      <c r="P3" s="6" t="str">
        <f>HYPERLINK("https://docs.wto.org/imrd/directdoc.asp?DDFDocuments/t/G/TBTN22/USA1913.DOCX", "https://docs.wto.org/imrd/directdoc.asp?DDFDocuments/t/G/TBTN22/USA1913.DOCX")</f>
        <v>https://docs.wto.org/imrd/directdoc.asp?DDFDocuments/t/G/TBTN22/USA1913.DOCX</v>
      </c>
      <c r="Q3" s="6"/>
      <c r="R3" s="6"/>
    </row>
    <row r="4" spans="1:18" ht="75">
      <c r="A4" s="9" t="s">
        <v>646</v>
      </c>
      <c r="B4" s="8" t="s">
        <v>131</v>
      </c>
      <c r="C4" s="8" t="str">
        <f>HYPERLINK("https://epingalert.org/en/Search?viewData= G/TBT/N/NAM/6"," G/TBT/N/NAM/6")</f>
        <v xml:space="preserve"> G/TBT/N/NAM/6</v>
      </c>
      <c r="D4" s="6" t="s">
        <v>128</v>
      </c>
      <c r="E4" s="8" t="s">
        <v>129</v>
      </c>
      <c r="F4" s="8" t="s">
        <v>130</v>
      </c>
      <c r="H4" s="6" t="s">
        <v>20</v>
      </c>
      <c r="I4" s="6" t="s">
        <v>36</v>
      </c>
      <c r="J4" s="6" t="s">
        <v>37</v>
      </c>
      <c r="K4" s="6" t="s">
        <v>20</v>
      </c>
      <c r="L4" s="6"/>
      <c r="M4" s="7">
        <v>44862</v>
      </c>
      <c r="N4" s="6" t="s">
        <v>23</v>
      </c>
      <c r="O4" s="8" t="s">
        <v>38</v>
      </c>
      <c r="P4" s="6" t="str">
        <f>HYPERLINK("https://docs.wto.org/imrd/directdoc.asp?DDFDocuments/t/G/TBTN22/USA1912.DOCX", "https://docs.wto.org/imrd/directdoc.asp?DDFDocuments/t/G/TBTN22/USA1912.DOCX")</f>
        <v>https://docs.wto.org/imrd/directdoc.asp?DDFDocuments/t/G/TBTN22/USA1912.DOCX</v>
      </c>
      <c r="Q4" s="6"/>
      <c r="R4" s="6"/>
    </row>
    <row r="5" spans="1:18" ht="90">
      <c r="A5" s="9" t="s">
        <v>646</v>
      </c>
      <c r="B5" s="8" t="s">
        <v>142</v>
      </c>
      <c r="C5" s="8" t="str">
        <f>HYPERLINK("https://epingalert.org/en/Search?viewData= G/TBT/N/NAM/4"," G/TBT/N/NAM/4")</f>
        <v xml:space="preserve"> G/TBT/N/NAM/4</v>
      </c>
      <c r="D5" s="6" t="s">
        <v>128</v>
      </c>
      <c r="E5" s="8" t="s">
        <v>140</v>
      </c>
      <c r="F5" s="8" t="s">
        <v>141</v>
      </c>
      <c r="H5" s="6" t="s">
        <v>20</v>
      </c>
      <c r="I5" s="6" t="s">
        <v>20</v>
      </c>
      <c r="J5" s="6" t="s">
        <v>43</v>
      </c>
      <c r="K5" s="6" t="s">
        <v>20</v>
      </c>
      <c r="L5" s="6"/>
      <c r="M5" s="7" t="s">
        <v>20</v>
      </c>
      <c r="N5" s="6" t="s">
        <v>23</v>
      </c>
      <c r="O5" s="8" t="s">
        <v>44</v>
      </c>
      <c r="P5" s="6" t="str">
        <f>HYPERLINK("https://docs.wto.org/imrd/directdoc.asp?DDFDocuments/t/G/TBTN22/UKR223.DOCX", "https://docs.wto.org/imrd/directdoc.asp?DDFDocuments/t/G/TBTN22/UKR223.DOCX")</f>
        <v>https://docs.wto.org/imrd/directdoc.asp?DDFDocuments/t/G/TBTN22/UKR223.DOCX</v>
      </c>
      <c r="Q5" s="6"/>
      <c r="R5" s="6"/>
    </row>
    <row r="6" spans="1:18" ht="90">
      <c r="A6" s="9" t="s">
        <v>646</v>
      </c>
      <c r="B6" s="8" t="s">
        <v>158</v>
      </c>
      <c r="C6" s="8" t="str">
        <f>HYPERLINK("https://epingalert.org/en/Search?viewData= G/TBT/N/NAM/3"," G/TBT/N/NAM/3")</f>
        <v xml:space="preserve"> G/TBT/N/NAM/3</v>
      </c>
      <c r="D6" s="6" t="s">
        <v>128</v>
      </c>
      <c r="E6" s="8" t="s">
        <v>156</v>
      </c>
      <c r="F6" s="8" t="s">
        <v>157</v>
      </c>
      <c r="H6" s="6" t="s">
        <v>20</v>
      </c>
      <c r="I6" s="6" t="s">
        <v>20</v>
      </c>
      <c r="J6" s="6" t="s">
        <v>43</v>
      </c>
      <c r="K6" s="6" t="s">
        <v>20</v>
      </c>
      <c r="L6" s="6"/>
      <c r="M6" s="7" t="s">
        <v>20</v>
      </c>
      <c r="N6" s="6" t="s">
        <v>23</v>
      </c>
      <c r="O6" s="8" t="s">
        <v>48</v>
      </c>
      <c r="P6" s="6" t="str">
        <f>HYPERLINK("https://docs.wto.org/imrd/directdoc.asp?DDFDocuments/t/G/TBTN22/UKR224.DOCX", "https://docs.wto.org/imrd/directdoc.asp?DDFDocuments/t/G/TBTN22/UKR224.DOCX")</f>
        <v>https://docs.wto.org/imrd/directdoc.asp?DDFDocuments/t/G/TBTN22/UKR224.DOCX</v>
      </c>
      <c r="Q6" s="6"/>
      <c r="R6" s="6"/>
    </row>
    <row r="7" spans="1:18" ht="105">
      <c r="A7" s="2" t="s">
        <v>708</v>
      </c>
      <c r="B7" s="8" t="s">
        <v>613</v>
      </c>
      <c r="C7" s="8" t="str">
        <f>HYPERLINK("https://epingalert.org/en/Search?viewData= G/TBT/N/USA/1905"," G/TBT/N/USA/1905")</f>
        <v xml:space="preserve"> G/TBT/N/USA/1905</v>
      </c>
      <c r="D7" s="6" t="s">
        <v>25</v>
      </c>
      <c r="E7" s="8" t="s">
        <v>611</v>
      </c>
      <c r="F7" s="8" t="s">
        <v>612</v>
      </c>
      <c r="H7" s="6" t="s">
        <v>20</v>
      </c>
      <c r="I7" s="6" t="s">
        <v>20</v>
      </c>
      <c r="J7" s="6" t="s">
        <v>22</v>
      </c>
      <c r="K7" s="6" t="s">
        <v>53</v>
      </c>
      <c r="L7" s="6"/>
      <c r="M7" s="7" t="s">
        <v>20</v>
      </c>
      <c r="N7" s="6" t="s">
        <v>23</v>
      </c>
      <c r="O7" s="8" t="s">
        <v>54</v>
      </c>
      <c r="P7" s="6" t="str">
        <f>HYPERLINK("https://docs.wto.org/imrd/directdoc.asp?DDFDocuments/t/G/TBTN22/JPN746.DOCX", "https://docs.wto.org/imrd/directdoc.asp?DDFDocuments/t/G/TBTN22/JPN746.DOCX")</f>
        <v>https://docs.wto.org/imrd/directdoc.asp?DDFDocuments/t/G/TBTN22/JPN746.DOCX</v>
      </c>
      <c r="Q7" s="6"/>
      <c r="R7" s="6"/>
    </row>
    <row r="8" spans="1:18" ht="195">
      <c r="A8" s="9" t="s">
        <v>681</v>
      </c>
      <c r="B8" s="8" t="s">
        <v>384</v>
      </c>
      <c r="C8" s="8" t="str">
        <f>HYPERLINK("https://epingalert.org/en/Search?viewData= G/TBT/N/UKR/220"," G/TBT/N/UKR/220")</f>
        <v xml:space="preserve"> G/TBT/N/UKR/220</v>
      </c>
      <c r="D8" s="6" t="s">
        <v>39</v>
      </c>
      <c r="E8" s="8" t="s">
        <v>382</v>
      </c>
      <c r="F8" s="8" t="s">
        <v>383</v>
      </c>
      <c r="H8" s="6" t="s">
        <v>20</v>
      </c>
      <c r="I8" s="6" t="s">
        <v>20</v>
      </c>
      <c r="J8" s="6" t="s">
        <v>58</v>
      </c>
      <c r="K8" s="6" t="s">
        <v>53</v>
      </c>
      <c r="L8" s="6"/>
      <c r="M8" s="7">
        <v>44833</v>
      </c>
      <c r="N8" s="6" t="s">
        <v>23</v>
      </c>
      <c r="O8" s="8" t="s">
        <v>59</v>
      </c>
      <c r="P8" s="6" t="str">
        <f>HYPERLINK("https://docs.wto.org/imrd/directdoc.asp?DDFDocuments/t/G/TBTN22/UKR222.DOCX", "https://docs.wto.org/imrd/directdoc.asp?DDFDocuments/t/G/TBTN22/UKR222.DOCX")</f>
        <v>https://docs.wto.org/imrd/directdoc.asp?DDFDocuments/t/G/TBTN22/UKR222.DOCX</v>
      </c>
      <c r="Q8" s="6"/>
      <c r="R8" s="6"/>
    </row>
    <row r="9" spans="1:18" ht="180">
      <c r="A9" s="9" t="s">
        <v>694</v>
      </c>
      <c r="B9" s="8" t="s">
        <v>517</v>
      </c>
      <c r="C9" s="8" t="str">
        <f>HYPERLINK("https://epingalert.org/en/Search?viewData= G/TBT/N/USA/1909"," G/TBT/N/USA/1909")</f>
        <v xml:space="preserve"> G/TBT/N/USA/1909</v>
      </c>
      <c r="D9" s="6" t="s">
        <v>25</v>
      </c>
      <c r="E9" s="8" t="s">
        <v>515</v>
      </c>
      <c r="F9" s="8" t="s">
        <v>516</v>
      </c>
      <c r="H9" s="6" t="s">
        <v>20</v>
      </c>
      <c r="I9" s="6" t="s">
        <v>64</v>
      </c>
      <c r="J9" s="6" t="s">
        <v>65</v>
      </c>
      <c r="K9" s="6" t="s">
        <v>66</v>
      </c>
      <c r="L9" s="6"/>
      <c r="M9" s="7">
        <v>44862</v>
      </c>
      <c r="N9" s="6" t="s">
        <v>23</v>
      </c>
      <c r="O9" s="8" t="s">
        <v>67</v>
      </c>
      <c r="P9" s="6" t="str">
        <f>HYPERLINK("https://docs.wto.org/imrd/directdoc.asp?DDFDocuments/t/G/TBTN22/BDI256.DOCX", "https://docs.wto.org/imrd/directdoc.asp?DDFDocuments/t/G/TBTN22/BDI256.DOCX")</f>
        <v>https://docs.wto.org/imrd/directdoc.asp?DDFDocuments/t/G/TBTN22/BDI256.DOCX</v>
      </c>
      <c r="Q9" s="6"/>
      <c r="R9" s="6"/>
    </row>
    <row r="10" spans="1:18" ht="45">
      <c r="A10" s="9" t="s">
        <v>693</v>
      </c>
      <c r="B10" s="8" t="s">
        <v>500</v>
      </c>
      <c r="C10" s="8" t="str">
        <f>HYPERLINK("https://epingalert.org/en/Search?viewData= G/TBT/N/TPKM/499"," G/TBT/N/TPKM/499")</f>
        <v xml:space="preserve"> G/TBT/N/TPKM/499</v>
      </c>
      <c r="D10" s="6" t="s">
        <v>274</v>
      </c>
      <c r="E10" s="8" t="s">
        <v>498</v>
      </c>
      <c r="F10" s="8" t="s">
        <v>499</v>
      </c>
      <c r="H10" s="6" t="s">
        <v>20</v>
      </c>
      <c r="I10" s="6" t="s">
        <v>20</v>
      </c>
      <c r="J10" s="6" t="s">
        <v>72</v>
      </c>
      <c r="K10" s="6" t="s">
        <v>71</v>
      </c>
      <c r="L10" s="6"/>
      <c r="M10" s="7">
        <v>44895</v>
      </c>
      <c r="N10" s="6" t="s">
        <v>23</v>
      </c>
      <c r="O10" s="8" t="s">
        <v>73</v>
      </c>
      <c r="P10" s="6" t="str">
        <f>HYPERLINK("https://docs.wto.org/imrd/directdoc.asp?DDFDocuments/t/G/TBTN22/CHL613.DOCX", "https://docs.wto.org/imrd/directdoc.asp?DDFDocuments/t/G/TBTN22/CHL613.DOCX")</f>
        <v>https://docs.wto.org/imrd/directdoc.asp?DDFDocuments/t/G/TBTN22/CHL613.DOCX</v>
      </c>
      <c r="Q10" s="6"/>
      <c r="R10" s="6" t="str">
        <f>HYPERLINK("https://docs.wto.org/imrd/directdoc.asp?DDFDocuments/v/G/TBTN22/CHL613.DOCX", "https://docs.wto.org/imrd/directdoc.asp?DDFDocuments/v/G/TBTN22/CHL613.DOCX")</f>
        <v>https://docs.wto.org/imrd/directdoc.asp?DDFDocuments/v/G/TBTN22/CHL613.DOCX</v>
      </c>
    </row>
    <row r="11" spans="1:18" ht="105">
      <c r="A11" s="11" t="s">
        <v>693</v>
      </c>
      <c r="B11" s="8" t="s">
        <v>508</v>
      </c>
      <c r="C11" s="8" t="str">
        <f>HYPERLINK("https://epingalert.org/en/Search?viewData= G/TBT/N/USA/1910"," G/TBT/N/USA/1910")</f>
        <v xml:space="preserve"> G/TBT/N/USA/1910</v>
      </c>
      <c r="D11" s="6" t="s">
        <v>25</v>
      </c>
      <c r="E11" s="8" t="s">
        <v>506</v>
      </c>
      <c r="F11" s="8" t="s">
        <v>507</v>
      </c>
      <c r="H11" s="6" t="s">
        <v>20</v>
      </c>
      <c r="I11" s="6" t="s">
        <v>64</v>
      </c>
      <c r="J11" s="6" t="s">
        <v>75</v>
      </c>
      <c r="K11" s="6" t="s">
        <v>66</v>
      </c>
      <c r="L11" s="6"/>
      <c r="M11" s="7">
        <v>44862</v>
      </c>
      <c r="N11" s="6" t="s">
        <v>23</v>
      </c>
      <c r="O11" s="8" t="s">
        <v>67</v>
      </c>
      <c r="P11" s="6" t="str">
        <f>HYPERLINK("https://docs.wto.org/imrd/directdoc.asp?DDFDocuments/t/G/TBTN22/BDI256.DOCX", "https://docs.wto.org/imrd/directdoc.asp?DDFDocuments/t/G/TBTN22/BDI256.DOCX")</f>
        <v>https://docs.wto.org/imrd/directdoc.asp?DDFDocuments/t/G/TBTN22/BDI256.DOCX</v>
      </c>
      <c r="Q11" s="6"/>
      <c r="R11" s="6"/>
    </row>
    <row r="12" spans="1:18" ht="105">
      <c r="A12" s="2" t="s">
        <v>674</v>
      </c>
      <c r="B12" s="8" t="s">
        <v>347</v>
      </c>
      <c r="C12" s="8" t="str">
        <f>HYPERLINK("https://epingalert.org/en/Search?viewData= G/TBT/N/TPKM/501"," G/TBT/N/TPKM/501")</f>
        <v xml:space="preserve"> G/TBT/N/TPKM/501</v>
      </c>
      <c r="D12" s="6" t="s">
        <v>274</v>
      </c>
      <c r="E12" s="8" t="s">
        <v>345</v>
      </c>
      <c r="F12" s="8" t="s">
        <v>346</v>
      </c>
      <c r="H12" s="6" t="s">
        <v>20</v>
      </c>
      <c r="I12" s="6" t="s">
        <v>64</v>
      </c>
      <c r="J12" s="6" t="s">
        <v>78</v>
      </c>
      <c r="K12" s="6" t="s">
        <v>66</v>
      </c>
      <c r="L12" s="6"/>
      <c r="M12" s="7">
        <v>44862</v>
      </c>
      <c r="N12" s="6" t="s">
        <v>23</v>
      </c>
      <c r="O12" s="8" t="s">
        <v>79</v>
      </c>
      <c r="P12" s="6" t="str">
        <f>HYPERLINK("https://docs.wto.org/imrd/directdoc.asp?DDFDocuments/t/G/TBTN22/RWA689.DOCX", "https://docs.wto.org/imrd/directdoc.asp?DDFDocuments/t/G/TBTN22/RWA689.DOCX")</f>
        <v>https://docs.wto.org/imrd/directdoc.asp?DDFDocuments/t/G/TBTN22/RWA689.DOCX</v>
      </c>
      <c r="Q12" s="6"/>
      <c r="R12" s="6"/>
    </row>
    <row r="13" spans="1:18" ht="75">
      <c r="A13" s="9" t="s">
        <v>652</v>
      </c>
      <c r="B13" s="8" t="s">
        <v>193</v>
      </c>
      <c r="C13" s="8" t="str">
        <f>HYPERLINK("https://epingalert.org/en/Search?viewData= G/TBT/N/CHN/1698"," G/TBT/N/CHN/1698")</f>
        <v xml:space="preserve"> G/TBT/N/CHN/1698</v>
      </c>
      <c r="D13" s="6" t="s">
        <v>177</v>
      </c>
      <c r="E13" s="8" t="s">
        <v>191</v>
      </c>
      <c r="F13" s="8" t="s">
        <v>192</v>
      </c>
      <c r="H13" s="6" t="s">
        <v>20</v>
      </c>
      <c r="I13" s="6" t="s">
        <v>83</v>
      </c>
      <c r="J13" s="6" t="s">
        <v>84</v>
      </c>
      <c r="K13" s="6" t="s">
        <v>20</v>
      </c>
      <c r="L13" s="6"/>
      <c r="M13" s="7" t="s">
        <v>20</v>
      </c>
      <c r="N13" s="6" t="s">
        <v>23</v>
      </c>
      <c r="O13" s="8" t="s">
        <v>85</v>
      </c>
      <c r="P13" s="6" t="str">
        <f>HYPERLINK("https://docs.wto.org/imrd/directdoc.asp?DDFDocuments/t/G/TBTN22/KEN1281.DOCX", "https://docs.wto.org/imrd/directdoc.asp?DDFDocuments/t/G/TBTN22/KEN1281.DOCX")</f>
        <v>https://docs.wto.org/imrd/directdoc.asp?DDFDocuments/t/G/TBTN22/KEN1281.DOCX</v>
      </c>
      <c r="Q13" s="6"/>
      <c r="R13" s="6"/>
    </row>
    <row r="14" spans="1:18" ht="120">
      <c r="A14" s="9" t="s">
        <v>647</v>
      </c>
      <c r="B14" s="8" t="s">
        <v>137</v>
      </c>
      <c r="C14" s="8" t="str">
        <f>HYPERLINK("https://epingalert.org/en/Search?viewData= G/TBT/N/BRA/1441"," G/TBT/N/BRA/1441")</f>
        <v xml:space="preserve"> G/TBT/N/BRA/1441</v>
      </c>
      <c r="D14" s="6" t="s">
        <v>116</v>
      </c>
      <c r="E14" s="8" t="s">
        <v>135</v>
      </c>
      <c r="F14" s="8" t="s">
        <v>136</v>
      </c>
      <c r="H14" s="6" t="s">
        <v>20</v>
      </c>
      <c r="I14" s="6" t="s">
        <v>64</v>
      </c>
      <c r="J14" s="6" t="s">
        <v>88</v>
      </c>
      <c r="K14" s="6" t="s">
        <v>66</v>
      </c>
      <c r="L14" s="6"/>
      <c r="M14" s="7">
        <v>44862</v>
      </c>
      <c r="N14" s="6" t="s">
        <v>23</v>
      </c>
      <c r="O14" s="8" t="s">
        <v>89</v>
      </c>
      <c r="P14" s="6" t="str">
        <f>HYPERLINK("https://docs.wto.org/imrd/directdoc.asp?DDFDocuments/t/G/TBTN22/RWA690.DOCX", "https://docs.wto.org/imrd/directdoc.asp?DDFDocuments/t/G/TBTN22/RWA690.DOCX")</f>
        <v>https://docs.wto.org/imrd/directdoc.asp?DDFDocuments/t/G/TBTN22/RWA690.DOCX</v>
      </c>
      <c r="Q14" s="6"/>
      <c r="R14" s="6"/>
    </row>
    <row r="15" spans="1:18" ht="165">
      <c r="A15" s="2" t="s">
        <v>637</v>
      </c>
      <c r="B15" s="8" t="s">
        <v>57</v>
      </c>
      <c r="C15" s="8" t="str">
        <f>HYPERLINK("https://epingalert.org/en/Search?viewData= G/TBT/N/UKR/222"," G/TBT/N/UKR/222")</f>
        <v xml:space="preserve"> G/TBT/N/UKR/222</v>
      </c>
      <c r="D15" s="6" t="s">
        <v>39</v>
      </c>
      <c r="E15" s="8" t="s">
        <v>55</v>
      </c>
      <c r="F15" s="8" t="s">
        <v>56</v>
      </c>
      <c r="H15" s="6" t="s">
        <v>20</v>
      </c>
      <c r="I15" s="6" t="s">
        <v>64</v>
      </c>
      <c r="J15" s="6" t="s">
        <v>75</v>
      </c>
      <c r="K15" s="6" t="s">
        <v>66</v>
      </c>
      <c r="L15" s="6"/>
      <c r="M15" s="7">
        <v>44862</v>
      </c>
      <c r="N15" s="6" t="s">
        <v>23</v>
      </c>
      <c r="O15" s="8" t="s">
        <v>67</v>
      </c>
      <c r="P15" s="6" t="str">
        <f>HYPERLINK("https://docs.wto.org/imrd/directdoc.asp?DDFDocuments/t/G/TBTN22/BDI256.DOCX", "https://docs.wto.org/imrd/directdoc.asp?DDFDocuments/t/G/TBTN22/BDI256.DOCX")</f>
        <v>https://docs.wto.org/imrd/directdoc.asp?DDFDocuments/t/G/TBTN22/BDI256.DOCX</v>
      </c>
      <c r="Q15" s="6"/>
      <c r="R15" s="6"/>
    </row>
    <row r="16" spans="1:18" ht="60">
      <c r="A16" s="9" t="s">
        <v>667</v>
      </c>
      <c r="B16" s="8" t="s">
        <v>312</v>
      </c>
      <c r="C16" s="8" t="str">
        <f>HYPERLINK("https://epingalert.org/en/Search?viewData= G/TBT/N/PER/144"," G/TBT/N/PER/144")</f>
        <v xml:space="preserve"> G/TBT/N/PER/144</v>
      </c>
      <c r="D16" s="6" t="s">
        <v>309</v>
      </c>
      <c r="E16" s="8" t="s">
        <v>310</v>
      </c>
      <c r="F16" s="8" t="s">
        <v>311</v>
      </c>
      <c r="H16" s="6" t="s">
        <v>20</v>
      </c>
      <c r="I16" s="6" t="s">
        <v>95</v>
      </c>
      <c r="J16" s="6" t="s">
        <v>72</v>
      </c>
      <c r="K16" s="6" t="s">
        <v>20</v>
      </c>
      <c r="L16" s="6"/>
      <c r="M16" s="7">
        <v>44862</v>
      </c>
      <c r="N16" s="6" t="s">
        <v>23</v>
      </c>
      <c r="O16" s="8" t="s">
        <v>96</v>
      </c>
      <c r="P16" s="6" t="str">
        <f>HYPERLINK("https://docs.wto.org/imrd/directdoc.asp?DDFDocuments/t/G/TBTN22/VNM236.DOCX", "https://docs.wto.org/imrd/directdoc.asp?DDFDocuments/t/G/TBTN22/VNM236.DOCX")</f>
        <v>https://docs.wto.org/imrd/directdoc.asp?DDFDocuments/t/G/TBTN22/VNM236.DOCX</v>
      </c>
      <c r="Q16" s="6"/>
      <c r="R16" s="6"/>
    </row>
    <row r="17" spans="1:18" ht="30">
      <c r="A17" s="9" t="s">
        <v>667</v>
      </c>
      <c r="B17" s="8" t="s">
        <v>582</v>
      </c>
      <c r="C17" s="8" t="str">
        <f>HYPERLINK("https://epingalert.org/en/Search?viewData= G/TBT/N/JPN/745"," G/TBT/N/JPN/745")</f>
        <v xml:space="preserve"> G/TBT/N/JPN/745</v>
      </c>
      <c r="D17" s="6" t="s">
        <v>49</v>
      </c>
      <c r="E17" s="8" t="s">
        <v>580</v>
      </c>
      <c r="F17" s="8" t="s">
        <v>581</v>
      </c>
      <c r="H17" s="6" t="s">
        <v>20</v>
      </c>
      <c r="I17" s="6" t="s">
        <v>64</v>
      </c>
      <c r="J17" s="6" t="s">
        <v>65</v>
      </c>
      <c r="K17" s="6" t="s">
        <v>66</v>
      </c>
      <c r="L17" s="6"/>
      <c r="M17" s="7">
        <v>44862</v>
      </c>
      <c r="N17" s="6" t="s">
        <v>23</v>
      </c>
      <c r="O17" s="8" t="s">
        <v>67</v>
      </c>
      <c r="P17" s="6" t="str">
        <f>HYPERLINK("https://docs.wto.org/imrd/directdoc.asp?DDFDocuments/t/G/TBTN22/BDI256.DOCX", "https://docs.wto.org/imrd/directdoc.asp?DDFDocuments/t/G/TBTN22/BDI256.DOCX")</f>
        <v>https://docs.wto.org/imrd/directdoc.asp?DDFDocuments/t/G/TBTN22/BDI256.DOCX</v>
      </c>
      <c r="Q17" s="6"/>
      <c r="R17" s="6"/>
    </row>
    <row r="18" spans="1:18" ht="45">
      <c r="A18" s="2" t="s">
        <v>682</v>
      </c>
      <c r="B18" s="8" t="s">
        <v>394</v>
      </c>
      <c r="C18" s="8" t="str">
        <f>HYPERLINK("https://epingalert.org/en/Search?viewData= G/TBT/N/BRA/1417"," G/TBT/N/BRA/1417")</f>
        <v xml:space="preserve"> G/TBT/N/BRA/1417</v>
      </c>
      <c r="D18" s="6" t="s">
        <v>116</v>
      </c>
      <c r="E18" s="8" t="s">
        <v>392</v>
      </c>
      <c r="F18" s="8" t="s">
        <v>393</v>
      </c>
      <c r="H18" s="6" t="s">
        <v>20</v>
      </c>
      <c r="I18" s="6" t="s">
        <v>101</v>
      </c>
      <c r="J18" s="6" t="s">
        <v>102</v>
      </c>
      <c r="K18" s="6" t="s">
        <v>20</v>
      </c>
      <c r="L18" s="6"/>
      <c r="M18" s="7" t="s">
        <v>20</v>
      </c>
      <c r="N18" s="6" t="s">
        <v>23</v>
      </c>
      <c r="O18" s="8" t="s">
        <v>103</v>
      </c>
      <c r="P18" s="6" t="str">
        <f>HYPERLINK("https://docs.wto.org/imrd/directdoc.asp?DDFDocuments/t/G/TBTN22/KEN1280.DOCX", "https://docs.wto.org/imrd/directdoc.asp?DDFDocuments/t/G/TBTN22/KEN1280.DOCX")</f>
        <v>https://docs.wto.org/imrd/directdoc.asp?DDFDocuments/t/G/TBTN22/KEN1280.DOCX</v>
      </c>
      <c r="Q18" s="6"/>
      <c r="R18" s="6"/>
    </row>
    <row r="19" spans="1:18" ht="75">
      <c r="A19" s="9" t="s">
        <v>665</v>
      </c>
      <c r="B19" s="8" t="s">
        <v>299</v>
      </c>
      <c r="C19" s="8" t="str">
        <f>HYPERLINK("https://epingalert.org/en/Search?viewData= G/TBT/N/KEN/1278"," G/TBT/N/KEN/1278")</f>
        <v xml:space="preserve"> G/TBT/N/KEN/1278</v>
      </c>
      <c r="D19" s="6" t="s">
        <v>74</v>
      </c>
      <c r="E19" s="8" t="s">
        <v>297</v>
      </c>
      <c r="F19" s="8" t="s">
        <v>298</v>
      </c>
      <c r="H19" s="6" t="s">
        <v>20</v>
      </c>
      <c r="I19" s="6" t="s">
        <v>64</v>
      </c>
      <c r="J19" s="6" t="s">
        <v>75</v>
      </c>
      <c r="K19" s="6" t="s">
        <v>66</v>
      </c>
      <c r="L19" s="6"/>
      <c r="M19" s="7">
        <v>44862</v>
      </c>
      <c r="N19" s="6" t="s">
        <v>23</v>
      </c>
      <c r="O19" s="8" t="s">
        <v>67</v>
      </c>
      <c r="P19" s="6" t="str">
        <f>HYPERLINK("https://docs.wto.org/imrd/directdoc.asp?DDFDocuments/t/G/TBTN22/BDI256.DOCX", "https://docs.wto.org/imrd/directdoc.asp?DDFDocuments/t/G/TBTN22/BDI256.DOCX")</f>
        <v>https://docs.wto.org/imrd/directdoc.asp?DDFDocuments/t/G/TBTN22/BDI256.DOCX</v>
      </c>
      <c r="Q19" s="6"/>
      <c r="R19" s="6"/>
    </row>
    <row r="20" spans="1:18" ht="105">
      <c r="A20" s="9" t="s">
        <v>663</v>
      </c>
      <c r="B20" s="8" t="s">
        <v>287</v>
      </c>
      <c r="C20" s="8" t="str">
        <f>HYPERLINK("https://epingalert.org/en/Search?viewData= G/TBT/N/GBR/52"," G/TBT/N/GBR/52")</f>
        <v xml:space="preserve"> G/TBT/N/GBR/52</v>
      </c>
      <c r="D20" s="6" t="s">
        <v>284</v>
      </c>
      <c r="E20" s="8" t="s">
        <v>285</v>
      </c>
      <c r="F20" s="8" t="s">
        <v>286</v>
      </c>
      <c r="H20" s="6" t="s">
        <v>20</v>
      </c>
      <c r="I20" s="6" t="s">
        <v>20</v>
      </c>
      <c r="J20" s="6" t="s">
        <v>109</v>
      </c>
      <c r="K20" s="6" t="s">
        <v>110</v>
      </c>
      <c r="L20" s="6"/>
      <c r="M20" s="7">
        <v>44862</v>
      </c>
      <c r="N20" s="6" t="s">
        <v>23</v>
      </c>
      <c r="O20" s="8" t="s">
        <v>111</v>
      </c>
      <c r="P20" s="6" t="str">
        <f>HYPERLINK("https://docs.wto.org/imrd/directdoc.asp?DDFDocuments/t/G/TBTN22/KOR1095.DOCX", "https://docs.wto.org/imrd/directdoc.asp?DDFDocuments/t/G/TBTN22/KOR1095.DOCX")</f>
        <v>https://docs.wto.org/imrd/directdoc.asp?DDFDocuments/t/G/TBTN22/KOR1095.DOCX</v>
      </c>
      <c r="Q20" s="6"/>
      <c r="R20" s="6"/>
    </row>
    <row r="21" spans="1:18" ht="135">
      <c r="A21" s="9" t="s">
        <v>654</v>
      </c>
      <c r="B21" s="8" t="s">
        <v>227</v>
      </c>
      <c r="C21" s="8" t="str">
        <f>HYPERLINK("https://epingalert.org/en/Search?viewData= G/TBT/N/PHL/293"," G/TBT/N/PHL/293")</f>
        <v xml:space="preserve"> G/TBT/N/PHL/293</v>
      </c>
      <c r="D21" s="6" t="s">
        <v>224</v>
      </c>
      <c r="E21" s="8" t="s">
        <v>225</v>
      </c>
      <c r="F21" s="8" t="s">
        <v>226</v>
      </c>
      <c r="H21" s="6" t="s">
        <v>114</v>
      </c>
      <c r="I21" s="6" t="s">
        <v>20</v>
      </c>
      <c r="J21" s="6" t="s">
        <v>109</v>
      </c>
      <c r="K21" s="6" t="s">
        <v>110</v>
      </c>
      <c r="L21" s="6"/>
      <c r="M21" s="7">
        <v>44859</v>
      </c>
      <c r="N21" s="6" t="s">
        <v>23</v>
      </c>
      <c r="O21" s="8" t="s">
        <v>115</v>
      </c>
      <c r="P21" s="6" t="str">
        <f>HYPERLINK("https://docs.wto.org/imrd/directdoc.asp?DDFDocuments/t/G/TBTN22/KOR1094.DOCX", "https://docs.wto.org/imrd/directdoc.asp?DDFDocuments/t/G/TBTN22/KOR1094.DOCX")</f>
        <v>https://docs.wto.org/imrd/directdoc.asp?DDFDocuments/t/G/TBTN22/KOR1094.DOCX</v>
      </c>
      <c r="Q21" s="6"/>
      <c r="R21" s="6"/>
    </row>
    <row r="22" spans="1:18" ht="135">
      <c r="A22" s="9" t="s">
        <v>704</v>
      </c>
      <c r="B22" s="8" t="s">
        <v>594</v>
      </c>
      <c r="C22" s="8" t="str">
        <f>HYPERLINK("https://epingalert.org/en/Search?viewData= G/TBT/N/USA/1906"," G/TBT/N/USA/1906")</f>
        <v xml:space="preserve"> G/TBT/N/USA/1906</v>
      </c>
      <c r="D22" s="6" t="s">
        <v>25</v>
      </c>
      <c r="E22" s="8" t="s">
        <v>592</v>
      </c>
      <c r="F22" s="8" t="s">
        <v>593</v>
      </c>
      <c r="H22" s="6" t="s">
        <v>120</v>
      </c>
      <c r="I22" s="6" t="s">
        <v>20</v>
      </c>
      <c r="J22" s="6" t="s">
        <v>72</v>
      </c>
      <c r="K22" s="6" t="s">
        <v>53</v>
      </c>
      <c r="L22" s="6"/>
      <c r="M22" s="7">
        <v>44848</v>
      </c>
      <c r="N22" s="6" t="s">
        <v>23</v>
      </c>
      <c r="O22" s="8" t="s">
        <v>121</v>
      </c>
      <c r="P22" s="6" t="str">
        <f>HYPERLINK("https://docs.wto.org/imrd/directdoc.asp?DDFDocuments/t/G/TBTN22/BRA1442.DOCX", "https://docs.wto.org/imrd/directdoc.asp?DDFDocuments/t/G/TBTN22/BRA1442.DOCX")</f>
        <v>https://docs.wto.org/imrd/directdoc.asp?DDFDocuments/t/G/TBTN22/BRA1442.DOCX</v>
      </c>
      <c r="Q22" s="6" t="str">
        <f>HYPERLINK("https://docs.wto.org/imrd/directdoc.asp?DDFDocuments/u/G/TBTN22/BRA1442.DOCX", "https://docs.wto.org/imrd/directdoc.asp?DDFDocuments/u/G/TBTN22/BRA1442.DOCX")</f>
        <v>https://docs.wto.org/imrd/directdoc.asp?DDFDocuments/u/G/TBTN22/BRA1442.DOCX</v>
      </c>
      <c r="R22" s="6" t="str">
        <f>HYPERLINK("https://docs.wto.org/imrd/directdoc.asp?DDFDocuments/v/G/TBTN22/BRA1442.DOCX", "https://docs.wto.org/imrd/directdoc.asp?DDFDocuments/v/G/TBTN22/BRA1442.DOCX")</f>
        <v>https://docs.wto.org/imrd/directdoc.asp?DDFDocuments/v/G/TBTN22/BRA1442.DOCX</v>
      </c>
    </row>
    <row r="23" spans="1:18" ht="30">
      <c r="A23" s="9" t="s">
        <v>649</v>
      </c>
      <c r="B23" s="8" t="s">
        <v>163</v>
      </c>
      <c r="C23" s="8" t="str">
        <f>HYPERLINK("https://epingalert.org/en/Search?viewData= G/TBT/N/NAM/5"," G/TBT/N/NAM/5")</f>
        <v xml:space="preserve"> G/TBT/N/NAM/5</v>
      </c>
      <c r="D23" s="6" t="s">
        <v>128</v>
      </c>
      <c r="E23" s="8" t="s">
        <v>161</v>
      </c>
      <c r="F23" s="8" t="s">
        <v>162</v>
      </c>
      <c r="H23" s="6" t="s">
        <v>125</v>
      </c>
      <c r="I23" s="6" t="s">
        <v>20</v>
      </c>
      <c r="J23" s="6" t="s">
        <v>126</v>
      </c>
      <c r="K23" s="6" t="s">
        <v>53</v>
      </c>
      <c r="L23" s="6"/>
      <c r="M23" s="7">
        <v>44858</v>
      </c>
      <c r="N23" s="6" t="s">
        <v>23</v>
      </c>
      <c r="O23" s="8" t="s">
        <v>127</v>
      </c>
      <c r="P23" s="6" t="str">
        <f>HYPERLINK("https://docs.wto.org/imrd/directdoc.asp?DDFDocuments/t/G/TBTN22/KOR1092.DOCX", "https://docs.wto.org/imrd/directdoc.asp?DDFDocuments/t/G/TBTN22/KOR1092.DOCX")</f>
        <v>https://docs.wto.org/imrd/directdoc.asp?DDFDocuments/t/G/TBTN22/KOR1092.DOCX</v>
      </c>
      <c r="Q23" s="6"/>
      <c r="R23" s="6"/>
    </row>
    <row r="24" spans="1:18" ht="45">
      <c r="A24" s="9" t="s">
        <v>643</v>
      </c>
      <c r="B24" s="8" t="s">
        <v>108</v>
      </c>
      <c r="C24" s="8" t="str">
        <f>HYPERLINK("https://epingalert.org/en/Search?viewData= G/TBT/N/KOR/1095"," G/TBT/N/KOR/1095")</f>
        <v xml:space="preserve"> G/TBT/N/KOR/1095</v>
      </c>
      <c r="D24" s="6" t="s">
        <v>105</v>
      </c>
      <c r="E24" s="8" t="s">
        <v>106</v>
      </c>
      <c r="F24" s="8" t="s">
        <v>107</v>
      </c>
      <c r="H24" s="6" t="s">
        <v>20</v>
      </c>
      <c r="I24" s="6" t="s">
        <v>132</v>
      </c>
      <c r="J24" s="6" t="s">
        <v>133</v>
      </c>
      <c r="K24" s="6" t="s">
        <v>66</v>
      </c>
      <c r="L24" s="6"/>
      <c r="M24" s="7">
        <v>44858</v>
      </c>
      <c r="N24" s="6" t="s">
        <v>23</v>
      </c>
      <c r="O24" s="8" t="s">
        <v>134</v>
      </c>
      <c r="P24" s="6" t="str">
        <f>HYPERLINK("https://docs.wto.org/imrd/directdoc.asp?DDFDocuments/t/G/TBTN22/NAM6.DOCX", "https://docs.wto.org/imrd/directdoc.asp?DDFDocuments/t/G/TBTN22/NAM6.DOCX")</f>
        <v>https://docs.wto.org/imrd/directdoc.asp?DDFDocuments/t/G/TBTN22/NAM6.DOCX</v>
      </c>
      <c r="Q24" s="6"/>
      <c r="R24" s="6"/>
    </row>
    <row r="25" spans="1:18" ht="75">
      <c r="A25" s="9" t="s">
        <v>643</v>
      </c>
      <c r="B25" s="8" t="s">
        <v>108</v>
      </c>
      <c r="C25" s="8" t="str">
        <f>HYPERLINK("https://epingalert.org/en/Search?viewData= G/TBT/N/KOR/1094"," G/TBT/N/KOR/1094")</f>
        <v xml:space="preserve"> G/TBT/N/KOR/1094</v>
      </c>
      <c r="D25" s="6" t="s">
        <v>105</v>
      </c>
      <c r="E25" s="8" t="s">
        <v>112</v>
      </c>
      <c r="F25" s="8" t="s">
        <v>113</v>
      </c>
      <c r="H25" s="6" t="s">
        <v>138</v>
      </c>
      <c r="I25" s="6" t="s">
        <v>20</v>
      </c>
      <c r="J25" s="6" t="s">
        <v>72</v>
      </c>
      <c r="K25" s="6" t="s">
        <v>53</v>
      </c>
      <c r="L25" s="6"/>
      <c r="M25" s="7">
        <v>44817</v>
      </c>
      <c r="N25" s="6" t="s">
        <v>23</v>
      </c>
      <c r="O25" s="8" t="s">
        <v>139</v>
      </c>
      <c r="P25" s="6" t="str">
        <f>HYPERLINK("https://docs.wto.org/imrd/directdoc.asp?DDFDocuments/t/G/TBTN22/BRA1441.DOCX", "https://docs.wto.org/imrd/directdoc.asp?DDFDocuments/t/G/TBTN22/BRA1441.DOCX")</f>
        <v>https://docs.wto.org/imrd/directdoc.asp?DDFDocuments/t/G/TBTN22/BRA1441.DOCX</v>
      </c>
      <c r="Q25" s="6"/>
      <c r="R25" s="6" t="str">
        <f>HYPERLINK("https://docs.wto.org/imrd/directdoc.asp?DDFDocuments/v/G/TBTN22/BRA1441.DOCX", "https://docs.wto.org/imrd/directdoc.asp?DDFDocuments/v/G/TBTN22/BRA1441.DOCX")</f>
        <v>https://docs.wto.org/imrd/directdoc.asp?DDFDocuments/v/G/TBTN22/BRA1441.DOCX</v>
      </c>
    </row>
    <row r="26" spans="1:18" ht="255">
      <c r="A26" s="9" t="s">
        <v>643</v>
      </c>
      <c r="B26" s="8" t="s">
        <v>238</v>
      </c>
      <c r="C26" s="8" t="str">
        <f>HYPERLINK("https://epingalert.org/en/Search?viewData= G/TBT/N/VNM/235"," G/TBT/N/VNM/235")</f>
        <v xml:space="preserve"> G/TBT/N/VNM/235</v>
      </c>
      <c r="D26" s="6" t="s">
        <v>91</v>
      </c>
      <c r="E26" s="8" t="s">
        <v>236</v>
      </c>
      <c r="F26" s="8" t="s">
        <v>237</v>
      </c>
      <c r="H26" s="6" t="s">
        <v>20</v>
      </c>
      <c r="I26" s="6" t="s">
        <v>143</v>
      </c>
      <c r="J26" s="6" t="s">
        <v>144</v>
      </c>
      <c r="K26" s="6" t="s">
        <v>66</v>
      </c>
      <c r="L26" s="6"/>
      <c r="M26" s="7">
        <v>44858</v>
      </c>
      <c r="N26" s="6" t="s">
        <v>23</v>
      </c>
      <c r="O26" s="8" t="s">
        <v>145</v>
      </c>
      <c r="P26" s="6" t="str">
        <f>HYPERLINK("https://docs.wto.org/imrd/directdoc.asp?DDFDocuments/t/G/TBTN22/NAM4.DOCX", "https://docs.wto.org/imrd/directdoc.asp?DDFDocuments/t/G/TBTN22/NAM4.DOCX")</f>
        <v>https://docs.wto.org/imrd/directdoc.asp?DDFDocuments/t/G/TBTN22/NAM4.DOCX</v>
      </c>
      <c r="Q26" s="6"/>
      <c r="R26" s="6"/>
    </row>
    <row r="27" spans="1:18" ht="75">
      <c r="A27" s="9" t="s">
        <v>660</v>
      </c>
      <c r="B27" s="8" t="s">
        <v>266</v>
      </c>
      <c r="C27" s="8" t="str">
        <f>HYPERLINK("https://epingalert.org/en/Search?viewData= G/TBT/N/IND/233"," G/TBT/N/IND/233")</f>
        <v xml:space="preserve"> G/TBT/N/IND/233</v>
      </c>
      <c r="D27" s="6" t="s">
        <v>263</v>
      </c>
      <c r="E27" s="8" t="s">
        <v>264</v>
      </c>
      <c r="F27" s="8" t="s">
        <v>265</v>
      </c>
      <c r="H27" s="6" t="s">
        <v>120</v>
      </c>
      <c r="I27" s="6" t="s">
        <v>20</v>
      </c>
      <c r="J27" s="6" t="s">
        <v>72</v>
      </c>
      <c r="K27" s="6" t="s">
        <v>53</v>
      </c>
      <c r="L27" s="6"/>
      <c r="M27" s="7" t="s">
        <v>20</v>
      </c>
      <c r="N27" s="6" t="s">
        <v>23</v>
      </c>
      <c r="O27" s="8" t="s">
        <v>148</v>
      </c>
      <c r="P27" s="6" t="str">
        <f>HYPERLINK("https://docs.wto.org/imrd/directdoc.asp?DDFDocuments/t/G/TBTN22/BRA1440.DOCX", "https://docs.wto.org/imrd/directdoc.asp?DDFDocuments/t/G/TBTN22/BRA1440.DOCX")</f>
        <v>https://docs.wto.org/imrd/directdoc.asp?DDFDocuments/t/G/TBTN22/BRA1440.DOCX</v>
      </c>
      <c r="Q27" s="6" t="str">
        <f>HYPERLINK("https://docs.wto.org/imrd/directdoc.asp?DDFDocuments/u/G/TBTN22/BRA1440.DOCX", "https://docs.wto.org/imrd/directdoc.asp?DDFDocuments/u/G/TBTN22/BRA1440.DOCX")</f>
        <v>https://docs.wto.org/imrd/directdoc.asp?DDFDocuments/u/G/TBTN22/BRA1440.DOCX</v>
      </c>
      <c r="R27" s="6" t="str">
        <f>HYPERLINK("https://docs.wto.org/imrd/directdoc.asp?DDFDocuments/v/G/TBTN22/BRA1440.DOCX", "https://docs.wto.org/imrd/directdoc.asp?DDFDocuments/v/G/TBTN22/BRA1440.DOCX")</f>
        <v>https://docs.wto.org/imrd/directdoc.asp?DDFDocuments/v/G/TBTN22/BRA1440.DOCX</v>
      </c>
    </row>
    <row r="28" spans="1:18" ht="45">
      <c r="A28" s="9" t="s">
        <v>658</v>
      </c>
      <c r="B28" s="8" t="s">
        <v>253</v>
      </c>
      <c r="C28" s="8" t="str">
        <f>HYPERLINK("https://epingalert.org/en/Search?viewData= G/TBT/N/BRA/1439"," G/TBT/N/BRA/1439")</f>
        <v xml:space="preserve"> G/TBT/N/BRA/1439</v>
      </c>
      <c r="D28" s="6" t="s">
        <v>116</v>
      </c>
      <c r="E28" s="8" t="s">
        <v>251</v>
      </c>
      <c r="F28" s="8" t="s">
        <v>252</v>
      </c>
      <c r="H28" s="6" t="s">
        <v>20</v>
      </c>
      <c r="I28" s="6" t="s">
        <v>153</v>
      </c>
      <c r="J28" s="6" t="s">
        <v>154</v>
      </c>
      <c r="K28" s="6" t="s">
        <v>20</v>
      </c>
      <c r="L28" s="6"/>
      <c r="M28" s="7">
        <v>44853</v>
      </c>
      <c r="N28" s="6" t="s">
        <v>23</v>
      </c>
      <c r="O28" s="8" t="s">
        <v>155</v>
      </c>
      <c r="P28" s="6" t="str">
        <f>HYPERLINK("https://docs.wto.org/imrd/directdoc.asp?DDFDocuments/t/G/TBTN22/SVN119.DOCX", "https://docs.wto.org/imrd/directdoc.asp?DDFDocuments/t/G/TBTN22/SVN119.DOCX")</f>
        <v>https://docs.wto.org/imrd/directdoc.asp?DDFDocuments/t/G/TBTN22/SVN119.DOCX</v>
      </c>
      <c r="Q28" s="6" t="str">
        <f>HYPERLINK("https://docs.wto.org/imrd/directdoc.asp?DDFDocuments/u/G/TBTN22/SVN119.DOCX", "https://docs.wto.org/imrd/directdoc.asp?DDFDocuments/u/G/TBTN22/SVN119.DOCX")</f>
        <v>https://docs.wto.org/imrd/directdoc.asp?DDFDocuments/u/G/TBTN22/SVN119.DOCX</v>
      </c>
      <c r="R28" s="6"/>
    </row>
    <row r="29" spans="1:18" ht="90">
      <c r="A29" s="9" t="s">
        <v>658</v>
      </c>
      <c r="B29" s="8" t="s">
        <v>253</v>
      </c>
      <c r="C29" s="8" t="str">
        <f>HYPERLINK("https://epingalert.org/en/Search?viewData= G/TBT/N/EGY/326"," G/TBT/N/EGY/326")</f>
        <v xml:space="preserve"> G/TBT/N/EGY/326</v>
      </c>
      <c r="D29" s="6" t="s">
        <v>230</v>
      </c>
      <c r="E29" s="8" t="s">
        <v>562</v>
      </c>
      <c r="F29" s="8" t="s">
        <v>563</v>
      </c>
      <c r="H29" s="6" t="s">
        <v>20</v>
      </c>
      <c r="I29" s="6" t="s">
        <v>143</v>
      </c>
      <c r="J29" s="6" t="s">
        <v>159</v>
      </c>
      <c r="K29" s="6" t="s">
        <v>66</v>
      </c>
      <c r="L29" s="6"/>
      <c r="M29" s="7">
        <v>44858</v>
      </c>
      <c r="N29" s="6" t="s">
        <v>23</v>
      </c>
      <c r="O29" s="8" t="s">
        <v>160</v>
      </c>
      <c r="P29" s="6" t="str">
        <f>HYPERLINK("https://docs.wto.org/imrd/directdoc.asp?DDFDocuments/t/G/TBTN22/NAM3.DOCX", "https://docs.wto.org/imrd/directdoc.asp?DDFDocuments/t/G/TBTN22/NAM3.DOCX")</f>
        <v>https://docs.wto.org/imrd/directdoc.asp?DDFDocuments/t/G/TBTN22/NAM3.DOCX</v>
      </c>
      <c r="Q29" s="6"/>
      <c r="R29" s="6"/>
    </row>
    <row r="30" spans="1:18" ht="210">
      <c r="A30" s="9" t="s">
        <v>696</v>
      </c>
      <c r="B30" s="8" t="s">
        <v>528</v>
      </c>
      <c r="C30" s="8" t="str">
        <f>HYPERLINK("https://epingalert.org/en/Search?viewData= G/TBT/N/UKR/218"," G/TBT/N/UKR/218")</f>
        <v xml:space="preserve"> G/TBT/N/UKR/218</v>
      </c>
      <c r="D30" s="6" t="s">
        <v>39</v>
      </c>
      <c r="E30" s="8" t="s">
        <v>526</v>
      </c>
      <c r="F30" s="8" t="s">
        <v>527</v>
      </c>
      <c r="H30" s="6" t="s">
        <v>20</v>
      </c>
      <c r="I30" s="6" t="s">
        <v>132</v>
      </c>
      <c r="J30" s="6" t="s">
        <v>164</v>
      </c>
      <c r="K30" s="6" t="s">
        <v>66</v>
      </c>
      <c r="L30" s="6"/>
      <c r="M30" s="7">
        <v>44858</v>
      </c>
      <c r="N30" s="6" t="s">
        <v>23</v>
      </c>
      <c r="O30" s="8" t="s">
        <v>165</v>
      </c>
      <c r="P30" s="6" t="str">
        <f>HYPERLINK("https://docs.wto.org/imrd/directdoc.asp?DDFDocuments/t/G/TBTN22/NAM5.DOCX", "https://docs.wto.org/imrd/directdoc.asp?DDFDocuments/t/G/TBTN22/NAM5.DOCX")</f>
        <v>https://docs.wto.org/imrd/directdoc.asp?DDFDocuments/t/G/TBTN22/NAM5.DOCX</v>
      </c>
      <c r="Q30" s="6"/>
      <c r="R30" s="6"/>
    </row>
    <row r="31" spans="1:18" ht="120">
      <c r="A31" s="2" t="s">
        <v>675</v>
      </c>
      <c r="B31" s="8" t="s">
        <v>352</v>
      </c>
      <c r="C31" s="8" t="str">
        <f>HYPERLINK("https://epingalert.org/en/Search?viewData= G/TBT/N/UKR/219"," G/TBT/N/UKR/219")</f>
        <v xml:space="preserve"> G/TBT/N/UKR/219</v>
      </c>
      <c r="D31" s="6" t="s">
        <v>39</v>
      </c>
      <c r="E31" s="8" t="s">
        <v>350</v>
      </c>
      <c r="F31" s="8" t="s">
        <v>351</v>
      </c>
      <c r="H31" s="6" t="s">
        <v>20</v>
      </c>
      <c r="I31" s="6" t="s">
        <v>20</v>
      </c>
      <c r="J31" s="6" t="s">
        <v>109</v>
      </c>
      <c r="K31" s="6" t="s">
        <v>66</v>
      </c>
      <c r="L31" s="6"/>
      <c r="M31" s="7">
        <v>44858</v>
      </c>
      <c r="N31" s="6" t="s">
        <v>23</v>
      </c>
      <c r="O31" s="8" t="s">
        <v>169</v>
      </c>
      <c r="P31" s="6" t="str">
        <f>HYPERLINK("https://docs.wto.org/imrd/directdoc.asp?DDFDocuments/t/G/TBTN22/KOR1093.DOCX", "https://docs.wto.org/imrd/directdoc.asp?DDFDocuments/t/G/TBTN22/KOR1093.DOCX")</f>
        <v>https://docs.wto.org/imrd/directdoc.asp?DDFDocuments/t/G/TBTN22/KOR1093.DOCX</v>
      </c>
      <c r="Q31" s="6"/>
      <c r="R31" s="6"/>
    </row>
    <row r="32" spans="1:18" ht="45">
      <c r="A32" s="2" t="s">
        <v>672</v>
      </c>
      <c r="B32" s="8" t="s">
        <v>337</v>
      </c>
      <c r="C32" s="8" t="str">
        <f>HYPERLINK("https://epingalert.org/en/Search?viewData= G/TBT/N/BRA/1430"," G/TBT/N/BRA/1430")</f>
        <v xml:space="preserve"> G/TBT/N/BRA/1430</v>
      </c>
      <c r="D32" s="6" t="s">
        <v>116</v>
      </c>
      <c r="E32" s="8" t="s">
        <v>335</v>
      </c>
      <c r="F32" s="8" t="s">
        <v>336</v>
      </c>
      <c r="H32" s="6" t="s">
        <v>173</v>
      </c>
      <c r="I32" s="6" t="s">
        <v>174</v>
      </c>
      <c r="J32" s="6" t="s">
        <v>175</v>
      </c>
      <c r="K32" s="6" t="s">
        <v>20</v>
      </c>
      <c r="L32" s="6"/>
      <c r="M32" s="7">
        <v>44858</v>
      </c>
      <c r="N32" s="6" t="s">
        <v>23</v>
      </c>
      <c r="O32" s="8" t="s">
        <v>176</v>
      </c>
      <c r="P32" s="6" t="str">
        <f>HYPERLINK("https://docs.wto.org/imrd/directdoc.asp?DDFDocuments/t/G/TBTN22/USA1911.DOCX", "https://docs.wto.org/imrd/directdoc.asp?DDFDocuments/t/G/TBTN22/USA1911.DOCX")</f>
        <v>https://docs.wto.org/imrd/directdoc.asp?DDFDocuments/t/G/TBTN22/USA1911.DOCX</v>
      </c>
      <c r="Q32" s="6" t="str">
        <f>HYPERLINK("https://docs.wto.org/imrd/directdoc.asp?DDFDocuments/u/G/TBTN22/USA1911.DOCX", "https://docs.wto.org/imrd/directdoc.asp?DDFDocuments/u/G/TBTN22/USA1911.DOCX")</f>
        <v>https://docs.wto.org/imrd/directdoc.asp?DDFDocuments/u/G/TBTN22/USA1911.DOCX</v>
      </c>
      <c r="R32" s="6" t="str">
        <f>HYPERLINK("https://docs.wto.org/imrd/directdoc.asp?DDFDocuments/v/G/TBTN22/USA1911.DOCX", "https://docs.wto.org/imrd/directdoc.asp?DDFDocuments/v/G/TBTN22/USA1911.DOCX")</f>
        <v>https://docs.wto.org/imrd/directdoc.asp?DDFDocuments/v/G/TBTN22/USA1911.DOCX</v>
      </c>
    </row>
    <row r="33" spans="1:18" ht="45">
      <c r="A33" s="2" t="s">
        <v>672</v>
      </c>
      <c r="B33" s="8" t="s">
        <v>337</v>
      </c>
      <c r="C33" s="8" t="str">
        <f>HYPERLINK("https://epingalert.org/en/Search?viewData= G/TBT/N/BRA/1429"," G/TBT/N/BRA/1429")</f>
        <v xml:space="preserve"> G/TBT/N/BRA/1429</v>
      </c>
      <c r="D33" s="6" t="s">
        <v>116</v>
      </c>
      <c r="E33" s="8" t="s">
        <v>379</v>
      </c>
      <c r="F33" s="8" t="s">
        <v>380</v>
      </c>
      <c r="H33" s="6" t="s">
        <v>181</v>
      </c>
      <c r="I33" s="6" t="s">
        <v>182</v>
      </c>
      <c r="J33" s="6" t="s">
        <v>72</v>
      </c>
      <c r="K33" s="6" t="s">
        <v>20</v>
      </c>
      <c r="L33" s="6"/>
      <c r="M33" s="7">
        <v>44856</v>
      </c>
      <c r="N33" s="6" t="s">
        <v>23</v>
      </c>
      <c r="O33" s="8" t="s">
        <v>183</v>
      </c>
      <c r="P33" s="6" t="str">
        <f>HYPERLINK("https://docs.wto.org/imrd/directdoc.asp?DDFDocuments/t/G/TBTN22/CHN1692.DOCX", "https://docs.wto.org/imrd/directdoc.asp?DDFDocuments/t/G/TBTN22/CHN1692.DOCX")</f>
        <v>https://docs.wto.org/imrd/directdoc.asp?DDFDocuments/t/G/TBTN22/CHN1692.DOCX</v>
      </c>
      <c r="Q33" s="6" t="str">
        <f>HYPERLINK("https://docs.wto.org/imrd/directdoc.asp?DDFDocuments/u/G/TBTN22/CHN1692.DOCX", "https://docs.wto.org/imrd/directdoc.asp?DDFDocuments/u/G/TBTN22/CHN1692.DOCX")</f>
        <v>https://docs.wto.org/imrd/directdoc.asp?DDFDocuments/u/G/TBTN22/CHN1692.DOCX</v>
      </c>
      <c r="R33" s="6" t="str">
        <f>HYPERLINK("https://docs.wto.org/imrd/directdoc.asp?DDFDocuments/v/G/TBTN22/CHN1692.DOCX", "https://docs.wto.org/imrd/directdoc.asp?DDFDocuments/v/G/TBTN22/CHN1692.DOCX")</f>
        <v>https://docs.wto.org/imrd/directdoc.asp?DDFDocuments/v/G/TBTN22/CHN1692.DOCX</v>
      </c>
    </row>
    <row r="34" spans="1:18" ht="45">
      <c r="A34" s="2" t="s">
        <v>672</v>
      </c>
      <c r="B34" s="8" t="s">
        <v>337</v>
      </c>
      <c r="C34" s="8" t="str">
        <f>HYPERLINK("https://epingalert.org/en/Search?viewData= G/TBT/N/BRA/1435"," G/TBT/N/BRA/1435")</f>
        <v xml:space="preserve"> G/TBT/N/BRA/1435</v>
      </c>
      <c r="D34" s="6" t="s">
        <v>116</v>
      </c>
      <c r="E34" s="8" t="s">
        <v>386</v>
      </c>
      <c r="F34" s="8" t="s">
        <v>387</v>
      </c>
      <c r="H34" s="6" t="s">
        <v>181</v>
      </c>
      <c r="I34" s="6" t="s">
        <v>182</v>
      </c>
      <c r="J34" s="6" t="s">
        <v>186</v>
      </c>
      <c r="K34" s="6" t="s">
        <v>20</v>
      </c>
      <c r="L34" s="6"/>
      <c r="M34" s="7">
        <v>44856</v>
      </c>
      <c r="N34" s="6" t="s">
        <v>23</v>
      </c>
      <c r="O34" s="8" t="s">
        <v>187</v>
      </c>
      <c r="P34" s="6" t="str">
        <f>HYPERLINK("https://docs.wto.org/imrd/directdoc.asp?DDFDocuments/t/G/TBTN22/CHN1690.DOCX", "https://docs.wto.org/imrd/directdoc.asp?DDFDocuments/t/G/TBTN22/CHN1690.DOCX")</f>
        <v>https://docs.wto.org/imrd/directdoc.asp?DDFDocuments/t/G/TBTN22/CHN1690.DOCX</v>
      </c>
      <c r="Q34" s="6" t="str">
        <f>HYPERLINK("https://docs.wto.org/imrd/directdoc.asp?DDFDocuments/u/G/TBTN22/CHN1690.DOCX", "https://docs.wto.org/imrd/directdoc.asp?DDFDocuments/u/G/TBTN22/CHN1690.DOCX")</f>
        <v>https://docs.wto.org/imrd/directdoc.asp?DDFDocuments/u/G/TBTN22/CHN1690.DOCX</v>
      </c>
      <c r="R34" s="6" t="str">
        <f>HYPERLINK("https://docs.wto.org/imrd/directdoc.asp?DDFDocuments/v/G/TBTN22/CHN1690.DOCX", "https://docs.wto.org/imrd/directdoc.asp?DDFDocuments/v/G/TBTN22/CHN1690.DOCX")</f>
        <v>https://docs.wto.org/imrd/directdoc.asp?DDFDocuments/v/G/TBTN22/CHN1690.DOCX</v>
      </c>
    </row>
    <row r="35" spans="1:18" ht="285">
      <c r="A35" s="2" t="s">
        <v>672</v>
      </c>
      <c r="B35" s="8" t="s">
        <v>337</v>
      </c>
      <c r="C35" s="8" t="str">
        <f>HYPERLINK("https://epingalert.org/en/Search?viewData= G/TBT/N/BRA/1426"," G/TBT/N/BRA/1426")</f>
        <v xml:space="preserve"> G/TBT/N/BRA/1426</v>
      </c>
      <c r="D35" s="6" t="s">
        <v>116</v>
      </c>
      <c r="E35" s="8" t="s">
        <v>389</v>
      </c>
      <c r="F35" s="8" t="s">
        <v>390</v>
      </c>
      <c r="H35" s="6" t="s">
        <v>181</v>
      </c>
      <c r="I35" s="6" t="s">
        <v>182</v>
      </c>
      <c r="J35" s="6" t="s">
        <v>72</v>
      </c>
      <c r="K35" s="6" t="s">
        <v>20</v>
      </c>
      <c r="L35" s="6"/>
      <c r="M35" s="7">
        <v>44856</v>
      </c>
      <c r="N35" s="6" t="s">
        <v>23</v>
      </c>
      <c r="O35" s="8" t="s">
        <v>190</v>
      </c>
      <c r="P35" s="6" t="str">
        <f>HYPERLINK("https://docs.wto.org/imrd/directdoc.asp?DDFDocuments/t/G/TBTN22/CHN1693.DOCX", "https://docs.wto.org/imrd/directdoc.asp?DDFDocuments/t/G/TBTN22/CHN1693.DOCX")</f>
        <v>https://docs.wto.org/imrd/directdoc.asp?DDFDocuments/t/G/TBTN22/CHN1693.DOCX</v>
      </c>
      <c r="Q35" s="6" t="str">
        <f>HYPERLINK("https://docs.wto.org/imrd/directdoc.asp?DDFDocuments/u/G/TBTN22/CHN1693.DOCX", "https://docs.wto.org/imrd/directdoc.asp?DDFDocuments/u/G/TBTN22/CHN1693.DOCX")</f>
        <v>https://docs.wto.org/imrd/directdoc.asp?DDFDocuments/u/G/TBTN22/CHN1693.DOCX</v>
      </c>
      <c r="R35" s="6" t="str">
        <f>HYPERLINK("https://docs.wto.org/imrd/directdoc.asp?DDFDocuments/v/G/TBTN22/CHN1693.DOCX", "https://docs.wto.org/imrd/directdoc.asp?DDFDocuments/v/G/TBTN22/CHN1693.DOCX")</f>
        <v>https://docs.wto.org/imrd/directdoc.asp?DDFDocuments/v/G/TBTN22/CHN1693.DOCX</v>
      </c>
    </row>
    <row r="36" spans="1:18" ht="105">
      <c r="A36" s="2" t="s">
        <v>672</v>
      </c>
      <c r="B36" s="8" t="s">
        <v>337</v>
      </c>
      <c r="C36" s="8" t="str">
        <f>HYPERLINK("https://epingalert.org/en/Search?viewData= G/TBT/N/BRA/1422"," G/TBT/N/BRA/1422")</f>
        <v xml:space="preserve"> G/TBT/N/BRA/1422</v>
      </c>
      <c r="D36" s="6" t="s">
        <v>116</v>
      </c>
      <c r="E36" s="8" t="s">
        <v>405</v>
      </c>
      <c r="F36" s="8" t="s">
        <v>406</v>
      </c>
      <c r="H36" s="6" t="s">
        <v>194</v>
      </c>
      <c r="I36" s="6" t="s">
        <v>182</v>
      </c>
      <c r="J36" s="6" t="s">
        <v>195</v>
      </c>
      <c r="K36" s="6" t="s">
        <v>20</v>
      </c>
      <c r="L36" s="6"/>
      <c r="M36" s="7">
        <v>44856</v>
      </c>
      <c r="N36" s="6" t="s">
        <v>23</v>
      </c>
      <c r="O36" s="8" t="s">
        <v>196</v>
      </c>
      <c r="P36" s="6" t="str">
        <f>HYPERLINK("https://docs.wto.org/imrd/directdoc.asp?DDFDocuments/t/G/TBTN22/CHN1698.DOCX", "https://docs.wto.org/imrd/directdoc.asp?DDFDocuments/t/G/TBTN22/CHN1698.DOCX")</f>
        <v>https://docs.wto.org/imrd/directdoc.asp?DDFDocuments/t/G/TBTN22/CHN1698.DOCX</v>
      </c>
      <c r="Q36" s="6"/>
      <c r="R36" s="6" t="str">
        <f>HYPERLINK("https://docs.wto.org/imrd/directdoc.asp?DDFDocuments/v/G/TBTN22/CHN1698.DOCX", "https://docs.wto.org/imrd/directdoc.asp?DDFDocuments/v/G/TBTN22/CHN1698.DOCX")</f>
        <v>https://docs.wto.org/imrd/directdoc.asp?DDFDocuments/v/G/TBTN22/CHN1698.DOCX</v>
      </c>
    </row>
    <row r="37" spans="1:18" ht="60">
      <c r="A37" s="2" t="s">
        <v>672</v>
      </c>
      <c r="B37" s="8" t="s">
        <v>337</v>
      </c>
      <c r="C37" s="8" t="str">
        <f>HYPERLINK("https://epingalert.org/en/Search?viewData= G/TBT/N/BRA/1423"," G/TBT/N/BRA/1423")</f>
        <v xml:space="preserve"> G/TBT/N/BRA/1423</v>
      </c>
      <c r="D37" s="6" t="s">
        <v>116</v>
      </c>
      <c r="E37" s="8" t="s">
        <v>408</v>
      </c>
      <c r="F37" s="8" t="s">
        <v>409</v>
      </c>
      <c r="H37" s="6" t="s">
        <v>181</v>
      </c>
      <c r="I37" s="6" t="s">
        <v>200</v>
      </c>
      <c r="J37" s="6" t="s">
        <v>201</v>
      </c>
      <c r="K37" s="6" t="s">
        <v>20</v>
      </c>
      <c r="L37" s="6"/>
      <c r="M37" s="7">
        <v>44856</v>
      </c>
      <c r="N37" s="6" t="s">
        <v>23</v>
      </c>
      <c r="O37" s="8" t="s">
        <v>202</v>
      </c>
      <c r="P37" s="6" t="str">
        <f>HYPERLINK("https://docs.wto.org/imrd/directdoc.asp?DDFDocuments/t/G/TBTN22/CHN1696.DOCX", "https://docs.wto.org/imrd/directdoc.asp?DDFDocuments/t/G/TBTN22/CHN1696.DOCX")</f>
        <v>https://docs.wto.org/imrd/directdoc.asp?DDFDocuments/t/G/TBTN22/CHN1696.DOCX</v>
      </c>
      <c r="Q37" s="6" t="str">
        <f>HYPERLINK("https://docs.wto.org/imrd/directdoc.asp?DDFDocuments/u/G/TBTN22/CHN1696.DOCX", "https://docs.wto.org/imrd/directdoc.asp?DDFDocuments/u/G/TBTN22/CHN1696.DOCX")</f>
        <v>https://docs.wto.org/imrd/directdoc.asp?DDFDocuments/u/G/TBTN22/CHN1696.DOCX</v>
      </c>
      <c r="R37" s="6" t="str">
        <f>HYPERLINK("https://docs.wto.org/imrd/directdoc.asp?DDFDocuments/v/G/TBTN22/CHN1696.DOCX", "https://docs.wto.org/imrd/directdoc.asp?DDFDocuments/v/G/TBTN22/CHN1696.DOCX")</f>
        <v>https://docs.wto.org/imrd/directdoc.asp?DDFDocuments/v/G/TBTN22/CHN1696.DOCX</v>
      </c>
    </row>
    <row r="38" spans="1:18" ht="45">
      <c r="A38" s="2" t="s">
        <v>672</v>
      </c>
      <c r="B38" s="8" t="s">
        <v>337</v>
      </c>
      <c r="C38" s="8" t="str">
        <f>HYPERLINK("https://epingalert.org/en/Search?viewData= G/TBT/N/BRA/1419"," G/TBT/N/BRA/1419")</f>
        <v xml:space="preserve"> G/TBT/N/BRA/1419</v>
      </c>
      <c r="D38" s="6" t="s">
        <v>116</v>
      </c>
      <c r="E38" s="8" t="s">
        <v>416</v>
      </c>
      <c r="F38" s="8" t="s">
        <v>417</v>
      </c>
      <c r="H38" s="6" t="s">
        <v>181</v>
      </c>
      <c r="I38" s="6" t="s">
        <v>182</v>
      </c>
      <c r="J38" s="6" t="s">
        <v>195</v>
      </c>
      <c r="K38" s="6" t="s">
        <v>20</v>
      </c>
      <c r="L38" s="6"/>
      <c r="M38" s="7">
        <v>44856</v>
      </c>
      <c r="N38" s="6" t="s">
        <v>23</v>
      </c>
      <c r="O38" s="8" t="s">
        <v>205</v>
      </c>
      <c r="P38" s="6" t="str">
        <f>HYPERLINK("https://docs.wto.org/imrd/directdoc.asp?DDFDocuments/t/G/TBTN22/CHN1694.DOCX", "https://docs.wto.org/imrd/directdoc.asp?DDFDocuments/t/G/TBTN22/CHN1694.DOCX")</f>
        <v>https://docs.wto.org/imrd/directdoc.asp?DDFDocuments/t/G/TBTN22/CHN1694.DOCX</v>
      </c>
      <c r="Q38" s="6" t="str">
        <f>HYPERLINK("https://docs.wto.org/imrd/directdoc.asp?DDFDocuments/u/G/TBTN22/CHN1694.DOCX", "https://docs.wto.org/imrd/directdoc.asp?DDFDocuments/u/G/TBTN22/CHN1694.DOCX")</f>
        <v>https://docs.wto.org/imrd/directdoc.asp?DDFDocuments/u/G/TBTN22/CHN1694.DOCX</v>
      </c>
      <c r="R38" s="6" t="str">
        <f>HYPERLINK("https://docs.wto.org/imrd/directdoc.asp?DDFDocuments/v/G/TBTN22/CHN1694.DOCX", "https://docs.wto.org/imrd/directdoc.asp?DDFDocuments/v/G/TBTN22/CHN1694.DOCX")</f>
        <v>https://docs.wto.org/imrd/directdoc.asp?DDFDocuments/v/G/TBTN22/CHN1694.DOCX</v>
      </c>
    </row>
    <row r="39" spans="1:18" ht="60">
      <c r="A39" s="2" t="s">
        <v>672</v>
      </c>
      <c r="B39" s="8" t="s">
        <v>337</v>
      </c>
      <c r="C39" s="8" t="str">
        <f>HYPERLINK("https://epingalert.org/en/Search?viewData= G/TBT/N/BRA/1425"," G/TBT/N/BRA/1425")</f>
        <v xml:space="preserve"> G/TBT/N/BRA/1425</v>
      </c>
      <c r="D39" s="6" t="s">
        <v>116</v>
      </c>
      <c r="E39" s="8" t="s">
        <v>419</v>
      </c>
      <c r="F39" s="8" t="s">
        <v>420</v>
      </c>
      <c r="H39" s="6" t="s">
        <v>181</v>
      </c>
      <c r="I39" s="6" t="s">
        <v>200</v>
      </c>
      <c r="J39" s="6" t="s">
        <v>209</v>
      </c>
      <c r="K39" s="6" t="s">
        <v>20</v>
      </c>
      <c r="L39" s="6"/>
      <c r="M39" s="7">
        <v>44856</v>
      </c>
      <c r="N39" s="6" t="s">
        <v>23</v>
      </c>
      <c r="O39" s="8" t="s">
        <v>210</v>
      </c>
      <c r="P39" s="6" t="str">
        <f>HYPERLINK("https://docs.wto.org/imrd/directdoc.asp?DDFDocuments/t/G/TBTN22/CHN1697.DOCX", "https://docs.wto.org/imrd/directdoc.asp?DDFDocuments/t/G/TBTN22/CHN1697.DOCX")</f>
        <v>https://docs.wto.org/imrd/directdoc.asp?DDFDocuments/t/G/TBTN22/CHN1697.DOCX</v>
      </c>
      <c r="Q39" s="6"/>
      <c r="R39" s="6" t="str">
        <f>HYPERLINK("https://docs.wto.org/imrd/directdoc.asp?DDFDocuments/v/G/TBTN22/CHN1697.DOCX", "https://docs.wto.org/imrd/directdoc.asp?DDFDocuments/v/G/TBTN22/CHN1697.DOCX")</f>
        <v>https://docs.wto.org/imrd/directdoc.asp?DDFDocuments/v/G/TBTN22/CHN1697.DOCX</v>
      </c>
    </row>
    <row r="40" spans="1:18" ht="45">
      <c r="A40" s="2" t="s">
        <v>672</v>
      </c>
      <c r="B40" s="8" t="s">
        <v>337</v>
      </c>
      <c r="C40" s="8" t="str">
        <f>HYPERLINK("https://epingalert.org/en/Search?viewData= G/TBT/N/BRA/1418"," G/TBT/N/BRA/1418")</f>
        <v xml:space="preserve"> G/TBT/N/BRA/1418</v>
      </c>
      <c r="D40" s="6" t="s">
        <v>116</v>
      </c>
      <c r="E40" s="8" t="s">
        <v>425</v>
      </c>
      <c r="F40" s="8" t="s">
        <v>426</v>
      </c>
      <c r="H40" s="6" t="s">
        <v>181</v>
      </c>
      <c r="I40" s="6" t="s">
        <v>182</v>
      </c>
      <c r="J40" s="6" t="s">
        <v>186</v>
      </c>
      <c r="K40" s="6" t="s">
        <v>20</v>
      </c>
      <c r="L40" s="6"/>
      <c r="M40" s="7">
        <v>44856</v>
      </c>
      <c r="N40" s="6" t="s">
        <v>23</v>
      </c>
      <c r="O40" s="8" t="s">
        <v>213</v>
      </c>
      <c r="P40" s="6" t="str">
        <f>HYPERLINK("https://docs.wto.org/imrd/directdoc.asp?DDFDocuments/t/G/TBTN22/CHN1691.DOCX", "https://docs.wto.org/imrd/directdoc.asp?DDFDocuments/t/G/TBTN22/CHN1691.DOCX")</f>
        <v>https://docs.wto.org/imrd/directdoc.asp?DDFDocuments/t/G/TBTN22/CHN1691.DOCX</v>
      </c>
      <c r="Q40" s="6" t="str">
        <f>HYPERLINK("https://docs.wto.org/imrd/directdoc.asp?DDFDocuments/u/G/TBTN22/CHN1691.DOCX", "https://docs.wto.org/imrd/directdoc.asp?DDFDocuments/u/G/TBTN22/CHN1691.DOCX")</f>
        <v>https://docs.wto.org/imrd/directdoc.asp?DDFDocuments/u/G/TBTN22/CHN1691.DOCX</v>
      </c>
      <c r="R40" s="6" t="str">
        <f>HYPERLINK("https://docs.wto.org/imrd/directdoc.asp?DDFDocuments/v/G/TBTN22/CHN1691.DOCX", "https://docs.wto.org/imrd/directdoc.asp?DDFDocuments/v/G/TBTN22/CHN1691.DOCX")</f>
        <v>https://docs.wto.org/imrd/directdoc.asp?DDFDocuments/v/G/TBTN22/CHN1691.DOCX</v>
      </c>
    </row>
    <row r="41" spans="1:18" ht="150">
      <c r="A41" s="2" t="s">
        <v>672</v>
      </c>
      <c r="B41" s="8" t="s">
        <v>337</v>
      </c>
      <c r="C41" s="8" t="str">
        <f>HYPERLINK("https://epingalert.org/en/Search?viewData= G/TBT/N/BRA/1428"," G/TBT/N/BRA/1428")</f>
        <v xml:space="preserve"> G/TBT/N/BRA/1428</v>
      </c>
      <c r="D41" s="6" t="s">
        <v>116</v>
      </c>
      <c r="E41" s="8" t="s">
        <v>442</v>
      </c>
      <c r="F41" s="8" t="s">
        <v>443</v>
      </c>
      <c r="H41" s="6" t="s">
        <v>218</v>
      </c>
      <c r="I41" s="6" t="s">
        <v>20</v>
      </c>
      <c r="J41" s="6" t="s">
        <v>209</v>
      </c>
      <c r="K41" s="6" t="s">
        <v>20</v>
      </c>
      <c r="L41" s="6"/>
      <c r="M41" s="7">
        <v>44856</v>
      </c>
      <c r="N41" s="6" t="s">
        <v>23</v>
      </c>
      <c r="O41" s="8" t="s">
        <v>219</v>
      </c>
      <c r="P41" s="6" t="str">
        <f>HYPERLINK("https://docs.wto.org/imrd/directdoc.asp?DDFDocuments/t/G/TBTN22/BRN3.DOCX", "https://docs.wto.org/imrd/directdoc.asp?DDFDocuments/t/G/TBTN22/BRN3.DOCX")</f>
        <v>https://docs.wto.org/imrd/directdoc.asp?DDFDocuments/t/G/TBTN22/BRN3.DOCX</v>
      </c>
      <c r="Q41" s="6"/>
      <c r="R41" s="6" t="str">
        <f>HYPERLINK("https://docs.wto.org/imrd/directdoc.asp?DDFDocuments/v/G/TBTN22/BRN3.DOCX", "https://docs.wto.org/imrd/directdoc.asp?DDFDocuments/v/G/TBTN22/BRN3.DOCX")</f>
        <v>https://docs.wto.org/imrd/directdoc.asp?DDFDocuments/v/G/TBTN22/BRN3.DOCX</v>
      </c>
    </row>
    <row r="42" spans="1:18" ht="45">
      <c r="A42" s="2" t="s">
        <v>672</v>
      </c>
      <c r="B42" s="8" t="s">
        <v>337</v>
      </c>
      <c r="C42" s="8" t="str">
        <f>HYPERLINK("https://epingalert.org/en/Search?viewData= G/TBT/N/ARE/546, G/TBT/N/BHR/639, G/TBT/N/KWT/604, G/TBT/N/OMN/473, G/TBT/N/QAT/624, G/TBT/N/SAU/1253, G/TBT/N/YEM/231"," G/TBT/N/ARE/546, G/TBT/N/BHR/639, G/TBT/N/KWT/604, G/TBT/N/OMN/473, G/TBT/N/QAT/624, G/TBT/N/SAU/1253, G/TBT/N/YEM/231")</f>
        <v xml:space="preserve"> G/TBT/N/ARE/546, G/TBT/N/BHR/639, G/TBT/N/KWT/604, G/TBT/N/OMN/473, G/TBT/N/QAT/624, G/TBT/N/SAU/1253, G/TBT/N/YEM/231</v>
      </c>
      <c r="D42" s="6" t="s">
        <v>445</v>
      </c>
      <c r="E42" s="8" t="s">
        <v>446</v>
      </c>
      <c r="F42" s="8" t="s">
        <v>447</v>
      </c>
      <c r="H42" s="6" t="s">
        <v>181</v>
      </c>
      <c r="I42" s="6" t="s">
        <v>182</v>
      </c>
      <c r="J42" s="6" t="s">
        <v>186</v>
      </c>
      <c r="K42" s="6" t="s">
        <v>20</v>
      </c>
      <c r="L42" s="6"/>
      <c r="M42" s="7">
        <v>44856</v>
      </c>
      <c r="N42" s="6" t="s">
        <v>23</v>
      </c>
      <c r="O42" s="8" t="s">
        <v>223</v>
      </c>
      <c r="P42" s="6" t="str">
        <f>HYPERLINK("https://docs.wto.org/imrd/directdoc.asp?DDFDocuments/t/G/TBTN22/CHN1695.DOCX", "https://docs.wto.org/imrd/directdoc.asp?DDFDocuments/t/G/TBTN22/CHN1695.DOCX")</f>
        <v>https://docs.wto.org/imrd/directdoc.asp?DDFDocuments/t/G/TBTN22/CHN1695.DOCX</v>
      </c>
      <c r="Q42" s="6" t="str">
        <f>HYPERLINK("https://docs.wto.org/imrd/directdoc.asp?DDFDocuments/u/G/TBTN22/CHN1695.DOCX", "https://docs.wto.org/imrd/directdoc.asp?DDFDocuments/u/G/TBTN22/CHN1695.DOCX")</f>
        <v>https://docs.wto.org/imrd/directdoc.asp?DDFDocuments/u/G/TBTN22/CHN1695.DOCX</v>
      </c>
      <c r="R42" s="6" t="str">
        <f>HYPERLINK("https://docs.wto.org/imrd/directdoc.asp?DDFDocuments/v/G/TBTN22/CHN1695.DOCX", "https://docs.wto.org/imrd/directdoc.asp?DDFDocuments/v/G/TBTN22/CHN1695.DOCX")</f>
        <v>https://docs.wto.org/imrd/directdoc.asp?DDFDocuments/v/G/TBTN22/CHN1695.DOCX</v>
      </c>
    </row>
    <row r="43" spans="1:18" ht="45">
      <c r="A43" s="2" t="s">
        <v>672</v>
      </c>
      <c r="B43" s="8" t="s">
        <v>337</v>
      </c>
      <c r="C43" s="8" t="str">
        <f>HYPERLINK("https://epingalert.org/en/Search?viewData= G/TBT/N/ARE/546, G/TBT/N/BHR/639, G/TBT/N/KWT/604, G/TBT/N/OMN/473, G/TBT/N/QAT/624, G/TBT/N/SAU/1253, G/TBT/N/YEM/231"," G/TBT/N/ARE/546, G/TBT/N/BHR/639, G/TBT/N/KWT/604, G/TBT/N/OMN/473, G/TBT/N/QAT/624, G/TBT/N/SAU/1253, G/TBT/N/YEM/231")</f>
        <v xml:space="preserve"> G/TBT/N/ARE/546, G/TBT/N/BHR/639, G/TBT/N/KWT/604, G/TBT/N/OMN/473, G/TBT/N/QAT/624, G/TBT/N/SAU/1253, G/TBT/N/YEM/231</v>
      </c>
      <c r="D43" s="6" t="s">
        <v>450</v>
      </c>
      <c r="E43" s="8" t="s">
        <v>446</v>
      </c>
      <c r="F43" s="8" t="s">
        <v>447</v>
      </c>
      <c r="H43" s="6" t="s">
        <v>20</v>
      </c>
      <c r="I43" s="6" t="s">
        <v>20</v>
      </c>
      <c r="J43" s="6" t="s">
        <v>228</v>
      </c>
      <c r="K43" s="6" t="s">
        <v>110</v>
      </c>
      <c r="L43" s="6"/>
      <c r="M43" s="7">
        <v>44856</v>
      </c>
      <c r="N43" s="6" t="s">
        <v>23</v>
      </c>
      <c r="O43" s="8" t="s">
        <v>229</v>
      </c>
      <c r="P43" s="6" t="str">
        <f>HYPERLINK("https://docs.wto.org/imrd/directdoc.asp?DDFDocuments/t/G/TBTN22/PHL293.DOCX", "https://docs.wto.org/imrd/directdoc.asp?DDFDocuments/t/G/TBTN22/PHL293.DOCX")</f>
        <v>https://docs.wto.org/imrd/directdoc.asp?DDFDocuments/t/G/TBTN22/PHL293.DOCX</v>
      </c>
      <c r="Q43" s="6" t="str">
        <f>HYPERLINK("https://docs.wto.org/imrd/directdoc.asp?DDFDocuments/u/G/TBTN22/PHL293.DOCX", "https://docs.wto.org/imrd/directdoc.asp?DDFDocuments/u/G/TBTN22/PHL293.DOCX")</f>
        <v>https://docs.wto.org/imrd/directdoc.asp?DDFDocuments/u/G/TBTN22/PHL293.DOCX</v>
      </c>
      <c r="R43" s="6" t="str">
        <f>HYPERLINK("https://docs.wto.org/imrd/directdoc.asp?DDFDocuments/v/G/TBTN22/PHL293.DOCX", "https://docs.wto.org/imrd/directdoc.asp?DDFDocuments/v/G/TBTN22/PHL293.DOCX")</f>
        <v>https://docs.wto.org/imrd/directdoc.asp?DDFDocuments/v/G/TBTN22/PHL293.DOCX</v>
      </c>
    </row>
    <row r="44" spans="1:18" ht="45">
      <c r="A44" s="2" t="s">
        <v>672</v>
      </c>
      <c r="B44" s="8" t="s">
        <v>337</v>
      </c>
      <c r="C44" s="8" t="str">
        <f>HYPERLINK("https://epingalert.org/en/Search?viewData= G/TBT/N/ARE/546, G/TBT/N/BHR/639, G/TBT/N/KWT/604, G/TBT/N/OMN/473, G/TBT/N/QAT/624, G/TBT/N/SAU/1253, G/TBT/N/YEM/231"," G/TBT/N/ARE/546, G/TBT/N/BHR/639, G/TBT/N/KWT/604, G/TBT/N/OMN/473, G/TBT/N/QAT/624, G/TBT/N/SAU/1253, G/TBT/N/YEM/231")</f>
        <v xml:space="preserve"> G/TBT/N/ARE/546, G/TBT/N/BHR/639, G/TBT/N/KWT/604, G/TBT/N/OMN/473, G/TBT/N/QAT/624, G/TBT/N/SAU/1253, G/TBT/N/YEM/231</v>
      </c>
      <c r="D44" s="6" t="s">
        <v>458</v>
      </c>
      <c r="E44" s="8" t="s">
        <v>446</v>
      </c>
      <c r="F44" s="8" t="s">
        <v>447</v>
      </c>
      <c r="H44" s="6" t="s">
        <v>20</v>
      </c>
      <c r="I44" s="6" t="s">
        <v>234</v>
      </c>
      <c r="J44" s="6" t="s">
        <v>235</v>
      </c>
      <c r="K44" s="6" t="s">
        <v>20</v>
      </c>
      <c r="L44" s="6"/>
      <c r="M44" s="7">
        <v>44855</v>
      </c>
      <c r="N44" s="6" t="s">
        <v>23</v>
      </c>
      <c r="O44" s="6"/>
      <c r="P44" s="6" t="str">
        <f>HYPERLINK("https://docs.wto.org/imrd/directdoc.asp?DDFDocuments/t/G/TBTN22/EGY327.DOCX", "https://docs.wto.org/imrd/directdoc.asp?DDFDocuments/t/G/TBTN22/EGY327.DOCX")</f>
        <v>https://docs.wto.org/imrd/directdoc.asp?DDFDocuments/t/G/TBTN22/EGY327.DOCX</v>
      </c>
      <c r="Q44" s="6"/>
      <c r="R44" s="6" t="str">
        <f>HYPERLINK("https://docs.wto.org/imrd/directdoc.asp?DDFDocuments/v/G/TBTN22/EGY327.DOCX", "https://docs.wto.org/imrd/directdoc.asp?DDFDocuments/v/G/TBTN22/EGY327.DOCX")</f>
        <v>https://docs.wto.org/imrd/directdoc.asp?DDFDocuments/v/G/TBTN22/EGY327.DOCX</v>
      </c>
    </row>
    <row r="45" spans="1:18" ht="45">
      <c r="A45" s="2" t="s">
        <v>672</v>
      </c>
      <c r="B45" s="8" t="s">
        <v>337</v>
      </c>
      <c r="C45" s="8" t="str">
        <f>HYPERLINK("https://epingalert.org/en/Search?viewData= G/TBT/N/ARE/546, G/TBT/N/BHR/639, G/TBT/N/KWT/604, G/TBT/N/OMN/473, G/TBT/N/QAT/624, G/TBT/N/SAU/1253, G/TBT/N/YEM/231"," G/TBT/N/ARE/546, G/TBT/N/BHR/639, G/TBT/N/KWT/604, G/TBT/N/OMN/473, G/TBT/N/QAT/624, G/TBT/N/SAU/1253, G/TBT/N/YEM/231")</f>
        <v xml:space="preserve"> G/TBT/N/ARE/546, G/TBT/N/BHR/639, G/TBT/N/KWT/604, G/TBT/N/OMN/473, G/TBT/N/QAT/624, G/TBT/N/SAU/1253, G/TBT/N/YEM/231</v>
      </c>
      <c r="D45" s="6" t="s">
        <v>452</v>
      </c>
      <c r="E45" s="8" t="s">
        <v>446</v>
      </c>
      <c r="F45" s="8" t="s">
        <v>447</v>
      </c>
      <c r="H45" s="6" t="s">
        <v>20</v>
      </c>
      <c r="I45" s="6" t="s">
        <v>20</v>
      </c>
      <c r="J45" s="6" t="s">
        <v>72</v>
      </c>
      <c r="K45" s="6" t="s">
        <v>66</v>
      </c>
      <c r="L45" s="6"/>
      <c r="M45" s="7">
        <v>44855</v>
      </c>
      <c r="N45" s="6" t="s">
        <v>23</v>
      </c>
      <c r="O45" s="8" t="s">
        <v>239</v>
      </c>
      <c r="P45" s="6" t="str">
        <f>HYPERLINK("https://docs.wto.org/imrd/directdoc.asp?DDFDocuments/t/G/TBTN22/VNM235.DOCX", "https://docs.wto.org/imrd/directdoc.asp?DDFDocuments/t/G/TBTN22/VNM235.DOCX")</f>
        <v>https://docs.wto.org/imrd/directdoc.asp?DDFDocuments/t/G/TBTN22/VNM235.DOCX</v>
      </c>
      <c r="Q45" s="6"/>
      <c r="R45" s="6" t="str">
        <f>HYPERLINK("https://docs.wto.org/imrd/directdoc.asp?DDFDocuments/v/G/TBTN22/VNM235.DOCX", "https://docs.wto.org/imrd/directdoc.asp?DDFDocuments/v/G/TBTN22/VNM235.DOCX")</f>
        <v>https://docs.wto.org/imrd/directdoc.asp?DDFDocuments/v/G/TBTN22/VNM235.DOCX</v>
      </c>
    </row>
    <row r="46" spans="1:18" ht="45">
      <c r="A46" s="2" t="s">
        <v>672</v>
      </c>
      <c r="B46" s="8" t="s">
        <v>337</v>
      </c>
      <c r="C46" s="8" t="str">
        <f>HYPERLINK("https://epingalert.org/en/Search?viewData= G/TBT/N/ARE/546, G/TBT/N/BHR/639, G/TBT/N/KWT/604, G/TBT/N/OMN/473, G/TBT/N/QAT/624, G/TBT/N/SAU/1253, G/TBT/N/YEM/231"," G/TBT/N/ARE/546, G/TBT/N/BHR/639, G/TBT/N/KWT/604, G/TBT/N/OMN/473, G/TBT/N/QAT/624, G/TBT/N/SAU/1253, G/TBT/N/YEM/231")</f>
        <v xml:space="preserve"> G/TBT/N/ARE/546, G/TBT/N/BHR/639, G/TBT/N/KWT/604, G/TBT/N/OMN/473, G/TBT/N/QAT/624, G/TBT/N/SAU/1253, G/TBT/N/YEM/231</v>
      </c>
      <c r="D46" s="6" t="s">
        <v>462</v>
      </c>
      <c r="E46" s="8" t="s">
        <v>446</v>
      </c>
      <c r="F46" s="8" t="s">
        <v>447</v>
      </c>
      <c r="H46" s="6" t="s">
        <v>20</v>
      </c>
      <c r="I46" s="6" t="s">
        <v>244</v>
      </c>
      <c r="J46" s="6" t="s">
        <v>72</v>
      </c>
      <c r="K46" s="6" t="s">
        <v>53</v>
      </c>
      <c r="L46" s="6"/>
      <c r="M46" s="7">
        <v>44895</v>
      </c>
      <c r="N46" s="6" t="s">
        <v>23</v>
      </c>
      <c r="O46" s="8" t="s">
        <v>245</v>
      </c>
      <c r="P46" s="6" t="str">
        <f>HYPERLINK("https://docs.wto.org/imrd/directdoc.asp?DDFDocuments/t/G/TBTN22/RUS136.DOCX", "https://docs.wto.org/imrd/directdoc.asp?DDFDocuments/t/G/TBTN22/RUS136.DOCX")</f>
        <v>https://docs.wto.org/imrd/directdoc.asp?DDFDocuments/t/G/TBTN22/RUS136.DOCX</v>
      </c>
      <c r="Q46" s="6"/>
      <c r="R46" s="6" t="str">
        <f>HYPERLINK("https://docs.wto.org/imrd/directdoc.asp?DDFDocuments/v/G/TBTN22/RUS136.DOCX", "https://docs.wto.org/imrd/directdoc.asp?DDFDocuments/v/G/TBTN22/RUS136.DOCX")</f>
        <v>https://docs.wto.org/imrd/directdoc.asp?DDFDocuments/v/G/TBTN22/RUS136.DOCX</v>
      </c>
    </row>
    <row r="47" spans="1:18" ht="45">
      <c r="A47" s="2" t="s">
        <v>672</v>
      </c>
      <c r="B47" s="8" t="s">
        <v>337</v>
      </c>
      <c r="C47" s="8" t="str">
        <f>HYPERLINK("https://epingalert.org/en/Search?viewData= G/TBT/N/ARE/546, G/TBT/N/BHR/639, G/TBT/N/KWT/604, G/TBT/N/OMN/473, G/TBT/N/QAT/624, G/TBT/N/SAU/1253, G/TBT/N/YEM/231"," G/TBT/N/ARE/546, G/TBT/N/BHR/639, G/TBT/N/KWT/604, G/TBT/N/OMN/473, G/TBT/N/QAT/624, G/TBT/N/SAU/1253, G/TBT/N/YEM/231")</f>
        <v xml:space="preserve"> G/TBT/N/ARE/546, G/TBT/N/BHR/639, G/TBT/N/KWT/604, G/TBT/N/OMN/473, G/TBT/N/QAT/624, G/TBT/N/SAU/1253, G/TBT/N/YEM/231</v>
      </c>
      <c r="D47" s="6" t="s">
        <v>475</v>
      </c>
      <c r="E47" s="8" t="s">
        <v>446</v>
      </c>
      <c r="F47" s="8" t="s">
        <v>447</v>
      </c>
      <c r="H47" s="6" t="s">
        <v>20</v>
      </c>
      <c r="I47" s="6" t="s">
        <v>20</v>
      </c>
      <c r="J47" s="6" t="s">
        <v>249</v>
      </c>
      <c r="K47" s="6" t="s">
        <v>53</v>
      </c>
      <c r="L47" s="6"/>
      <c r="M47" s="7">
        <v>44855</v>
      </c>
      <c r="N47" s="6" t="s">
        <v>23</v>
      </c>
      <c r="O47" s="8" t="s">
        <v>250</v>
      </c>
      <c r="P47" s="6" t="str">
        <f>HYPERLINK("https://docs.wto.org/imrd/directdoc.asp?DDFDocuments/t/G/TBTN22/VNM234.DOCX", "https://docs.wto.org/imrd/directdoc.asp?DDFDocuments/t/G/TBTN22/VNM234.DOCX")</f>
        <v>https://docs.wto.org/imrd/directdoc.asp?DDFDocuments/t/G/TBTN22/VNM234.DOCX</v>
      </c>
      <c r="Q47" s="6"/>
      <c r="R47" s="6" t="str">
        <f>HYPERLINK("https://docs.wto.org/imrd/directdoc.asp?DDFDocuments/v/G/TBTN22/VNM234.DOCX", "https://docs.wto.org/imrd/directdoc.asp?DDFDocuments/v/G/TBTN22/VNM234.DOCX")</f>
        <v>https://docs.wto.org/imrd/directdoc.asp?DDFDocuments/v/G/TBTN22/VNM234.DOCX</v>
      </c>
    </row>
    <row r="48" spans="1:18" ht="45">
      <c r="A48" s="2" t="s">
        <v>672</v>
      </c>
      <c r="B48" s="8" t="s">
        <v>337</v>
      </c>
      <c r="C48" s="8" t="str">
        <f>HYPERLINK("https://epingalert.org/en/Search?viewData= G/TBT/N/ARE/546, G/TBT/N/BHR/639, G/TBT/N/KWT/604, G/TBT/N/OMN/473, G/TBT/N/QAT/624, G/TBT/N/SAU/1253, G/TBT/N/YEM/231"," G/TBT/N/ARE/546, G/TBT/N/BHR/639, G/TBT/N/KWT/604, G/TBT/N/OMN/473, G/TBT/N/QAT/624, G/TBT/N/SAU/1253, G/TBT/N/YEM/231")</f>
        <v xml:space="preserve"> G/TBT/N/ARE/546, G/TBT/N/BHR/639, G/TBT/N/KWT/604, G/TBT/N/OMN/473, G/TBT/N/QAT/624, G/TBT/N/SAU/1253, G/TBT/N/YEM/231</v>
      </c>
      <c r="D48" s="6" t="s">
        <v>477</v>
      </c>
      <c r="E48" s="8" t="s">
        <v>446</v>
      </c>
      <c r="F48" s="8" t="s">
        <v>447</v>
      </c>
      <c r="H48" s="6" t="s">
        <v>20</v>
      </c>
      <c r="I48" s="6" t="s">
        <v>254</v>
      </c>
      <c r="J48" s="6" t="s">
        <v>72</v>
      </c>
      <c r="K48" s="6" t="s">
        <v>66</v>
      </c>
      <c r="L48" s="6"/>
      <c r="M48" s="7" t="s">
        <v>20</v>
      </c>
      <c r="N48" s="6" t="s">
        <v>23</v>
      </c>
      <c r="O48" s="8" t="s">
        <v>255</v>
      </c>
      <c r="P48" s="6" t="str">
        <f>HYPERLINK("https://docs.wto.org/imrd/directdoc.asp?DDFDocuments/t/G/TBTN22/BRA1439.DOCX", "https://docs.wto.org/imrd/directdoc.asp?DDFDocuments/t/G/TBTN22/BRA1439.DOCX")</f>
        <v>https://docs.wto.org/imrd/directdoc.asp?DDFDocuments/t/G/TBTN22/BRA1439.DOCX</v>
      </c>
      <c r="Q48" s="6" t="str">
        <f>HYPERLINK("https://docs.wto.org/imrd/directdoc.asp?DDFDocuments/u/G/TBTN22/BRA1439.DOCX", "https://docs.wto.org/imrd/directdoc.asp?DDFDocuments/u/G/TBTN22/BRA1439.DOCX")</f>
        <v>https://docs.wto.org/imrd/directdoc.asp?DDFDocuments/u/G/TBTN22/BRA1439.DOCX</v>
      </c>
      <c r="R48" s="6" t="str">
        <f>HYPERLINK("https://docs.wto.org/imrd/directdoc.asp?DDFDocuments/v/G/TBTN22/BRA1439.DOCX", "https://docs.wto.org/imrd/directdoc.asp?DDFDocuments/v/G/TBTN22/BRA1439.DOCX")</f>
        <v>https://docs.wto.org/imrd/directdoc.asp?DDFDocuments/v/G/TBTN22/BRA1439.DOCX</v>
      </c>
    </row>
    <row r="49" spans="1:18" ht="90">
      <c r="A49" s="2" t="s">
        <v>639</v>
      </c>
      <c r="B49" s="8" t="s">
        <v>71</v>
      </c>
      <c r="C49" s="8" t="str">
        <f>HYPERLINK("https://epingalert.org/en/Search?viewData= G/TBT/N/CHL/613"," G/TBT/N/CHL/613")</f>
        <v xml:space="preserve"> G/TBT/N/CHL/613</v>
      </c>
      <c r="D49" s="6" t="s">
        <v>68</v>
      </c>
      <c r="E49" s="8" t="s">
        <v>69</v>
      </c>
      <c r="F49" s="8" t="s">
        <v>70</v>
      </c>
      <c r="H49" s="6" t="s">
        <v>20</v>
      </c>
      <c r="I49" s="6" t="s">
        <v>259</v>
      </c>
      <c r="J49" s="6" t="s">
        <v>260</v>
      </c>
      <c r="K49" s="6" t="s">
        <v>261</v>
      </c>
      <c r="L49" s="6"/>
      <c r="M49" s="7">
        <v>44851</v>
      </c>
      <c r="N49" s="6" t="s">
        <v>23</v>
      </c>
      <c r="O49" s="8" t="s">
        <v>262</v>
      </c>
      <c r="P49" s="6" t="str">
        <f>HYPERLINK("https://docs.wto.org/imrd/directdoc.asp?DDFDocuments/t/G/TBTN22/KEN1279.DOCX", "https://docs.wto.org/imrd/directdoc.asp?DDFDocuments/t/G/TBTN22/KEN1279.DOCX")</f>
        <v>https://docs.wto.org/imrd/directdoc.asp?DDFDocuments/t/G/TBTN22/KEN1279.DOCX</v>
      </c>
      <c r="Q49" s="6" t="str">
        <f>HYPERLINK("https://docs.wto.org/imrd/directdoc.asp?DDFDocuments/u/G/TBTN22/KEN1279.DOCX", "https://docs.wto.org/imrd/directdoc.asp?DDFDocuments/u/G/TBTN22/KEN1279.DOCX")</f>
        <v>https://docs.wto.org/imrd/directdoc.asp?DDFDocuments/u/G/TBTN22/KEN1279.DOCX</v>
      </c>
      <c r="R49" s="6" t="str">
        <f>HYPERLINK("https://docs.wto.org/imrd/directdoc.asp?DDFDocuments/v/G/TBTN22/KEN1279.DOCX", "https://docs.wto.org/imrd/directdoc.asp?DDFDocuments/v/G/TBTN22/KEN1279.DOCX")</f>
        <v>https://docs.wto.org/imrd/directdoc.asp?DDFDocuments/v/G/TBTN22/KEN1279.DOCX</v>
      </c>
    </row>
    <row r="50" spans="1:18" ht="30">
      <c r="A50" s="9" t="s">
        <v>659</v>
      </c>
      <c r="B50" s="8" t="s">
        <v>258</v>
      </c>
      <c r="C50" s="8" t="str">
        <f>HYPERLINK("https://epingalert.org/en/Search?viewData= G/TBT/N/KEN/1279"," G/TBT/N/KEN/1279")</f>
        <v xml:space="preserve"> G/TBT/N/KEN/1279</v>
      </c>
      <c r="D50" s="6" t="s">
        <v>74</v>
      </c>
      <c r="E50" s="8" t="s">
        <v>256</v>
      </c>
      <c r="F50" s="8" t="s">
        <v>257</v>
      </c>
      <c r="H50" s="6" t="s">
        <v>267</v>
      </c>
      <c r="I50" s="6" t="s">
        <v>20</v>
      </c>
      <c r="J50" s="6" t="s">
        <v>22</v>
      </c>
      <c r="K50" s="6" t="s">
        <v>66</v>
      </c>
      <c r="L50" s="6"/>
      <c r="M50" s="7">
        <v>44851</v>
      </c>
      <c r="N50" s="6" t="s">
        <v>23</v>
      </c>
      <c r="O50" s="8" t="s">
        <v>268</v>
      </c>
      <c r="P50" s="6" t="str">
        <f>HYPERLINK("https://docs.wto.org/imrd/directdoc.asp?DDFDocuments/t/G/TBTN22/IND233.DOCX", "https://docs.wto.org/imrd/directdoc.asp?DDFDocuments/t/G/TBTN22/IND233.DOCX")</f>
        <v>https://docs.wto.org/imrd/directdoc.asp?DDFDocuments/t/G/TBTN22/IND233.DOCX</v>
      </c>
      <c r="Q50" s="6" t="str">
        <f>HYPERLINK("https://docs.wto.org/imrd/directdoc.asp?DDFDocuments/u/G/TBTN22/IND233.DOCX", "https://docs.wto.org/imrd/directdoc.asp?DDFDocuments/u/G/TBTN22/IND233.DOCX")</f>
        <v>https://docs.wto.org/imrd/directdoc.asp?DDFDocuments/u/G/TBTN22/IND233.DOCX</v>
      </c>
      <c r="R50" s="6" t="str">
        <f>HYPERLINK("https://docs.wto.org/imrd/directdoc.asp?DDFDocuments/v/G/TBTN22/IND233.DOCX", "https://docs.wto.org/imrd/directdoc.asp?DDFDocuments/v/G/TBTN22/IND233.DOCX")</f>
        <v>https://docs.wto.org/imrd/directdoc.asp?DDFDocuments/v/G/TBTN22/IND233.DOCX</v>
      </c>
    </row>
    <row r="51" spans="1:18" ht="30">
      <c r="A51" s="9" t="s">
        <v>642</v>
      </c>
      <c r="B51" s="8" t="s">
        <v>100</v>
      </c>
      <c r="C51" s="8" t="str">
        <f>HYPERLINK("https://epingalert.org/en/Search?viewData= G/TBT/N/KEN/1280"," G/TBT/N/KEN/1280")</f>
        <v xml:space="preserve"> G/TBT/N/KEN/1280</v>
      </c>
      <c r="D51" s="6" t="s">
        <v>74</v>
      </c>
      <c r="E51" s="8" t="s">
        <v>98</v>
      </c>
      <c r="F51" s="8" t="s">
        <v>99</v>
      </c>
      <c r="H51" s="6" t="s">
        <v>20</v>
      </c>
      <c r="I51" s="6" t="s">
        <v>20</v>
      </c>
      <c r="J51" s="6" t="s">
        <v>273</v>
      </c>
      <c r="K51" s="6" t="s">
        <v>20</v>
      </c>
      <c r="L51" s="6"/>
      <c r="M51" s="7">
        <v>44851</v>
      </c>
      <c r="N51" s="6" t="s">
        <v>23</v>
      </c>
      <c r="O51" s="6"/>
      <c r="P51" s="6" t="str">
        <f>HYPERLINK("https://docs.wto.org/imrd/directdoc.asp?DDFDocuments/t/G/TBTN22/NZL114.DOCX", "https://docs.wto.org/imrd/directdoc.asp?DDFDocuments/t/G/TBTN22/NZL114.DOCX")</f>
        <v>https://docs.wto.org/imrd/directdoc.asp?DDFDocuments/t/G/TBTN22/NZL114.DOCX</v>
      </c>
      <c r="Q51" s="6" t="str">
        <f>HYPERLINK("https://docs.wto.org/imrd/directdoc.asp?DDFDocuments/u/G/TBTN22/NZL114.DOCX", "https://docs.wto.org/imrd/directdoc.asp?DDFDocuments/u/G/TBTN22/NZL114.DOCX")</f>
        <v>https://docs.wto.org/imrd/directdoc.asp?DDFDocuments/u/G/TBTN22/NZL114.DOCX</v>
      </c>
      <c r="R51" s="6" t="str">
        <f>HYPERLINK("https://docs.wto.org/imrd/directdoc.asp?DDFDocuments/v/G/TBTN22/NZL114.DOCX", "https://docs.wto.org/imrd/directdoc.asp?DDFDocuments/v/G/TBTN22/NZL114.DOCX")</f>
        <v>https://docs.wto.org/imrd/directdoc.asp?DDFDocuments/v/G/TBTN22/NZL114.DOCX</v>
      </c>
    </row>
    <row r="52" spans="1:18">
      <c r="A52" s="9" t="s">
        <v>662</v>
      </c>
      <c r="B52" s="8" t="s">
        <v>282</v>
      </c>
      <c r="C52" s="8" t="str">
        <f>HYPERLINK("https://epingalert.org/en/Search?viewData= G/TBT/N/FIN/84"," G/TBT/N/FIN/84")</f>
        <v xml:space="preserve"> G/TBT/N/FIN/84</v>
      </c>
      <c r="D52" s="6" t="s">
        <v>279</v>
      </c>
      <c r="E52" s="8" t="s">
        <v>280</v>
      </c>
      <c r="F52" s="8" t="s">
        <v>281</v>
      </c>
      <c r="H52" s="6" t="s">
        <v>20</v>
      </c>
      <c r="I52" s="6" t="s">
        <v>20</v>
      </c>
      <c r="J52" s="6" t="s">
        <v>201</v>
      </c>
      <c r="K52" s="6" t="s">
        <v>20</v>
      </c>
      <c r="L52" s="6"/>
      <c r="M52" s="7">
        <v>44851</v>
      </c>
      <c r="N52" s="6" t="s">
        <v>23</v>
      </c>
      <c r="O52" s="8" t="s">
        <v>278</v>
      </c>
      <c r="P52" s="6" t="str">
        <f>HYPERLINK("https://docs.wto.org/imrd/directdoc.asp?DDFDocuments/t/G/TBTN22/TPKM502.DOCX", "https://docs.wto.org/imrd/directdoc.asp?DDFDocuments/t/G/TBTN22/TPKM502.DOCX")</f>
        <v>https://docs.wto.org/imrd/directdoc.asp?DDFDocuments/t/G/TBTN22/TPKM502.DOCX</v>
      </c>
      <c r="Q52" s="6" t="str">
        <f>HYPERLINK("https://docs.wto.org/imrd/directdoc.asp?DDFDocuments/u/G/TBTN22/TPKM502.DOCX", "https://docs.wto.org/imrd/directdoc.asp?DDFDocuments/u/G/TBTN22/TPKM502.DOCX")</f>
        <v>https://docs.wto.org/imrd/directdoc.asp?DDFDocuments/u/G/TBTN22/TPKM502.DOCX</v>
      </c>
      <c r="R52" s="6" t="str">
        <f>HYPERLINK("https://docs.wto.org/imrd/directdoc.asp?DDFDocuments/v/G/TBTN22/TPKM502.DOCX", "https://docs.wto.org/imrd/directdoc.asp?DDFDocuments/v/G/TBTN22/TPKM502.DOCX")</f>
        <v>https://docs.wto.org/imrd/directdoc.asp?DDFDocuments/v/G/TBTN22/TPKM502.DOCX</v>
      </c>
    </row>
    <row r="53" spans="1:18" ht="120">
      <c r="A53" s="2" t="s">
        <v>168</v>
      </c>
      <c r="B53" s="10" t="s">
        <v>168</v>
      </c>
      <c r="C53" s="8" t="str">
        <f>HYPERLINK("https://epingalert.org/en/Search?viewData= G/TBT/N/KOR/1093"," G/TBT/N/KOR/1093")</f>
        <v xml:space="preserve"> G/TBT/N/KOR/1093</v>
      </c>
      <c r="D53" s="6" t="s">
        <v>105</v>
      </c>
      <c r="E53" s="8" t="s">
        <v>166</v>
      </c>
      <c r="F53" s="8" t="s">
        <v>167</v>
      </c>
      <c r="H53" s="6" t="s">
        <v>20</v>
      </c>
      <c r="I53" s="6" t="s">
        <v>20</v>
      </c>
      <c r="J53" s="6" t="s">
        <v>72</v>
      </c>
      <c r="K53" s="6" t="s">
        <v>53</v>
      </c>
      <c r="L53" s="6"/>
      <c r="M53" s="7">
        <v>44851</v>
      </c>
      <c r="N53" s="6" t="s">
        <v>23</v>
      </c>
      <c r="O53" s="8" t="s">
        <v>283</v>
      </c>
      <c r="P53" s="6" t="str">
        <f>HYPERLINK("https://docs.wto.org/imrd/directdoc.asp?DDFDocuments/t/G/TBTN22/FIN84.DOCX", "https://docs.wto.org/imrd/directdoc.asp?DDFDocuments/t/G/TBTN22/FIN84.DOCX")</f>
        <v>https://docs.wto.org/imrd/directdoc.asp?DDFDocuments/t/G/TBTN22/FIN84.DOCX</v>
      </c>
      <c r="Q53" s="6" t="str">
        <f>HYPERLINK("https://docs.wto.org/imrd/directdoc.asp?DDFDocuments/u/G/TBTN22/FIN84.DOCX", "https://docs.wto.org/imrd/directdoc.asp?DDFDocuments/u/G/TBTN22/FIN84.DOCX")</f>
        <v>https://docs.wto.org/imrd/directdoc.asp?DDFDocuments/u/G/TBTN22/FIN84.DOCX</v>
      </c>
      <c r="R53" s="6" t="str">
        <f>HYPERLINK("https://docs.wto.org/imrd/directdoc.asp?DDFDocuments/v/G/TBTN22/FIN84.DOCX", "https://docs.wto.org/imrd/directdoc.asp?DDFDocuments/v/G/TBTN22/FIN84.DOCX")</f>
        <v>https://docs.wto.org/imrd/directdoc.asp?DDFDocuments/v/G/TBTN22/FIN84.DOCX</v>
      </c>
    </row>
    <row r="54" spans="1:18" ht="75">
      <c r="A54" s="9" t="s">
        <v>705</v>
      </c>
      <c r="B54" s="8" t="s">
        <v>598</v>
      </c>
      <c r="C54" s="8" t="str">
        <f>HYPERLINK("https://epingalert.org/en/Search?viewData= G/TBT/N/ISR/1273"," G/TBT/N/ISR/1273")</f>
        <v xml:space="preserve"> G/TBT/N/ISR/1273</v>
      </c>
      <c r="D54" s="6" t="s">
        <v>584</v>
      </c>
      <c r="E54" s="8" t="s">
        <v>585</v>
      </c>
      <c r="F54" s="8" t="s">
        <v>597</v>
      </c>
      <c r="H54" s="6" t="s">
        <v>288</v>
      </c>
      <c r="I54" s="6" t="s">
        <v>20</v>
      </c>
      <c r="J54" s="6" t="s">
        <v>289</v>
      </c>
      <c r="K54" s="6" t="s">
        <v>290</v>
      </c>
      <c r="L54" s="6"/>
      <c r="M54" s="7">
        <v>44851</v>
      </c>
      <c r="N54" s="6" t="s">
        <v>23</v>
      </c>
      <c r="O54" s="8" t="s">
        <v>291</v>
      </c>
      <c r="P54" s="6" t="str">
        <f>HYPERLINK("https://docs.wto.org/imrd/directdoc.asp?DDFDocuments/t/G/TBTN22/GBR52.DOCX", "https://docs.wto.org/imrd/directdoc.asp?DDFDocuments/t/G/TBTN22/GBR52.DOCX")</f>
        <v>https://docs.wto.org/imrd/directdoc.asp?DDFDocuments/t/G/TBTN22/GBR52.DOCX</v>
      </c>
      <c r="Q54" s="6" t="str">
        <f>HYPERLINK("https://docs.wto.org/imrd/directdoc.asp?DDFDocuments/u/G/TBTN22/GBR52.DOCX", "https://docs.wto.org/imrd/directdoc.asp?DDFDocuments/u/G/TBTN22/GBR52.DOCX")</f>
        <v>https://docs.wto.org/imrd/directdoc.asp?DDFDocuments/u/G/TBTN22/GBR52.DOCX</v>
      </c>
      <c r="R54" s="6" t="str">
        <f>HYPERLINK("https://docs.wto.org/imrd/directdoc.asp?DDFDocuments/v/G/TBTN22/GBR52.DOCX", "https://docs.wto.org/imrd/directdoc.asp?DDFDocuments/v/G/TBTN22/GBR52.DOCX")</f>
        <v>https://docs.wto.org/imrd/directdoc.asp?DDFDocuments/v/G/TBTN22/GBR52.DOCX</v>
      </c>
    </row>
    <row r="55" spans="1:18" ht="30">
      <c r="A55" s="9" t="s">
        <v>698</v>
      </c>
      <c r="B55" s="8" t="s">
        <v>542</v>
      </c>
      <c r="C55" s="8" t="str">
        <f>HYPERLINK("https://epingalert.org/en/Search?viewData= G/TBT/N/RWA/688"," G/TBT/N/RWA/688")</f>
        <v xml:space="preserve"> G/TBT/N/RWA/688</v>
      </c>
      <c r="D55" s="6" t="s">
        <v>60</v>
      </c>
      <c r="E55" s="8" t="s">
        <v>540</v>
      </c>
      <c r="F55" s="8" t="s">
        <v>541</v>
      </c>
      <c r="H55" s="6" t="s">
        <v>20</v>
      </c>
      <c r="I55" s="6" t="s">
        <v>200</v>
      </c>
      <c r="J55" s="6" t="s">
        <v>195</v>
      </c>
      <c r="K55" s="6" t="s">
        <v>20</v>
      </c>
      <c r="L55" s="6"/>
      <c r="M55" s="7">
        <v>44845</v>
      </c>
      <c r="N55" s="6" t="s">
        <v>23</v>
      </c>
      <c r="O55" s="8" t="s">
        <v>296</v>
      </c>
      <c r="P55" s="6" t="str">
        <f>HYPERLINK("https://docs.wto.org/imrd/directdoc.asp?DDFDocuments/t/G/TBTN22/ARG436.DOCX", "https://docs.wto.org/imrd/directdoc.asp?DDFDocuments/t/G/TBTN22/ARG436.DOCX")</f>
        <v>https://docs.wto.org/imrd/directdoc.asp?DDFDocuments/t/G/TBTN22/ARG436.DOCX</v>
      </c>
      <c r="Q55" s="6" t="str">
        <f>HYPERLINK("https://docs.wto.org/imrd/directdoc.asp?DDFDocuments/u/G/TBTN22/ARG436.DOCX", "https://docs.wto.org/imrd/directdoc.asp?DDFDocuments/u/G/TBTN22/ARG436.DOCX")</f>
        <v>https://docs.wto.org/imrd/directdoc.asp?DDFDocuments/u/G/TBTN22/ARG436.DOCX</v>
      </c>
      <c r="R55" s="6" t="str">
        <f>HYPERLINK("https://docs.wto.org/imrd/directdoc.asp?DDFDocuments/v/G/TBTN22/ARG436.DOCX", "https://docs.wto.org/imrd/directdoc.asp?DDFDocuments/v/G/TBTN22/ARG436.DOCX")</f>
        <v>https://docs.wto.org/imrd/directdoc.asp?DDFDocuments/v/G/TBTN22/ARG436.DOCX</v>
      </c>
    </row>
    <row r="56" spans="1:18" ht="165">
      <c r="A56" s="9" t="s">
        <v>697</v>
      </c>
      <c r="B56" s="8" t="s">
        <v>537</v>
      </c>
      <c r="C56" s="8" t="str">
        <f>HYPERLINK("https://epingalert.org/en/Search?viewData= G/TBT/N/COL/261"," G/TBT/N/COL/261")</f>
        <v xml:space="preserve"> G/TBT/N/COL/261</v>
      </c>
      <c r="D56" s="6" t="s">
        <v>534</v>
      </c>
      <c r="E56" s="8" t="s">
        <v>535</v>
      </c>
      <c r="F56" s="8" t="s">
        <v>536</v>
      </c>
      <c r="H56" s="6" t="s">
        <v>20</v>
      </c>
      <c r="I56" s="6" t="s">
        <v>300</v>
      </c>
      <c r="J56" s="6" t="s">
        <v>301</v>
      </c>
      <c r="K56" s="6" t="s">
        <v>20</v>
      </c>
      <c r="L56" s="6"/>
      <c r="M56" s="7">
        <v>44850</v>
      </c>
      <c r="N56" s="6" t="s">
        <v>23</v>
      </c>
      <c r="O56" s="8" t="s">
        <v>302</v>
      </c>
      <c r="P56" s="6" t="str">
        <f>HYPERLINK("https://docs.wto.org/imrd/directdoc.asp?DDFDocuments/t/G/TBTN22/KEN1278.DOCX", "https://docs.wto.org/imrd/directdoc.asp?DDFDocuments/t/G/TBTN22/KEN1278.DOCX")</f>
        <v>https://docs.wto.org/imrd/directdoc.asp?DDFDocuments/t/G/TBTN22/KEN1278.DOCX</v>
      </c>
      <c r="Q56" s="6" t="str">
        <f>HYPERLINK("https://docs.wto.org/imrd/directdoc.asp?DDFDocuments/u/G/TBTN22/KEN1278.DOCX", "https://docs.wto.org/imrd/directdoc.asp?DDFDocuments/u/G/TBTN22/KEN1278.DOCX")</f>
        <v>https://docs.wto.org/imrd/directdoc.asp?DDFDocuments/u/G/TBTN22/KEN1278.DOCX</v>
      </c>
      <c r="R56" s="6" t="str">
        <f>HYPERLINK("https://docs.wto.org/imrd/directdoc.asp?DDFDocuments/v/G/TBTN22/KEN1278.DOCX", "https://docs.wto.org/imrd/directdoc.asp?DDFDocuments/v/G/TBTN22/KEN1278.DOCX")</f>
        <v>https://docs.wto.org/imrd/directdoc.asp?DDFDocuments/v/G/TBTN22/KEN1278.DOCX</v>
      </c>
    </row>
    <row r="57" spans="1:18" ht="60">
      <c r="A57" s="9" t="s">
        <v>692</v>
      </c>
      <c r="B57" s="8" t="s">
        <v>492</v>
      </c>
      <c r="C57" s="8" t="str">
        <f>HYPERLINK("https://epingalert.org/en/Search?viewData= G/TBT/N/KOR/1091"," G/TBT/N/KOR/1091")</f>
        <v xml:space="preserve"> G/TBT/N/KOR/1091</v>
      </c>
      <c r="D57" s="6" t="s">
        <v>105</v>
      </c>
      <c r="E57" s="8" t="s">
        <v>490</v>
      </c>
      <c r="F57" s="8" t="s">
        <v>491</v>
      </c>
      <c r="H57" s="6" t="s">
        <v>306</v>
      </c>
      <c r="I57" s="6" t="s">
        <v>20</v>
      </c>
      <c r="J57" s="6" t="s">
        <v>307</v>
      </c>
      <c r="K57" s="6" t="s">
        <v>20</v>
      </c>
      <c r="L57" s="6"/>
      <c r="M57" s="7">
        <v>44850</v>
      </c>
      <c r="N57" s="6" t="s">
        <v>23</v>
      </c>
      <c r="O57" s="8" t="s">
        <v>308</v>
      </c>
      <c r="P57" s="6" t="str">
        <f>HYPERLINK("https://docs.wto.org/imrd/directdoc.asp?DDFDocuments/t/G/TBTN22/GBR51.DOCX", "https://docs.wto.org/imrd/directdoc.asp?DDFDocuments/t/G/TBTN22/GBR51.DOCX")</f>
        <v>https://docs.wto.org/imrd/directdoc.asp?DDFDocuments/t/G/TBTN22/GBR51.DOCX</v>
      </c>
      <c r="Q57" s="6" t="str">
        <f>HYPERLINK("https://docs.wto.org/imrd/directdoc.asp?DDFDocuments/u/G/TBTN22/GBR51.DOCX", "https://docs.wto.org/imrd/directdoc.asp?DDFDocuments/u/G/TBTN22/GBR51.DOCX")</f>
        <v>https://docs.wto.org/imrd/directdoc.asp?DDFDocuments/u/G/TBTN22/GBR51.DOCX</v>
      </c>
      <c r="R57" s="6" t="str">
        <f>HYPERLINK("https://docs.wto.org/imrd/directdoc.asp?DDFDocuments/v/G/TBTN22/GBR51.DOCX", "https://docs.wto.org/imrd/directdoc.asp?DDFDocuments/v/G/TBTN22/GBR51.DOCX")</f>
        <v>https://docs.wto.org/imrd/directdoc.asp?DDFDocuments/v/G/TBTN22/GBR51.DOCX</v>
      </c>
    </row>
    <row r="58" spans="1:18" ht="60">
      <c r="A58" s="2" t="s">
        <v>638</v>
      </c>
      <c r="B58" s="8" t="s">
        <v>63</v>
      </c>
      <c r="C58" s="8" t="str">
        <f>HYPERLINK("https://epingalert.org/en/Search?viewData= G/TBT/N/BDI/256, G/TBT/N/KEN/1282, G/TBT/N/RWA/691, G/TBT/N/TZA/810, G/TBT/N/UGA/1660"," G/TBT/N/BDI/256, G/TBT/N/KEN/1282, G/TBT/N/RWA/691, G/TBT/N/TZA/810, G/TBT/N/UGA/1660")</f>
        <v xml:space="preserve"> G/TBT/N/BDI/256, G/TBT/N/KEN/1282, G/TBT/N/RWA/691, G/TBT/N/TZA/810, G/TBT/N/UGA/1660</v>
      </c>
      <c r="D58" s="6" t="s">
        <v>60</v>
      </c>
      <c r="E58" s="8" t="s">
        <v>61</v>
      </c>
      <c r="F58" s="8" t="s">
        <v>62</v>
      </c>
      <c r="H58" s="6" t="s">
        <v>313</v>
      </c>
      <c r="I58" s="6" t="s">
        <v>20</v>
      </c>
      <c r="J58" s="6" t="s">
        <v>72</v>
      </c>
      <c r="K58" s="6" t="s">
        <v>53</v>
      </c>
      <c r="L58" s="6"/>
      <c r="M58" s="7">
        <v>44850</v>
      </c>
      <c r="N58" s="6" t="s">
        <v>23</v>
      </c>
      <c r="O58" s="8" t="s">
        <v>314</v>
      </c>
      <c r="P58" s="6" t="str">
        <f>HYPERLINK("https://docs.wto.org/imrd/directdoc.asp?DDFDocuments/t/G/TBTN22/PER144.DOCX", "https://docs.wto.org/imrd/directdoc.asp?DDFDocuments/t/G/TBTN22/PER144.DOCX")</f>
        <v>https://docs.wto.org/imrd/directdoc.asp?DDFDocuments/t/G/TBTN22/PER144.DOCX</v>
      </c>
      <c r="Q58" s="6" t="str">
        <f>HYPERLINK("https://docs.wto.org/imrd/directdoc.asp?DDFDocuments/u/G/TBTN22/PER144.DOCX", "https://docs.wto.org/imrd/directdoc.asp?DDFDocuments/u/G/TBTN22/PER144.DOCX")</f>
        <v>https://docs.wto.org/imrd/directdoc.asp?DDFDocuments/u/G/TBTN22/PER144.DOCX</v>
      </c>
      <c r="R58" s="6" t="str">
        <f>HYPERLINK("https://docs.wto.org/imrd/directdoc.asp?DDFDocuments/v/G/TBTN22/PER144.DOCX", "https://docs.wto.org/imrd/directdoc.asp?DDFDocuments/v/G/TBTN22/PER144.DOCX")</f>
        <v>https://docs.wto.org/imrd/directdoc.asp?DDFDocuments/v/G/TBTN22/PER144.DOCX</v>
      </c>
    </row>
    <row r="59" spans="1:18" ht="60">
      <c r="A59" s="2" t="s">
        <v>638</v>
      </c>
      <c r="B59" s="8" t="s">
        <v>63</v>
      </c>
      <c r="C59" s="8" t="str">
        <f>HYPERLINK("https://epingalert.org/en/Search?viewData= G/TBT/N/BDI/256, G/TBT/N/KEN/1282, G/TBT/N/RWA/691, G/TBT/N/TZA/810, G/TBT/N/UGA/1660"," G/TBT/N/BDI/256, G/TBT/N/KEN/1282, G/TBT/N/RWA/691, G/TBT/N/TZA/810, G/TBT/N/UGA/1660")</f>
        <v xml:space="preserve"> G/TBT/N/BDI/256, G/TBT/N/KEN/1282, G/TBT/N/RWA/691, G/TBT/N/TZA/810, G/TBT/N/UGA/1660</v>
      </c>
      <c r="D59" s="6" t="s">
        <v>74</v>
      </c>
      <c r="E59" s="8" t="s">
        <v>61</v>
      </c>
      <c r="F59" s="8" t="s">
        <v>62</v>
      </c>
      <c r="H59" s="6" t="s">
        <v>20</v>
      </c>
      <c r="I59" s="6" t="s">
        <v>319</v>
      </c>
      <c r="J59" s="6" t="s">
        <v>22</v>
      </c>
      <c r="K59" s="6" t="s">
        <v>20</v>
      </c>
      <c r="L59" s="6"/>
      <c r="M59" s="7">
        <v>44849</v>
      </c>
      <c r="N59" s="6" t="s">
        <v>23</v>
      </c>
      <c r="O59" s="8" t="s">
        <v>320</v>
      </c>
      <c r="P59" s="6" t="str">
        <f>HYPERLINK("https://docs.wto.org/imrd/directdoc.asp?DDFDocuments/t/G/TBTN22/THA669.DOCX", "https://docs.wto.org/imrd/directdoc.asp?DDFDocuments/t/G/TBTN22/THA669.DOCX")</f>
        <v>https://docs.wto.org/imrd/directdoc.asp?DDFDocuments/t/G/TBTN22/THA669.DOCX</v>
      </c>
      <c r="Q59" s="6" t="str">
        <f>HYPERLINK("https://docs.wto.org/imrd/directdoc.asp?DDFDocuments/u/G/TBTN22/THA669.DOCX", "https://docs.wto.org/imrd/directdoc.asp?DDFDocuments/u/G/TBTN22/THA669.DOCX")</f>
        <v>https://docs.wto.org/imrd/directdoc.asp?DDFDocuments/u/G/TBTN22/THA669.DOCX</v>
      </c>
      <c r="R59" s="6" t="str">
        <f>HYPERLINK("https://docs.wto.org/imrd/directdoc.asp?DDFDocuments/v/G/TBTN22/THA669.DOCX", "https://docs.wto.org/imrd/directdoc.asp?DDFDocuments/v/G/TBTN22/THA669.DOCX")</f>
        <v>https://docs.wto.org/imrd/directdoc.asp?DDFDocuments/v/G/TBTN22/THA669.DOCX</v>
      </c>
    </row>
    <row r="60" spans="1:18" ht="45">
      <c r="A60" s="2" t="s">
        <v>638</v>
      </c>
      <c r="B60" s="8" t="s">
        <v>63</v>
      </c>
      <c r="C60" s="8" t="str">
        <f>HYPERLINK("https://epingalert.org/en/Search?viewData= G/TBT/N/RWA/689"," G/TBT/N/RWA/689")</f>
        <v xml:space="preserve"> G/TBT/N/RWA/689</v>
      </c>
      <c r="D60" s="6" t="s">
        <v>60</v>
      </c>
      <c r="E60" s="8" t="s">
        <v>76</v>
      </c>
      <c r="F60" s="8" t="s">
        <v>77</v>
      </c>
      <c r="H60" s="6" t="s">
        <v>20</v>
      </c>
      <c r="I60" s="6" t="s">
        <v>324</v>
      </c>
      <c r="J60" s="6" t="s">
        <v>325</v>
      </c>
      <c r="K60" s="6" t="s">
        <v>20</v>
      </c>
      <c r="L60" s="6"/>
      <c r="M60" s="7" t="s">
        <v>20</v>
      </c>
      <c r="N60" s="6" t="s">
        <v>23</v>
      </c>
      <c r="O60" s="8" t="s">
        <v>326</v>
      </c>
      <c r="P60" s="6" t="str">
        <f>HYPERLINK("https://docs.wto.org/imrd/directdoc.asp?DDFDocuments/t/G/TBTN22/KEN1277.DOCX", "https://docs.wto.org/imrd/directdoc.asp?DDFDocuments/t/G/TBTN22/KEN1277.DOCX")</f>
        <v>https://docs.wto.org/imrd/directdoc.asp?DDFDocuments/t/G/TBTN22/KEN1277.DOCX</v>
      </c>
      <c r="Q60" s="6" t="str">
        <f>HYPERLINK("https://docs.wto.org/imrd/directdoc.asp?DDFDocuments/u/G/TBTN22/KEN1277.DOCX", "https://docs.wto.org/imrd/directdoc.asp?DDFDocuments/u/G/TBTN22/KEN1277.DOCX")</f>
        <v>https://docs.wto.org/imrd/directdoc.asp?DDFDocuments/u/G/TBTN22/KEN1277.DOCX</v>
      </c>
      <c r="R60" s="6" t="str">
        <f>HYPERLINK("https://docs.wto.org/imrd/directdoc.asp?DDFDocuments/v/G/TBTN22/KEN1277.DOCX", "https://docs.wto.org/imrd/directdoc.asp?DDFDocuments/v/G/TBTN22/KEN1277.DOCX")</f>
        <v>https://docs.wto.org/imrd/directdoc.asp?DDFDocuments/v/G/TBTN22/KEN1277.DOCX</v>
      </c>
    </row>
    <row r="61" spans="1:18" ht="75">
      <c r="A61" s="9" t="s">
        <v>638</v>
      </c>
      <c r="B61" s="8" t="s">
        <v>63</v>
      </c>
      <c r="C61" s="8" t="str">
        <f>HYPERLINK("https://epingalert.org/en/Search?viewData= G/TBT/N/RWA/690"," G/TBT/N/RWA/690")</f>
        <v xml:space="preserve"> G/TBT/N/RWA/690</v>
      </c>
      <c r="D61" s="6" t="s">
        <v>60</v>
      </c>
      <c r="E61" s="8" t="s">
        <v>86</v>
      </c>
      <c r="F61" s="8" t="s">
        <v>87</v>
      </c>
      <c r="H61" s="6" t="s">
        <v>20</v>
      </c>
      <c r="I61" s="6" t="s">
        <v>20</v>
      </c>
      <c r="J61" s="6" t="s">
        <v>330</v>
      </c>
      <c r="K61" s="6" t="s">
        <v>20</v>
      </c>
      <c r="L61" s="6"/>
      <c r="M61" s="7">
        <v>44848</v>
      </c>
      <c r="N61" s="6" t="s">
        <v>23</v>
      </c>
      <c r="O61" s="8" t="s">
        <v>331</v>
      </c>
      <c r="P61" s="6" t="str">
        <f>HYPERLINK("https://docs.wto.org/imrd/directdoc.asp?DDFDocuments/t/G/TBTN22/UKR221.DOCX", "https://docs.wto.org/imrd/directdoc.asp?DDFDocuments/t/G/TBTN22/UKR221.DOCX")</f>
        <v>https://docs.wto.org/imrd/directdoc.asp?DDFDocuments/t/G/TBTN22/UKR221.DOCX</v>
      </c>
      <c r="Q61" s="6" t="str">
        <f>HYPERLINK("https://docs.wto.org/imrd/directdoc.asp?DDFDocuments/u/G/TBTN22/UKR221.DOCX", "https://docs.wto.org/imrd/directdoc.asp?DDFDocuments/u/G/TBTN22/UKR221.DOCX")</f>
        <v>https://docs.wto.org/imrd/directdoc.asp?DDFDocuments/u/G/TBTN22/UKR221.DOCX</v>
      </c>
      <c r="R61" s="6" t="str">
        <f>HYPERLINK("https://docs.wto.org/imrd/directdoc.asp?DDFDocuments/v/G/TBTN22/UKR221.DOCX", "https://docs.wto.org/imrd/directdoc.asp?DDFDocuments/v/G/TBTN22/UKR221.DOCX")</f>
        <v>https://docs.wto.org/imrd/directdoc.asp?DDFDocuments/v/G/TBTN22/UKR221.DOCX</v>
      </c>
    </row>
    <row r="62" spans="1:18" ht="60">
      <c r="A62" s="9" t="s">
        <v>638</v>
      </c>
      <c r="B62" s="8" t="s">
        <v>63</v>
      </c>
      <c r="C62" s="8" t="str">
        <f>HYPERLINK("https://epingalert.org/en/Search?viewData= G/TBT/N/BDI/256, G/TBT/N/KEN/1282, G/TBT/N/RWA/691, G/TBT/N/TZA/810, G/TBT/N/UGA/1660"," G/TBT/N/BDI/256, G/TBT/N/KEN/1282, G/TBT/N/RWA/691, G/TBT/N/TZA/810, G/TBT/N/UGA/1660")</f>
        <v xml:space="preserve"> G/TBT/N/BDI/256, G/TBT/N/KEN/1282, G/TBT/N/RWA/691, G/TBT/N/TZA/810, G/TBT/N/UGA/1660</v>
      </c>
      <c r="D62" s="6" t="s">
        <v>90</v>
      </c>
      <c r="E62" s="8" t="s">
        <v>61</v>
      </c>
      <c r="F62" s="8" t="s">
        <v>62</v>
      </c>
      <c r="H62" s="6" t="s">
        <v>120</v>
      </c>
      <c r="I62" s="6" t="s">
        <v>20</v>
      </c>
      <c r="J62" s="6" t="s">
        <v>72</v>
      </c>
      <c r="K62" s="6" t="s">
        <v>53</v>
      </c>
      <c r="L62" s="6"/>
      <c r="M62" s="7" t="s">
        <v>20</v>
      </c>
      <c r="N62" s="6" t="s">
        <v>23</v>
      </c>
      <c r="O62" s="8" t="s">
        <v>334</v>
      </c>
      <c r="P62" s="6" t="str">
        <f>HYPERLINK("https://docs.wto.org/imrd/directdoc.asp?DDFDocuments/t/G/TBTN22/BRA1431.DOCX", "https://docs.wto.org/imrd/directdoc.asp?DDFDocuments/t/G/TBTN22/BRA1431.DOCX")</f>
        <v>https://docs.wto.org/imrd/directdoc.asp?DDFDocuments/t/G/TBTN22/BRA1431.DOCX</v>
      </c>
      <c r="Q62" s="6" t="str">
        <f>HYPERLINK("https://docs.wto.org/imrd/directdoc.asp?DDFDocuments/u/G/TBTN22/BRA1431.DOCX", "https://docs.wto.org/imrd/directdoc.asp?DDFDocuments/u/G/TBTN22/BRA1431.DOCX")</f>
        <v>https://docs.wto.org/imrd/directdoc.asp?DDFDocuments/u/G/TBTN22/BRA1431.DOCX</v>
      </c>
      <c r="R62" s="6" t="str">
        <f>HYPERLINK("https://docs.wto.org/imrd/directdoc.asp?DDFDocuments/v/G/TBTN22/BRA1431.DOCX", "https://docs.wto.org/imrd/directdoc.asp?DDFDocuments/v/G/TBTN22/BRA1431.DOCX")</f>
        <v>https://docs.wto.org/imrd/directdoc.asp?DDFDocuments/v/G/TBTN22/BRA1431.DOCX</v>
      </c>
    </row>
    <row r="63" spans="1:18" ht="60">
      <c r="A63" s="9" t="s">
        <v>638</v>
      </c>
      <c r="B63" s="8" t="s">
        <v>63</v>
      </c>
      <c r="C63" s="8" t="str">
        <f>HYPERLINK("https://epingalert.org/en/Search?viewData= G/TBT/N/BDI/256, G/TBT/N/KEN/1282, G/TBT/N/RWA/691, G/TBT/N/TZA/810, G/TBT/N/UGA/1660"," G/TBT/N/BDI/256, G/TBT/N/KEN/1282, G/TBT/N/RWA/691, G/TBT/N/TZA/810, G/TBT/N/UGA/1660")</f>
        <v xml:space="preserve"> G/TBT/N/BDI/256, G/TBT/N/KEN/1282, G/TBT/N/RWA/691, G/TBT/N/TZA/810, G/TBT/N/UGA/1660</v>
      </c>
      <c r="D63" s="6" t="s">
        <v>97</v>
      </c>
      <c r="E63" s="8" t="s">
        <v>61</v>
      </c>
      <c r="F63" s="8" t="s">
        <v>62</v>
      </c>
      <c r="H63" s="6" t="s">
        <v>20</v>
      </c>
      <c r="I63" s="6" t="s">
        <v>338</v>
      </c>
      <c r="J63" s="6" t="s">
        <v>72</v>
      </c>
      <c r="K63" s="6" t="s">
        <v>66</v>
      </c>
      <c r="L63" s="6"/>
      <c r="M63" s="7" t="s">
        <v>20</v>
      </c>
      <c r="N63" s="6" t="s">
        <v>23</v>
      </c>
      <c r="O63" s="8" t="s">
        <v>339</v>
      </c>
      <c r="P63" s="6" t="str">
        <f>HYPERLINK("https://docs.wto.org/imrd/directdoc.asp?DDFDocuments/t/G/TBTN22/BRA1430.DOCX", "https://docs.wto.org/imrd/directdoc.asp?DDFDocuments/t/G/TBTN22/BRA1430.DOCX")</f>
        <v>https://docs.wto.org/imrd/directdoc.asp?DDFDocuments/t/G/TBTN22/BRA1430.DOCX</v>
      </c>
      <c r="Q63" s="6" t="str">
        <f>HYPERLINK("https://docs.wto.org/imrd/directdoc.asp?DDFDocuments/u/G/TBTN22/BRA1430.DOCX", "https://docs.wto.org/imrd/directdoc.asp?DDFDocuments/u/G/TBTN22/BRA1430.DOCX")</f>
        <v>https://docs.wto.org/imrd/directdoc.asp?DDFDocuments/u/G/TBTN22/BRA1430.DOCX</v>
      </c>
      <c r="R63" s="6" t="str">
        <f>HYPERLINK("https://docs.wto.org/imrd/directdoc.asp?DDFDocuments/v/G/TBTN22/BRA1430.DOCX", "https://docs.wto.org/imrd/directdoc.asp?DDFDocuments/v/G/TBTN22/BRA1430.DOCX")</f>
        <v>https://docs.wto.org/imrd/directdoc.asp?DDFDocuments/v/G/TBTN22/BRA1430.DOCX</v>
      </c>
    </row>
    <row r="64" spans="1:18" ht="60">
      <c r="A64" s="9" t="s">
        <v>638</v>
      </c>
      <c r="B64" s="8" t="s">
        <v>63</v>
      </c>
      <c r="C64" s="8" t="str">
        <f>HYPERLINK("https://epingalert.org/en/Search?viewData= G/TBT/N/BDI/256, G/TBT/N/KEN/1282, G/TBT/N/RWA/691, G/TBT/N/TZA/810, G/TBT/N/UGA/1660"," G/TBT/N/BDI/256, G/TBT/N/KEN/1282, G/TBT/N/RWA/691, G/TBT/N/TZA/810, G/TBT/N/UGA/1660")</f>
        <v xml:space="preserve"> G/TBT/N/BDI/256, G/TBT/N/KEN/1282, G/TBT/N/RWA/691, G/TBT/N/TZA/810, G/TBT/N/UGA/1660</v>
      </c>
      <c r="D64" s="6" t="s">
        <v>104</v>
      </c>
      <c r="E64" s="8" t="s">
        <v>61</v>
      </c>
      <c r="F64" s="8" t="s">
        <v>62</v>
      </c>
      <c r="H64" s="6" t="s">
        <v>343</v>
      </c>
      <c r="I64" s="6" t="s">
        <v>20</v>
      </c>
      <c r="J64" s="6" t="s">
        <v>72</v>
      </c>
      <c r="K64" s="6" t="s">
        <v>66</v>
      </c>
      <c r="L64" s="6"/>
      <c r="M64" s="7" t="s">
        <v>20</v>
      </c>
      <c r="N64" s="6" t="s">
        <v>23</v>
      </c>
      <c r="O64" s="8" t="s">
        <v>344</v>
      </c>
      <c r="P64" s="6" t="str">
        <f>HYPERLINK("https://docs.wto.org/imrd/directdoc.asp?DDFDocuments/t/G/TBTN22/BRA1438.DOCX", "https://docs.wto.org/imrd/directdoc.asp?DDFDocuments/t/G/TBTN22/BRA1438.DOCX")</f>
        <v>https://docs.wto.org/imrd/directdoc.asp?DDFDocuments/t/G/TBTN22/BRA1438.DOCX</v>
      </c>
      <c r="Q64" s="6" t="str">
        <f>HYPERLINK("https://docs.wto.org/imrd/directdoc.asp?DDFDocuments/u/G/TBTN22/BRA1438.DOCX", "https://docs.wto.org/imrd/directdoc.asp?DDFDocuments/u/G/TBTN22/BRA1438.DOCX")</f>
        <v>https://docs.wto.org/imrd/directdoc.asp?DDFDocuments/u/G/TBTN22/BRA1438.DOCX</v>
      </c>
      <c r="R64" s="6" t="str">
        <f>HYPERLINK("https://docs.wto.org/imrd/directdoc.asp?DDFDocuments/v/G/TBTN22/BRA1438.DOCX", "https://docs.wto.org/imrd/directdoc.asp?DDFDocuments/v/G/TBTN22/BRA1438.DOCX")</f>
        <v>https://docs.wto.org/imrd/directdoc.asp?DDFDocuments/v/G/TBTN22/BRA1438.DOCX</v>
      </c>
    </row>
    <row r="65" spans="1:18" ht="60">
      <c r="A65" s="9" t="s">
        <v>676</v>
      </c>
      <c r="B65" s="8" t="s">
        <v>357</v>
      </c>
      <c r="C65" s="8" t="str">
        <f>HYPERLINK("https://epingalert.org/en/Search?viewData= G/TBT/N/BRA/1433"," G/TBT/N/BRA/1433")</f>
        <v xml:space="preserve"> G/TBT/N/BRA/1433</v>
      </c>
      <c r="D65" s="6" t="s">
        <v>116</v>
      </c>
      <c r="E65" s="8" t="s">
        <v>355</v>
      </c>
      <c r="F65" s="8" t="s">
        <v>356</v>
      </c>
      <c r="H65" s="6" t="s">
        <v>348</v>
      </c>
      <c r="I65" s="6" t="s">
        <v>20</v>
      </c>
      <c r="J65" s="6" t="s">
        <v>72</v>
      </c>
      <c r="K65" s="6" t="s">
        <v>53</v>
      </c>
      <c r="L65" s="6"/>
      <c r="M65" s="7">
        <v>44848</v>
      </c>
      <c r="N65" s="6" t="s">
        <v>23</v>
      </c>
      <c r="O65" s="8" t="s">
        <v>349</v>
      </c>
      <c r="P65" s="6" t="str">
        <f>HYPERLINK("https://docs.wto.org/imrd/directdoc.asp?DDFDocuments/t/G/TBTN22/TPKM501.DOCX", "https://docs.wto.org/imrd/directdoc.asp?DDFDocuments/t/G/TBTN22/TPKM501.DOCX")</f>
        <v>https://docs.wto.org/imrd/directdoc.asp?DDFDocuments/t/G/TBTN22/TPKM501.DOCX</v>
      </c>
      <c r="Q65" s="6" t="str">
        <f>HYPERLINK("https://docs.wto.org/imrd/directdoc.asp?DDFDocuments/u/G/TBTN22/TPKM501.DOCX", "https://docs.wto.org/imrd/directdoc.asp?DDFDocuments/u/G/TBTN22/TPKM501.DOCX")</f>
        <v>https://docs.wto.org/imrd/directdoc.asp?DDFDocuments/u/G/TBTN22/TPKM501.DOCX</v>
      </c>
      <c r="R65" s="6" t="str">
        <f>HYPERLINK("https://docs.wto.org/imrd/directdoc.asp?DDFDocuments/v/G/TBTN22/TPKM501.DOCX", "https://docs.wto.org/imrd/directdoc.asp?DDFDocuments/v/G/TBTN22/TPKM501.DOCX")</f>
        <v>https://docs.wto.org/imrd/directdoc.asp?DDFDocuments/v/G/TBTN22/TPKM501.DOCX</v>
      </c>
    </row>
    <row r="66" spans="1:18" ht="165">
      <c r="A66" s="2" t="s">
        <v>676</v>
      </c>
      <c r="B66" s="8" t="s">
        <v>357</v>
      </c>
      <c r="C66" s="8" t="str">
        <f>HYPERLINK("https://epingalert.org/en/Search?viewData= G/TBT/N/BRA/1420"," G/TBT/N/BRA/1420")</f>
        <v xml:space="preserve"> G/TBT/N/BRA/1420</v>
      </c>
      <c r="D66" s="6" t="s">
        <v>116</v>
      </c>
      <c r="E66" s="8" t="s">
        <v>422</v>
      </c>
      <c r="F66" s="8" t="s">
        <v>423</v>
      </c>
      <c r="H66" s="6" t="s">
        <v>20</v>
      </c>
      <c r="I66" s="6" t="s">
        <v>20</v>
      </c>
      <c r="J66" s="6" t="s">
        <v>353</v>
      </c>
      <c r="K66" s="6" t="s">
        <v>110</v>
      </c>
      <c r="L66" s="6"/>
      <c r="M66" s="7">
        <v>44848</v>
      </c>
      <c r="N66" s="6" t="s">
        <v>23</v>
      </c>
      <c r="O66" s="8" t="s">
        <v>354</v>
      </c>
      <c r="P66" s="6" t="str">
        <f>HYPERLINK("https://docs.wto.org/imrd/directdoc.asp?DDFDocuments/t/G/TBTN22/UKR219.DOCX", "https://docs.wto.org/imrd/directdoc.asp?DDFDocuments/t/G/TBTN22/UKR219.DOCX")</f>
        <v>https://docs.wto.org/imrd/directdoc.asp?DDFDocuments/t/G/TBTN22/UKR219.DOCX</v>
      </c>
      <c r="Q66" s="6" t="str">
        <f>HYPERLINK("https://docs.wto.org/imrd/directdoc.asp?DDFDocuments/u/G/TBTN22/UKR219.DOCX", "https://docs.wto.org/imrd/directdoc.asp?DDFDocuments/u/G/TBTN22/UKR219.DOCX")</f>
        <v>https://docs.wto.org/imrd/directdoc.asp?DDFDocuments/u/G/TBTN22/UKR219.DOCX</v>
      </c>
      <c r="R66" s="6" t="str">
        <f>HYPERLINK("https://docs.wto.org/imrd/directdoc.asp?DDFDocuments/v/G/TBTN22/UKR219.DOCX", "https://docs.wto.org/imrd/directdoc.asp?DDFDocuments/v/G/TBTN22/UKR219.DOCX")</f>
        <v>https://docs.wto.org/imrd/directdoc.asp?DDFDocuments/v/G/TBTN22/UKR219.DOCX</v>
      </c>
    </row>
    <row r="67" spans="1:18" ht="45">
      <c r="A67" s="9" t="s">
        <v>648</v>
      </c>
      <c r="B67" s="8" t="s">
        <v>152</v>
      </c>
      <c r="C67" s="8" t="str">
        <f>HYPERLINK("https://epingalert.org/en/Search?viewData= G/TBT/N/SVN/119"," G/TBT/N/SVN/119")</f>
        <v xml:space="preserve"> G/TBT/N/SVN/119</v>
      </c>
      <c r="D67" s="6" t="s">
        <v>149</v>
      </c>
      <c r="E67" s="8" t="s">
        <v>150</v>
      </c>
      <c r="F67" s="8" t="s">
        <v>151</v>
      </c>
      <c r="H67" s="6" t="s">
        <v>358</v>
      </c>
      <c r="I67" s="6" t="s">
        <v>20</v>
      </c>
      <c r="J67" s="6" t="s">
        <v>72</v>
      </c>
      <c r="K67" s="6" t="s">
        <v>66</v>
      </c>
      <c r="L67" s="6"/>
      <c r="M67" s="7" t="s">
        <v>20</v>
      </c>
      <c r="N67" s="6" t="s">
        <v>23</v>
      </c>
      <c r="O67" s="8" t="s">
        <v>359</v>
      </c>
      <c r="P67" s="6" t="str">
        <f>HYPERLINK("https://docs.wto.org/imrd/directdoc.asp?DDFDocuments/t/G/TBTN22/BRA1433.DOCX", "https://docs.wto.org/imrd/directdoc.asp?DDFDocuments/t/G/TBTN22/BRA1433.DOCX")</f>
        <v>https://docs.wto.org/imrd/directdoc.asp?DDFDocuments/t/G/TBTN22/BRA1433.DOCX</v>
      </c>
      <c r="Q67" s="6" t="str">
        <f>HYPERLINK("https://docs.wto.org/imrd/directdoc.asp?DDFDocuments/u/G/TBTN22/BRA1433.DOCX", "https://docs.wto.org/imrd/directdoc.asp?DDFDocuments/u/G/TBTN22/BRA1433.DOCX")</f>
        <v>https://docs.wto.org/imrd/directdoc.asp?DDFDocuments/u/G/TBTN22/BRA1433.DOCX</v>
      </c>
      <c r="R67" s="6" t="str">
        <f>HYPERLINK("https://docs.wto.org/imrd/directdoc.asp?DDFDocuments/v/G/TBTN22/BRA1433.DOCX", "https://docs.wto.org/imrd/directdoc.asp?DDFDocuments/v/G/TBTN22/BRA1433.DOCX")</f>
        <v>https://docs.wto.org/imrd/directdoc.asp?DDFDocuments/v/G/TBTN22/BRA1433.DOCX</v>
      </c>
    </row>
    <row r="68" spans="1:18" ht="150">
      <c r="A68" s="2" t="s">
        <v>634</v>
      </c>
      <c r="B68" s="8" t="s">
        <v>42</v>
      </c>
      <c r="C68" s="8" t="str">
        <f>HYPERLINK("https://epingalert.org/en/Search?viewData= G/TBT/N/UKR/223"," G/TBT/N/UKR/223")</f>
        <v xml:space="preserve"> G/TBT/N/UKR/223</v>
      </c>
      <c r="D68" s="6" t="s">
        <v>39</v>
      </c>
      <c r="E68" s="8" t="s">
        <v>40</v>
      </c>
      <c r="F68" s="8" t="s">
        <v>41</v>
      </c>
      <c r="H68" s="6" t="s">
        <v>363</v>
      </c>
      <c r="I68" s="6" t="s">
        <v>20</v>
      </c>
      <c r="J68" s="6" t="s">
        <v>72</v>
      </c>
      <c r="K68" s="6" t="s">
        <v>66</v>
      </c>
      <c r="L68" s="6"/>
      <c r="M68" s="7" t="s">
        <v>20</v>
      </c>
      <c r="N68" s="6" t="s">
        <v>23</v>
      </c>
      <c r="O68" s="8" t="s">
        <v>364</v>
      </c>
      <c r="P68" s="6" t="str">
        <f>HYPERLINK("https://docs.wto.org/imrd/directdoc.asp?DDFDocuments/t/G/TBTN22/BRA1432.DOCX", "https://docs.wto.org/imrd/directdoc.asp?DDFDocuments/t/G/TBTN22/BRA1432.DOCX")</f>
        <v>https://docs.wto.org/imrd/directdoc.asp?DDFDocuments/t/G/TBTN22/BRA1432.DOCX</v>
      </c>
      <c r="Q68" s="6" t="str">
        <f>HYPERLINK("https://docs.wto.org/imrd/directdoc.asp?DDFDocuments/u/G/TBTN22/BRA1432.DOCX", "https://docs.wto.org/imrd/directdoc.asp?DDFDocuments/u/G/TBTN22/BRA1432.DOCX")</f>
        <v>https://docs.wto.org/imrd/directdoc.asp?DDFDocuments/u/G/TBTN22/BRA1432.DOCX</v>
      </c>
      <c r="R68" s="6" t="str">
        <f>HYPERLINK("https://docs.wto.org/imrd/directdoc.asp?DDFDocuments/v/G/TBTN22/BRA1432.DOCX", "https://docs.wto.org/imrd/directdoc.asp?DDFDocuments/v/G/TBTN22/BRA1432.DOCX")</f>
        <v>https://docs.wto.org/imrd/directdoc.asp?DDFDocuments/v/G/TBTN22/BRA1432.DOCX</v>
      </c>
    </row>
    <row r="69" spans="1:18" ht="135">
      <c r="A69" s="9" t="s">
        <v>712</v>
      </c>
      <c r="B69" s="8" t="s">
        <v>217</v>
      </c>
      <c r="C69" s="8" t="str">
        <f>HYPERLINK("https://epingalert.org/en/Search?viewData= G/TBT/N/BRN/3"," G/TBT/N/BRN/3")</f>
        <v xml:space="preserve"> G/TBT/N/BRN/3</v>
      </c>
      <c r="D69" s="6" t="s">
        <v>214</v>
      </c>
      <c r="E69" s="8" t="s">
        <v>215</v>
      </c>
      <c r="F69" s="8" t="s">
        <v>216</v>
      </c>
      <c r="H69" s="6" t="s">
        <v>114</v>
      </c>
      <c r="I69" s="6" t="s">
        <v>20</v>
      </c>
      <c r="J69" s="6" t="s">
        <v>72</v>
      </c>
      <c r="K69" s="6" t="s">
        <v>66</v>
      </c>
      <c r="L69" s="6"/>
      <c r="M69" s="7" t="s">
        <v>20</v>
      </c>
      <c r="N69" s="6" t="s">
        <v>23</v>
      </c>
      <c r="O69" s="8" t="s">
        <v>368</v>
      </c>
      <c r="P69" s="6" t="str">
        <f>HYPERLINK("https://docs.wto.org/imrd/directdoc.asp?DDFDocuments/t/G/TBTN22/BRA1436.DOCX", "https://docs.wto.org/imrd/directdoc.asp?DDFDocuments/t/G/TBTN22/BRA1436.DOCX")</f>
        <v>https://docs.wto.org/imrd/directdoc.asp?DDFDocuments/t/G/TBTN22/BRA1436.DOCX</v>
      </c>
      <c r="Q69" s="6" t="str">
        <f>HYPERLINK("https://docs.wto.org/imrd/directdoc.asp?DDFDocuments/u/G/TBTN22/BRA1436.DOCX", "https://docs.wto.org/imrd/directdoc.asp?DDFDocuments/u/G/TBTN22/BRA1436.DOCX")</f>
        <v>https://docs.wto.org/imrd/directdoc.asp?DDFDocuments/u/G/TBTN22/BRA1436.DOCX</v>
      </c>
      <c r="R69" s="6" t="str">
        <f>HYPERLINK("https://docs.wto.org/imrd/directdoc.asp?DDFDocuments/v/G/TBTN22/BRA1436.DOCX", "https://docs.wto.org/imrd/directdoc.asp?DDFDocuments/v/G/TBTN22/BRA1436.DOCX")</f>
        <v>https://docs.wto.org/imrd/directdoc.asp?DDFDocuments/v/G/TBTN22/BRA1436.DOCX</v>
      </c>
    </row>
    <row r="70" spans="1:18" ht="60">
      <c r="A70" s="9" t="s">
        <v>678</v>
      </c>
      <c r="B70" s="8" t="s">
        <v>367</v>
      </c>
      <c r="C70" s="8" t="str">
        <f>HYPERLINK("https://epingalert.org/en/Search?viewData= G/TBT/N/BRA/1436"," G/TBT/N/BRA/1436")</f>
        <v xml:space="preserve"> G/TBT/N/BRA/1436</v>
      </c>
      <c r="D70" s="6" t="s">
        <v>116</v>
      </c>
      <c r="E70" s="8" t="s">
        <v>365</v>
      </c>
      <c r="F70" s="8" t="s">
        <v>366</v>
      </c>
      <c r="H70" s="6" t="s">
        <v>372</v>
      </c>
      <c r="I70" s="6" t="s">
        <v>20</v>
      </c>
      <c r="J70" s="6" t="s">
        <v>72</v>
      </c>
      <c r="K70" s="6" t="s">
        <v>110</v>
      </c>
      <c r="L70" s="6"/>
      <c r="M70" s="7" t="s">
        <v>20</v>
      </c>
      <c r="N70" s="6" t="s">
        <v>23</v>
      </c>
      <c r="O70" s="8" t="s">
        <v>373</v>
      </c>
      <c r="P70" s="6" t="str">
        <f>HYPERLINK("https://docs.wto.org/imrd/directdoc.asp?DDFDocuments/t/G/TBTN22/BRA1437.DOCX", "https://docs.wto.org/imrd/directdoc.asp?DDFDocuments/t/G/TBTN22/BRA1437.DOCX")</f>
        <v>https://docs.wto.org/imrd/directdoc.asp?DDFDocuments/t/G/TBTN22/BRA1437.DOCX</v>
      </c>
      <c r="Q70" s="6" t="str">
        <f>HYPERLINK("https://docs.wto.org/imrd/directdoc.asp?DDFDocuments/u/G/TBTN22/BRA1437.DOCX", "https://docs.wto.org/imrd/directdoc.asp?DDFDocuments/u/G/TBTN22/BRA1437.DOCX")</f>
        <v>https://docs.wto.org/imrd/directdoc.asp?DDFDocuments/u/G/TBTN22/BRA1437.DOCX</v>
      </c>
      <c r="R70" s="6" t="str">
        <f>HYPERLINK("https://docs.wto.org/imrd/directdoc.asp?DDFDocuments/v/G/TBTN22/BRA1437.DOCX", "https://docs.wto.org/imrd/directdoc.asp?DDFDocuments/v/G/TBTN22/BRA1437.DOCX")</f>
        <v>https://docs.wto.org/imrd/directdoc.asp?DDFDocuments/v/G/TBTN22/BRA1437.DOCX</v>
      </c>
    </row>
    <row r="71" spans="1:18" ht="75">
      <c r="A71" s="9" t="s">
        <v>679</v>
      </c>
      <c r="B71" s="8" t="s">
        <v>371</v>
      </c>
      <c r="C71" s="8" t="str">
        <f>HYPERLINK("https://epingalert.org/en/Search?viewData= G/TBT/N/BRA/1437"," G/TBT/N/BRA/1437")</f>
        <v xml:space="preserve"> G/TBT/N/BRA/1437</v>
      </c>
      <c r="D71" s="6" t="s">
        <v>116</v>
      </c>
      <c r="E71" s="8" t="s">
        <v>369</v>
      </c>
      <c r="F71" s="8" t="s">
        <v>370</v>
      </c>
      <c r="H71" s="6" t="s">
        <v>377</v>
      </c>
      <c r="I71" s="6" t="s">
        <v>20</v>
      </c>
      <c r="J71" s="6" t="s">
        <v>72</v>
      </c>
      <c r="K71" s="6" t="s">
        <v>66</v>
      </c>
      <c r="L71" s="6"/>
      <c r="M71" s="7" t="s">
        <v>20</v>
      </c>
      <c r="N71" s="6" t="s">
        <v>23</v>
      </c>
      <c r="O71" s="8" t="s">
        <v>378</v>
      </c>
      <c r="P71" s="6" t="str">
        <f>HYPERLINK("https://docs.wto.org/imrd/directdoc.asp?DDFDocuments/t/G/TBTN22/BRA1434.DOCX", "https://docs.wto.org/imrd/directdoc.asp?DDFDocuments/t/G/TBTN22/BRA1434.DOCX")</f>
        <v>https://docs.wto.org/imrd/directdoc.asp?DDFDocuments/t/G/TBTN22/BRA1434.DOCX</v>
      </c>
      <c r="Q71" s="6" t="str">
        <f>HYPERLINK("https://docs.wto.org/imrd/directdoc.asp?DDFDocuments/u/G/TBTN22/BRA1434.DOCX", "https://docs.wto.org/imrd/directdoc.asp?DDFDocuments/u/G/TBTN22/BRA1434.DOCX")</f>
        <v>https://docs.wto.org/imrd/directdoc.asp?DDFDocuments/u/G/TBTN22/BRA1434.DOCX</v>
      </c>
      <c r="R71" s="6" t="str">
        <f>HYPERLINK("https://docs.wto.org/imrd/directdoc.asp?DDFDocuments/v/G/TBTN22/BRA1434.DOCX", "https://docs.wto.org/imrd/directdoc.asp?DDFDocuments/v/G/TBTN22/BRA1434.DOCX")</f>
        <v>https://docs.wto.org/imrd/directdoc.asp?DDFDocuments/v/G/TBTN22/BRA1434.DOCX</v>
      </c>
    </row>
    <row r="72" spans="1:18" ht="60">
      <c r="A72" s="2" t="s">
        <v>673</v>
      </c>
      <c r="B72" s="8" t="s">
        <v>342</v>
      </c>
      <c r="C72" s="8" t="str">
        <f>HYPERLINK("https://epingalert.org/en/Search?viewData= G/TBT/N/BRA/1438"," G/TBT/N/BRA/1438")</f>
        <v xml:space="preserve"> G/TBT/N/BRA/1438</v>
      </c>
      <c r="D72" s="6" t="s">
        <v>116</v>
      </c>
      <c r="E72" s="8" t="s">
        <v>340</v>
      </c>
      <c r="F72" s="8" t="s">
        <v>341</v>
      </c>
      <c r="H72" s="6" t="s">
        <v>20</v>
      </c>
      <c r="I72" s="6" t="s">
        <v>338</v>
      </c>
      <c r="J72" s="6" t="s">
        <v>72</v>
      </c>
      <c r="K72" s="6" t="s">
        <v>53</v>
      </c>
      <c r="L72" s="6"/>
      <c r="M72" s="7" t="s">
        <v>20</v>
      </c>
      <c r="N72" s="6" t="s">
        <v>23</v>
      </c>
      <c r="O72" s="8" t="s">
        <v>381</v>
      </c>
      <c r="P72" s="6" t="str">
        <f>HYPERLINK("https://docs.wto.org/imrd/directdoc.asp?DDFDocuments/t/G/TBTN22/BRA1429.DOCX", "https://docs.wto.org/imrd/directdoc.asp?DDFDocuments/t/G/TBTN22/BRA1429.DOCX")</f>
        <v>https://docs.wto.org/imrd/directdoc.asp?DDFDocuments/t/G/TBTN22/BRA1429.DOCX</v>
      </c>
      <c r="Q72" s="6" t="str">
        <f>HYPERLINK("https://docs.wto.org/imrd/directdoc.asp?DDFDocuments/u/G/TBTN22/BRA1429.DOCX", "https://docs.wto.org/imrd/directdoc.asp?DDFDocuments/u/G/TBTN22/BRA1429.DOCX")</f>
        <v>https://docs.wto.org/imrd/directdoc.asp?DDFDocuments/u/G/TBTN22/BRA1429.DOCX</v>
      </c>
      <c r="R72" s="6" t="str">
        <f>HYPERLINK("https://docs.wto.org/imrd/directdoc.asp?DDFDocuments/v/G/TBTN22/BRA1429.DOCX", "https://docs.wto.org/imrd/directdoc.asp?DDFDocuments/v/G/TBTN22/BRA1429.DOCX")</f>
        <v>https://docs.wto.org/imrd/directdoc.asp?DDFDocuments/v/G/TBTN22/BRA1429.DOCX</v>
      </c>
    </row>
    <row r="73" spans="1:18" ht="90">
      <c r="A73" s="9" t="s">
        <v>700</v>
      </c>
      <c r="B73" s="8" t="s">
        <v>554</v>
      </c>
      <c r="C73" s="8" t="str">
        <f>HYPERLINK("https://epingalert.org/en/Search?viewData= G/TBT/N/RWA/686"," G/TBT/N/RWA/686")</f>
        <v xml:space="preserve"> G/TBT/N/RWA/686</v>
      </c>
      <c r="D73" s="6" t="s">
        <v>60</v>
      </c>
      <c r="E73" s="8" t="s">
        <v>552</v>
      </c>
      <c r="F73" s="8" t="s">
        <v>553</v>
      </c>
      <c r="H73" s="6" t="s">
        <v>20</v>
      </c>
      <c r="I73" s="6" t="s">
        <v>20</v>
      </c>
      <c r="J73" s="6" t="s">
        <v>301</v>
      </c>
      <c r="K73" s="6" t="s">
        <v>20</v>
      </c>
      <c r="L73" s="6"/>
      <c r="M73" s="7">
        <v>44848</v>
      </c>
      <c r="N73" s="6" t="s">
        <v>23</v>
      </c>
      <c r="O73" s="8" t="s">
        <v>385</v>
      </c>
      <c r="P73" s="6" t="str">
        <f>HYPERLINK("https://docs.wto.org/imrd/directdoc.asp?DDFDocuments/t/G/TBTN22/UKR220.DOCX", "https://docs.wto.org/imrd/directdoc.asp?DDFDocuments/t/G/TBTN22/UKR220.DOCX")</f>
        <v>https://docs.wto.org/imrd/directdoc.asp?DDFDocuments/t/G/TBTN22/UKR220.DOCX</v>
      </c>
      <c r="Q73" s="6" t="str">
        <f>HYPERLINK("https://docs.wto.org/imrd/directdoc.asp?DDFDocuments/u/G/TBTN22/UKR220.DOCX", "https://docs.wto.org/imrd/directdoc.asp?DDFDocuments/u/G/TBTN22/UKR220.DOCX")</f>
        <v>https://docs.wto.org/imrd/directdoc.asp?DDFDocuments/u/G/TBTN22/UKR220.DOCX</v>
      </c>
      <c r="R73" s="6" t="str">
        <f>HYPERLINK("https://docs.wto.org/imrd/directdoc.asp?DDFDocuments/v/G/TBTN22/UKR220.DOCX", "https://docs.wto.org/imrd/directdoc.asp?DDFDocuments/v/G/TBTN22/UKR220.DOCX")</f>
        <v>https://docs.wto.org/imrd/directdoc.asp?DDFDocuments/v/G/TBTN22/UKR220.DOCX</v>
      </c>
    </row>
    <row r="74" spans="1:18" ht="45">
      <c r="A74" s="2" t="s">
        <v>689</v>
      </c>
      <c r="B74" s="8" t="s">
        <v>471</v>
      </c>
      <c r="C74" s="8" t="str">
        <f>HYPERLINK("https://epingalert.org/en/Search?viewData= G/TBT/N/PHL/292"," G/TBT/N/PHL/292")</f>
        <v xml:space="preserve"> G/TBT/N/PHL/292</v>
      </c>
      <c r="D74" s="6" t="s">
        <v>224</v>
      </c>
      <c r="E74" s="8" t="s">
        <v>469</v>
      </c>
      <c r="F74" s="8" t="s">
        <v>470</v>
      </c>
      <c r="H74" s="6" t="s">
        <v>20</v>
      </c>
      <c r="I74" s="6" t="s">
        <v>338</v>
      </c>
      <c r="J74" s="6" t="s">
        <v>72</v>
      </c>
      <c r="K74" s="6" t="s">
        <v>66</v>
      </c>
      <c r="L74" s="6"/>
      <c r="M74" s="7" t="s">
        <v>20</v>
      </c>
      <c r="N74" s="6" t="s">
        <v>23</v>
      </c>
      <c r="O74" s="8" t="s">
        <v>388</v>
      </c>
      <c r="P74" s="6" t="str">
        <f>HYPERLINK("https://docs.wto.org/imrd/directdoc.asp?DDFDocuments/t/G/TBTN22/BRA1435.DOCX", "https://docs.wto.org/imrd/directdoc.asp?DDFDocuments/t/G/TBTN22/BRA1435.DOCX")</f>
        <v>https://docs.wto.org/imrd/directdoc.asp?DDFDocuments/t/G/TBTN22/BRA1435.DOCX</v>
      </c>
      <c r="Q74" s="6" t="str">
        <f>HYPERLINK("https://docs.wto.org/imrd/directdoc.asp?DDFDocuments/u/G/TBTN22/BRA1435.DOCX", "https://docs.wto.org/imrd/directdoc.asp?DDFDocuments/u/G/TBTN22/BRA1435.DOCX")</f>
        <v>https://docs.wto.org/imrd/directdoc.asp?DDFDocuments/u/G/TBTN22/BRA1435.DOCX</v>
      </c>
      <c r="R74" s="6" t="str">
        <f>HYPERLINK("https://docs.wto.org/imrd/directdoc.asp?DDFDocuments/v/G/TBTN22/BRA1435.DOCX", "https://docs.wto.org/imrd/directdoc.asp?DDFDocuments/v/G/TBTN22/BRA1435.DOCX")</f>
        <v>https://docs.wto.org/imrd/directdoc.asp?DDFDocuments/v/G/TBTN22/BRA1435.DOCX</v>
      </c>
    </row>
    <row r="75" spans="1:18" ht="60">
      <c r="A75" s="9" t="s">
        <v>657</v>
      </c>
      <c r="B75" s="8" t="s">
        <v>248</v>
      </c>
      <c r="C75" s="8" t="str">
        <f>HYPERLINK("https://epingalert.org/en/Search?viewData= G/TBT/N/VNM/234"," G/TBT/N/VNM/234")</f>
        <v xml:space="preserve"> G/TBT/N/VNM/234</v>
      </c>
      <c r="D75" s="6" t="s">
        <v>91</v>
      </c>
      <c r="E75" s="8" t="s">
        <v>246</v>
      </c>
      <c r="F75" s="8" t="s">
        <v>247</v>
      </c>
      <c r="H75" s="6" t="s">
        <v>20</v>
      </c>
      <c r="I75" s="6" t="s">
        <v>338</v>
      </c>
      <c r="J75" s="6" t="s">
        <v>72</v>
      </c>
      <c r="K75" s="6" t="s">
        <v>66</v>
      </c>
      <c r="L75" s="6"/>
      <c r="M75" s="7" t="s">
        <v>20</v>
      </c>
      <c r="N75" s="6" t="s">
        <v>23</v>
      </c>
      <c r="O75" s="8" t="s">
        <v>391</v>
      </c>
      <c r="P75" s="6" t="str">
        <f>HYPERLINK("https://docs.wto.org/imrd/directdoc.asp?DDFDocuments/t/G/TBTN22/BRA1426.DOCX", "https://docs.wto.org/imrd/directdoc.asp?DDFDocuments/t/G/TBTN22/BRA1426.DOCX")</f>
        <v>https://docs.wto.org/imrd/directdoc.asp?DDFDocuments/t/G/TBTN22/BRA1426.DOCX</v>
      </c>
      <c r="Q75" s="6" t="str">
        <f>HYPERLINK("https://docs.wto.org/imrd/directdoc.asp?DDFDocuments/u/G/TBTN22/BRA1426.DOCX", "https://docs.wto.org/imrd/directdoc.asp?DDFDocuments/u/G/TBTN22/BRA1426.DOCX")</f>
        <v>https://docs.wto.org/imrd/directdoc.asp?DDFDocuments/u/G/TBTN22/BRA1426.DOCX</v>
      </c>
      <c r="R75" s="6" t="str">
        <f>HYPERLINK("https://docs.wto.org/imrd/directdoc.asp?DDFDocuments/v/G/TBTN22/BRA1426.DOCX", "https://docs.wto.org/imrd/directdoc.asp?DDFDocuments/v/G/TBTN22/BRA1426.DOCX")</f>
        <v>https://docs.wto.org/imrd/directdoc.asp?DDFDocuments/v/G/TBTN22/BRA1426.DOCX</v>
      </c>
    </row>
    <row r="76" spans="1:18" ht="90">
      <c r="A76" s="9" t="s">
        <v>657</v>
      </c>
      <c r="B76" s="8" t="s">
        <v>578</v>
      </c>
      <c r="C76" s="8" t="str">
        <f>HYPERLINK("https://epingalert.org/en/Search?viewData= G/TBT/N/TUR/203"," G/TBT/N/TUR/203")</f>
        <v xml:space="preserve"> G/TBT/N/TUR/203</v>
      </c>
      <c r="D76" s="6" t="s">
        <v>575</v>
      </c>
      <c r="E76" s="8" t="s">
        <v>576</v>
      </c>
      <c r="F76" s="8" t="s">
        <v>577</v>
      </c>
      <c r="H76" s="6" t="s">
        <v>395</v>
      </c>
      <c r="I76" s="6" t="s">
        <v>20</v>
      </c>
      <c r="J76" s="6" t="s">
        <v>72</v>
      </c>
      <c r="K76" s="6" t="s">
        <v>53</v>
      </c>
      <c r="L76" s="6"/>
      <c r="M76" s="7" t="s">
        <v>20</v>
      </c>
      <c r="N76" s="6" t="s">
        <v>23</v>
      </c>
      <c r="O76" s="8" t="s">
        <v>396</v>
      </c>
      <c r="P76" s="6" t="str">
        <f>HYPERLINK("https://docs.wto.org/imrd/directdoc.asp?DDFDocuments/t/G/TBTN22/BRA1417.DOCX", "https://docs.wto.org/imrd/directdoc.asp?DDFDocuments/t/G/TBTN22/BRA1417.DOCX")</f>
        <v>https://docs.wto.org/imrd/directdoc.asp?DDFDocuments/t/G/TBTN22/BRA1417.DOCX</v>
      </c>
      <c r="Q76" s="6" t="str">
        <f>HYPERLINK("https://docs.wto.org/imrd/directdoc.asp?DDFDocuments/u/G/TBTN22/BRA1417.DOCX", "https://docs.wto.org/imrd/directdoc.asp?DDFDocuments/u/G/TBTN22/BRA1417.DOCX")</f>
        <v>https://docs.wto.org/imrd/directdoc.asp?DDFDocuments/u/G/TBTN22/BRA1417.DOCX</v>
      </c>
      <c r="R76" s="6" t="str">
        <f>HYPERLINK("https://docs.wto.org/imrd/directdoc.asp?DDFDocuments/v/G/TBTN22/BRA1417.DOCX", "https://docs.wto.org/imrd/directdoc.asp?DDFDocuments/v/G/TBTN22/BRA1417.DOCX")</f>
        <v>https://docs.wto.org/imrd/directdoc.asp?DDFDocuments/v/G/TBTN22/BRA1417.DOCX</v>
      </c>
    </row>
    <row r="77" spans="1:18" ht="150">
      <c r="A77" s="9" t="s">
        <v>670</v>
      </c>
      <c r="B77" s="8" t="s">
        <v>329</v>
      </c>
      <c r="C77" s="8" t="str">
        <f>HYPERLINK("https://epingalert.org/en/Search?viewData= G/TBT/N/UKR/221"," G/TBT/N/UKR/221")</f>
        <v xml:space="preserve"> G/TBT/N/UKR/221</v>
      </c>
      <c r="D77" s="6" t="s">
        <v>39</v>
      </c>
      <c r="E77" s="8" t="s">
        <v>327</v>
      </c>
      <c r="F77" s="8" t="s">
        <v>328</v>
      </c>
      <c r="H77" s="6" t="s">
        <v>400</v>
      </c>
      <c r="I77" s="6" t="s">
        <v>20</v>
      </c>
      <c r="J77" s="6" t="s">
        <v>72</v>
      </c>
      <c r="K77" s="6" t="s">
        <v>66</v>
      </c>
      <c r="L77" s="6"/>
      <c r="M77" s="7" t="s">
        <v>20</v>
      </c>
      <c r="N77" s="6" t="s">
        <v>23</v>
      </c>
      <c r="O77" s="8" t="s">
        <v>401</v>
      </c>
      <c r="P77" s="6" t="str">
        <f>HYPERLINK("https://docs.wto.org/imrd/directdoc.asp?DDFDocuments/t/G/TBTN22/BRA1427.DOCX", "https://docs.wto.org/imrd/directdoc.asp?DDFDocuments/t/G/TBTN22/BRA1427.DOCX")</f>
        <v>https://docs.wto.org/imrd/directdoc.asp?DDFDocuments/t/G/TBTN22/BRA1427.DOCX</v>
      </c>
      <c r="Q77" s="6" t="str">
        <f>HYPERLINK("https://docs.wto.org/imrd/directdoc.asp?DDFDocuments/u/G/TBTN22/BRA1427.DOCX", "https://docs.wto.org/imrd/directdoc.asp?DDFDocuments/u/G/TBTN22/BRA1427.DOCX")</f>
        <v>https://docs.wto.org/imrd/directdoc.asp?DDFDocuments/u/G/TBTN22/BRA1427.DOCX</v>
      </c>
      <c r="R77" s="6" t="str">
        <f>HYPERLINK("https://docs.wto.org/imrd/directdoc.asp?DDFDocuments/v/G/TBTN22/BRA1427.DOCX", "https://docs.wto.org/imrd/directdoc.asp?DDFDocuments/v/G/TBTN22/BRA1427.DOCX")</f>
        <v>https://docs.wto.org/imrd/directdoc.asp?DDFDocuments/v/G/TBTN22/BRA1427.DOCX</v>
      </c>
    </row>
    <row r="78" spans="1:18" ht="300">
      <c r="A78" s="2" t="s">
        <v>707</v>
      </c>
      <c r="B78" s="8" t="s">
        <v>608</v>
      </c>
      <c r="C78" s="8" t="str">
        <f>HYPERLINK("https://epingalert.org/en/Search?viewData= G/TBT/N/USA/1907"," G/TBT/N/USA/1907")</f>
        <v xml:space="preserve"> G/TBT/N/USA/1907</v>
      </c>
      <c r="D78" s="6" t="s">
        <v>25</v>
      </c>
      <c r="E78" s="8" t="s">
        <v>606</v>
      </c>
      <c r="F78" s="8" t="s">
        <v>607</v>
      </c>
      <c r="H78" s="6" t="s">
        <v>120</v>
      </c>
      <c r="I78" s="6" t="s">
        <v>20</v>
      </c>
      <c r="J78" s="6" t="s">
        <v>72</v>
      </c>
      <c r="K78" s="6" t="s">
        <v>20</v>
      </c>
      <c r="L78" s="6"/>
      <c r="M78" s="7" t="s">
        <v>20</v>
      </c>
      <c r="N78" s="6" t="s">
        <v>23</v>
      </c>
      <c r="O78" s="8" t="s">
        <v>404</v>
      </c>
      <c r="P78" s="6" t="str">
        <f>HYPERLINK("https://docs.wto.org/imrd/directdoc.asp?DDFDocuments/t/G/TBTN22/BRA1421.DOCX", "https://docs.wto.org/imrd/directdoc.asp?DDFDocuments/t/G/TBTN22/BRA1421.DOCX")</f>
        <v>https://docs.wto.org/imrd/directdoc.asp?DDFDocuments/t/G/TBTN22/BRA1421.DOCX</v>
      </c>
      <c r="Q78" s="6" t="str">
        <f>HYPERLINK("https://docs.wto.org/imrd/directdoc.asp?DDFDocuments/u/G/TBTN22/BRA1421.DOCX", "https://docs.wto.org/imrd/directdoc.asp?DDFDocuments/u/G/TBTN22/BRA1421.DOCX")</f>
        <v>https://docs.wto.org/imrd/directdoc.asp?DDFDocuments/u/G/TBTN22/BRA1421.DOCX</v>
      </c>
      <c r="R78" s="6" t="str">
        <f>HYPERLINK("https://docs.wto.org/imrd/directdoc.asp?DDFDocuments/v/G/TBTN22/BRA1421.DOCX", "https://docs.wto.org/imrd/directdoc.asp?DDFDocuments/v/G/TBTN22/BRA1421.DOCX")</f>
        <v>https://docs.wto.org/imrd/directdoc.asp?DDFDocuments/v/G/TBTN22/BRA1421.DOCX</v>
      </c>
    </row>
    <row r="79" spans="1:18" ht="270">
      <c r="A79" s="9" t="s">
        <v>651</v>
      </c>
      <c r="B79" s="8" t="s">
        <v>180</v>
      </c>
      <c r="C79" s="8" t="str">
        <f>HYPERLINK("https://epingalert.org/en/Search?viewData= G/TBT/N/CHN/1692"," G/TBT/N/CHN/1692")</f>
        <v xml:space="preserve"> G/TBT/N/CHN/1692</v>
      </c>
      <c r="D79" s="6" t="s">
        <v>177</v>
      </c>
      <c r="E79" s="8" t="s">
        <v>178</v>
      </c>
      <c r="F79" s="8" t="s">
        <v>179</v>
      </c>
      <c r="H79" s="6" t="s">
        <v>20</v>
      </c>
      <c r="I79" s="6" t="s">
        <v>338</v>
      </c>
      <c r="J79" s="6" t="s">
        <v>72</v>
      </c>
      <c r="K79" s="6" t="s">
        <v>66</v>
      </c>
      <c r="L79" s="6"/>
      <c r="M79" s="7" t="s">
        <v>20</v>
      </c>
      <c r="N79" s="6" t="s">
        <v>23</v>
      </c>
      <c r="O79" s="8" t="s">
        <v>407</v>
      </c>
      <c r="P79" s="6" t="str">
        <f>HYPERLINK("https://docs.wto.org/imrd/directdoc.asp?DDFDocuments/t/G/TBTN22/BRA1422.DOCX", "https://docs.wto.org/imrd/directdoc.asp?DDFDocuments/t/G/TBTN22/BRA1422.DOCX")</f>
        <v>https://docs.wto.org/imrd/directdoc.asp?DDFDocuments/t/G/TBTN22/BRA1422.DOCX</v>
      </c>
      <c r="Q79" s="6" t="str">
        <f>HYPERLINK("https://docs.wto.org/imrd/directdoc.asp?DDFDocuments/u/G/TBTN22/BRA1422.DOCX", "https://docs.wto.org/imrd/directdoc.asp?DDFDocuments/u/G/TBTN22/BRA1422.DOCX")</f>
        <v>https://docs.wto.org/imrd/directdoc.asp?DDFDocuments/u/G/TBTN22/BRA1422.DOCX</v>
      </c>
      <c r="R79" s="6" t="str">
        <f>HYPERLINK("https://docs.wto.org/imrd/directdoc.asp?DDFDocuments/v/G/TBTN22/BRA1422.DOCX", "https://docs.wto.org/imrd/directdoc.asp?DDFDocuments/v/G/TBTN22/BRA1422.DOCX")</f>
        <v>https://docs.wto.org/imrd/directdoc.asp?DDFDocuments/v/G/TBTN22/BRA1422.DOCX</v>
      </c>
    </row>
    <row r="80" spans="1:18" ht="45">
      <c r="A80" s="9" t="s">
        <v>651</v>
      </c>
      <c r="B80" s="8" t="s">
        <v>180</v>
      </c>
      <c r="C80" s="8" t="str">
        <f>HYPERLINK("https://epingalert.org/en/Search?viewData= G/TBT/N/CHN/1690"," G/TBT/N/CHN/1690")</f>
        <v xml:space="preserve"> G/TBT/N/CHN/1690</v>
      </c>
      <c r="D80" s="6" t="s">
        <v>177</v>
      </c>
      <c r="E80" s="8" t="s">
        <v>184</v>
      </c>
      <c r="F80" s="8" t="s">
        <v>185</v>
      </c>
      <c r="H80" s="6" t="s">
        <v>20</v>
      </c>
      <c r="I80" s="6" t="s">
        <v>338</v>
      </c>
      <c r="J80" s="6" t="s">
        <v>72</v>
      </c>
      <c r="K80" s="6" t="s">
        <v>110</v>
      </c>
      <c r="L80" s="6"/>
      <c r="M80" s="7" t="s">
        <v>20</v>
      </c>
      <c r="N80" s="6" t="s">
        <v>23</v>
      </c>
      <c r="O80" s="8" t="s">
        <v>410</v>
      </c>
      <c r="P80" s="6" t="str">
        <f>HYPERLINK("https://docs.wto.org/imrd/directdoc.asp?DDFDocuments/t/G/TBTN22/BRA1423.DOCX", "https://docs.wto.org/imrd/directdoc.asp?DDFDocuments/t/G/TBTN22/BRA1423.DOCX")</f>
        <v>https://docs.wto.org/imrd/directdoc.asp?DDFDocuments/t/G/TBTN22/BRA1423.DOCX</v>
      </c>
      <c r="Q80" s="6" t="str">
        <f>HYPERLINK("https://docs.wto.org/imrd/directdoc.asp?DDFDocuments/u/G/TBTN22/BRA1423.DOCX", "https://docs.wto.org/imrd/directdoc.asp?DDFDocuments/u/G/TBTN22/BRA1423.DOCX")</f>
        <v>https://docs.wto.org/imrd/directdoc.asp?DDFDocuments/u/G/TBTN22/BRA1423.DOCX</v>
      </c>
      <c r="R80" s="6" t="str">
        <f>HYPERLINK("https://docs.wto.org/imrd/directdoc.asp?DDFDocuments/v/G/TBTN22/BRA1423.DOCX", "https://docs.wto.org/imrd/directdoc.asp?DDFDocuments/v/G/TBTN22/BRA1423.DOCX")</f>
        <v>https://docs.wto.org/imrd/directdoc.asp?DDFDocuments/v/G/TBTN22/BRA1423.DOCX</v>
      </c>
    </row>
    <row r="81" spans="1:18" ht="105">
      <c r="A81" s="9" t="s">
        <v>651</v>
      </c>
      <c r="B81" s="8" t="s">
        <v>180</v>
      </c>
      <c r="C81" s="8" t="str">
        <f>HYPERLINK("https://epingalert.org/en/Search?viewData= G/TBT/N/CHN/1693"," G/TBT/N/CHN/1693")</f>
        <v xml:space="preserve"> G/TBT/N/CHN/1693</v>
      </c>
      <c r="D81" s="6" t="s">
        <v>177</v>
      </c>
      <c r="E81" s="8" t="s">
        <v>188</v>
      </c>
      <c r="F81" s="8" t="s">
        <v>189</v>
      </c>
      <c r="H81" s="6" t="s">
        <v>20</v>
      </c>
      <c r="I81" s="6" t="s">
        <v>95</v>
      </c>
      <c r="J81" s="6" t="s">
        <v>22</v>
      </c>
      <c r="K81" s="6" t="s">
        <v>20</v>
      </c>
      <c r="L81" s="6"/>
      <c r="M81" s="7">
        <v>44845</v>
      </c>
      <c r="N81" s="6" t="s">
        <v>23</v>
      </c>
      <c r="O81" s="8" t="s">
        <v>415</v>
      </c>
      <c r="P81" s="6" t="str">
        <f>HYPERLINK("https://docs.wto.org/imrd/directdoc.asp?DDFDocuments/t/G/TBTN22/PAN122.DOCX", "https://docs.wto.org/imrd/directdoc.asp?DDFDocuments/t/G/TBTN22/PAN122.DOCX")</f>
        <v>https://docs.wto.org/imrd/directdoc.asp?DDFDocuments/t/G/TBTN22/PAN122.DOCX</v>
      </c>
      <c r="Q81" s="6" t="str">
        <f>HYPERLINK("https://docs.wto.org/imrd/directdoc.asp?DDFDocuments/u/G/TBTN22/PAN122.DOCX", "https://docs.wto.org/imrd/directdoc.asp?DDFDocuments/u/G/TBTN22/PAN122.DOCX")</f>
        <v>https://docs.wto.org/imrd/directdoc.asp?DDFDocuments/u/G/TBTN22/PAN122.DOCX</v>
      </c>
      <c r="R81" s="6" t="str">
        <f>HYPERLINK("https://docs.wto.org/imrd/directdoc.asp?DDFDocuments/v/G/TBTN22/PAN122.DOCX", "https://docs.wto.org/imrd/directdoc.asp?DDFDocuments/v/G/TBTN22/PAN122.DOCX")</f>
        <v>https://docs.wto.org/imrd/directdoc.asp?DDFDocuments/v/G/TBTN22/PAN122.DOCX</v>
      </c>
    </row>
    <row r="82" spans="1:18" ht="45">
      <c r="A82" s="9" t="s">
        <v>651</v>
      </c>
      <c r="B82" s="8" t="s">
        <v>199</v>
      </c>
      <c r="C82" s="8" t="str">
        <f>HYPERLINK("https://epingalert.org/en/Search?viewData= G/TBT/N/CHN/1696"," G/TBT/N/CHN/1696")</f>
        <v xml:space="preserve"> G/TBT/N/CHN/1696</v>
      </c>
      <c r="D82" s="6" t="s">
        <v>177</v>
      </c>
      <c r="E82" s="8" t="s">
        <v>197</v>
      </c>
      <c r="F82" s="8" t="s">
        <v>198</v>
      </c>
      <c r="H82" s="6" t="s">
        <v>20</v>
      </c>
      <c r="I82" s="6" t="s">
        <v>338</v>
      </c>
      <c r="J82" s="6" t="s">
        <v>72</v>
      </c>
      <c r="K82" s="6" t="s">
        <v>66</v>
      </c>
      <c r="L82" s="6"/>
      <c r="M82" s="7" t="s">
        <v>20</v>
      </c>
      <c r="N82" s="6" t="s">
        <v>23</v>
      </c>
      <c r="O82" s="8" t="s">
        <v>418</v>
      </c>
      <c r="P82" s="6" t="str">
        <f>HYPERLINK("https://docs.wto.org/imrd/directdoc.asp?DDFDocuments/t/G/TBTN22/BRA1419.DOCX", "https://docs.wto.org/imrd/directdoc.asp?DDFDocuments/t/G/TBTN22/BRA1419.DOCX")</f>
        <v>https://docs.wto.org/imrd/directdoc.asp?DDFDocuments/t/G/TBTN22/BRA1419.DOCX</v>
      </c>
      <c r="Q82" s="6" t="str">
        <f>HYPERLINK("https://docs.wto.org/imrd/directdoc.asp?DDFDocuments/u/G/TBTN22/BRA1419.DOCX", "https://docs.wto.org/imrd/directdoc.asp?DDFDocuments/u/G/TBTN22/BRA1419.DOCX")</f>
        <v>https://docs.wto.org/imrd/directdoc.asp?DDFDocuments/u/G/TBTN22/BRA1419.DOCX</v>
      </c>
      <c r="R82" s="6" t="str">
        <f>HYPERLINK("https://docs.wto.org/imrd/directdoc.asp?DDFDocuments/v/G/TBTN22/BRA1419.DOCX", "https://docs.wto.org/imrd/directdoc.asp?DDFDocuments/v/G/TBTN22/BRA1419.DOCX")</f>
        <v>https://docs.wto.org/imrd/directdoc.asp?DDFDocuments/v/G/TBTN22/BRA1419.DOCX</v>
      </c>
    </row>
    <row r="83" spans="1:18" ht="195">
      <c r="A83" s="9" t="s">
        <v>651</v>
      </c>
      <c r="B83" s="8" t="s">
        <v>180</v>
      </c>
      <c r="C83" s="8" t="str">
        <f>HYPERLINK("https://epingalert.org/en/Search?viewData= G/TBT/N/CHN/1694"," G/TBT/N/CHN/1694")</f>
        <v xml:space="preserve"> G/TBT/N/CHN/1694</v>
      </c>
      <c r="D83" s="6" t="s">
        <v>177</v>
      </c>
      <c r="E83" s="8" t="s">
        <v>203</v>
      </c>
      <c r="F83" s="8" t="s">
        <v>204</v>
      </c>
      <c r="H83" s="6" t="s">
        <v>20</v>
      </c>
      <c r="I83" s="6" t="s">
        <v>338</v>
      </c>
      <c r="J83" s="6" t="s">
        <v>72</v>
      </c>
      <c r="K83" s="6" t="s">
        <v>66</v>
      </c>
      <c r="L83" s="6"/>
      <c r="M83" s="7" t="s">
        <v>20</v>
      </c>
      <c r="N83" s="6" t="s">
        <v>23</v>
      </c>
      <c r="O83" s="8" t="s">
        <v>421</v>
      </c>
      <c r="P83" s="6" t="str">
        <f>HYPERLINK("https://docs.wto.org/imrd/directdoc.asp?DDFDocuments/t/G/TBTN22/BRA1425.DOCX", "https://docs.wto.org/imrd/directdoc.asp?DDFDocuments/t/G/TBTN22/BRA1425.DOCX")</f>
        <v>https://docs.wto.org/imrd/directdoc.asp?DDFDocuments/t/G/TBTN22/BRA1425.DOCX</v>
      </c>
      <c r="Q83" s="6" t="str">
        <f>HYPERLINK("https://docs.wto.org/imrd/directdoc.asp?DDFDocuments/u/G/TBTN22/BRA1425.DOCX", "https://docs.wto.org/imrd/directdoc.asp?DDFDocuments/u/G/TBTN22/BRA1425.DOCX")</f>
        <v>https://docs.wto.org/imrd/directdoc.asp?DDFDocuments/u/G/TBTN22/BRA1425.DOCX</v>
      </c>
      <c r="R83" s="6" t="str">
        <f>HYPERLINK("https://docs.wto.org/imrd/directdoc.asp?DDFDocuments/v/G/TBTN22/BRA1425.DOCX", "https://docs.wto.org/imrd/directdoc.asp?DDFDocuments/v/G/TBTN22/BRA1425.DOCX")</f>
        <v>https://docs.wto.org/imrd/directdoc.asp?DDFDocuments/v/G/TBTN22/BRA1425.DOCX</v>
      </c>
    </row>
    <row r="84" spans="1:18" ht="45">
      <c r="A84" s="9" t="s">
        <v>651</v>
      </c>
      <c r="B84" s="8" t="s">
        <v>180</v>
      </c>
      <c r="C84" s="8" t="str">
        <f>HYPERLINK("https://epingalert.org/en/Search?viewData= G/TBT/N/CHN/1691"," G/TBT/N/CHN/1691")</f>
        <v xml:space="preserve"> G/TBT/N/CHN/1691</v>
      </c>
      <c r="D84" s="6" t="s">
        <v>177</v>
      </c>
      <c r="E84" s="8" t="s">
        <v>211</v>
      </c>
      <c r="F84" s="8" t="s">
        <v>212</v>
      </c>
      <c r="H84" s="6" t="s">
        <v>358</v>
      </c>
      <c r="I84" s="6" t="s">
        <v>20</v>
      </c>
      <c r="J84" s="6" t="s">
        <v>72</v>
      </c>
      <c r="K84" s="6" t="s">
        <v>66</v>
      </c>
      <c r="L84" s="6"/>
      <c r="M84" s="7" t="s">
        <v>20</v>
      </c>
      <c r="N84" s="6" t="s">
        <v>23</v>
      </c>
      <c r="O84" s="8" t="s">
        <v>424</v>
      </c>
      <c r="P84" s="6" t="str">
        <f>HYPERLINK("https://docs.wto.org/imrd/directdoc.asp?DDFDocuments/t/G/TBTN22/BRA1420.DOCX", "https://docs.wto.org/imrd/directdoc.asp?DDFDocuments/t/G/TBTN22/BRA1420.DOCX")</f>
        <v>https://docs.wto.org/imrd/directdoc.asp?DDFDocuments/t/G/TBTN22/BRA1420.DOCX</v>
      </c>
      <c r="Q84" s="6" t="str">
        <f>HYPERLINK("https://docs.wto.org/imrd/directdoc.asp?DDFDocuments/u/G/TBTN22/BRA1420.DOCX", "https://docs.wto.org/imrd/directdoc.asp?DDFDocuments/u/G/TBTN22/BRA1420.DOCX")</f>
        <v>https://docs.wto.org/imrd/directdoc.asp?DDFDocuments/u/G/TBTN22/BRA1420.DOCX</v>
      </c>
      <c r="R84" s="6" t="str">
        <f>HYPERLINK("https://docs.wto.org/imrd/directdoc.asp?DDFDocuments/v/G/TBTN22/BRA1420.DOCX", "https://docs.wto.org/imrd/directdoc.asp?DDFDocuments/v/G/TBTN22/BRA1420.DOCX")</f>
        <v>https://docs.wto.org/imrd/directdoc.asp?DDFDocuments/v/G/TBTN22/BRA1420.DOCX</v>
      </c>
    </row>
    <row r="85" spans="1:18" ht="45">
      <c r="A85" s="9" t="s">
        <v>651</v>
      </c>
      <c r="B85" s="8" t="s">
        <v>222</v>
      </c>
      <c r="C85" s="8" t="str">
        <f>HYPERLINK("https://epingalert.org/en/Search?viewData= G/TBT/N/CHN/1695"," G/TBT/N/CHN/1695")</f>
        <v xml:space="preserve"> G/TBT/N/CHN/1695</v>
      </c>
      <c r="D85" s="6" t="s">
        <v>177</v>
      </c>
      <c r="E85" s="8" t="s">
        <v>220</v>
      </c>
      <c r="F85" s="8" t="s">
        <v>221</v>
      </c>
      <c r="H85" s="6" t="s">
        <v>20</v>
      </c>
      <c r="I85" s="6" t="s">
        <v>338</v>
      </c>
      <c r="J85" s="6" t="s">
        <v>72</v>
      </c>
      <c r="K85" s="6" t="s">
        <v>66</v>
      </c>
      <c r="L85" s="6"/>
      <c r="M85" s="7" t="s">
        <v>20</v>
      </c>
      <c r="N85" s="6" t="s">
        <v>23</v>
      </c>
      <c r="O85" s="8" t="s">
        <v>427</v>
      </c>
      <c r="P85" s="6" t="str">
        <f>HYPERLINK("https://docs.wto.org/imrd/directdoc.asp?DDFDocuments/t/G/TBTN22/BRA1418.DOCX", "https://docs.wto.org/imrd/directdoc.asp?DDFDocuments/t/G/TBTN22/BRA1418.DOCX")</f>
        <v>https://docs.wto.org/imrd/directdoc.asp?DDFDocuments/t/G/TBTN22/BRA1418.DOCX</v>
      </c>
      <c r="Q85" s="6" t="str">
        <f>HYPERLINK("https://docs.wto.org/imrd/directdoc.asp?DDFDocuments/u/G/TBTN22/BRA1418.DOCX", "https://docs.wto.org/imrd/directdoc.asp?DDFDocuments/u/G/TBTN22/BRA1418.DOCX")</f>
        <v>https://docs.wto.org/imrd/directdoc.asp?DDFDocuments/u/G/TBTN22/BRA1418.DOCX</v>
      </c>
      <c r="R85" s="6" t="str">
        <f>HYPERLINK("https://docs.wto.org/imrd/directdoc.asp?DDFDocuments/v/G/TBTN22/BRA1418.DOCX", "https://docs.wto.org/imrd/directdoc.asp?DDFDocuments/v/G/TBTN22/BRA1418.DOCX")</f>
        <v>https://docs.wto.org/imrd/directdoc.asp?DDFDocuments/v/G/TBTN22/BRA1418.DOCX</v>
      </c>
    </row>
    <row r="86" spans="1:18" ht="120">
      <c r="A86" s="9" t="s">
        <v>702</v>
      </c>
      <c r="B86" s="8" t="s">
        <v>566</v>
      </c>
      <c r="C86" s="8" t="str">
        <f>HYPERLINK("https://epingalert.org/en/Search?viewData= G/TBT/N/UKR/217"," G/TBT/N/UKR/217")</f>
        <v xml:space="preserve"> G/TBT/N/UKR/217</v>
      </c>
      <c r="D86" s="6" t="s">
        <v>39</v>
      </c>
      <c r="E86" s="8" t="s">
        <v>564</v>
      </c>
      <c r="F86" s="8" t="s">
        <v>565</v>
      </c>
      <c r="H86" s="6" t="s">
        <v>431</v>
      </c>
      <c r="I86" s="6" t="s">
        <v>20</v>
      </c>
      <c r="J86" s="6" t="s">
        <v>72</v>
      </c>
      <c r="K86" s="6" t="s">
        <v>66</v>
      </c>
      <c r="L86" s="6"/>
      <c r="M86" s="7" t="s">
        <v>20</v>
      </c>
      <c r="N86" s="6" t="s">
        <v>23</v>
      </c>
      <c r="O86" s="8" t="s">
        <v>432</v>
      </c>
      <c r="P86" s="6" t="str">
        <f>HYPERLINK("https://docs.wto.org/imrd/directdoc.asp?DDFDocuments/t/G/TBTN22/BRA1424.DOCX", "https://docs.wto.org/imrd/directdoc.asp?DDFDocuments/t/G/TBTN22/BRA1424.DOCX")</f>
        <v>https://docs.wto.org/imrd/directdoc.asp?DDFDocuments/t/G/TBTN22/BRA1424.DOCX</v>
      </c>
      <c r="Q86" s="6" t="str">
        <f>HYPERLINK("https://docs.wto.org/imrd/directdoc.asp?DDFDocuments/u/G/TBTN22/BRA1424.DOCX", "https://docs.wto.org/imrd/directdoc.asp?DDFDocuments/u/G/TBTN22/BRA1424.DOCX")</f>
        <v>https://docs.wto.org/imrd/directdoc.asp?DDFDocuments/u/G/TBTN22/BRA1424.DOCX</v>
      </c>
      <c r="R86" s="6" t="str">
        <f>HYPERLINK("https://docs.wto.org/imrd/directdoc.asp?DDFDocuments/v/G/TBTN22/BRA1424.DOCX", "https://docs.wto.org/imrd/directdoc.asp?DDFDocuments/v/G/TBTN22/BRA1424.DOCX")</f>
        <v>https://docs.wto.org/imrd/directdoc.asp?DDFDocuments/v/G/TBTN22/BRA1424.DOCX</v>
      </c>
    </row>
    <row r="87" spans="1:18" ht="165">
      <c r="A87" s="9" t="s">
        <v>644</v>
      </c>
      <c r="B87" s="8" t="s">
        <v>119</v>
      </c>
      <c r="C87" s="8" t="str">
        <f>HYPERLINK("https://epingalert.org/en/Search?viewData= G/TBT/N/BRA/1442"," G/TBT/N/BRA/1442")</f>
        <v xml:space="preserve"> G/TBT/N/BRA/1442</v>
      </c>
      <c r="D87" s="6" t="s">
        <v>116</v>
      </c>
      <c r="E87" s="8" t="s">
        <v>117</v>
      </c>
      <c r="F87" s="8" t="s">
        <v>118</v>
      </c>
      <c r="H87" s="6" t="s">
        <v>20</v>
      </c>
      <c r="I87" s="6" t="s">
        <v>20</v>
      </c>
      <c r="J87" s="6" t="s">
        <v>436</v>
      </c>
      <c r="K87" s="6" t="s">
        <v>20</v>
      </c>
      <c r="L87" s="6"/>
      <c r="M87" s="7" t="s">
        <v>20</v>
      </c>
      <c r="N87" s="6" t="s">
        <v>23</v>
      </c>
      <c r="O87" s="8" t="s">
        <v>437</v>
      </c>
      <c r="P87" s="6" t="str">
        <f>HYPERLINK("https://docs.wto.org/imrd/directdoc.asp?DDFDocuments/t/G/TBTN22/BRA1416.DOCX", "https://docs.wto.org/imrd/directdoc.asp?DDFDocuments/t/G/TBTN22/BRA1416.DOCX")</f>
        <v>https://docs.wto.org/imrd/directdoc.asp?DDFDocuments/t/G/TBTN22/BRA1416.DOCX</v>
      </c>
      <c r="Q87" s="6" t="str">
        <f>HYPERLINK("https://docs.wto.org/imrd/directdoc.asp?DDFDocuments/u/G/TBTN22/BRA1416.DOCX", "https://docs.wto.org/imrd/directdoc.asp?DDFDocuments/u/G/TBTN22/BRA1416.DOCX")</f>
        <v>https://docs.wto.org/imrd/directdoc.asp?DDFDocuments/u/G/TBTN22/BRA1416.DOCX</v>
      </c>
      <c r="R87" s="6" t="str">
        <f>HYPERLINK("https://docs.wto.org/imrd/directdoc.asp?DDFDocuments/v/G/TBTN22/BRA1416.DOCX", "https://docs.wto.org/imrd/directdoc.asp?DDFDocuments/v/G/TBTN22/BRA1416.DOCX")</f>
        <v>https://docs.wto.org/imrd/directdoc.asp?DDFDocuments/v/G/TBTN22/BRA1416.DOCX</v>
      </c>
    </row>
    <row r="88" spans="1:18" ht="90">
      <c r="A88" s="9" t="s">
        <v>644</v>
      </c>
      <c r="B88" s="8" t="s">
        <v>119</v>
      </c>
      <c r="C88" s="8" t="str">
        <f>HYPERLINK("https://epingalert.org/en/Search?viewData= G/TBT/N/BRA/1440"," G/TBT/N/BRA/1440")</f>
        <v xml:space="preserve"> G/TBT/N/BRA/1440</v>
      </c>
      <c r="D88" s="6" t="s">
        <v>116</v>
      </c>
      <c r="E88" s="8" t="s">
        <v>146</v>
      </c>
      <c r="F88" s="8" t="s">
        <v>147</v>
      </c>
      <c r="H88" s="6" t="s">
        <v>20</v>
      </c>
      <c r="I88" s="6" t="s">
        <v>20</v>
      </c>
      <c r="J88" s="6" t="s">
        <v>72</v>
      </c>
      <c r="K88" s="6" t="s">
        <v>53</v>
      </c>
      <c r="L88" s="6"/>
      <c r="M88" s="7">
        <v>44845</v>
      </c>
      <c r="N88" s="6" t="s">
        <v>23</v>
      </c>
      <c r="O88" s="8" t="s">
        <v>441</v>
      </c>
      <c r="P88" s="6" t="str">
        <f>HYPERLINK("https://docs.wto.org/imrd/directdoc.asp?DDFDocuments/t/G/TBTN22/EU916.DOCX", "https://docs.wto.org/imrd/directdoc.asp?DDFDocuments/t/G/TBTN22/EU916.DOCX")</f>
        <v>https://docs.wto.org/imrd/directdoc.asp?DDFDocuments/t/G/TBTN22/EU916.DOCX</v>
      </c>
      <c r="Q88" s="6" t="str">
        <f>HYPERLINK("https://docs.wto.org/imrd/directdoc.asp?DDFDocuments/u/G/TBTN22/EU916.DOCX", "https://docs.wto.org/imrd/directdoc.asp?DDFDocuments/u/G/TBTN22/EU916.DOCX")</f>
        <v>https://docs.wto.org/imrd/directdoc.asp?DDFDocuments/u/G/TBTN22/EU916.DOCX</v>
      </c>
      <c r="R88" s="6" t="str">
        <f>HYPERLINK("https://docs.wto.org/imrd/directdoc.asp?DDFDocuments/v/G/TBTN22/EU916.DOCX", "https://docs.wto.org/imrd/directdoc.asp?DDFDocuments/v/G/TBTN22/EU916.DOCX")</f>
        <v>https://docs.wto.org/imrd/directdoc.asp?DDFDocuments/v/G/TBTN22/EU916.DOCX</v>
      </c>
    </row>
    <row r="89" spans="1:18" ht="105">
      <c r="A89" s="2" t="s">
        <v>644</v>
      </c>
      <c r="B89" s="8" t="s">
        <v>119</v>
      </c>
      <c r="C89" s="8" t="str">
        <f>HYPERLINK("https://epingalert.org/en/Search?viewData= G/TBT/N/BRA/1421"," G/TBT/N/BRA/1421")</f>
        <v xml:space="preserve"> G/TBT/N/BRA/1421</v>
      </c>
      <c r="D89" s="6" t="s">
        <v>116</v>
      </c>
      <c r="E89" s="8" t="s">
        <v>402</v>
      </c>
      <c r="F89" s="8" t="s">
        <v>403</v>
      </c>
      <c r="H89" s="6" t="s">
        <v>20</v>
      </c>
      <c r="I89" s="6" t="s">
        <v>338</v>
      </c>
      <c r="J89" s="6" t="s">
        <v>72</v>
      </c>
      <c r="K89" s="6" t="s">
        <v>53</v>
      </c>
      <c r="L89" s="6"/>
      <c r="M89" s="7" t="s">
        <v>20</v>
      </c>
      <c r="N89" s="6" t="s">
        <v>23</v>
      </c>
      <c r="O89" s="8" t="s">
        <v>444</v>
      </c>
      <c r="P89" s="6" t="str">
        <f>HYPERLINK("https://docs.wto.org/imrd/directdoc.asp?DDFDocuments/t/G/TBTN22/BRA1428.DOCX", "https://docs.wto.org/imrd/directdoc.asp?DDFDocuments/t/G/TBTN22/BRA1428.DOCX")</f>
        <v>https://docs.wto.org/imrd/directdoc.asp?DDFDocuments/t/G/TBTN22/BRA1428.DOCX</v>
      </c>
      <c r="Q89" s="6" t="str">
        <f>HYPERLINK("https://docs.wto.org/imrd/directdoc.asp?DDFDocuments/u/G/TBTN22/BRA1428.DOCX", "https://docs.wto.org/imrd/directdoc.asp?DDFDocuments/u/G/TBTN22/BRA1428.DOCX")</f>
        <v>https://docs.wto.org/imrd/directdoc.asp?DDFDocuments/u/G/TBTN22/BRA1428.DOCX</v>
      </c>
      <c r="R89" s="6" t="str">
        <f>HYPERLINK("https://docs.wto.org/imrd/directdoc.asp?DDFDocuments/v/G/TBTN22/BRA1428.DOCX", "https://docs.wto.org/imrd/directdoc.asp?DDFDocuments/v/G/TBTN22/BRA1428.DOCX")</f>
        <v>https://docs.wto.org/imrd/directdoc.asp?DDFDocuments/v/G/TBTN22/BRA1428.DOCX</v>
      </c>
    </row>
    <row r="90" spans="1:18" ht="90">
      <c r="A90" s="2" t="s">
        <v>644</v>
      </c>
      <c r="B90" s="8" t="s">
        <v>119</v>
      </c>
      <c r="C90" s="8" t="str">
        <f>HYPERLINK("https://epingalert.org/en/Search?viewData= G/TBT/N/BRA/1415"," G/TBT/N/BRA/1415")</f>
        <v xml:space="preserve"> G/TBT/N/BRA/1415</v>
      </c>
      <c r="D90" s="6" t="s">
        <v>116</v>
      </c>
      <c r="E90" s="8" t="s">
        <v>530</v>
      </c>
      <c r="F90" s="8" t="s">
        <v>531</v>
      </c>
      <c r="H90" s="6" t="s">
        <v>20</v>
      </c>
      <c r="I90" s="6" t="s">
        <v>338</v>
      </c>
      <c r="J90" s="6" t="s">
        <v>448</v>
      </c>
      <c r="K90" s="6" t="s">
        <v>66</v>
      </c>
      <c r="L90" s="6"/>
      <c r="M90" s="7">
        <v>44844</v>
      </c>
      <c r="N90" s="6" t="s">
        <v>23</v>
      </c>
      <c r="O90" s="8" t="s">
        <v>449</v>
      </c>
      <c r="P90" s="6" t="str">
        <f>HYPERLINK("https://docs.wto.org/imrd/directdoc.asp?DDFDocuments/t/G/TBTN22/ARE546.DOCX", "https://docs.wto.org/imrd/directdoc.asp?DDFDocuments/t/G/TBTN22/ARE546.DOCX")</f>
        <v>https://docs.wto.org/imrd/directdoc.asp?DDFDocuments/t/G/TBTN22/ARE546.DOCX</v>
      </c>
      <c r="Q90" s="6" t="str">
        <f>HYPERLINK("https://docs.wto.org/imrd/directdoc.asp?DDFDocuments/u/G/TBTN22/ARE546.DOCX", "https://docs.wto.org/imrd/directdoc.asp?DDFDocuments/u/G/TBTN22/ARE546.DOCX")</f>
        <v>https://docs.wto.org/imrd/directdoc.asp?DDFDocuments/u/G/TBTN22/ARE546.DOCX</v>
      </c>
      <c r="R90" s="6" t="str">
        <f>HYPERLINK("https://docs.wto.org/imrd/directdoc.asp?DDFDocuments/v/G/TBTN22/ARE546.DOCX", "https://docs.wto.org/imrd/directdoc.asp?DDFDocuments/v/G/TBTN22/ARE546.DOCX")</f>
        <v>https://docs.wto.org/imrd/directdoc.asp?DDFDocuments/v/G/TBTN22/ARE546.DOCX</v>
      </c>
    </row>
    <row r="91" spans="1:18" ht="120">
      <c r="A91" s="2" t="s">
        <v>644</v>
      </c>
      <c r="B91" s="8" t="s">
        <v>572</v>
      </c>
      <c r="C91" s="8" t="str">
        <f>HYPERLINK("https://epingalert.org/en/Search?viewData= G/TBT/N/KOR/1089"," G/TBT/N/KOR/1089")</f>
        <v xml:space="preserve"> G/TBT/N/KOR/1089</v>
      </c>
      <c r="D91" s="6" t="s">
        <v>105</v>
      </c>
      <c r="E91" s="8" t="s">
        <v>570</v>
      </c>
      <c r="F91" s="8" t="s">
        <v>571</v>
      </c>
      <c r="H91" s="6" t="s">
        <v>20</v>
      </c>
      <c r="I91" s="6" t="s">
        <v>338</v>
      </c>
      <c r="J91" s="6" t="s">
        <v>451</v>
      </c>
      <c r="K91" s="6" t="s">
        <v>66</v>
      </c>
      <c r="L91" s="6"/>
      <c r="M91" s="7">
        <v>44844</v>
      </c>
      <c r="N91" s="6" t="s">
        <v>23</v>
      </c>
      <c r="O91" s="8" t="s">
        <v>449</v>
      </c>
      <c r="P91" s="6" t="str">
        <f>HYPERLINK("https://docs.wto.org/imrd/directdoc.asp?DDFDocuments/t/G/TBTN22/ARE546.DOCX", "https://docs.wto.org/imrd/directdoc.asp?DDFDocuments/t/G/TBTN22/ARE546.DOCX")</f>
        <v>https://docs.wto.org/imrd/directdoc.asp?DDFDocuments/t/G/TBTN22/ARE546.DOCX</v>
      </c>
      <c r="Q91" s="6" t="str">
        <f>HYPERLINK("https://docs.wto.org/imrd/directdoc.asp?DDFDocuments/u/G/TBTN22/ARE546.DOCX", "https://docs.wto.org/imrd/directdoc.asp?DDFDocuments/u/G/TBTN22/ARE546.DOCX")</f>
        <v>https://docs.wto.org/imrd/directdoc.asp?DDFDocuments/u/G/TBTN22/ARE546.DOCX</v>
      </c>
      <c r="R91" s="6" t="str">
        <f>HYPERLINK("https://docs.wto.org/imrd/directdoc.asp?DDFDocuments/v/G/TBTN22/ARE546.DOCX", "https://docs.wto.org/imrd/directdoc.asp?DDFDocuments/v/G/TBTN22/ARE546.DOCX")</f>
        <v>https://docs.wto.org/imrd/directdoc.asp?DDFDocuments/v/G/TBTN22/ARE546.DOCX</v>
      </c>
    </row>
    <row r="92" spans="1:18" ht="90">
      <c r="A92" s="2" t="s">
        <v>671</v>
      </c>
      <c r="B92" s="8" t="s">
        <v>119</v>
      </c>
      <c r="C92" s="8" t="str">
        <f>HYPERLINK("https://epingalert.org/en/Search?viewData= G/TBT/N/BRA/1431"," G/TBT/N/BRA/1431")</f>
        <v xml:space="preserve"> G/TBT/N/BRA/1431</v>
      </c>
      <c r="D92" s="6" t="s">
        <v>116</v>
      </c>
      <c r="E92" s="8" t="s">
        <v>332</v>
      </c>
      <c r="F92" s="8" t="s">
        <v>333</v>
      </c>
      <c r="H92" s="6" t="s">
        <v>20</v>
      </c>
      <c r="I92" s="6" t="s">
        <v>456</v>
      </c>
      <c r="J92" s="6" t="s">
        <v>451</v>
      </c>
      <c r="K92" s="6" t="s">
        <v>66</v>
      </c>
      <c r="L92" s="6"/>
      <c r="M92" s="7">
        <v>44844</v>
      </c>
      <c r="N92" s="6" t="s">
        <v>23</v>
      </c>
      <c r="O92" s="8" t="s">
        <v>457</v>
      </c>
      <c r="P92" s="6" t="str">
        <f>HYPERLINK("https://docs.wto.org/imrd/directdoc.asp?DDFDocuments/t/G/TBTN22/ARE545.DOCX", "https://docs.wto.org/imrd/directdoc.asp?DDFDocuments/t/G/TBTN22/ARE545.DOCX")</f>
        <v>https://docs.wto.org/imrd/directdoc.asp?DDFDocuments/t/G/TBTN22/ARE545.DOCX</v>
      </c>
      <c r="Q92" s="6" t="str">
        <f>HYPERLINK("https://docs.wto.org/imrd/directdoc.asp?DDFDocuments/u/G/TBTN22/ARE545.DOCX", "https://docs.wto.org/imrd/directdoc.asp?DDFDocuments/u/G/TBTN22/ARE545.DOCX")</f>
        <v>https://docs.wto.org/imrd/directdoc.asp?DDFDocuments/u/G/TBTN22/ARE545.DOCX</v>
      </c>
      <c r="R92" s="6" t="str">
        <f>HYPERLINK("https://docs.wto.org/imrd/directdoc.asp?DDFDocuments/v/G/TBTN22/ARE545.DOCX", "https://docs.wto.org/imrd/directdoc.asp?DDFDocuments/v/G/TBTN22/ARE545.DOCX")</f>
        <v>https://docs.wto.org/imrd/directdoc.asp?DDFDocuments/v/G/TBTN22/ARE545.DOCX</v>
      </c>
    </row>
    <row r="93" spans="1:18" ht="60">
      <c r="A93" s="9" t="s">
        <v>655</v>
      </c>
      <c r="B93" s="8" t="s">
        <v>233</v>
      </c>
      <c r="C93" s="8" t="str">
        <f>HYPERLINK("https://epingalert.org/en/Search?viewData= G/TBT/N/EGY/327"," G/TBT/N/EGY/327")</f>
        <v xml:space="preserve"> G/TBT/N/EGY/327</v>
      </c>
      <c r="D93" s="6" t="s">
        <v>230</v>
      </c>
      <c r="E93" s="8" t="s">
        <v>231</v>
      </c>
      <c r="F93" s="8" t="s">
        <v>232</v>
      </c>
      <c r="H93" s="6" t="s">
        <v>20</v>
      </c>
      <c r="I93" s="6" t="s">
        <v>338</v>
      </c>
      <c r="J93" s="6" t="s">
        <v>451</v>
      </c>
      <c r="K93" s="6" t="s">
        <v>66</v>
      </c>
      <c r="L93" s="6"/>
      <c r="M93" s="7">
        <v>44844</v>
      </c>
      <c r="N93" s="6" t="s">
        <v>23</v>
      </c>
      <c r="O93" s="8" t="s">
        <v>449</v>
      </c>
      <c r="P93" s="6" t="str">
        <f>HYPERLINK("https://docs.wto.org/imrd/directdoc.asp?DDFDocuments/t/G/TBTN22/ARE546.DOCX", "https://docs.wto.org/imrd/directdoc.asp?DDFDocuments/t/G/TBTN22/ARE546.DOCX")</f>
        <v>https://docs.wto.org/imrd/directdoc.asp?DDFDocuments/t/G/TBTN22/ARE546.DOCX</v>
      </c>
      <c r="Q93" s="6" t="str">
        <f>HYPERLINK("https://docs.wto.org/imrd/directdoc.asp?DDFDocuments/u/G/TBTN22/ARE546.DOCX", "https://docs.wto.org/imrd/directdoc.asp?DDFDocuments/u/G/TBTN22/ARE546.DOCX")</f>
        <v>https://docs.wto.org/imrd/directdoc.asp?DDFDocuments/u/G/TBTN22/ARE546.DOCX</v>
      </c>
      <c r="R93" s="6" t="str">
        <f>HYPERLINK("https://docs.wto.org/imrd/directdoc.asp?DDFDocuments/v/G/TBTN22/ARE546.DOCX", "https://docs.wto.org/imrd/directdoc.asp?DDFDocuments/v/G/TBTN22/ARE546.DOCX")</f>
        <v>https://docs.wto.org/imrd/directdoc.asp?DDFDocuments/v/G/TBTN22/ARE546.DOCX</v>
      </c>
    </row>
    <row r="94" spans="1:18" ht="105">
      <c r="A94" s="9" t="s">
        <v>645</v>
      </c>
      <c r="B94" s="8" t="s">
        <v>124</v>
      </c>
      <c r="C94" s="8" t="str">
        <f>HYPERLINK("https://epingalert.org/en/Search?viewData= G/TBT/N/KOR/1092"," G/TBT/N/KOR/1092")</f>
        <v xml:space="preserve"> G/TBT/N/KOR/1092</v>
      </c>
      <c r="D94" s="6" t="s">
        <v>105</v>
      </c>
      <c r="E94" s="8" t="s">
        <v>122</v>
      </c>
      <c r="F94" s="8" t="s">
        <v>123</v>
      </c>
      <c r="H94" s="6" t="s">
        <v>20</v>
      </c>
      <c r="I94" s="6" t="s">
        <v>338</v>
      </c>
      <c r="J94" s="6" t="s">
        <v>451</v>
      </c>
      <c r="K94" s="6" t="s">
        <v>66</v>
      </c>
      <c r="L94" s="6"/>
      <c r="M94" s="7">
        <v>44844</v>
      </c>
      <c r="N94" s="6" t="s">
        <v>23</v>
      </c>
      <c r="O94" s="8" t="s">
        <v>449</v>
      </c>
      <c r="P94" s="6" t="str">
        <f>HYPERLINK("https://docs.wto.org/imrd/directdoc.asp?DDFDocuments/t/G/TBTN22/ARE546.DOCX", "https://docs.wto.org/imrd/directdoc.asp?DDFDocuments/t/G/TBTN22/ARE546.DOCX")</f>
        <v>https://docs.wto.org/imrd/directdoc.asp?DDFDocuments/t/G/TBTN22/ARE546.DOCX</v>
      </c>
      <c r="Q94" s="6" t="str">
        <f>HYPERLINK("https://docs.wto.org/imrd/directdoc.asp?DDFDocuments/u/G/TBTN22/ARE546.DOCX", "https://docs.wto.org/imrd/directdoc.asp?DDFDocuments/u/G/TBTN22/ARE546.DOCX")</f>
        <v>https://docs.wto.org/imrd/directdoc.asp?DDFDocuments/u/G/TBTN22/ARE546.DOCX</v>
      </c>
      <c r="R94" s="6" t="str">
        <f>HYPERLINK("https://docs.wto.org/imrd/directdoc.asp?DDFDocuments/v/G/TBTN22/ARE546.DOCX", "https://docs.wto.org/imrd/directdoc.asp?DDFDocuments/v/G/TBTN22/ARE546.DOCX")</f>
        <v>https://docs.wto.org/imrd/directdoc.asp?DDFDocuments/v/G/TBTN22/ARE546.DOCX</v>
      </c>
    </row>
    <row r="95" spans="1:18" ht="45">
      <c r="A95" s="2" t="s">
        <v>687</v>
      </c>
      <c r="B95" s="8" t="s">
        <v>455</v>
      </c>
      <c r="C95" s="8" t="str">
        <f>HYPERLINK("https://epingalert.org/en/Search?viewData= G/TBT/N/ARE/545, G/TBT/N/BHR/638, G/TBT/N/KWT/603, G/TBT/N/OMN/472, G/TBT/N/QAT/623, G/TBT/N/SAU/1252, G/TBT/N/YEM/230"," G/TBT/N/ARE/545, G/TBT/N/BHR/638, G/TBT/N/KWT/603, G/TBT/N/OMN/472, G/TBT/N/QAT/623, G/TBT/N/SAU/1252, G/TBT/N/YEM/230")</f>
        <v xml:space="preserve"> G/TBT/N/ARE/545, G/TBT/N/BHR/638, G/TBT/N/KWT/603, G/TBT/N/OMN/472, G/TBT/N/QAT/623, G/TBT/N/SAU/1252, G/TBT/N/YEM/230</v>
      </c>
      <c r="D95" s="6" t="s">
        <v>452</v>
      </c>
      <c r="E95" s="8" t="s">
        <v>453</v>
      </c>
      <c r="F95" s="8" t="s">
        <v>454</v>
      </c>
      <c r="H95" s="6" t="s">
        <v>20</v>
      </c>
      <c r="I95" s="6" t="s">
        <v>456</v>
      </c>
      <c r="J95" s="6" t="s">
        <v>451</v>
      </c>
      <c r="K95" s="6" t="s">
        <v>66</v>
      </c>
      <c r="L95" s="6"/>
      <c r="M95" s="7">
        <v>44844</v>
      </c>
      <c r="N95" s="6" t="s">
        <v>23</v>
      </c>
      <c r="O95" s="8" t="s">
        <v>461</v>
      </c>
      <c r="P95" s="6" t="str">
        <f>HYPERLINK("https://docs.wto.org/imrd/directdoc.asp?DDFDocuments/t/G/TBTN22/ARE547.DOCX", "https://docs.wto.org/imrd/directdoc.asp?DDFDocuments/t/G/TBTN22/ARE547.DOCX")</f>
        <v>https://docs.wto.org/imrd/directdoc.asp?DDFDocuments/t/G/TBTN22/ARE547.DOCX</v>
      </c>
      <c r="Q95" s="6" t="str">
        <f>HYPERLINK("https://docs.wto.org/imrd/directdoc.asp?DDFDocuments/u/G/TBTN22/ARE547.DOCX", "https://docs.wto.org/imrd/directdoc.asp?DDFDocuments/u/G/TBTN22/ARE547.DOCX")</f>
        <v>https://docs.wto.org/imrd/directdoc.asp?DDFDocuments/u/G/TBTN22/ARE547.DOCX</v>
      </c>
      <c r="R95" s="6" t="str">
        <f>HYPERLINK("https://docs.wto.org/imrd/directdoc.asp?DDFDocuments/v/G/TBTN22/ARE547.DOCX", "https://docs.wto.org/imrd/directdoc.asp?DDFDocuments/v/G/TBTN22/ARE547.DOCX")</f>
        <v>https://docs.wto.org/imrd/directdoc.asp?DDFDocuments/v/G/TBTN22/ARE547.DOCX</v>
      </c>
    </row>
    <row r="96" spans="1:18" ht="45">
      <c r="A96" s="2" t="s">
        <v>687</v>
      </c>
      <c r="B96" s="8" t="s">
        <v>455</v>
      </c>
      <c r="C96" s="8" t="str">
        <f>HYPERLINK("https://epingalert.org/en/Search?viewData= G/TBT/N/ARE/547, G/TBT/N/BHR/640, G/TBT/N/KWT/605, G/TBT/N/OMN/474, G/TBT/N/QAT/625, G/TBT/N/SAU/1254, G/TBT/N/YEM/232"," G/TBT/N/ARE/547, G/TBT/N/BHR/640, G/TBT/N/KWT/605, G/TBT/N/OMN/474, G/TBT/N/QAT/625, G/TBT/N/SAU/1254, G/TBT/N/YEM/232")</f>
        <v xml:space="preserve"> G/TBT/N/ARE/547, G/TBT/N/BHR/640, G/TBT/N/KWT/605, G/TBT/N/OMN/474, G/TBT/N/QAT/625, G/TBT/N/SAU/1254, G/TBT/N/YEM/232</v>
      </c>
      <c r="D96" s="6" t="s">
        <v>458</v>
      </c>
      <c r="E96" s="8" t="s">
        <v>459</v>
      </c>
      <c r="F96" s="8" t="s">
        <v>460</v>
      </c>
      <c r="H96" s="6" t="s">
        <v>20</v>
      </c>
      <c r="I96" s="6" t="s">
        <v>456</v>
      </c>
      <c r="J96" s="6" t="s">
        <v>451</v>
      </c>
      <c r="K96" s="6" t="s">
        <v>66</v>
      </c>
      <c r="L96" s="6"/>
      <c r="M96" s="7">
        <v>44844</v>
      </c>
      <c r="N96" s="6" t="s">
        <v>23</v>
      </c>
      <c r="O96" s="8" t="s">
        <v>463</v>
      </c>
      <c r="P96" s="6" t="str">
        <f>HYPERLINK("https://docs.wto.org/imrd/directdoc.asp?DDFDocuments/t/G/TBTN22/ARE545.DOCX", "https://docs.wto.org/imrd/directdoc.asp?DDFDocuments/t/G/TBTN22/ARE545.DOCX")</f>
        <v>https://docs.wto.org/imrd/directdoc.asp?DDFDocuments/t/G/TBTN22/ARE545.DOCX</v>
      </c>
      <c r="Q96" s="6" t="str">
        <f>HYPERLINK("https://docs.wto.org/imrd/directdoc.asp?DDFDocuments/u/G/TBTN22/ARE545.DOCX", "https://docs.wto.org/imrd/directdoc.asp?DDFDocuments/u/G/TBTN22/ARE545.DOCX")</f>
        <v>https://docs.wto.org/imrd/directdoc.asp?DDFDocuments/u/G/TBTN22/ARE545.DOCX</v>
      </c>
      <c r="R96" s="6" t="str">
        <f>HYPERLINK("https://docs.wto.org/imrd/directdoc.asp?DDFDocuments/v/G/TBTN22/ARE545.DOCX", "https://docs.wto.org/imrd/directdoc.asp?DDFDocuments/v/G/TBTN22/ARE545.DOCX")</f>
        <v>https://docs.wto.org/imrd/directdoc.asp?DDFDocuments/v/G/TBTN22/ARE545.DOCX</v>
      </c>
    </row>
    <row r="97" spans="1:18" ht="45">
      <c r="A97" s="2" t="s">
        <v>687</v>
      </c>
      <c r="B97" s="8" t="s">
        <v>455</v>
      </c>
      <c r="C97" s="8" t="str">
        <f>HYPERLINK("https://epingalert.org/en/Search?viewData= G/TBT/N/ARE/545, G/TBT/N/BHR/638, G/TBT/N/KWT/603, G/TBT/N/OMN/472, G/TBT/N/QAT/623, G/TBT/N/SAU/1252, G/TBT/N/YEM/230"," G/TBT/N/ARE/545, G/TBT/N/BHR/638, G/TBT/N/KWT/603, G/TBT/N/OMN/472, G/TBT/N/QAT/623, G/TBT/N/SAU/1252, G/TBT/N/YEM/230")</f>
        <v xml:space="preserve"> G/TBT/N/ARE/545, G/TBT/N/BHR/638, G/TBT/N/KWT/603, G/TBT/N/OMN/472, G/TBT/N/QAT/623, G/TBT/N/SAU/1252, G/TBT/N/YEM/230</v>
      </c>
      <c r="D97" s="6" t="s">
        <v>462</v>
      </c>
      <c r="E97" s="8" t="s">
        <v>453</v>
      </c>
      <c r="F97" s="8" t="s">
        <v>454</v>
      </c>
      <c r="H97" s="6" t="s">
        <v>20</v>
      </c>
      <c r="I97" s="6" t="s">
        <v>456</v>
      </c>
      <c r="J97" s="6" t="s">
        <v>451</v>
      </c>
      <c r="K97" s="6" t="s">
        <v>66</v>
      </c>
      <c r="L97" s="6"/>
      <c r="M97" s="7">
        <v>44844</v>
      </c>
      <c r="N97" s="6" t="s">
        <v>23</v>
      </c>
      <c r="O97" s="8" t="s">
        <v>461</v>
      </c>
      <c r="P97" s="6" t="str">
        <f>HYPERLINK("https://docs.wto.org/imrd/directdoc.asp?DDFDocuments/t/G/TBTN22/ARE547.DOCX", "https://docs.wto.org/imrd/directdoc.asp?DDFDocuments/t/G/TBTN22/ARE547.DOCX")</f>
        <v>https://docs.wto.org/imrd/directdoc.asp?DDFDocuments/t/G/TBTN22/ARE547.DOCX</v>
      </c>
      <c r="Q97" s="6" t="str">
        <f>HYPERLINK("https://docs.wto.org/imrd/directdoc.asp?DDFDocuments/u/G/TBTN22/ARE547.DOCX", "https://docs.wto.org/imrd/directdoc.asp?DDFDocuments/u/G/TBTN22/ARE547.DOCX")</f>
        <v>https://docs.wto.org/imrd/directdoc.asp?DDFDocuments/u/G/TBTN22/ARE547.DOCX</v>
      </c>
      <c r="R97" s="6" t="str">
        <f>HYPERLINK("https://docs.wto.org/imrd/directdoc.asp?DDFDocuments/v/G/TBTN22/ARE547.DOCX", "https://docs.wto.org/imrd/directdoc.asp?DDFDocuments/v/G/TBTN22/ARE547.DOCX")</f>
        <v>https://docs.wto.org/imrd/directdoc.asp?DDFDocuments/v/G/TBTN22/ARE547.DOCX</v>
      </c>
    </row>
    <row r="98" spans="1:18" ht="45">
      <c r="A98" s="2" t="s">
        <v>687</v>
      </c>
      <c r="B98" s="8" t="s">
        <v>455</v>
      </c>
      <c r="C98" s="8" t="str">
        <f>HYPERLINK("https://epingalert.org/en/Search?viewData= G/TBT/N/ARE/547, G/TBT/N/BHR/640, G/TBT/N/KWT/605, G/TBT/N/OMN/474, G/TBT/N/QAT/625, G/TBT/N/SAU/1254, G/TBT/N/YEM/232"," G/TBT/N/ARE/547, G/TBT/N/BHR/640, G/TBT/N/KWT/605, G/TBT/N/OMN/474, G/TBT/N/QAT/625, G/TBT/N/SAU/1254, G/TBT/N/YEM/232")</f>
        <v xml:space="preserve"> G/TBT/N/ARE/547, G/TBT/N/BHR/640, G/TBT/N/KWT/605, G/TBT/N/OMN/474, G/TBT/N/QAT/625, G/TBT/N/SAU/1254, G/TBT/N/YEM/232</v>
      </c>
      <c r="D98" s="6" t="s">
        <v>452</v>
      </c>
      <c r="E98" s="8" t="s">
        <v>459</v>
      </c>
      <c r="F98" s="8" t="s">
        <v>460</v>
      </c>
      <c r="H98" s="6" t="s">
        <v>20</v>
      </c>
      <c r="I98" s="6" t="s">
        <v>456</v>
      </c>
      <c r="J98" s="6" t="s">
        <v>451</v>
      </c>
      <c r="K98" s="6" t="s">
        <v>66</v>
      </c>
      <c r="L98" s="6"/>
      <c r="M98" s="7">
        <v>44844</v>
      </c>
      <c r="N98" s="6" t="s">
        <v>23</v>
      </c>
      <c r="O98" s="8" t="s">
        <v>461</v>
      </c>
      <c r="P98" s="6" t="str">
        <f>HYPERLINK("https://docs.wto.org/imrd/directdoc.asp?DDFDocuments/t/G/TBTN22/ARE547.DOCX", "https://docs.wto.org/imrd/directdoc.asp?DDFDocuments/t/G/TBTN22/ARE547.DOCX")</f>
        <v>https://docs.wto.org/imrd/directdoc.asp?DDFDocuments/t/G/TBTN22/ARE547.DOCX</v>
      </c>
      <c r="Q98" s="6" t="str">
        <f>HYPERLINK("https://docs.wto.org/imrd/directdoc.asp?DDFDocuments/u/G/TBTN22/ARE547.DOCX", "https://docs.wto.org/imrd/directdoc.asp?DDFDocuments/u/G/TBTN22/ARE547.DOCX")</f>
        <v>https://docs.wto.org/imrd/directdoc.asp?DDFDocuments/u/G/TBTN22/ARE547.DOCX</v>
      </c>
      <c r="R98" s="6" t="str">
        <f>HYPERLINK("https://docs.wto.org/imrd/directdoc.asp?DDFDocuments/v/G/TBTN22/ARE547.DOCX", "https://docs.wto.org/imrd/directdoc.asp?DDFDocuments/v/G/TBTN22/ARE547.DOCX")</f>
        <v>https://docs.wto.org/imrd/directdoc.asp?DDFDocuments/v/G/TBTN22/ARE547.DOCX</v>
      </c>
    </row>
    <row r="99" spans="1:18" ht="60">
      <c r="A99" s="2" t="s">
        <v>687</v>
      </c>
      <c r="B99" s="8" t="s">
        <v>455</v>
      </c>
      <c r="C99" s="8" t="str">
        <f>HYPERLINK("https://epingalert.org/en/Search?viewData= G/TBT/N/ARE/547, G/TBT/N/BHR/640, G/TBT/N/KWT/605, G/TBT/N/OMN/474, G/TBT/N/QAT/625, G/TBT/N/SAU/1254, G/TBT/N/YEM/232"," G/TBT/N/ARE/547, G/TBT/N/BHR/640, G/TBT/N/KWT/605, G/TBT/N/OMN/474, G/TBT/N/QAT/625, G/TBT/N/SAU/1254, G/TBT/N/YEM/232")</f>
        <v xml:space="preserve"> G/TBT/N/ARE/547, G/TBT/N/BHR/640, G/TBT/N/KWT/605, G/TBT/N/OMN/474, G/TBT/N/QAT/625, G/TBT/N/SAU/1254, G/TBT/N/YEM/232</v>
      </c>
      <c r="D99" s="6" t="s">
        <v>462</v>
      </c>
      <c r="E99" s="8" t="s">
        <v>459</v>
      </c>
      <c r="F99" s="8" t="s">
        <v>460</v>
      </c>
      <c r="H99" s="6" t="s">
        <v>467</v>
      </c>
      <c r="I99" s="6" t="s">
        <v>20</v>
      </c>
      <c r="J99" s="6" t="s">
        <v>72</v>
      </c>
      <c r="K99" s="6" t="s">
        <v>20</v>
      </c>
      <c r="L99" s="6"/>
      <c r="M99" s="7">
        <v>44844</v>
      </c>
      <c r="N99" s="6" t="s">
        <v>23</v>
      </c>
      <c r="O99" s="8" t="s">
        <v>468</v>
      </c>
      <c r="P99" s="6" t="str">
        <f>HYPERLINK("https://docs.wto.org/imrd/directdoc.asp?DDFDocuments/t/G/TBTN22/TPKM500.DOCX", "https://docs.wto.org/imrd/directdoc.asp?DDFDocuments/t/G/TBTN22/TPKM500.DOCX")</f>
        <v>https://docs.wto.org/imrd/directdoc.asp?DDFDocuments/t/G/TBTN22/TPKM500.DOCX</v>
      </c>
      <c r="Q99" s="6" t="str">
        <f>HYPERLINK("https://docs.wto.org/imrd/directdoc.asp?DDFDocuments/u/G/TBTN22/TPKM500.DOCX", "https://docs.wto.org/imrd/directdoc.asp?DDFDocuments/u/G/TBTN22/TPKM500.DOCX")</f>
        <v>https://docs.wto.org/imrd/directdoc.asp?DDFDocuments/u/G/TBTN22/TPKM500.DOCX</v>
      </c>
      <c r="R99" s="6" t="str">
        <f>HYPERLINK("https://docs.wto.org/imrd/directdoc.asp?DDFDocuments/v/G/TBTN22/TPKM500.DOCX", "https://docs.wto.org/imrd/directdoc.asp?DDFDocuments/v/G/TBTN22/TPKM500.DOCX")</f>
        <v>https://docs.wto.org/imrd/directdoc.asp?DDFDocuments/v/G/TBTN22/TPKM500.DOCX</v>
      </c>
    </row>
    <row r="100" spans="1:18" ht="45">
      <c r="A100" s="2" t="s">
        <v>687</v>
      </c>
      <c r="B100" s="8" t="s">
        <v>455</v>
      </c>
      <c r="C100" s="8" t="str">
        <f>HYPERLINK("https://epingalert.org/en/Search?viewData= G/TBT/N/ARE/545, G/TBT/N/BHR/638, G/TBT/N/KWT/603, G/TBT/N/OMN/472, G/TBT/N/QAT/623, G/TBT/N/SAU/1252, G/TBT/N/YEM/230"," G/TBT/N/ARE/545, G/TBT/N/BHR/638, G/TBT/N/KWT/603, G/TBT/N/OMN/472, G/TBT/N/QAT/623, G/TBT/N/SAU/1252, G/TBT/N/YEM/230")</f>
        <v xml:space="preserve"> G/TBT/N/ARE/545, G/TBT/N/BHR/638, G/TBT/N/KWT/603, G/TBT/N/OMN/472, G/TBT/N/QAT/623, G/TBT/N/SAU/1252, G/TBT/N/YEM/230</v>
      </c>
      <c r="D100" s="6" t="s">
        <v>445</v>
      </c>
      <c r="E100" s="8" t="s">
        <v>453</v>
      </c>
      <c r="F100" s="8" t="s">
        <v>454</v>
      </c>
      <c r="H100" s="6" t="s">
        <v>20</v>
      </c>
      <c r="I100" s="6" t="s">
        <v>472</v>
      </c>
      <c r="J100" s="6" t="s">
        <v>72</v>
      </c>
      <c r="K100" s="6" t="s">
        <v>53</v>
      </c>
      <c r="L100" s="6"/>
      <c r="M100" s="7">
        <v>44784</v>
      </c>
      <c r="N100" s="6" t="s">
        <v>23</v>
      </c>
      <c r="O100" s="8" t="s">
        <v>473</v>
      </c>
      <c r="P100" s="6" t="str">
        <f>HYPERLINK("https://docs.wto.org/imrd/directdoc.asp?DDFDocuments/t/G/TBTN22/PHL292.DOCX", "https://docs.wto.org/imrd/directdoc.asp?DDFDocuments/t/G/TBTN22/PHL292.DOCX")</f>
        <v>https://docs.wto.org/imrd/directdoc.asp?DDFDocuments/t/G/TBTN22/PHL292.DOCX</v>
      </c>
      <c r="Q100" s="6" t="str">
        <f>HYPERLINK("https://docs.wto.org/imrd/directdoc.asp?DDFDocuments/u/G/TBTN22/PHL292.DOCX", "https://docs.wto.org/imrd/directdoc.asp?DDFDocuments/u/G/TBTN22/PHL292.DOCX")</f>
        <v>https://docs.wto.org/imrd/directdoc.asp?DDFDocuments/u/G/TBTN22/PHL292.DOCX</v>
      </c>
      <c r="R100" s="6" t="str">
        <f>HYPERLINK("https://docs.wto.org/imrd/directdoc.asp?DDFDocuments/v/G/TBTN22/PHL292.DOCX", "https://docs.wto.org/imrd/directdoc.asp?DDFDocuments/v/G/TBTN22/PHL292.DOCX")</f>
        <v>https://docs.wto.org/imrd/directdoc.asp?DDFDocuments/v/G/TBTN22/PHL292.DOCX</v>
      </c>
    </row>
    <row r="101" spans="1:18" ht="45">
      <c r="A101" s="2" t="s">
        <v>687</v>
      </c>
      <c r="B101" s="8" t="s">
        <v>455</v>
      </c>
      <c r="C101" s="8" t="str">
        <f>HYPERLINK("https://epingalert.org/en/Search?viewData= G/TBT/N/ARE/547, G/TBT/N/BHR/640, G/TBT/N/KWT/605, G/TBT/N/OMN/474, G/TBT/N/QAT/625, G/TBT/N/SAU/1254, G/TBT/N/YEM/232"," G/TBT/N/ARE/547, G/TBT/N/BHR/640, G/TBT/N/KWT/605, G/TBT/N/OMN/474, G/TBT/N/QAT/625, G/TBT/N/SAU/1254, G/TBT/N/YEM/232")</f>
        <v xml:space="preserve"> G/TBT/N/ARE/547, G/TBT/N/BHR/640, G/TBT/N/KWT/605, G/TBT/N/OMN/474, G/TBT/N/QAT/625, G/TBT/N/SAU/1254, G/TBT/N/YEM/232</v>
      </c>
      <c r="D101" s="6" t="s">
        <v>445</v>
      </c>
      <c r="E101" s="8" t="s">
        <v>459</v>
      </c>
      <c r="F101" s="8" t="s">
        <v>460</v>
      </c>
      <c r="H101" s="6" t="s">
        <v>20</v>
      </c>
      <c r="I101" s="6" t="s">
        <v>456</v>
      </c>
      <c r="J101" s="6" t="s">
        <v>448</v>
      </c>
      <c r="K101" s="6" t="s">
        <v>66</v>
      </c>
      <c r="L101" s="6"/>
      <c r="M101" s="7">
        <v>44844</v>
      </c>
      <c r="N101" s="6" t="s">
        <v>23</v>
      </c>
      <c r="O101" s="8" t="s">
        <v>474</v>
      </c>
      <c r="P101" s="6" t="str">
        <f>HYPERLINK("https://docs.wto.org/imrd/directdoc.asp?DDFDocuments/t/G/TBTN22/ARE545.DOCX", "https://docs.wto.org/imrd/directdoc.asp?DDFDocuments/t/G/TBTN22/ARE545.DOCX")</f>
        <v>https://docs.wto.org/imrd/directdoc.asp?DDFDocuments/t/G/TBTN22/ARE545.DOCX</v>
      </c>
      <c r="Q101" s="6" t="str">
        <f>HYPERLINK("https://docs.wto.org/imrd/directdoc.asp?DDFDocuments/u/G/TBTN22/ARE545.DOCX", "https://docs.wto.org/imrd/directdoc.asp?DDFDocuments/u/G/TBTN22/ARE545.DOCX")</f>
        <v>https://docs.wto.org/imrd/directdoc.asp?DDFDocuments/u/G/TBTN22/ARE545.DOCX</v>
      </c>
      <c r="R101" s="6" t="str">
        <f>HYPERLINK("https://docs.wto.org/imrd/directdoc.asp?DDFDocuments/v/G/TBTN22/ARE545.DOCX", "https://docs.wto.org/imrd/directdoc.asp?DDFDocuments/v/G/TBTN22/ARE545.DOCX")</f>
        <v>https://docs.wto.org/imrd/directdoc.asp?DDFDocuments/v/G/TBTN22/ARE545.DOCX</v>
      </c>
    </row>
    <row r="102" spans="1:18" ht="45">
      <c r="A102" s="2" t="s">
        <v>687</v>
      </c>
      <c r="B102" s="8" t="s">
        <v>455</v>
      </c>
      <c r="C102" s="8" t="str">
        <f>HYPERLINK("https://epingalert.org/en/Search?viewData= G/TBT/N/ARE/545, G/TBT/N/BHR/638, G/TBT/N/KWT/603, G/TBT/N/OMN/472, G/TBT/N/QAT/623, G/TBT/N/SAU/1252, G/TBT/N/YEM/230"," G/TBT/N/ARE/545, G/TBT/N/BHR/638, G/TBT/N/KWT/603, G/TBT/N/OMN/472, G/TBT/N/QAT/623, G/TBT/N/SAU/1252, G/TBT/N/YEM/230")</f>
        <v xml:space="preserve"> G/TBT/N/ARE/545, G/TBT/N/BHR/638, G/TBT/N/KWT/603, G/TBT/N/OMN/472, G/TBT/N/QAT/623, G/TBT/N/SAU/1252, G/TBT/N/YEM/230</v>
      </c>
      <c r="D102" s="6" t="s">
        <v>475</v>
      </c>
      <c r="E102" s="8" t="s">
        <v>453</v>
      </c>
      <c r="F102" s="8" t="s">
        <v>454</v>
      </c>
      <c r="H102" s="6" t="s">
        <v>20</v>
      </c>
      <c r="I102" s="6" t="s">
        <v>338</v>
      </c>
      <c r="J102" s="6" t="s">
        <v>451</v>
      </c>
      <c r="K102" s="6" t="s">
        <v>66</v>
      </c>
      <c r="L102" s="6"/>
      <c r="M102" s="7">
        <v>44844</v>
      </c>
      <c r="N102" s="6" t="s">
        <v>23</v>
      </c>
      <c r="O102" s="8" t="s">
        <v>449</v>
      </c>
      <c r="P102" s="6" t="str">
        <f>HYPERLINK("https://docs.wto.org/imrd/directdoc.asp?DDFDocuments/t/G/TBTN22/ARE546.DOCX", "https://docs.wto.org/imrd/directdoc.asp?DDFDocuments/t/G/TBTN22/ARE546.DOCX")</f>
        <v>https://docs.wto.org/imrd/directdoc.asp?DDFDocuments/t/G/TBTN22/ARE546.DOCX</v>
      </c>
      <c r="Q102" s="6" t="str">
        <f>HYPERLINK("https://docs.wto.org/imrd/directdoc.asp?DDFDocuments/u/G/TBTN22/ARE546.DOCX", "https://docs.wto.org/imrd/directdoc.asp?DDFDocuments/u/G/TBTN22/ARE546.DOCX")</f>
        <v>https://docs.wto.org/imrd/directdoc.asp?DDFDocuments/u/G/TBTN22/ARE546.DOCX</v>
      </c>
      <c r="R102" s="6" t="str">
        <f>HYPERLINK("https://docs.wto.org/imrd/directdoc.asp?DDFDocuments/v/G/TBTN22/ARE546.DOCX", "https://docs.wto.org/imrd/directdoc.asp?DDFDocuments/v/G/TBTN22/ARE546.DOCX")</f>
        <v>https://docs.wto.org/imrd/directdoc.asp?DDFDocuments/v/G/TBTN22/ARE546.DOCX</v>
      </c>
    </row>
    <row r="103" spans="1:18" ht="45">
      <c r="A103" s="2" t="s">
        <v>687</v>
      </c>
      <c r="B103" s="8" t="s">
        <v>455</v>
      </c>
      <c r="C103" s="8" t="str">
        <f>HYPERLINK("https://epingalert.org/en/Search?viewData= G/TBT/N/ARE/547, G/TBT/N/BHR/640, G/TBT/N/KWT/605, G/TBT/N/OMN/474, G/TBT/N/QAT/625, G/TBT/N/SAU/1254, G/TBT/N/YEM/232"," G/TBT/N/ARE/547, G/TBT/N/BHR/640, G/TBT/N/KWT/605, G/TBT/N/OMN/474, G/TBT/N/QAT/625, G/TBT/N/SAU/1254, G/TBT/N/YEM/232")</f>
        <v xml:space="preserve"> G/TBT/N/ARE/547, G/TBT/N/BHR/640, G/TBT/N/KWT/605, G/TBT/N/OMN/474, G/TBT/N/QAT/625, G/TBT/N/SAU/1254, G/TBT/N/YEM/232</v>
      </c>
      <c r="D103" s="6" t="s">
        <v>477</v>
      </c>
      <c r="E103" s="8" t="s">
        <v>459</v>
      </c>
      <c r="F103" s="8" t="s">
        <v>460</v>
      </c>
      <c r="H103" s="6" t="s">
        <v>20</v>
      </c>
      <c r="I103" s="6" t="s">
        <v>456</v>
      </c>
      <c r="J103" s="6" t="s">
        <v>448</v>
      </c>
      <c r="K103" s="6" t="s">
        <v>66</v>
      </c>
      <c r="L103" s="6"/>
      <c r="M103" s="7">
        <v>44844</v>
      </c>
      <c r="N103" s="6" t="s">
        <v>23</v>
      </c>
      <c r="O103" s="8" t="s">
        <v>461</v>
      </c>
      <c r="P103" s="6" t="str">
        <f>HYPERLINK("https://docs.wto.org/imrd/directdoc.asp?DDFDocuments/t/G/TBTN22/ARE547.DOCX", "https://docs.wto.org/imrd/directdoc.asp?DDFDocuments/t/G/TBTN22/ARE547.DOCX")</f>
        <v>https://docs.wto.org/imrd/directdoc.asp?DDFDocuments/t/G/TBTN22/ARE547.DOCX</v>
      </c>
      <c r="Q103" s="6" t="str">
        <f>HYPERLINK("https://docs.wto.org/imrd/directdoc.asp?DDFDocuments/u/G/TBTN22/ARE547.DOCX", "https://docs.wto.org/imrd/directdoc.asp?DDFDocuments/u/G/TBTN22/ARE547.DOCX")</f>
        <v>https://docs.wto.org/imrd/directdoc.asp?DDFDocuments/u/G/TBTN22/ARE547.DOCX</v>
      </c>
      <c r="R103" s="6" t="str">
        <f>HYPERLINK("https://docs.wto.org/imrd/directdoc.asp?DDFDocuments/v/G/TBTN22/ARE547.DOCX", "https://docs.wto.org/imrd/directdoc.asp?DDFDocuments/v/G/TBTN22/ARE547.DOCX")</f>
        <v>https://docs.wto.org/imrd/directdoc.asp?DDFDocuments/v/G/TBTN22/ARE547.DOCX</v>
      </c>
    </row>
    <row r="104" spans="1:18" ht="45">
      <c r="A104" s="2" t="s">
        <v>687</v>
      </c>
      <c r="B104" s="8" t="s">
        <v>455</v>
      </c>
      <c r="C104" s="8" t="str">
        <f>HYPERLINK("https://epingalert.org/en/Search?viewData= G/TBT/N/ARE/547, G/TBT/N/BHR/640, G/TBT/N/KWT/605, G/TBT/N/OMN/474, G/TBT/N/QAT/625, G/TBT/N/SAU/1254, G/TBT/N/YEM/232"," G/TBT/N/ARE/547, G/TBT/N/BHR/640, G/TBT/N/KWT/605, G/TBT/N/OMN/474, G/TBT/N/QAT/625, G/TBT/N/SAU/1254, G/TBT/N/YEM/232")</f>
        <v xml:space="preserve"> G/TBT/N/ARE/547, G/TBT/N/BHR/640, G/TBT/N/KWT/605, G/TBT/N/OMN/474, G/TBT/N/QAT/625, G/TBT/N/SAU/1254, G/TBT/N/YEM/232</v>
      </c>
      <c r="D104" s="6" t="s">
        <v>475</v>
      </c>
      <c r="E104" s="8" t="s">
        <v>459</v>
      </c>
      <c r="F104" s="8" t="s">
        <v>460</v>
      </c>
      <c r="H104" s="6" t="s">
        <v>20</v>
      </c>
      <c r="I104" s="6" t="s">
        <v>456</v>
      </c>
      <c r="J104" s="6" t="s">
        <v>451</v>
      </c>
      <c r="K104" s="6" t="s">
        <v>66</v>
      </c>
      <c r="L104" s="6"/>
      <c r="M104" s="7">
        <v>44844</v>
      </c>
      <c r="N104" s="6" t="s">
        <v>23</v>
      </c>
      <c r="O104" s="8" t="s">
        <v>476</v>
      </c>
      <c r="P104" s="6" t="str">
        <f>HYPERLINK("https://docs.wto.org/imrd/directdoc.asp?DDFDocuments/t/G/TBTN22/ARE545.DOCX", "https://docs.wto.org/imrd/directdoc.asp?DDFDocuments/t/G/TBTN22/ARE545.DOCX")</f>
        <v>https://docs.wto.org/imrd/directdoc.asp?DDFDocuments/t/G/TBTN22/ARE545.DOCX</v>
      </c>
      <c r="Q104" s="6" t="str">
        <f>HYPERLINK("https://docs.wto.org/imrd/directdoc.asp?DDFDocuments/u/G/TBTN22/ARE545.DOCX", "https://docs.wto.org/imrd/directdoc.asp?DDFDocuments/u/G/TBTN22/ARE545.DOCX")</f>
        <v>https://docs.wto.org/imrd/directdoc.asp?DDFDocuments/u/G/TBTN22/ARE545.DOCX</v>
      </c>
      <c r="R104" s="6" t="str">
        <f>HYPERLINK("https://docs.wto.org/imrd/directdoc.asp?DDFDocuments/v/G/TBTN22/ARE545.DOCX", "https://docs.wto.org/imrd/directdoc.asp?DDFDocuments/v/G/TBTN22/ARE545.DOCX")</f>
        <v>https://docs.wto.org/imrd/directdoc.asp?DDFDocuments/v/G/TBTN22/ARE545.DOCX</v>
      </c>
    </row>
    <row r="105" spans="1:18" ht="45">
      <c r="A105" s="2" t="s">
        <v>687</v>
      </c>
      <c r="B105" s="8" t="s">
        <v>455</v>
      </c>
      <c r="C105" s="8" t="str">
        <f>HYPERLINK("https://epingalert.org/en/Search?viewData= G/TBT/N/ARE/545, G/TBT/N/BHR/638, G/TBT/N/KWT/603, G/TBT/N/OMN/472, G/TBT/N/QAT/623, G/TBT/N/SAU/1252, G/TBT/N/YEM/230"," G/TBT/N/ARE/545, G/TBT/N/BHR/638, G/TBT/N/KWT/603, G/TBT/N/OMN/472, G/TBT/N/QAT/623, G/TBT/N/SAU/1252, G/TBT/N/YEM/230")</f>
        <v xml:space="preserve"> G/TBT/N/ARE/545, G/TBT/N/BHR/638, G/TBT/N/KWT/603, G/TBT/N/OMN/472, G/TBT/N/QAT/623, G/TBT/N/SAU/1252, G/TBT/N/YEM/230</v>
      </c>
      <c r="D105" s="6" t="s">
        <v>477</v>
      </c>
      <c r="E105" s="8" t="s">
        <v>453</v>
      </c>
      <c r="F105" s="8" t="s">
        <v>454</v>
      </c>
      <c r="H105" s="6" t="s">
        <v>20</v>
      </c>
      <c r="I105" s="6" t="s">
        <v>456</v>
      </c>
      <c r="J105" s="6" t="s">
        <v>448</v>
      </c>
      <c r="K105" s="6" t="s">
        <v>66</v>
      </c>
      <c r="L105" s="6"/>
      <c r="M105" s="7">
        <v>44844</v>
      </c>
      <c r="N105" s="6" t="s">
        <v>23</v>
      </c>
      <c r="O105" s="8" t="s">
        <v>461</v>
      </c>
      <c r="P105" s="6" t="str">
        <f>HYPERLINK("https://docs.wto.org/imrd/directdoc.asp?DDFDocuments/t/G/TBTN22/ARE547.DOCX", "https://docs.wto.org/imrd/directdoc.asp?DDFDocuments/t/G/TBTN22/ARE547.DOCX")</f>
        <v>https://docs.wto.org/imrd/directdoc.asp?DDFDocuments/t/G/TBTN22/ARE547.DOCX</v>
      </c>
      <c r="Q105" s="6" t="str">
        <f>HYPERLINK("https://docs.wto.org/imrd/directdoc.asp?DDFDocuments/u/G/TBTN22/ARE547.DOCX", "https://docs.wto.org/imrd/directdoc.asp?DDFDocuments/u/G/TBTN22/ARE547.DOCX")</f>
        <v>https://docs.wto.org/imrd/directdoc.asp?DDFDocuments/u/G/TBTN22/ARE547.DOCX</v>
      </c>
      <c r="R105" s="6" t="str">
        <f>HYPERLINK("https://docs.wto.org/imrd/directdoc.asp?DDFDocuments/v/G/TBTN22/ARE547.DOCX", "https://docs.wto.org/imrd/directdoc.asp?DDFDocuments/v/G/TBTN22/ARE547.DOCX")</f>
        <v>https://docs.wto.org/imrd/directdoc.asp?DDFDocuments/v/G/TBTN22/ARE547.DOCX</v>
      </c>
    </row>
    <row r="106" spans="1:18" ht="45">
      <c r="A106" s="2" t="s">
        <v>687</v>
      </c>
      <c r="B106" s="8" t="s">
        <v>455</v>
      </c>
      <c r="C106" s="8" t="str">
        <f>HYPERLINK("https://epingalert.org/en/Search?viewData= G/TBT/N/ARE/545, G/TBT/N/BHR/638, G/TBT/N/KWT/603, G/TBT/N/OMN/472, G/TBT/N/QAT/623, G/TBT/N/SAU/1252, G/TBT/N/YEM/230"," G/TBT/N/ARE/545, G/TBT/N/BHR/638, G/TBT/N/KWT/603, G/TBT/N/OMN/472, G/TBT/N/QAT/623, G/TBT/N/SAU/1252, G/TBT/N/YEM/230")</f>
        <v xml:space="preserve"> G/TBT/N/ARE/545, G/TBT/N/BHR/638, G/TBT/N/KWT/603, G/TBT/N/OMN/472, G/TBT/N/QAT/623, G/TBT/N/SAU/1252, G/TBT/N/YEM/230</v>
      </c>
      <c r="D106" s="6" t="s">
        <v>458</v>
      </c>
      <c r="E106" s="8" t="s">
        <v>453</v>
      </c>
      <c r="F106" s="8" t="s">
        <v>454</v>
      </c>
      <c r="H106" s="6" t="s">
        <v>20</v>
      </c>
      <c r="I106" s="6" t="s">
        <v>456</v>
      </c>
      <c r="J106" s="6" t="s">
        <v>451</v>
      </c>
      <c r="K106" s="6" t="s">
        <v>66</v>
      </c>
      <c r="L106" s="6"/>
      <c r="M106" s="7">
        <v>44844</v>
      </c>
      <c r="N106" s="6" t="s">
        <v>23</v>
      </c>
      <c r="O106" s="8" t="s">
        <v>461</v>
      </c>
      <c r="P106" s="6" t="str">
        <f>HYPERLINK("https://docs.wto.org/imrd/directdoc.asp?DDFDocuments/t/G/TBTN22/ARE547.DOCX", "https://docs.wto.org/imrd/directdoc.asp?DDFDocuments/t/G/TBTN22/ARE547.DOCX")</f>
        <v>https://docs.wto.org/imrd/directdoc.asp?DDFDocuments/t/G/TBTN22/ARE547.DOCX</v>
      </c>
      <c r="Q106" s="6" t="str">
        <f>HYPERLINK("https://docs.wto.org/imrd/directdoc.asp?DDFDocuments/u/G/TBTN22/ARE547.DOCX", "https://docs.wto.org/imrd/directdoc.asp?DDFDocuments/u/G/TBTN22/ARE547.DOCX")</f>
        <v>https://docs.wto.org/imrd/directdoc.asp?DDFDocuments/u/G/TBTN22/ARE547.DOCX</v>
      </c>
      <c r="R106" s="6" t="str">
        <f>HYPERLINK("https://docs.wto.org/imrd/directdoc.asp?DDFDocuments/v/G/TBTN22/ARE547.DOCX", "https://docs.wto.org/imrd/directdoc.asp?DDFDocuments/v/G/TBTN22/ARE547.DOCX")</f>
        <v>https://docs.wto.org/imrd/directdoc.asp?DDFDocuments/v/G/TBTN22/ARE547.DOCX</v>
      </c>
    </row>
    <row r="107" spans="1:18" ht="45">
      <c r="A107" s="2" t="s">
        <v>687</v>
      </c>
      <c r="B107" s="8" t="s">
        <v>455</v>
      </c>
      <c r="C107" s="8" t="str">
        <f>HYPERLINK("https://epingalert.org/en/Search?viewData= G/TBT/N/ARE/545, G/TBT/N/BHR/638, G/TBT/N/KWT/603, G/TBT/N/OMN/472, G/TBT/N/QAT/623, G/TBT/N/SAU/1252, G/TBT/N/YEM/230"," G/TBT/N/ARE/545, G/TBT/N/BHR/638, G/TBT/N/KWT/603, G/TBT/N/OMN/472, G/TBT/N/QAT/623, G/TBT/N/SAU/1252, G/TBT/N/YEM/230")</f>
        <v xml:space="preserve"> G/TBT/N/ARE/545, G/TBT/N/BHR/638, G/TBT/N/KWT/603, G/TBT/N/OMN/472, G/TBT/N/QAT/623, G/TBT/N/SAU/1252, G/TBT/N/YEM/230</v>
      </c>
      <c r="D107" s="6" t="s">
        <v>450</v>
      </c>
      <c r="E107" s="8" t="s">
        <v>453</v>
      </c>
      <c r="F107" s="8" t="s">
        <v>454</v>
      </c>
      <c r="H107" s="6" t="s">
        <v>20</v>
      </c>
      <c r="I107" s="6" t="s">
        <v>338</v>
      </c>
      <c r="J107" s="6" t="s">
        <v>451</v>
      </c>
      <c r="K107" s="6" t="s">
        <v>66</v>
      </c>
      <c r="L107" s="6"/>
      <c r="M107" s="7">
        <v>44844</v>
      </c>
      <c r="N107" s="6" t="s">
        <v>23</v>
      </c>
      <c r="O107" s="8" t="s">
        <v>449</v>
      </c>
      <c r="P107" s="6" t="str">
        <f>HYPERLINK("https://docs.wto.org/imrd/directdoc.asp?DDFDocuments/t/G/TBTN22/ARE546.DOCX", "https://docs.wto.org/imrd/directdoc.asp?DDFDocuments/t/G/TBTN22/ARE546.DOCX")</f>
        <v>https://docs.wto.org/imrd/directdoc.asp?DDFDocuments/t/G/TBTN22/ARE546.DOCX</v>
      </c>
      <c r="Q107" s="6" t="str">
        <f>HYPERLINK("https://docs.wto.org/imrd/directdoc.asp?DDFDocuments/u/G/TBTN22/ARE546.DOCX", "https://docs.wto.org/imrd/directdoc.asp?DDFDocuments/u/G/TBTN22/ARE546.DOCX")</f>
        <v>https://docs.wto.org/imrd/directdoc.asp?DDFDocuments/u/G/TBTN22/ARE546.DOCX</v>
      </c>
      <c r="R107" s="6" t="str">
        <f>HYPERLINK("https://docs.wto.org/imrd/directdoc.asp?DDFDocuments/v/G/TBTN22/ARE546.DOCX", "https://docs.wto.org/imrd/directdoc.asp?DDFDocuments/v/G/TBTN22/ARE546.DOCX")</f>
        <v>https://docs.wto.org/imrd/directdoc.asp?DDFDocuments/v/G/TBTN22/ARE546.DOCX</v>
      </c>
    </row>
    <row r="108" spans="1:18" ht="45">
      <c r="A108" s="2" t="s">
        <v>687</v>
      </c>
      <c r="B108" s="8" t="s">
        <v>455</v>
      </c>
      <c r="C108" s="8" t="str">
        <f>HYPERLINK("https://epingalert.org/en/Search?viewData= G/TBT/N/ARE/547, G/TBT/N/BHR/640, G/TBT/N/KWT/605, G/TBT/N/OMN/474, G/TBT/N/QAT/625, G/TBT/N/SAU/1254, G/TBT/N/YEM/232"," G/TBT/N/ARE/547, G/TBT/N/BHR/640, G/TBT/N/KWT/605, G/TBT/N/OMN/474, G/TBT/N/QAT/625, G/TBT/N/SAU/1254, G/TBT/N/YEM/232")</f>
        <v xml:space="preserve"> G/TBT/N/ARE/547, G/TBT/N/BHR/640, G/TBT/N/KWT/605, G/TBT/N/OMN/474, G/TBT/N/QAT/625, G/TBT/N/SAU/1254, G/TBT/N/YEM/232</v>
      </c>
      <c r="D108" s="6" t="s">
        <v>450</v>
      </c>
      <c r="E108" s="8" t="s">
        <v>459</v>
      </c>
      <c r="F108" s="8" t="s">
        <v>460</v>
      </c>
      <c r="H108" s="6" t="s">
        <v>481</v>
      </c>
      <c r="I108" s="6" t="s">
        <v>482</v>
      </c>
      <c r="J108" s="6" t="s">
        <v>209</v>
      </c>
      <c r="K108" s="6" t="s">
        <v>20</v>
      </c>
      <c r="L108" s="6"/>
      <c r="M108" s="7">
        <v>44844</v>
      </c>
      <c r="N108" s="6" t="s">
        <v>23</v>
      </c>
      <c r="O108" s="8" t="s">
        <v>483</v>
      </c>
      <c r="P108" s="6" t="str">
        <f>HYPERLINK("https://docs.wto.org/imrd/directdoc.asp?DDFDocuments/t/G/TBTN22/CHN1689.DOCX", "https://docs.wto.org/imrd/directdoc.asp?DDFDocuments/t/G/TBTN22/CHN1689.DOCX")</f>
        <v>https://docs.wto.org/imrd/directdoc.asp?DDFDocuments/t/G/TBTN22/CHN1689.DOCX</v>
      </c>
      <c r="Q108" s="6" t="str">
        <f>HYPERLINK("https://docs.wto.org/imrd/directdoc.asp?DDFDocuments/u/G/TBTN22/CHN1689.DOCX", "https://docs.wto.org/imrd/directdoc.asp?DDFDocuments/u/G/TBTN22/CHN1689.DOCX")</f>
        <v>https://docs.wto.org/imrd/directdoc.asp?DDFDocuments/u/G/TBTN22/CHN1689.DOCX</v>
      </c>
      <c r="R108" s="6" t="str">
        <f>HYPERLINK("https://docs.wto.org/imrd/directdoc.asp?DDFDocuments/v/G/TBTN22/CHN1689.DOCX", "https://docs.wto.org/imrd/directdoc.asp?DDFDocuments/v/G/TBTN22/CHN1689.DOCX")</f>
        <v>https://docs.wto.org/imrd/directdoc.asp?DDFDocuments/v/G/TBTN22/CHN1689.DOCX</v>
      </c>
    </row>
    <row r="109" spans="1:18" ht="45">
      <c r="A109" s="2" t="s">
        <v>687</v>
      </c>
      <c r="B109" s="8" t="s">
        <v>455</v>
      </c>
      <c r="C109" s="8" t="str">
        <f>HYPERLINK("https://epingalert.org/en/Search?viewData= G/TBT/N/ARE/544, G/TBT/N/BHR/637, G/TBT/N/KWT/602, G/TBT/N/OMN/471, G/TBT/N/QAT/622, G/TBT/N/SAU/1251, G/TBT/N/YEM/229"," G/TBT/N/ARE/544, G/TBT/N/BHR/637, G/TBT/N/KWT/602, G/TBT/N/OMN/471, G/TBT/N/QAT/622, G/TBT/N/SAU/1251, G/TBT/N/YEM/229")</f>
        <v xml:space="preserve"> G/TBT/N/ARE/544, G/TBT/N/BHR/637, G/TBT/N/KWT/602, G/TBT/N/OMN/471, G/TBT/N/QAT/622, G/TBT/N/SAU/1251, G/TBT/N/YEM/229</v>
      </c>
      <c r="D109" s="6" t="s">
        <v>445</v>
      </c>
      <c r="E109" s="8" t="s">
        <v>494</v>
      </c>
      <c r="F109" s="8" t="s">
        <v>495</v>
      </c>
      <c r="H109" s="6" t="s">
        <v>20</v>
      </c>
      <c r="I109" s="6" t="s">
        <v>456</v>
      </c>
      <c r="J109" s="6" t="s">
        <v>448</v>
      </c>
      <c r="K109" s="6" t="s">
        <v>66</v>
      </c>
      <c r="L109" s="6"/>
      <c r="M109" s="7">
        <v>44844</v>
      </c>
      <c r="N109" s="6" t="s">
        <v>23</v>
      </c>
      <c r="O109" s="8" t="s">
        <v>484</v>
      </c>
      <c r="P109" s="6" t="str">
        <f>HYPERLINK("https://docs.wto.org/imrd/directdoc.asp?DDFDocuments/t/G/TBTN22/ARE545.DOCX", "https://docs.wto.org/imrd/directdoc.asp?DDFDocuments/t/G/TBTN22/ARE545.DOCX")</f>
        <v>https://docs.wto.org/imrd/directdoc.asp?DDFDocuments/t/G/TBTN22/ARE545.DOCX</v>
      </c>
      <c r="Q109" s="6" t="str">
        <f>HYPERLINK("https://docs.wto.org/imrd/directdoc.asp?DDFDocuments/u/G/TBTN22/ARE545.DOCX", "https://docs.wto.org/imrd/directdoc.asp?DDFDocuments/u/G/TBTN22/ARE545.DOCX")</f>
        <v>https://docs.wto.org/imrd/directdoc.asp?DDFDocuments/u/G/TBTN22/ARE545.DOCX</v>
      </c>
      <c r="R109" s="6" t="str">
        <f>HYPERLINK("https://docs.wto.org/imrd/directdoc.asp?DDFDocuments/v/G/TBTN22/ARE545.DOCX", "https://docs.wto.org/imrd/directdoc.asp?DDFDocuments/v/G/TBTN22/ARE545.DOCX")</f>
        <v>https://docs.wto.org/imrd/directdoc.asp?DDFDocuments/v/G/TBTN22/ARE545.DOCX</v>
      </c>
    </row>
    <row r="110" spans="1:18" ht="45">
      <c r="A110" s="2" t="s">
        <v>687</v>
      </c>
      <c r="B110" s="8" t="s">
        <v>455</v>
      </c>
      <c r="C110" s="8" t="str">
        <f>HYPERLINK("https://epingalert.org/en/Search?viewData= G/TBT/N/ARE/544, G/TBT/N/BHR/637, G/TBT/N/KWT/602, G/TBT/N/OMN/471, G/TBT/N/QAT/622, G/TBT/N/SAU/1251, G/TBT/N/YEM/229"," G/TBT/N/ARE/544, G/TBT/N/BHR/637, G/TBT/N/KWT/602, G/TBT/N/OMN/471, G/TBT/N/QAT/622, G/TBT/N/SAU/1251, G/TBT/N/YEM/229")</f>
        <v xml:space="preserve"> G/TBT/N/ARE/544, G/TBT/N/BHR/637, G/TBT/N/KWT/602, G/TBT/N/OMN/471, G/TBT/N/QAT/622, G/TBT/N/SAU/1251, G/TBT/N/YEM/229</v>
      </c>
      <c r="D110" s="6" t="s">
        <v>452</v>
      </c>
      <c r="E110" s="8" t="s">
        <v>494</v>
      </c>
      <c r="F110" s="8" t="s">
        <v>495</v>
      </c>
      <c r="H110" s="6" t="s">
        <v>20</v>
      </c>
      <c r="I110" s="6" t="s">
        <v>456</v>
      </c>
      <c r="J110" s="6" t="s">
        <v>451</v>
      </c>
      <c r="K110" s="6" t="s">
        <v>66</v>
      </c>
      <c r="L110" s="6"/>
      <c r="M110" s="7">
        <v>44844</v>
      </c>
      <c r="N110" s="6" t="s">
        <v>23</v>
      </c>
      <c r="O110" s="8" t="s">
        <v>485</v>
      </c>
      <c r="P110" s="6" t="str">
        <f>HYPERLINK("https://docs.wto.org/imrd/directdoc.asp?DDFDocuments/t/G/TBTN22/ARE545.DOCX", "https://docs.wto.org/imrd/directdoc.asp?DDFDocuments/t/G/TBTN22/ARE545.DOCX")</f>
        <v>https://docs.wto.org/imrd/directdoc.asp?DDFDocuments/t/G/TBTN22/ARE545.DOCX</v>
      </c>
      <c r="Q110" s="6" t="str">
        <f>HYPERLINK("https://docs.wto.org/imrd/directdoc.asp?DDFDocuments/u/G/TBTN22/ARE545.DOCX", "https://docs.wto.org/imrd/directdoc.asp?DDFDocuments/u/G/TBTN22/ARE545.DOCX")</f>
        <v>https://docs.wto.org/imrd/directdoc.asp?DDFDocuments/u/G/TBTN22/ARE545.DOCX</v>
      </c>
      <c r="R110" s="6" t="str">
        <f>HYPERLINK("https://docs.wto.org/imrd/directdoc.asp?DDFDocuments/v/G/TBTN22/ARE545.DOCX", "https://docs.wto.org/imrd/directdoc.asp?DDFDocuments/v/G/TBTN22/ARE545.DOCX")</f>
        <v>https://docs.wto.org/imrd/directdoc.asp?DDFDocuments/v/G/TBTN22/ARE545.DOCX</v>
      </c>
    </row>
    <row r="111" spans="1:18" ht="45">
      <c r="A111" s="2" t="s">
        <v>687</v>
      </c>
      <c r="B111" s="8" t="s">
        <v>455</v>
      </c>
      <c r="C111" s="8" t="str">
        <f>HYPERLINK("https://epingalert.org/en/Search?viewData= G/TBT/N/ARE/544, G/TBT/N/BHR/637, G/TBT/N/KWT/602, G/TBT/N/OMN/471, G/TBT/N/QAT/622, G/TBT/N/SAU/1251, G/TBT/N/YEM/229"," G/TBT/N/ARE/544, G/TBT/N/BHR/637, G/TBT/N/KWT/602, G/TBT/N/OMN/471, G/TBT/N/QAT/622, G/TBT/N/SAU/1251, G/TBT/N/YEM/229")</f>
        <v xml:space="preserve"> G/TBT/N/ARE/544, G/TBT/N/BHR/637, G/TBT/N/KWT/602, G/TBT/N/OMN/471, G/TBT/N/QAT/622, G/TBT/N/SAU/1251, G/TBT/N/YEM/229</v>
      </c>
      <c r="D111" s="6" t="s">
        <v>462</v>
      </c>
      <c r="E111" s="8" t="s">
        <v>494</v>
      </c>
      <c r="F111" s="8" t="s">
        <v>495</v>
      </c>
      <c r="H111" s="6" t="s">
        <v>20</v>
      </c>
      <c r="I111" s="6" t="s">
        <v>456</v>
      </c>
      <c r="J111" s="6" t="s">
        <v>451</v>
      </c>
      <c r="K111" s="6" t="s">
        <v>66</v>
      </c>
      <c r="L111" s="6"/>
      <c r="M111" s="7">
        <v>44844</v>
      </c>
      <c r="N111" s="6" t="s">
        <v>23</v>
      </c>
      <c r="O111" s="6"/>
      <c r="P111" s="6" t="str">
        <f>HYPERLINK("https://docs.wto.org/imrd/directdoc.asp?DDFDocuments/t/G/TBTN22/ARE545.DOCX", "https://docs.wto.org/imrd/directdoc.asp?DDFDocuments/t/G/TBTN22/ARE545.DOCX")</f>
        <v>https://docs.wto.org/imrd/directdoc.asp?DDFDocuments/t/G/TBTN22/ARE545.DOCX</v>
      </c>
      <c r="Q111" s="6" t="str">
        <f>HYPERLINK("https://docs.wto.org/imrd/directdoc.asp?DDFDocuments/u/G/TBTN22/ARE545.DOCX", "https://docs.wto.org/imrd/directdoc.asp?DDFDocuments/u/G/TBTN22/ARE545.DOCX")</f>
        <v>https://docs.wto.org/imrd/directdoc.asp?DDFDocuments/u/G/TBTN22/ARE545.DOCX</v>
      </c>
      <c r="R111" s="6" t="str">
        <f>HYPERLINK("https://docs.wto.org/imrd/directdoc.asp?DDFDocuments/v/G/TBTN22/ARE545.DOCX", "https://docs.wto.org/imrd/directdoc.asp?DDFDocuments/v/G/TBTN22/ARE545.DOCX")</f>
        <v>https://docs.wto.org/imrd/directdoc.asp?DDFDocuments/v/G/TBTN22/ARE545.DOCX</v>
      </c>
    </row>
    <row r="112" spans="1:18" ht="45">
      <c r="A112" s="2" t="s">
        <v>687</v>
      </c>
      <c r="B112" s="8" t="s">
        <v>455</v>
      </c>
      <c r="C112" s="8" t="str">
        <f>HYPERLINK("https://epingalert.org/en/Search?viewData= G/TBT/N/ARE/544, G/TBT/N/BHR/637, G/TBT/N/KWT/602, G/TBT/N/OMN/471, G/TBT/N/QAT/622, G/TBT/N/SAU/1251, G/TBT/N/YEM/229"," G/TBT/N/ARE/544, G/TBT/N/BHR/637, G/TBT/N/KWT/602, G/TBT/N/OMN/471, G/TBT/N/QAT/622, G/TBT/N/SAU/1251, G/TBT/N/YEM/229")</f>
        <v xml:space="preserve"> G/TBT/N/ARE/544, G/TBT/N/BHR/637, G/TBT/N/KWT/602, G/TBT/N/OMN/471, G/TBT/N/QAT/622, G/TBT/N/SAU/1251, G/TBT/N/YEM/229</v>
      </c>
      <c r="D112" s="6" t="s">
        <v>477</v>
      </c>
      <c r="E112" s="8" t="s">
        <v>494</v>
      </c>
      <c r="F112" s="8" t="s">
        <v>495</v>
      </c>
      <c r="H112" s="6" t="s">
        <v>20</v>
      </c>
      <c r="I112" s="6" t="s">
        <v>456</v>
      </c>
      <c r="J112" s="6" t="s">
        <v>451</v>
      </c>
      <c r="K112" s="6" t="s">
        <v>66</v>
      </c>
      <c r="L112" s="6"/>
      <c r="M112" s="7">
        <v>44844</v>
      </c>
      <c r="N112" s="6" t="s">
        <v>23</v>
      </c>
      <c r="O112" s="8" t="s">
        <v>461</v>
      </c>
      <c r="P112" s="6" t="str">
        <f>HYPERLINK("https://docs.wto.org/imrd/directdoc.asp?DDFDocuments/t/G/TBTN22/ARE547.DOCX", "https://docs.wto.org/imrd/directdoc.asp?DDFDocuments/t/G/TBTN22/ARE547.DOCX")</f>
        <v>https://docs.wto.org/imrd/directdoc.asp?DDFDocuments/t/G/TBTN22/ARE547.DOCX</v>
      </c>
      <c r="Q112" s="6" t="str">
        <f>HYPERLINK("https://docs.wto.org/imrd/directdoc.asp?DDFDocuments/u/G/TBTN22/ARE547.DOCX", "https://docs.wto.org/imrd/directdoc.asp?DDFDocuments/u/G/TBTN22/ARE547.DOCX")</f>
        <v>https://docs.wto.org/imrd/directdoc.asp?DDFDocuments/u/G/TBTN22/ARE547.DOCX</v>
      </c>
      <c r="R112" s="6" t="str">
        <f>HYPERLINK("https://docs.wto.org/imrd/directdoc.asp?DDFDocuments/v/G/TBTN22/ARE547.DOCX", "https://docs.wto.org/imrd/directdoc.asp?DDFDocuments/v/G/TBTN22/ARE547.DOCX")</f>
        <v>https://docs.wto.org/imrd/directdoc.asp?DDFDocuments/v/G/TBTN22/ARE547.DOCX</v>
      </c>
    </row>
    <row r="113" spans="1:18" ht="45">
      <c r="A113" s="2" t="s">
        <v>687</v>
      </c>
      <c r="B113" s="8" t="s">
        <v>455</v>
      </c>
      <c r="C113" s="8" t="str">
        <f>HYPERLINK("https://epingalert.org/en/Search?viewData= G/TBT/N/ARE/544, G/TBT/N/BHR/637, G/TBT/N/KWT/602, G/TBT/N/OMN/471, G/TBT/N/QAT/622, G/TBT/N/SAU/1251, G/TBT/N/YEM/229"," G/TBT/N/ARE/544, G/TBT/N/BHR/637, G/TBT/N/KWT/602, G/TBT/N/OMN/471, G/TBT/N/QAT/622, G/TBT/N/SAU/1251, G/TBT/N/YEM/229")</f>
        <v xml:space="preserve"> G/TBT/N/ARE/544, G/TBT/N/BHR/637, G/TBT/N/KWT/602, G/TBT/N/OMN/471, G/TBT/N/QAT/622, G/TBT/N/SAU/1251, G/TBT/N/YEM/229</v>
      </c>
      <c r="D113" s="6" t="s">
        <v>475</v>
      </c>
      <c r="E113" s="8" t="s">
        <v>494</v>
      </c>
      <c r="F113" s="8" t="s">
        <v>495</v>
      </c>
      <c r="H113" s="6" t="s">
        <v>20</v>
      </c>
      <c r="I113" s="6" t="s">
        <v>338</v>
      </c>
      <c r="J113" s="6" t="s">
        <v>448</v>
      </c>
      <c r="K113" s="6" t="s">
        <v>66</v>
      </c>
      <c r="L113" s="6"/>
      <c r="M113" s="7">
        <v>44844</v>
      </c>
      <c r="N113" s="6" t="s">
        <v>23</v>
      </c>
      <c r="O113" s="8" t="s">
        <v>449</v>
      </c>
      <c r="P113" s="6" t="str">
        <f>HYPERLINK("https://docs.wto.org/imrd/directdoc.asp?DDFDocuments/t/G/TBTN22/ARE546.DOCX", "https://docs.wto.org/imrd/directdoc.asp?DDFDocuments/t/G/TBTN22/ARE546.DOCX")</f>
        <v>https://docs.wto.org/imrd/directdoc.asp?DDFDocuments/t/G/TBTN22/ARE546.DOCX</v>
      </c>
      <c r="Q113" s="6" t="str">
        <f>HYPERLINK("https://docs.wto.org/imrd/directdoc.asp?DDFDocuments/u/G/TBTN22/ARE546.DOCX", "https://docs.wto.org/imrd/directdoc.asp?DDFDocuments/u/G/TBTN22/ARE546.DOCX")</f>
        <v>https://docs.wto.org/imrd/directdoc.asp?DDFDocuments/u/G/TBTN22/ARE546.DOCX</v>
      </c>
      <c r="R113" s="6" t="str">
        <f>HYPERLINK("https://docs.wto.org/imrd/directdoc.asp?DDFDocuments/v/G/TBTN22/ARE546.DOCX", "https://docs.wto.org/imrd/directdoc.asp?DDFDocuments/v/G/TBTN22/ARE546.DOCX")</f>
        <v>https://docs.wto.org/imrd/directdoc.asp?DDFDocuments/v/G/TBTN22/ARE546.DOCX</v>
      </c>
    </row>
    <row r="114" spans="1:18" ht="45">
      <c r="A114" s="2" t="s">
        <v>687</v>
      </c>
      <c r="B114" s="8" t="s">
        <v>455</v>
      </c>
      <c r="C114" s="8" t="str">
        <f>HYPERLINK("https://epingalert.org/en/Search?viewData= G/TBT/N/ARE/544, G/TBT/N/BHR/637, G/TBT/N/KWT/602, G/TBT/N/OMN/471, G/TBT/N/QAT/622, G/TBT/N/SAU/1251, G/TBT/N/YEM/229"," G/TBT/N/ARE/544, G/TBT/N/BHR/637, G/TBT/N/KWT/602, G/TBT/N/OMN/471, G/TBT/N/QAT/622, G/TBT/N/SAU/1251, G/TBT/N/YEM/229")</f>
        <v xml:space="preserve"> G/TBT/N/ARE/544, G/TBT/N/BHR/637, G/TBT/N/KWT/602, G/TBT/N/OMN/471, G/TBT/N/QAT/622, G/TBT/N/SAU/1251, G/TBT/N/YEM/229</v>
      </c>
      <c r="D114" s="6" t="s">
        <v>458</v>
      </c>
      <c r="E114" s="8" t="s">
        <v>494</v>
      </c>
      <c r="F114" s="8" t="s">
        <v>495</v>
      </c>
      <c r="H114" s="6" t="s">
        <v>20</v>
      </c>
      <c r="I114" s="6" t="s">
        <v>20</v>
      </c>
      <c r="J114" s="6" t="s">
        <v>22</v>
      </c>
      <c r="K114" s="6" t="s">
        <v>20</v>
      </c>
      <c r="L114" s="6"/>
      <c r="M114" s="7">
        <v>44843</v>
      </c>
      <c r="N114" s="6" t="s">
        <v>23</v>
      </c>
      <c r="O114" s="8" t="s">
        <v>489</v>
      </c>
      <c r="P114" s="6" t="str">
        <f>HYPERLINK("https://docs.wto.org/imrd/directdoc.asp?DDFDocuments/t/G/TBTN22/KOR1090.DOCX", "https://docs.wto.org/imrd/directdoc.asp?DDFDocuments/t/G/TBTN22/KOR1090.DOCX")</f>
        <v>https://docs.wto.org/imrd/directdoc.asp?DDFDocuments/t/G/TBTN22/KOR1090.DOCX</v>
      </c>
      <c r="Q114" s="6" t="str">
        <f>HYPERLINK("https://docs.wto.org/imrd/directdoc.asp?DDFDocuments/u/G/TBTN22/KOR1090.DOCX", "https://docs.wto.org/imrd/directdoc.asp?DDFDocuments/u/G/TBTN22/KOR1090.DOCX")</f>
        <v>https://docs.wto.org/imrd/directdoc.asp?DDFDocuments/u/G/TBTN22/KOR1090.DOCX</v>
      </c>
      <c r="R114" s="6" t="str">
        <f>HYPERLINK("https://docs.wto.org/imrd/directdoc.asp?DDFDocuments/v/G/TBTN22/KOR1090.DOCX", "https://docs.wto.org/imrd/directdoc.asp?DDFDocuments/v/G/TBTN22/KOR1090.DOCX")</f>
        <v>https://docs.wto.org/imrd/directdoc.asp?DDFDocuments/v/G/TBTN22/KOR1090.DOCX</v>
      </c>
    </row>
    <row r="115" spans="1:18" ht="45">
      <c r="A115" s="2" t="s">
        <v>687</v>
      </c>
      <c r="B115" s="8" t="s">
        <v>455</v>
      </c>
      <c r="C115" s="8" t="str">
        <f>HYPERLINK("https://epingalert.org/en/Search?viewData= G/TBT/N/ARE/544, G/TBT/N/BHR/637, G/TBT/N/KWT/602, G/TBT/N/OMN/471, G/TBT/N/QAT/622, G/TBT/N/SAU/1251, G/TBT/N/YEM/229"," G/TBT/N/ARE/544, G/TBT/N/BHR/637, G/TBT/N/KWT/602, G/TBT/N/OMN/471, G/TBT/N/QAT/622, G/TBT/N/SAU/1251, G/TBT/N/YEM/229")</f>
        <v xml:space="preserve"> G/TBT/N/ARE/544, G/TBT/N/BHR/637, G/TBT/N/KWT/602, G/TBT/N/OMN/471, G/TBT/N/QAT/622, G/TBT/N/SAU/1251, G/TBT/N/YEM/229</v>
      </c>
      <c r="D115" s="6" t="s">
        <v>450</v>
      </c>
      <c r="E115" s="8" t="s">
        <v>494</v>
      </c>
      <c r="F115" s="8" t="s">
        <v>495</v>
      </c>
      <c r="H115" s="6" t="s">
        <v>20</v>
      </c>
      <c r="I115" s="6" t="s">
        <v>20</v>
      </c>
      <c r="J115" s="6" t="s">
        <v>22</v>
      </c>
      <c r="K115" s="6" t="s">
        <v>20</v>
      </c>
      <c r="L115" s="6"/>
      <c r="M115" s="7">
        <v>44843</v>
      </c>
      <c r="N115" s="6" t="s">
        <v>23</v>
      </c>
      <c r="O115" s="8" t="s">
        <v>493</v>
      </c>
      <c r="P115" s="6" t="str">
        <f>HYPERLINK("https://docs.wto.org/imrd/directdoc.asp?DDFDocuments/t/G/TBTN22/KOR1091.DOCX", "https://docs.wto.org/imrd/directdoc.asp?DDFDocuments/t/G/TBTN22/KOR1091.DOCX")</f>
        <v>https://docs.wto.org/imrd/directdoc.asp?DDFDocuments/t/G/TBTN22/KOR1091.DOCX</v>
      </c>
      <c r="Q115" s="6" t="str">
        <f>HYPERLINK("https://docs.wto.org/imrd/directdoc.asp?DDFDocuments/u/G/TBTN22/KOR1091.DOCX", "https://docs.wto.org/imrd/directdoc.asp?DDFDocuments/u/G/TBTN22/KOR1091.DOCX")</f>
        <v>https://docs.wto.org/imrd/directdoc.asp?DDFDocuments/u/G/TBTN22/KOR1091.DOCX</v>
      </c>
      <c r="R115" s="6" t="str">
        <f>HYPERLINK("https://docs.wto.org/imrd/directdoc.asp?DDFDocuments/v/G/TBTN22/KOR1091.DOCX", "https://docs.wto.org/imrd/directdoc.asp?DDFDocuments/v/G/TBTN22/KOR1091.DOCX")</f>
        <v>https://docs.wto.org/imrd/directdoc.asp?DDFDocuments/v/G/TBTN22/KOR1091.DOCX</v>
      </c>
    </row>
    <row r="116" spans="1:18" ht="90">
      <c r="A116" s="9" t="s">
        <v>656</v>
      </c>
      <c r="B116" s="8" t="s">
        <v>243</v>
      </c>
      <c r="C116" s="8" t="str">
        <f>HYPERLINK("https://epingalert.org/en/Search?viewData= G/TBT/N/RUS/136"," G/TBT/N/RUS/136")</f>
        <v xml:space="preserve"> G/TBT/N/RUS/136</v>
      </c>
      <c r="D116" s="6" t="s">
        <v>240</v>
      </c>
      <c r="E116" s="8" t="s">
        <v>241</v>
      </c>
      <c r="F116" s="8" t="s">
        <v>242</v>
      </c>
      <c r="H116" s="6" t="s">
        <v>20</v>
      </c>
      <c r="I116" s="6" t="s">
        <v>456</v>
      </c>
      <c r="J116" s="6" t="s">
        <v>451</v>
      </c>
      <c r="K116" s="6" t="s">
        <v>66</v>
      </c>
      <c r="L116" s="6"/>
      <c r="M116" s="7">
        <v>44843</v>
      </c>
      <c r="N116" s="6" t="s">
        <v>23</v>
      </c>
      <c r="O116" s="8" t="s">
        <v>496</v>
      </c>
      <c r="P116" s="6" t="str">
        <f>HYPERLINK("https://docs.wto.org/imrd/directdoc.asp?DDFDocuments/t/G/TBTN22/ARE544.DOCX", "https://docs.wto.org/imrd/directdoc.asp?DDFDocuments/t/G/TBTN22/ARE544.DOCX")</f>
        <v>https://docs.wto.org/imrd/directdoc.asp?DDFDocuments/t/G/TBTN22/ARE544.DOCX</v>
      </c>
      <c r="Q116" s="6" t="str">
        <f>HYPERLINK("https://docs.wto.org/imrd/directdoc.asp?DDFDocuments/u/G/TBTN22/ARE544.DOCX", "https://docs.wto.org/imrd/directdoc.asp?DDFDocuments/u/G/TBTN22/ARE544.DOCX")</f>
        <v>https://docs.wto.org/imrd/directdoc.asp?DDFDocuments/u/G/TBTN22/ARE544.DOCX</v>
      </c>
      <c r="R116" s="6" t="str">
        <f>HYPERLINK("https://docs.wto.org/imrd/directdoc.asp?DDFDocuments/v/G/TBTN22/ARE544.DOCX", "https://docs.wto.org/imrd/directdoc.asp?DDFDocuments/v/G/TBTN22/ARE544.DOCX")</f>
        <v>https://docs.wto.org/imrd/directdoc.asp?DDFDocuments/v/G/TBTN22/ARE544.DOCX</v>
      </c>
    </row>
    <row r="117" spans="1:18" ht="60">
      <c r="A117" s="9" t="s">
        <v>699</v>
      </c>
      <c r="B117" s="8" t="s">
        <v>548</v>
      </c>
      <c r="C117" s="8" t="str">
        <f>HYPERLINK("https://epingalert.org/en/Search?viewData= G/TBT/N/RWA/687"," G/TBT/N/RWA/687")</f>
        <v xml:space="preserve"> G/TBT/N/RWA/687</v>
      </c>
      <c r="D117" s="6" t="s">
        <v>60</v>
      </c>
      <c r="E117" s="8" t="s">
        <v>546</v>
      </c>
      <c r="F117" s="8" t="s">
        <v>547</v>
      </c>
      <c r="H117" s="6" t="s">
        <v>20</v>
      </c>
      <c r="I117" s="6" t="s">
        <v>456</v>
      </c>
      <c r="J117" s="6" t="s">
        <v>448</v>
      </c>
      <c r="K117" s="6" t="s">
        <v>66</v>
      </c>
      <c r="L117" s="6"/>
      <c r="M117" s="7">
        <v>44843</v>
      </c>
      <c r="N117" s="6" t="s">
        <v>23</v>
      </c>
      <c r="O117" s="8" t="s">
        <v>497</v>
      </c>
      <c r="P117" s="6" t="str">
        <f>HYPERLINK("https://docs.wto.org/imrd/directdoc.asp?DDFDocuments/t/G/TBTN22/ARE544.DOCX", "https://docs.wto.org/imrd/directdoc.asp?DDFDocuments/t/G/TBTN22/ARE544.DOCX")</f>
        <v>https://docs.wto.org/imrd/directdoc.asp?DDFDocuments/t/G/TBTN22/ARE544.DOCX</v>
      </c>
      <c r="Q117" s="6" t="str">
        <f>HYPERLINK("https://docs.wto.org/imrd/directdoc.asp?DDFDocuments/u/G/TBTN22/ARE544.DOCX", "https://docs.wto.org/imrd/directdoc.asp?DDFDocuments/u/G/TBTN22/ARE544.DOCX")</f>
        <v>https://docs.wto.org/imrd/directdoc.asp?DDFDocuments/u/G/TBTN22/ARE544.DOCX</v>
      </c>
      <c r="R117" s="6" t="str">
        <f>HYPERLINK("https://docs.wto.org/imrd/directdoc.asp?DDFDocuments/v/G/TBTN22/ARE544.DOCX", "https://docs.wto.org/imrd/directdoc.asp?DDFDocuments/v/G/TBTN22/ARE544.DOCX")</f>
        <v>https://docs.wto.org/imrd/directdoc.asp?DDFDocuments/v/G/TBTN22/ARE544.DOCX</v>
      </c>
    </row>
    <row r="118" spans="1:18" ht="240">
      <c r="A118" s="2" t="s">
        <v>709</v>
      </c>
      <c r="B118" s="8" t="s">
        <v>619</v>
      </c>
      <c r="C118" s="8" t="str">
        <f>HYPERLINK("https://epingalert.org/en/Search?viewData= G/TBT/N/ISR/1271"," G/TBT/N/ISR/1271")</f>
        <v xml:space="preserve"> G/TBT/N/ISR/1271</v>
      </c>
      <c r="D118" s="6" t="s">
        <v>584</v>
      </c>
      <c r="E118" s="8" t="s">
        <v>585</v>
      </c>
      <c r="F118" s="8" t="s">
        <v>618</v>
      </c>
      <c r="H118" s="6" t="s">
        <v>501</v>
      </c>
      <c r="I118" s="6" t="s">
        <v>20</v>
      </c>
      <c r="J118" s="6" t="s">
        <v>502</v>
      </c>
      <c r="K118" s="6" t="s">
        <v>20</v>
      </c>
      <c r="L118" s="6"/>
      <c r="M118" s="7">
        <v>44843</v>
      </c>
      <c r="N118" s="6" t="s">
        <v>23</v>
      </c>
      <c r="O118" s="8" t="s">
        <v>503</v>
      </c>
      <c r="P118" s="6" t="str">
        <f>HYPERLINK("https://docs.wto.org/imrd/directdoc.asp?DDFDocuments/t/G/TBTN22/TPKM499.DOCX", "https://docs.wto.org/imrd/directdoc.asp?DDFDocuments/t/G/TBTN22/TPKM499.DOCX")</f>
        <v>https://docs.wto.org/imrd/directdoc.asp?DDFDocuments/t/G/TBTN22/TPKM499.DOCX</v>
      </c>
      <c r="Q118" s="6" t="str">
        <f>HYPERLINK("https://docs.wto.org/imrd/directdoc.asp?DDFDocuments/u/G/TBTN22/TPKM499.DOCX", "https://docs.wto.org/imrd/directdoc.asp?DDFDocuments/u/G/TBTN22/TPKM499.DOCX")</f>
        <v>https://docs.wto.org/imrd/directdoc.asp?DDFDocuments/u/G/TBTN22/TPKM499.DOCX</v>
      </c>
      <c r="R118" s="6" t="str">
        <f>HYPERLINK("https://docs.wto.org/imrd/directdoc.asp?DDFDocuments/v/G/TBTN22/TPKM499.DOCX", "https://docs.wto.org/imrd/directdoc.asp?DDFDocuments/v/G/TBTN22/TPKM499.DOCX")</f>
        <v>https://docs.wto.org/imrd/directdoc.asp?DDFDocuments/v/G/TBTN22/TPKM499.DOCX</v>
      </c>
    </row>
    <row r="119" spans="1:18" ht="165">
      <c r="A119" s="9" t="s">
        <v>706</v>
      </c>
      <c r="B119" s="8" t="s">
        <v>604</v>
      </c>
      <c r="C119" s="8" t="str">
        <f>HYPERLINK("https://epingalert.org/en/Search?viewData= G/TBT/N/ISR/1272"," G/TBT/N/ISR/1272")</f>
        <v xml:space="preserve"> G/TBT/N/ISR/1272</v>
      </c>
      <c r="D119" s="6" t="s">
        <v>584</v>
      </c>
      <c r="E119" s="8" t="s">
        <v>585</v>
      </c>
      <c r="F119" s="8" t="s">
        <v>603</v>
      </c>
      <c r="H119" s="6" t="s">
        <v>20</v>
      </c>
      <c r="I119" s="6" t="s">
        <v>456</v>
      </c>
      <c r="J119" s="6" t="s">
        <v>448</v>
      </c>
      <c r="K119" s="6" t="s">
        <v>66</v>
      </c>
      <c r="L119" s="6"/>
      <c r="M119" s="7">
        <v>44843</v>
      </c>
      <c r="N119" s="6" t="s">
        <v>23</v>
      </c>
      <c r="O119" s="8" t="s">
        <v>504</v>
      </c>
      <c r="P119" s="6" t="str">
        <f>HYPERLINK("https://docs.wto.org/imrd/directdoc.asp?DDFDocuments/t/G/TBTN22/ARE544.DOCX", "https://docs.wto.org/imrd/directdoc.asp?DDFDocuments/t/G/TBTN22/ARE544.DOCX")</f>
        <v>https://docs.wto.org/imrd/directdoc.asp?DDFDocuments/t/G/TBTN22/ARE544.DOCX</v>
      </c>
      <c r="Q119" s="6" t="str">
        <f>HYPERLINK("https://docs.wto.org/imrd/directdoc.asp?DDFDocuments/u/G/TBTN22/ARE544.DOCX", "https://docs.wto.org/imrd/directdoc.asp?DDFDocuments/u/G/TBTN22/ARE544.DOCX")</f>
        <v>https://docs.wto.org/imrd/directdoc.asp?DDFDocuments/u/G/TBTN22/ARE544.DOCX</v>
      </c>
      <c r="R119" s="6" t="str">
        <f>HYPERLINK("https://docs.wto.org/imrd/directdoc.asp?DDFDocuments/v/G/TBTN22/ARE544.DOCX", "https://docs.wto.org/imrd/directdoc.asp?DDFDocuments/v/G/TBTN22/ARE544.DOCX")</f>
        <v>https://docs.wto.org/imrd/directdoc.asp?DDFDocuments/v/G/TBTN22/ARE544.DOCX</v>
      </c>
    </row>
    <row r="120" spans="1:18" ht="60">
      <c r="A120" s="9" t="s">
        <v>690</v>
      </c>
      <c r="B120" s="8" t="s">
        <v>480</v>
      </c>
      <c r="C120" s="8" t="str">
        <f>HYPERLINK("https://epingalert.org/en/Search?viewData= G/TBT/N/CHN/1689"," G/TBT/N/CHN/1689")</f>
        <v xml:space="preserve"> G/TBT/N/CHN/1689</v>
      </c>
      <c r="D120" s="6" t="s">
        <v>177</v>
      </c>
      <c r="E120" s="8" t="s">
        <v>478</v>
      </c>
      <c r="F120" s="8" t="s">
        <v>479</v>
      </c>
      <c r="H120" s="6" t="s">
        <v>20</v>
      </c>
      <c r="I120" s="6" t="s">
        <v>456</v>
      </c>
      <c r="J120" s="6" t="s">
        <v>451</v>
      </c>
      <c r="K120" s="6" t="s">
        <v>66</v>
      </c>
      <c r="L120" s="6"/>
      <c r="M120" s="7">
        <v>44843</v>
      </c>
      <c r="N120" s="6" t="s">
        <v>23</v>
      </c>
      <c r="O120" s="8" t="s">
        <v>505</v>
      </c>
      <c r="P120" s="6" t="str">
        <f>HYPERLINK("https://docs.wto.org/imrd/directdoc.asp?DDFDocuments/t/G/TBTN22/ARE544.DOCX", "https://docs.wto.org/imrd/directdoc.asp?DDFDocuments/t/G/TBTN22/ARE544.DOCX")</f>
        <v>https://docs.wto.org/imrd/directdoc.asp?DDFDocuments/t/G/TBTN22/ARE544.DOCX</v>
      </c>
      <c r="Q120" s="6" t="str">
        <f>HYPERLINK("https://docs.wto.org/imrd/directdoc.asp?DDFDocuments/u/G/TBTN22/ARE544.DOCX", "https://docs.wto.org/imrd/directdoc.asp?DDFDocuments/u/G/TBTN22/ARE544.DOCX")</f>
        <v>https://docs.wto.org/imrd/directdoc.asp?DDFDocuments/u/G/TBTN22/ARE544.DOCX</v>
      </c>
      <c r="R120" s="6" t="str">
        <f>HYPERLINK("https://docs.wto.org/imrd/directdoc.asp?DDFDocuments/v/G/TBTN22/ARE544.DOCX", "https://docs.wto.org/imrd/directdoc.asp?DDFDocuments/v/G/TBTN22/ARE544.DOCX")</f>
        <v>https://docs.wto.org/imrd/directdoc.asp?DDFDocuments/v/G/TBTN22/ARE544.DOCX</v>
      </c>
    </row>
    <row r="121" spans="1:18" ht="165.75" customHeight="1">
      <c r="A121" s="2" t="s">
        <v>685</v>
      </c>
      <c r="B121" s="8" t="s">
        <v>435</v>
      </c>
      <c r="C121" s="8" t="str">
        <f>HYPERLINK("https://epingalert.org/en/Search?viewData= G/TBT/N/BRA/1416"," G/TBT/N/BRA/1416")</f>
        <v xml:space="preserve"> G/TBT/N/BRA/1416</v>
      </c>
      <c r="D121" s="6" t="s">
        <v>116</v>
      </c>
      <c r="E121" s="8" t="s">
        <v>433</v>
      </c>
      <c r="F121" s="8" t="s">
        <v>434</v>
      </c>
      <c r="H121" s="6" t="s">
        <v>20</v>
      </c>
      <c r="I121" s="6" t="s">
        <v>509</v>
      </c>
      <c r="J121" s="6" t="s">
        <v>510</v>
      </c>
      <c r="K121" s="6" t="s">
        <v>66</v>
      </c>
      <c r="L121" s="6"/>
      <c r="M121" s="7">
        <v>44845</v>
      </c>
      <c r="N121" s="6" t="s">
        <v>23</v>
      </c>
      <c r="O121" s="8" t="s">
        <v>511</v>
      </c>
      <c r="P121" s="6" t="str">
        <f>HYPERLINK("https://docs.wto.org/imrd/directdoc.asp?DDFDocuments/t/G/TBTN22/USA1910.DOCX", "https://docs.wto.org/imrd/directdoc.asp?DDFDocuments/t/G/TBTN22/USA1910.DOCX")</f>
        <v>https://docs.wto.org/imrd/directdoc.asp?DDFDocuments/t/G/TBTN22/USA1910.DOCX</v>
      </c>
      <c r="Q121" s="6" t="str">
        <f>HYPERLINK("https://docs.wto.org/imrd/directdoc.asp?DDFDocuments/u/G/TBTN22/USA1910.DOCX", "https://docs.wto.org/imrd/directdoc.asp?DDFDocuments/u/G/TBTN22/USA1910.DOCX")</f>
        <v>https://docs.wto.org/imrd/directdoc.asp?DDFDocuments/u/G/TBTN22/USA1910.DOCX</v>
      </c>
      <c r="R121" s="6" t="str">
        <f>HYPERLINK("https://docs.wto.org/imrd/directdoc.asp?DDFDocuments/v/G/TBTN22/USA1910.DOCX", "https://docs.wto.org/imrd/directdoc.asp?DDFDocuments/v/G/TBTN22/USA1910.DOCX")</f>
        <v>https://docs.wto.org/imrd/directdoc.asp?DDFDocuments/v/G/TBTN22/USA1910.DOCX</v>
      </c>
    </row>
    <row r="122" spans="1:18" ht="90">
      <c r="A122" s="9" t="s">
        <v>669</v>
      </c>
      <c r="B122" s="8" t="s">
        <v>323</v>
      </c>
      <c r="C122" s="8" t="str">
        <f>HYPERLINK("https://epingalert.org/en/Search?viewData= G/TBT/N/KEN/1277"," G/TBT/N/KEN/1277")</f>
        <v xml:space="preserve"> G/TBT/N/KEN/1277</v>
      </c>
      <c r="D122" s="6" t="s">
        <v>74</v>
      </c>
      <c r="E122" s="8" t="s">
        <v>321</v>
      </c>
      <c r="F122" s="8" t="s">
        <v>322</v>
      </c>
      <c r="H122" s="6" t="s">
        <v>20</v>
      </c>
      <c r="I122" s="6" t="s">
        <v>456</v>
      </c>
      <c r="J122" s="6" t="s">
        <v>448</v>
      </c>
      <c r="K122" s="6" t="s">
        <v>66</v>
      </c>
      <c r="L122" s="6"/>
      <c r="M122" s="7">
        <v>44843</v>
      </c>
      <c r="N122" s="6" t="s">
        <v>23</v>
      </c>
      <c r="O122" s="8" t="s">
        <v>512</v>
      </c>
      <c r="P122" s="6" t="str">
        <f>HYPERLINK("https://docs.wto.org/imrd/directdoc.asp?DDFDocuments/t/G/TBTN22/ARE544.DOCX", "https://docs.wto.org/imrd/directdoc.asp?DDFDocuments/t/G/TBTN22/ARE544.DOCX")</f>
        <v>https://docs.wto.org/imrd/directdoc.asp?DDFDocuments/t/G/TBTN22/ARE544.DOCX</v>
      </c>
      <c r="Q122" s="6" t="str">
        <f>HYPERLINK("https://docs.wto.org/imrd/directdoc.asp?DDFDocuments/u/G/TBTN22/ARE544.DOCX", "https://docs.wto.org/imrd/directdoc.asp?DDFDocuments/u/G/TBTN22/ARE544.DOCX")</f>
        <v>https://docs.wto.org/imrd/directdoc.asp?DDFDocuments/u/G/TBTN22/ARE544.DOCX</v>
      </c>
      <c r="R122" s="6" t="str">
        <f>HYPERLINK("https://docs.wto.org/imrd/directdoc.asp?DDFDocuments/v/G/TBTN22/ARE544.DOCX", "https://docs.wto.org/imrd/directdoc.asp?DDFDocuments/v/G/TBTN22/ARE544.DOCX")</f>
        <v>https://docs.wto.org/imrd/directdoc.asp?DDFDocuments/v/G/TBTN22/ARE544.DOCX</v>
      </c>
    </row>
    <row r="123" spans="1:18" ht="105">
      <c r="A123" s="9" t="s">
        <v>641</v>
      </c>
      <c r="B123" s="8" t="s">
        <v>94</v>
      </c>
      <c r="C123" s="8" t="str">
        <f>HYPERLINK("https://epingalert.org/en/Search?viewData= G/TBT/N/VNM/236"," G/TBT/N/VNM/236")</f>
        <v xml:space="preserve"> G/TBT/N/VNM/236</v>
      </c>
      <c r="D123" s="6" t="s">
        <v>91</v>
      </c>
      <c r="E123" s="8" t="s">
        <v>92</v>
      </c>
      <c r="F123" s="8" t="s">
        <v>93</v>
      </c>
      <c r="H123" s="6" t="s">
        <v>20</v>
      </c>
      <c r="I123" s="6" t="s">
        <v>456</v>
      </c>
      <c r="J123" s="6" t="s">
        <v>448</v>
      </c>
      <c r="K123" s="6" t="s">
        <v>66</v>
      </c>
      <c r="L123" s="6"/>
      <c r="M123" s="7">
        <v>44843</v>
      </c>
      <c r="N123" s="6" t="s">
        <v>23</v>
      </c>
      <c r="O123" s="8" t="s">
        <v>513</v>
      </c>
      <c r="P123" s="6" t="str">
        <f>HYPERLINK("https://docs.wto.org/imrd/directdoc.asp?DDFDocuments/t/G/TBTN22/ARE544.DOCX", "https://docs.wto.org/imrd/directdoc.asp?DDFDocuments/t/G/TBTN22/ARE544.DOCX")</f>
        <v>https://docs.wto.org/imrd/directdoc.asp?DDFDocuments/t/G/TBTN22/ARE544.DOCX</v>
      </c>
      <c r="Q123" s="6" t="str">
        <f>HYPERLINK("https://docs.wto.org/imrd/directdoc.asp?DDFDocuments/u/G/TBTN22/ARE544.DOCX", "https://docs.wto.org/imrd/directdoc.asp?DDFDocuments/u/G/TBTN22/ARE544.DOCX")</f>
        <v>https://docs.wto.org/imrd/directdoc.asp?DDFDocuments/u/G/TBTN22/ARE544.DOCX</v>
      </c>
      <c r="R123" s="6" t="str">
        <f>HYPERLINK("https://docs.wto.org/imrd/directdoc.asp?DDFDocuments/v/G/TBTN22/ARE544.DOCX", "https://docs.wto.org/imrd/directdoc.asp?DDFDocuments/v/G/TBTN22/ARE544.DOCX")</f>
        <v>https://docs.wto.org/imrd/directdoc.asp?DDFDocuments/v/G/TBTN22/ARE544.DOCX</v>
      </c>
    </row>
    <row r="124" spans="1:18" ht="60">
      <c r="A124" s="2" t="s">
        <v>641</v>
      </c>
      <c r="B124" s="8" t="s">
        <v>414</v>
      </c>
      <c r="C124" s="8" t="str">
        <f>HYPERLINK("https://epingalert.org/en/Search?viewData= G/TBT/N/PAN/122"," G/TBT/N/PAN/122")</f>
        <v xml:space="preserve"> G/TBT/N/PAN/122</v>
      </c>
      <c r="D124" s="6" t="s">
        <v>411</v>
      </c>
      <c r="E124" s="8" t="s">
        <v>412</v>
      </c>
      <c r="F124" s="8" t="s">
        <v>413</v>
      </c>
      <c r="H124" s="6" t="s">
        <v>20</v>
      </c>
      <c r="I124" s="6" t="s">
        <v>456</v>
      </c>
      <c r="J124" s="6" t="s">
        <v>448</v>
      </c>
      <c r="K124" s="6" t="s">
        <v>66</v>
      </c>
      <c r="L124" s="6"/>
      <c r="M124" s="7">
        <v>44843</v>
      </c>
      <c r="N124" s="6" t="s">
        <v>23</v>
      </c>
      <c r="O124" s="8" t="s">
        <v>514</v>
      </c>
      <c r="P124" s="6" t="str">
        <f>HYPERLINK("https://docs.wto.org/imrd/directdoc.asp?DDFDocuments/t/G/TBTN22/ARE544.DOCX", "https://docs.wto.org/imrd/directdoc.asp?DDFDocuments/t/G/TBTN22/ARE544.DOCX")</f>
        <v>https://docs.wto.org/imrd/directdoc.asp?DDFDocuments/t/G/TBTN22/ARE544.DOCX</v>
      </c>
      <c r="Q124" s="6" t="str">
        <f>HYPERLINK("https://docs.wto.org/imrd/directdoc.asp?DDFDocuments/u/G/TBTN22/ARE544.DOCX", "https://docs.wto.org/imrd/directdoc.asp?DDFDocuments/u/G/TBTN22/ARE544.DOCX")</f>
        <v>https://docs.wto.org/imrd/directdoc.asp?DDFDocuments/u/G/TBTN22/ARE544.DOCX</v>
      </c>
      <c r="R124" s="6" t="str">
        <f>HYPERLINK("https://docs.wto.org/imrd/directdoc.asp?DDFDocuments/v/G/TBTN22/ARE544.DOCX", "https://docs.wto.org/imrd/directdoc.asp?DDFDocuments/v/G/TBTN22/ARE544.DOCX")</f>
        <v>https://docs.wto.org/imrd/directdoc.asp?DDFDocuments/v/G/TBTN22/ARE544.DOCX</v>
      </c>
    </row>
    <row r="125" spans="1:18" ht="45">
      <c r="A125" s="2" t="s">
        <v>711</v>
      </c>
      <c r="B125" s="8" t="s">
        <v>628</v>
      </c>
      <c r="C125" s="8" t="str">
        <f>HYPERLINK("https://epingalert.org/en/Search?viewData= G/TBT/N/BHR/636"," G/TBT/N/BHR/636")</f>
        <v xml:space="preserve"> G/TBT/N/BHR/636</v>
      </c>
      <c r="D125" s="6" t="s">
        <v>477</v>
      </c>
      <c r="E125" s="8" t="s">
        <v>626</v>
      </c>
      <c r="F125" s="8" t="s">
        <v>627</v>
      </c>
      <c r="H125" s="6" t="s">
        <v>20</v>
      </c>
      <c r="I125" s="6" t="s">
        <v>518</v>
      </c>
      <c r="J125" s="6" t="s">
        <v>519</v>
      </c>
      <c r="K125" s="6" t="s">
        <v>20</v>
      </c>
      <c r="L125" s="6"/>
      <c r="M125" s="7">
        <v>44841</v>
      </c>
      <c r="N125" s="6" t="s">
        <v>23</v>
      </c>
      <c r="O125" s="8" t="s">
        <v>520</v>
      </c>
      <c r="P125" s="6" t="str">
        <f>HYPERLINK("https://docs.wto.org/imrd/directdoc.asp?DDFDocuments/t/G/TBTN22/USA1909.DOCX", "https://docs.wto.org/imrd/directdoc.asp?DDFDocuments/t/G/TBTN22/USA1909.DOCX")</f>
        <v>https://docs.wto.org/imrd/directdoc.asp?DDFDocuments/t/G/TBTN22/USA1909.DOCX</v>
      </c>
      <c r="Q125" s="6" t="str">
        <f>HYPERLINK("https://docs.wto.org/imrd/directdoc.asp?DDFDocuments/u/G/TBTN22/USA1909.DOCX", "https://docs.wto.org/imrd/directdoc.asp?DDFDocuments/u/G/TBTN22/USA1909.DOCX")</f>
        <v>https://docs.wto.org/imrd/directdoc.asp?DDFDocuments/u/G/TBTN22/USA1909.DOCX</v>
      </c>
      <c r="R125" s="6" t="str">
        <f>HYPERLINK("https://docs.wto.org/imrd/directdoc.asp?DDFDocuments/v/G/TBTN22/USA1909.DOCX", "https://docs.wto.org/imrd/directdoc.asp?DDFDocuments/v/G/TBTN22/USA1909.DOCX")</f>
        <v>https://docs.wto.org/imrd/directdoc.asp?DDFDocuments/v/G/TBTN22/USA1909.DOCX</v>
      </c>
    </row>
    <row r="126" spans="1:18" ht="45">
      <c r="A126" s="9" t="s">
        <v>691</v>
      </c>
      <c r="B126" s="8" t="s">
        <v>488</v>
      </c>
      <c r="C126" s="8" t="str">
        <f>HYPERLINK("https://epingalert.org/en/Search?viewData= G/TBT/N/KOR/1090"," G/TBT/N/KOR/1090")</f>
        <v xml:space="preserve"> G/TBT/N/KOR/1090</v>
      </c>
      <c r="D126" s="6" t="s">
        <v>105</v>
      </c>
      <c r="E126" s="8" t="s">
        <v>486</v>
      </c>
      <c r="F126" s="8" t="s">
        <v>487</v>
      </c>
      <c r="H126" s="6" t="s">
        <v>20</v>
      </c>
      <c r="I126" s="6" t="s">
        <v>200</v>
      </c>
      <c r="J126" s="6" t="s">
        <v>524</v>
      </c>
      <c r="K126" s="6" t="s">
        <v>20</v>
      </c>
      <c r="L126" s="6"/>
      <c r="M126" s="7">
        <v>44842</v>
      </c>
      <c r="N126" s="6" t="s">
        <v>23</v>
      </c>
      <c r="O126" s="8" t="s">
        <v>525</v>
      </c>
      <c r="P126" s="6" t="str">
        <f>HYPERLINK("https://docs.wto.org/imrd/directdoc.asp?DDFDocuments/t/G/TBTN22/ARE543.DOCX", "https://docs.wto.org/imrd/directdoc.asp?DDFDocuments/t/G/TBTN22/ARE543.DOCX")</f>
        <v>https://docs.wto.org/imrd/directdoc.asp?DDFDocuments/t/G/TBTN22/ARE543.DOCX</v>
      </c>
      <c r="Q126" s="6" t="str">
        <f>HYPERLINK("https://docs.wto.org/imrd/directdoc.asp?DDFDocuments/u/G/TBTN22/ARE543.DOCX", "https://docs.wto.org/imrd/directdoc.asp?DDFDocuments/u/G/TBTN22/ARE543.DOCX")</f>
        <v>https://docs.wto.org/imrd/directdoc.asp?DDFDocuments/u/G/TBTN22/ARE543.DOCX</v>
      </c>
      <c r="R126" s="6" t="str">
        <f>HYPERLINK("https://docs.wto.org/imrd/directdoc.asp?DDFDocuments/v/G/TBTN22/ARE543.DOCX", "https://docs.wto.org/imrd/directdoc.asp?DDFDocuments/v/G/TBTN22/ARE543.DOCX")</f>
        <v>https://docs.wto.org/imrd/directdoc.asp?DDFDocuments/v/G/TBTN22/ARE543.DOCX</v>
      </c>
    </row>
    <row r="127" spans="1:18" ht="75">
      <c r="A127" s="9" t="s">
        <v>640</v>
      </c>
      <c r="B127" s="8" t="s">
        <v>82</v>
      </c>
      <c r="C127" s="8" t="str">
        <f>HYPERLINK("https://epingalert.org/en/Search?viewData= G/TBT/N/KEN/1281"," G/TBT/N/KEN/1281")</f>
        <v xml:space="preserve"> G/TBT/N/KEN/1281</v>
      </c>
      <c r="D127" s="6" t="s">
        <v>74</v>
      </c>
      <c r="E127" s="8" t="s">
        <v>80</v>
      </c>
      <c r="F127" s="8" t="s">
        <v>81</v>
      </c>
      <c r="H127" s="6" t="s">
        <v>20</v>
      </c>
      <c r="I127" s="6" t="s">
        <v>20</v>
      </c>
      <c r="J127" s="6" t="s">
        <v>109</v>
      </c>
      <c r="K127" s="6" t="s">
        <v>66</v>
      </c>
      <c r="L127" s="6"/>
      <c r="M127" s="7">
        <v>44842</v>
      </c>
      <c r="N127" s="6" t="s">
        <v>23</v>
      </c>
      <c r="O127" s="8" t="s">
        <v>529</v>
      </c>
      <c r="P127" s="6" t="str">
        <f>HYPERLINK("https://docs.wto.org/imrd/directdoc.asp?DDFDocuments/t/G/TBTN22/UKR218.DOCX", "https://docs.wto.org/imrd/directdoc.asp?DDFDocuments/t/G/TBTN22/UKR218.DOCX")</f>
        <v>https://docs.wto.org/imrd/directdoc.asp?DDFDocuments/t/G/TBTN22/UKR218.DOCX</v>
      </c>
      <c r="Q127" s="6" t="str">
        <f>HYPERLINK("https://docs.wto.org/imrd/directdoc.asp?DDFDocuments/u/G/TBTN22/UKR218.DOCX", "https://docs.wto.org/imrd/directdoc.asp?DDFDocuments/u/G/TBTN22/UKR218.DOCX")</f>
        <v>https://docs.wto.org/imrd/directdoc.asp?DDFDocuments/u/G/TBTN22/UKR218.DOCX</v>
      </c>
      <c r="R127" s="6" t="str">
        <f>HYPERLINK("https://docs.wto.org/imrd/directdoc.asp?DDFDocuments/v/G/TBTN22/UKR218.DOCX", "https://docs.wto.org/imrd/directdoc.asp?DDFDocuments/v/G/TBTN22/UKR218.DOCX")</f>
        <v>https://docs.wto.org/imrd/directdoc.asp?DDFDocuments/v/G/TBTN22/UKR218.DOCX</v>
      </c>
    </row>
    <row r="128" spans="1:18" ht="105">
      <c r="A128" s="2" t="s">
        <v>633</v>
      </c>
      <c r="B128" s="8" t="s">
        <v>35</v>
      </c>
      <c r="C128" s="8" t="str">
        <f>HYPERLINK("https://epingalert.org/en/Search?viewData= G/TBT/N/USA/1912"," G/TBT/N/USA/1912")</f>
        <v xml:space="preserve"> G/TBT/N/USA/1912</v>
      </c>
      <c r="D128" s="6" t="s">
        <v>25</v>
      </c>
      <c r="E128" s="8" t="s">
        <v>33</v>
      </c>
      <c r="F128" s="8" t="s">
        <v>34</v>
      </c>
      <c r="H128" s="6" t="s">
        <v>532</v>
      </c>
      <c r="I128" s="6" t="s">
        <v>20</v>
      </c>
      <c r="J128" s="6" t="s">
        <v>72</v>
      </c>
      <c r="K128" s="6" t="s">
        <v>53</v>
      </c>
      <c r="L128" s="6"/>
      <c r="M128" s="7" t="s">
        <v>20</v>
      </c>
      <c r="N128" s="6" t="s">
        <v>23</v>
      </c>
      <c r="O128" s="8" t="s">
        <v>533</v>
      </c>
      <c r="P128" s="6" t="str">
        <f>HYPERLINK("https://docs.wto.org/imrd/directdoc.asp?DDFDocuments/t/G/TBTN22/BRA1415.DOCX", "https://docs.wto.org/imrd/directdoc.asp?DDFDocuments/t/G/TBTN22/BRA1415.DOCX")</f>
        <v>https://docs.wto.org/imrd/directdoc.asp?DDFDocuments/t/G/TBTN22/BRA1415.DOCX</v>
      </c>
      <c r="Q128" s="6" t="str">
        <f>HYPERLINK("https://docs.wto.org/imrd/directdoc.asp?DDFDocuments/u/G/TBTN22/BRA1415.DOCX", "https://docs.wto.org/imrd/directdoc.asp?DDFDocuments/u/G/TBTN22/BRA1415.DOCX")</f>
        <v>https://docs.wto.org/imrd/directdoc.asp?DDFDocuments/u/G/TBTN22/BRA1415.DOCX</v>
      </c>
      <c r="R128" s="6" t="str">
        <f>HYPERLINK("https://docs.wto.org/imrd/directdoc.asp?DDFDocuments/v/G/TBTN22/BRA1415.DOCX", "https://docs.wto.org/imrd/directdoc.asp?DDFDocuments/v/G/TBTN22/BRA1415.DOCX")</f>
        <v>https://docs.wto.org/imrd/directdoc.asp?DDFDocuments/v/G/TBTN22/BRA1415.DOCX</v>
      </c>
    </row>
    <row r="129" spans="1:18" ht="105">
      <c r="A129" s="9" t="s">
        <v>680</v>
      </c>
      <c r="B129" s="8" t="s">
        <v>376</v>
      </c>
      <c r="C129" s="8" t="str">
        <f>HYPERLINK("https://epingalert.org/en/Search?viewData= G/TBT/N/BRA/1434"," G/TBT/N/BRA/1434")</f>
        <v xml:space="preserve"> G/TBT/N/BRA/1434</v>
      </c>
      <c r="D129" s="6" t="s">
        <v>116</v>
      </c>
      <c r="E129" s="8" t="s">
        <v>374</v>
      </c>
      <c r="F129" s="8" t="s">
        <v>375</v>
      </c>
      <c r="H129" s="6" t="s">
        <v>538</v>
      </c>
      <c r="I129" s="6" t="s">
        <v>20</v>
      </c>
      <c r="J129" s="6" t="s">
        <v>72</v>
      </c>
      <c r="K129" s="6" t="s">
        <v>20</v>
      </c>
      <c r="L129" s="6"/>
      <c r="M129" s="7" t="s">
        <v>20</v>
      </c>
      <c r="N129" s="6" t="s">
        <v>23</v>
      </c>
      <c r="O129" s="8" t="s">
        <v>539</v>
      </c>
      <c r="P129" s="6" t="str">
        <f>HYPERLINK("https://docs.wto.org/imrd/directdoc.asp?DDFDocuments/t/G/TBTN22/COL261.DOCX", "https://docs.wto.org/imrd/directdoc.asp?DDFDocuments/t/G/TBTN22/COL261.DOCX")</f>
        <v>https://docs.wto.org/imrd/directdoc.asp?DDFDocuments/t/G/TBTN22/COL261.DOCX</v>
      </c>
      <c r="Q129" s="6" t="str">
        <f>HYPERLINK("https://docs.wto.org/imrd/directdoc.asp?DDFDocuments/u/G/TBTN22/COL261.DOCX", "https://docs.wto.org/imrd/directdoc.asp?DDFDocuments/u/G/TBTN22/COL261.DOCX")</f>
        <v>https://docs.wto.org/imrd/directdoc.asp?DDFDocuments/u/G/TBTN22/COL261.DOCX</v>
      </c>
      <c r="R129" s="6" t="str">
        <f>HYPERLINK("https://docs.wto.org/imrd/directdoc.asp?DDFDocuments/v/G/TBTN22/COL261.DOCX", "https://docs.wto.org/imrd/directdoc.asp?DDFDocuments/v/G/TBTN22/COL261.DOCX")</f>
        <v>https://docs.wto.org/imrd/directdoc.asp?DDFDocuments/v/G/TBTN22/COL261.DOCX</v>
      </c>
    </row>
    <row r="130" spans="1:18" ht="45">
      <c r="A130" s="2" t="s">
        <v>636</v>
      </c>
      <c r="B130" s="8" t="s">
        <v>52</v>
      </c>
      <c r="C130" s="8" t="str">
        <f>HYPERLINK("https://epingalert.org/en/Search?viewData= G/TBT/N/JPN/746"," G/TBT/N/JPN/746")</f>
        <v xml:space="preserve"> G/TBT/N/JPN/746</v>
      </c>
      <c r="D130" s="6" t="s">
        <v>49</v>
      </c>
      <c r="E130" s="8" t="s">
        <v>50</v>
      </c>
      <c r="F130" s="8" t="s">
        <v>51</v>
      </c>
      <c r="H130" s="6" t="s">
        <v>20</v>
      </c>
      <c r="I130" s="6" t="s">
        <v>543</v>
      </c>
      <c r="J130" s="6" t="s">
        <v>544</v>
      </c>
      <c r="K130" s="6" t="s">
        <v>66</v>
      </c>
      <c r="L130" s="6"/>
      <c r="M130" s="7">
        <v>44838</v>
      </c>
      <c r="N130" s="6" t="s">
        <v>23</v>
      </c>
      <c r="O130" s="8" t="s">
        <v>545</v>
      </c>
      <c r="P130" s="6" t="str">
        <f>HYPERLINK("https://docs.wto.org/imrd/directdoc.asp?DDFDocuments/t/G/TBTN22/RWA688.DOCX", "https://docs.wto.org/imrd/directdoc.asp?DDFDocuments/t/G/TBTN22/RWA688.DOCX")</f>
        <v>https://docs.wto.org/imrd/directdoc.asp?DDFDocuments/t/G/TBTN22/RWA688.DOCX</v>
      </c>
      <c r="Q130" s="6" t="str">
        <f>HYPERLINK("https://docs.wto.org/imrd/directdoc.asp?DDFDocuments/u/G/TBTN22/RWA688.DOCX", "https://docs.wto.org/imrd/directdoc.asp?DDFDocuments/u/G/TBTN22/RWA688.DOCX")</f>
        <v>https://docs.wto.org/imrd/directdoc.asp?DDFDocuments/u/G/TBTN22/RWA688.DOCX</v>
      </c>
      <c r="R130" s="6" t="str">
        <f>HYPERLINK("https://docs.wto.org/imrd/directdoc.asp?DDFDocuments/v/G/TBTN22/RWA688.DOCX", "https://docs.wto.org/imrd/directdoc.asp?DDFDocuments/v/G/TBTN22/RWA688.DOCX")</f>
        <v>https://docs.wto.org/imrd/directdoc.asp?DDFDocuments/v/G/TBTN22/RWA688.DOCX</v>
      </c>
    </row>
    <row r="131" spans="1:18" ht="75">
      <c r="A131" s="2" t="s">
        <v>683</v>
      </c>
      <c r="B131" s="8" t="s">
        <v>399</v>
      </c>
      <c r="C131" s="8" t="str">
        <f>HYPERLINK("https://epingalert.org/en/Search?viewData= G/TBT/N/BRA/1427"," G/TBT/N/BRA/1427")</f>
        <v xml:space="preserve"> G/TBT/N/BRA/1427</v>
      </c>
      <c r="D131" s="6" t="s">
        <v>116</v>
      </c>
      <c r="E131" s="8" t="s">
        <v>397</v>
      </c>
      <c r="F131" s="8" t="s">
        <v>398</v>
      </c>
      <c r="H131" s="6" t="s">
        <v>20</v>
      </c>
      <c r="I131" s="6" t="s">
        <v>549</v>
      </c>
      <c r="J131" s="6" t="s">
        <v>550</v>
      </c>
      <c r="K131" s="6" t="s">
        <v>66</v>
      </c>
      <c r="L131" s="6"/>
      <c r="M131" s="7">
        <v>44838</v>
      </c>
      <c r="N131" s="6" t="s">
        <v>23</v>
      </c>
      <c r="O131" s="8" t="s">
        <v>551</v>
      </c>
      <c r="P131" s="6" t="str">
        <f>HYPERLINK("https://docs.wto.org/imrd/directdoc.asp?DDFDocuments/t/G/TBTN22/RWA687.DOCX", "https://docs.wto.org/imrd/directdoc.asp?DDFDocuments/t/G/TBTN22/RWA687.DOCX")</f>
        <v>https://docs.wto.org/imrd/directdoc.asp?DDFDocuments/t/G/TBTN22/RWA687.DOCX</v>
      </c>
      <c r="Q131" s="6" t="str">
        <f>HYPERLINK("https://docs.wto.org/imrd/directdoc.asp?DDFDocuments/u/G/TBTN22/RWA687.DOCX", "https://docs.wto.org/imrd/directdoc.asp?DDFDocuments/u/G/TBTN22/RWA687.DOCX")</f>
        <v>https://docs.wto.org/imrd/directdoc.asp?DDFDocuments/u/G/TBTN22/RWA687.DOCX</v>
      </c>
      <c r="R131" s="6" t="str">
        <f>HYPERLINK("https://docs.wto.org/imrd/directdoc.asp?DDFDocuments/v/G/TBTN22/RWA687.DOCX", "https://docs.wto.org/imrd/directdoc.asp?DDFDocuments/v/G/TBTN22/RWA687.DOCX")</f>
        <v>https://docs.wto.org/imrd/directdoc.asp?DDFDocuments/v/G/TBTN22/RWA687.DOCX</v>
      </c>
    </row>
    <row r="132" spans="1:18" ht="60">
      <c r="A132" s="2" t="s">
        <v>710</v>
      </c>
      <c r="B132" s="8" t="s">
        <v>624</v>
      </c>
      <c r="C132" s="8" t="str">
        <f>HYPERLINK("https://epingalert.org/en/Search?viewData= G/TBT/N/GEO/117"," G/TBT/N/GEO/117")</f>
        <v xml:space="preserve"> G/TBT/N/GEO/117</v>
      </c>
      <c r="D132" s="6" t="s">
        <v>621</v>
      </c>
      <c r="E132" s="8" t="s">
        <v>622</v>
      </c>
      <c r="F132" s="8" t="s">
        <v>623</v>
      </c>
      <c r="H132" s="6" t="s">
        <v>20</v>
      </c>
      <c r="I132" s="6" t="s">
        <v>555</v>
      </c>
      <c r="J132" s="6" t="s">
        <v>544</v>
      </c>
      <c r="K132" s="6" t="s">
        <v>66</v>
      </c>
      <c r="L132" s="6"/>
      <c r="M132" s="7">
        <v>44838</v>
      </c>
      <c r="N132" s="6" t="s">
        <v>23</v>
      </c>
      <c r="O132" s="8" t="s">
        <v>556</v>
      </c>
      <c r="P132" s="6" t="str">
        <f>HYPERLINK("https://docs.wto.org/imrd/directdoc.asp?DDFDocuments/t/G/TBTN22/RWA686.DOCX", "https://docs.wto.org/imrd/directdoc.asp?DDFDocuments/t/G/TBTN22/RWA686.DOCX")</f>
        <v>https://docs.wto.org/imrd/directdoc.asp?DDFDocuments/t/G/TBTN22/RWA686.DOCX</v>
      </c>
      <c r="Q132" s="6" t="str">
        <f>HYPERLINK("https://docs.wto.org/imrd/directdoc.asp?DDFDocuments/u/G/TBTN22/RWA686.DOCX", "https://docs.wto.org/imrd/directdoc.asp?DDFDocuments/u/G/TBTN22/RWA686.DOCX")</f>
        <v>https://docs.wto.org/imrd/directdoc.asp?DDFDocuments/u/G/TBTN22/RWA686.DOCX</v>
      </c>
      <c r="R132" s="6" t="str">
        <f>HYPERLINK("https://docs.wto.org/imrd/directdoc.asp?DDFDocuments/v/G/TBTN22/RWA686.DOCX", "https://docs.wto.org/imrd/directdoc.asp?DDFDocuments/v/G/TBTN22/RWA686.DOCX")</f>
        <v>https://docs.wto.org/imrd/directdoc.asp?DDFDocuments/v/G/TBTN22/RWA686.DOCX</v>
      </c>
    </row>
    <row r="133" spans="1:18" ht="60">
      <c r="A133" s="2" t="s">
        <v>631</v>
      </c>
      <c r="B133" s="8" t="s">
        <v>19</v>
      </c>
      <c r="C133" s="8" t="str">
        <f>HYPERLINK("https://epingalert.org/en/Search?viewData= G/TBT/N/EU/917"," G/TBT/N/EU/917")</f>
        <v xml:space="preserve"> G/TBT/N/EU/917</v>
      </c>
      <c r="D133" s="6" t="s">
        <v>16</v>
      </c>
      <c r="E133" s="8" t="s">
        <v>17</v>
      </c>
      <c r="F133" s="8" t="s">
        <v>18</v>
      </c>
      <c r="H133" s="6" t="s">
        <v>20</v>
      </c>
      <c r="I133" s="6" t="s">
        <v>560</v>
      </c>
      <c r="J133" s="6" t="s">
        <v>249</v>
      </c>
      <c r="K133" s="6" t="s">
        <v>53</v>
      </c>
      <c r="L133" s="6"/>
      <c r="M133" s="7" t="s">
        <v>20</v>
      </c>
      <c r="N133" s="6" t="s">
        <v>23</v>
      </c>
      <c r="O133" s="8" t="s">
        <v>561</v>
      </c>
      <c r="P133" s="6" t="str">
        <f>HYPERLINK("https://docs.wto.org/imrd/directdoc.asp?DDFDocuments/t/G/TBTN22/USA1908.DOCX", "https://docs.wto.org/imrd/directdoc.asp?DDFDocuments/t/G/TBTN22/USA1908.DOCX")</f>
        <v>https://docs.wto.org/imrd/directdoc.asp?DDFDocuments/t/G/TBTN22/USA1908.DOCX</v>
      </c>
      <c r="Q133" s="6" t="str">
        <f>HYPERLINK("https://docs.wto.org/imrd/directdoc.asp?DDFDocuments/u/G/TBTN22/USA1908.DOCX", "https://docs.wto.org/imrd/directdoc.asp?DDFDocuments/u/G/TBTN22/USA1908.DOCX")</f>
        <v>https://docs.wto.org/imrd/directdoc.asp?DDFDocuments/u/G/TBTN22/USA1908.DOCX</v>
      </c>
      <c r="R133" s="6" t="str">
        <f>HYPERLINK("https://docs.wto.org/imrd/directdoc.asp?DDFDocuments/v/G/TBTN22/USA1908.DOCX", "https://docs.wto.org/imrd/directdoc.asp?DDFDocuments/v/G/TBTN22/USA1908.DOCX")</f>
        <v>https://docs.wto.org/imrd/directdoc.asp?DDFDocuments/v/G/TBTN22/USA1908.DOCX</v>
      </c>
    </row>
    <row r="134" spans="1:18" ht="105">
      <c r="A134" s="9" t="s">
        <v>653</v>
      </c>
      <c r="B134" s="8" t="s">
        <v>208</v>
      </c>
      <c r="C134" s="8" t="str">
        <f>HYPERLINK("https://epingalert.org/en/Search?viewData= G/TBT/N/CHN/1697"," G/TBT/N/CHN/1697")</f>
        <v xml:space="preserve"> G/TBT/N/CHN/1697</v>
      </c>
      <c r="D134" s="6" t="s">
        <v>177</v>
      </c>
      <c r="E134" s="8" t="s">
        <v>206</v>
      </c>
      <c r="F134" s="8" t="s">
        <v>207</v>
      </c>
      <c r="H134" s="6" t="s">
        <v>20</v>
      </c>
      <c r="I134" s="6" t="s">
        <v>254</v>
      </c>
      <c r="J134" s="6" t="s">
        <v>58</v>
      </c>
      <c r="K134" s="6" t="s">
        <v>66</v>
      </c>
      <c r="L134" s="6"/>
      <c r="M134" s="7" t="s">
        <v>20</v>
      </c>
      <c r="N134" s="6" t="s">
        <v>23</v>
      </c>
      <c r="O134" s="6"/>
      <c r="P134" s="6" t="str">
        <f>HYPERLINK("https://docs.wto.org/imrd/directdoc.asp?DDFDocuments/t/G/TBTN22/EGY326.DOCX", "https://docs.wto.org/imrd/directdoc.asp?DDFDocuments/t/G/TBTN22/EGY326.DOCX")</f>
        <v>https://docs.wto.org/imrd/directdoc.asp?DDFDocuments/t/G/TBTN22/EGY326.DOCX</v>
      </c>
      <c r="Q134" s="6" t="str">
        <f>HYPERLINK("https://docs.wto.org/imrd/directdoc.asp?DDFDocuments/u/G/TBTN22/EGY326.DOCX", "https://docs.wto.org/imrd/directdoc.asp?DDFDocuments/u/G/TBTN22/EGY326.DOCX")</f>
        <v>https://docs.wto.org/imrd/directdoc.asp?DDFDocuments/u/G/TBTN22/EGY326.DOCX</v>
      </c>
      <c r="R134" s="6" t="str">
        <f>HYPERLINK("https://docs.wto.org/imrd/directdoc.asp?DDFDocuments/v/G/TBTN22/EGY326.DOCX", "https://docs.wto.org/imrd/directdoc.asp?DDFDocuments/v/G/TBTN22/EGY326.DOCX")</f>
        <v>https://docs.wto.org/imrd/directdoc.asp?DDFDocuments/v/G/TBTN22/EGY326.DOCX</v>
      </c>
    </row>
    <row r="135" spans="1:18" ht="180">
      <c r="A135" s="9" t="s">
        <v>650</v>
      </c>
      <c r="B135" s="8" t="s">
        <v>172</v>
      </c>
      <c r="C135" s="8" t="str">
        <f>HYPERLINK("https://epingalert.org/en/Search?viewData= G/TBT/N/USA/1911"," G/TBT/N/USA/1911")</f>
        <v xml:space="preserve"> G/TBT/N/USA/1911</v>
      </c>
      <c r="D135" s="6" t="s">
        <v>25</v>
      </c>
      <c r="E135" s="8" t="s">
        <v>170</v>
      </c>
      <c r="F135" s="8" t="s">
        <v>171</v>
      </c>
      <c r="H135" s="6" t="s">
        <v>20</v>
      </c>
      <c r="I135" s="6" t="s">
        <v>567</v>
      </c>
      <c r="J135" s="6" t="s">
        <v>568</v>
      </c>
      <c r="K135" s="6" t="s">
        <v>20</v>
      </c>
      <c r="L135" s="6"/>
      <c r="M135" s="7" t="s">
        <v>20</v>
      </c>
      <c r="N135" s="6" t="s">
        <v>23</v>
      </c>
      <c r="O135" s="8" t="s">
        <v>569</v>
      </c>
      <c r="P135" s="6" t="str">
        <f>HYPERLINK("https://docs.wto.org/imrd/directdoc.asp?DDFDocuments/t/G/TBTN22/UKR217.DOCX", "https://docs.wto.org/imrd/directdoc.asp?DDFDocuments/t/G/TBTN22/UKR217.DOCX")</f>
        <v>https://docs.wto.org/imrd/directdoc.asp?DDFDocuments/t/G/TBTN22/UKR217.DOCX</v>
      </c>
      <c r="Q135" s="6" t="str">
        <f>HYPERLINK("https://docs.wto.org/imrd/directdoc.asp?DDFDocuments/u/G/TBTN22/UKR217.DOCX", "https://docs.wto.org/imrd/directdoc.asp?DDFDocuments/u/G/TBTN22/UKR217.DOCX")</f>
        <v>https://docs.wto.org/imrd/directdoc.asp?DDFDocuments/u/G/TBTN22/UKR217.DOCX</v>
      </c>
      <c r="R135" s="6" t="str">
        <f>HYPERLINK("https://docs.wto.org/imrd/directdoc.asp?DDFDocuments/v/G/TBTN22/UKR217.DOCX", "https://docs.wto.org/imrd/directdoc.asp?DDFDocuments/v/G/TBTN22/UKR217.DOCX")</f>
        <v>https://docs.wto.org/imrd/directdoc.asp?DDFDocuments/v/G/TBTN22/UKR217.DOCX</v>
      </c>
    </row>
    <row r="136" spans="1:18" ht="195">
      <c r="A136" s="9" t="s">
        <v>677</v>
      </c>
      <c r="B136" s="8" t="s">
        <v>362</v>
      </c>
      <c r="C136" s="8" t="str">
        <f>HYPERLINK("https://epingalert.org/en/Search?viewData= G/TBT/N/BRA/1432"," G/TBT/N/BRA/1432")</f>
        <v xml:space="preserve"> G/TBT/N/BRA/1432</v>
      </c>
      <c r="D136" s="6" t="s">
        <v>116</v>
      </c>
      <c r="E136" s="8" t="s">
        <v>360</v>
      </c>
      <c r="F136" s="8" t="s">
        <v>361</v>
      </c>
      <c r="H136" s="6" t="s">
        <v>313</v>
      </c>
      <c r="I136" s="6" t="s">
        <v>573</v>
      </c>
      <c r="J136" s="6" t="s">
        <v>22</v>
      </c>
      <c r="K136" s="6" t="s">
        <v>53</v>
      </c>
      <c r="L136" s="6"/>
      <c r="M136" s="7">
        <v>44817</v>
      </c>
      <c r="N136" s="6" t="s">
        <v>23</v>
      </c>
      <c r="O136" s="8" t="s">
        <v>574</v>
      </c>
      <c r="P136" s="6" t="str">
        <f>HYPERLINK("https://docs.wto.org/imrd/directdoc.asp?DDFDocuments/t/G/TBTN22/KOR1089.DOCX", "https://docs.wto.org/imrd/directdoc.asp?DDFDocuments/t/G/TBTN22/KOR1089.DOCX")</f>
        <v>https://docs.wto.org/imrd/directdoc.asp?DDFDocuments/t/G/TBTN22/KOR1089.DOCX</v>
      </c>
      <c r="Q136" s="6" t="str">
        <f>HYPERLINK("https://docs.wto.org/imrd/directdoc.asp?DDFDocuments/u/G/TBTN22/KOR1089.DOCX", "https://docs.wto.org/imrd/directdoc.asp?DDFDocuments/u/G/TBTN22/KOR1089.DOCX")</f>
        <v>https://docs.wto.org/imrd/directdoc.asp?DDFDocuments/u/G/TBTN22/KOR1089.DOCX</v>
      </c>
      <c r="R136" s="6" t="str">
        <f>HYPERLINK("https://docs.wto.org/imrd/directdoc.asp?DDFDocuments/v/G/TBTN22/KOR1089.DOCX", "https://docs.wto.org/imrd/directdoc.asp?DDFDocuments/v/G/TBTN22/KOR1089.DOCX")</f>
        <v>https://docs.wto.org/imrd/directdoc.asp?DDFDocuments/v/G/TBTN22/KOR1089.DOCX</v>
      </c>
    </row>
    <row r="137" spans="1:18" ht="105">
      <c r="A137" s="2" t="s">
        <v>688</v>
      </c>
      <c r="B137" s="8" t="s">
        <v>466</v>
      </c>
      <c r="C137" s="8" t="str">
        <f>HYPERLINK("https://epingalert.org/en/Search?viewData= G/TBT/N/TPKM/500"," G/TBT/N/TPKM/500")</f>
        <v xml:space="preserve"> G/TBT/N/TPKM/500</v>
      </c>
      <c r="D137" s="6" t="s">
        <v>274</v>
      </c>
      <c r="E137" s="8" t="s">
        <v>464</v>
      </c>
      <c r="F137" s="8" t="s">
        <v>465</v>
      </c>
      <c r="H137" s="6" t="s">
        <v>20</v>
      </c>
      <c r="I137" s="6" t="s">
        <v>254</v>
      </c>
      <c r="J137" s="6" t="s">
        <v>72</v>
      </c>
      <c r="K137" s="6" t="s">
        <v>66</v>
      </c>
      <c r="L137" s="6"/>
      <c r="M137" s="7">
        <v>44826</v>
      </c>
      <c r="N137" s="6" t="s">
        <v>23</v>
      </c>
      <c r="O137" s="8" t="s">
        <v>579</v>
      </c>
      <c r="P137" s="6" t="str">
        <f>HYPERLINK("https://docs.wto.org/imrd/directdoc.asp?DDFDocuments/t/G/TBTN22/TUR203.DOCX", "https://docs.wto.org/imrd/directdoc.asp?DDFDocuments/t/G/TBTN22/TUR203.DOCX")</f>
        <v>https://docs.wto.org/imrd/directdoc.asp?DDFDocuments/t/G/TBTN22/TUR203.DOCX</v>
      </c>
      <c r="Q137" s="6" t="str">
        <f>HYPERLINK("https://docs.wto.org/imrd/directdoc.asp?DDFDocuments/u/G/TBTN22/TUR203.DOCX", "https://docs.wto.org/imrd/directdoc.asp?DDFDocuments/u/G/TBTN22/TUR203.DOCX")</f>
        <v>https://docs.wto.org/imrd/directdoc.asp?DDFDocuments/u/G/TBTN22/TUR203.DOCX</v>
      </c>
      <c r="R137" s="6" t="str">
        <f>HYPERLINK("https://docs.wto.org/imrd/directdoc.asp?DDFDocuments/v/G/TBTN22/TUR203.DOCX", "https://docs.wto.org/imrd/directdoc.asp?DDFDocuments/v/G/TBTN22/TUR203.DOCX")</f>
        <v>https://docs.wto.org/imrd/directdoc.asp?DDFDocuments/v/G/TBTN22/TUR203.DOCX</v>
      </c>
    </row>
    <row r="138" spans="1:18" ht="195">
      <c r="A138" s="2" t="s">
        <v>632</v>
      </c>
      <c r="B138" s="8" t="s">
        <v>28</v>
      </c>
      <c r="C138" s="8" t="str">
        <f>HYPERLINK("https://epingalert.org/en/Search?viewData= G/TBT/N/USA/1913"," G/TBT/N/USA/1913")</f>
        <v xml:space="preserve"> G/TBT/N/USA/1913</v>
      </c>
      <c r="D138" s="6" t="s">
        <v>25</v>
      </c>
      <c r="E138" s="8" t="s">
        <v>26</v>
      </c>
      <c r="F138" s="8" t="s">
        <v>27</v>
      </c>
      <c r="H138" s="6" t="s">
        <v>313</v>
      </c>
      <c r="I138" s="6" t="s">
        <v>573</v>
      </c>
      <c r="J138" s="6" t="s">
        <v>22</v>
      </c>
      <c r="K138" s="6" t="s">
        <v>53</v>
      </c>
      <c r="L138" s="6"/>
      <c r="M138" s="7">
        <v>44837</v>
      </c>
      <c r="N138" s="6" t="s">
        <v>23</v>
      </c>
      <c r="O138" s="8" t="s">
        <v>583</v>
      </c>
      <c r="P138" s="6" t="str">
        <f>HYPERLINK("https://docs.wto.org/imrd/directdoc.asp?DDFDocuments/t/G/TBTN22/JPN745.DOCX", "https://docs.wto.org/imrd/directdoc.asp?DDFDocuments/t/G/TBTN22/JPN745.DOCX")</f>
        <v>https://docs.wto.org/imrd/directdoc.asp?DDFDocuments/t/G/TBTN22/JPN745.DOCX</v>
      </c>
      <c r="Q138" s="6" t="str">
        <f>HYPERLINK("https://docs.wto.org/imrd/directdoc.asp?DDFDocuments/u/G/TBTN22/JPN745.DOCX", "https://docs.wto.org/imrd/directdoc.asp?DDFDocuments/u/G/TBTN22/JPN745.DOCX")</f>
        <v>https://docs.wto.org/imrd/directdoc.asp?DDFDocuments/u/G/TBTN22/JPN745.DOCX</v>
      </c>
      <c r="R138" s="6" t="str">
        <f>HYPERLINK("https://docs.wto.org/imrd/directdoc.asp?DDFDocuments/v/G/TBTN22/JPN745.DOCX", "https://docs.wto.org/imrd/directdoc.asp?DDFDocuments/v/G/TBTN22/JPN745.DOCX")</f>
        <v>https://docs.wto.org/imrd/directdoc.asp?DDFDocuments/v/G/TBTN22/JPN745.DOCX</v>
      </c>
    </row>
    <row r="139" spans="1:18" ht="135">
      <c r="A139" s="9" t="s">
        <v>666</v>
      </c>
      <c r="B139" s="8" t="s">
        <v>305</v>
      </c>
      <c r="C139" s="8" t="str">
        <f>HYPERLINK("https://epingalert.org/en/Search?viewData= G/TBT/N/GBR/51"," G/TBT/N/GBR/51")</f>
        <v xml:space="preserve"> G/TBT/N/GBR/51</v>
      </c>
      <c r="D139" s="6" t="s">
        <v>284</v>
      </c>
      <c r="E139" s="8" t="s">
        <v>303</v>
      </c>
      <c r="F139" s="8" t="s">
        <v>304</v>
      </c>
      <c r="H139" s="6" t="s">
        <v>588</v>
      </c>
      <c r="I139" s="6" t="s">
        <v>589</v>
      </c>
      <c r="J139" s="6" t="s">
        <v>590</v>
      </c>
      <c r="K139" s="6" t="s">
        <v>20</v>
      </c>
      <c r="L139" s="6"/>
      <c r="M139" s="7">
        <v>44782</v>
      </c>
      <c r="N139" s="6" t="s">
        <v>23</v>
      </c>
      <c r="O139" s="8" t="s">
        <v>591</v>
      </c>
      <c r="P139" s="6" t="str">
        <f>HYPERLINK("https://docs.wto.org/imrd/directdoc.asp?DDFDocuments/t/G/TBTN22/ISR1270.DOCX", "https://docs.wto.org/imrd/directdoc.asp?DDFDocuments/t/G/TBTN22/ISR1270.DOCX")</f>
        <v>https://docs.wto.org/imrd/directdoc.asp?DDFDocuments/t/G/TBTN22/ISR1270.DOCX</v>
      </c>
      <c r="Q139" s="6" t="str">
        <f>HYPERLINK("https://docs.wto.org/imrd/directdoc.asp?DDFDocuments/u/G/TBTN22/ISR1270.DOCX", "https://docs.wto.org/imrd/directdoc.asp?DDFDocuments/u/G/TBTN22/ISR1270.DOCX")</f>
        <v>https://docs.wto.org/imrd/directdoc.asp?DDFDocuments/u/G/TBTN22/ISR1270.DOCX</v>
      </c>
      <c r="R139" s="6" t="str">
        <f>HYPERLINK("https://docs.wto.org/imrd/directdoc.asp?DDFDocuments/v/G/TBTN22/ISR1270.DOCX", "https://docs.wto.org/imrd/directdoc.asp?DDFDocuments/v/G/TBTN22/ISR1270.DOCX")</f>
        <v>https://docs.wto.org/imrd/directdoc.asp?DDFDocuments/v/G/TBTN22/ISR1270.DOCX</v>
      </c>
    </row>
    <row r="140" spans="1:18" ht="210">
      <c r="A140" s="9" t="s">
        <v>703</v>
      </c>
      <c r="B140" s="8" t="s">
        <v>587</v>
      </c>
      <c r="C140" s="8" t="str">
        <f>HYPERLINK("https://epingalert.org/en/Search?viewData= G/TBT/N/ISR/1270"," G/TBT/N/ISR/1270")</f>
        <v xml:space="preserve"> G/TBT/N/ISR/1270</v>
      </c>
      <c r="D140" s="6" t="s">
        <v>584</v>
      </c>
      <c r="E140" s="8" t="s">
        <v>585</v>
      </c>
      <c r="F140" s="8" t="s">
        <v>586</v>
      </c>
      <c r="H140" s="6" t="s">
        <v>20</v>
      </c>
      <c r="I140" s="6" t="s">
        <v>595</v>
      </c>
      <c r="J140" s="6" t="s">
        <v>72</v>
      </c>
      <c r="K140" s="6" t="s">
        <v>20</v>
      </c>
      <c r="L140" s="6"/>
      <c r="M140" s="7">
        <v>44834</v>
      </c>
      <c r="N140" s="6" t="s">
        <v>23</v>
      </c>
      <c r="O140" s="8" t="s">
        <v>596</v>
      </c>
      <c r="P140" s="6" t="str">
        <f>HYPERLINK("https://docs.wto.org/imrd/directdoc.asp?DDFDocuments/t/G/TBTN22/USA1906.DOCX", "https://docs.wto.org/imrd/directdoc.asp?DDFDocuments/t/G/TBTN22/USA1906.DOCX")</f>
        <v>https://docs.wto.org/imrd/directdoc.asp?DDFDocuments/t/G/TBTN22/USA1906.DOCX</v>
      </c>
      <c r="Q140" s="6" t="str">
        <f>HYPERLINK("https://docs.wto.org/imrd/directdoc.asp?DDFDocuments/u/G/TBTN22/USA1906.DOCX", "https://docs.wto.org/imrd/directdoc.asp?DDFDocuments/u/G/TBTN22/USA1906.DOCX")</f>
        <v>https://docs.wto.org/imrd/directdoc.asp?DDFDocuments/u/G/TBTN22/USA1906.DOCX</v>
      </c>
      <c r="R140" s="6" t="str">
        <f>HYPERLINK("https://docs.wto.org/imrd/directdoc.asp?DDFDocuments/v/G/TBTN22/USA1906.DOCX", "https://docs.wto.org/imrd/directdoc.asp?DDFDocuments/v/G/TBTN22/USA1906.DOCX")</f>
        <v>https://docs.wto.org/imrd/directdoc.asp?DDFDocuments/v/G/TBTN22/USA1906.DOCX</v>
      </c>
    </row>
    <row r="141" spans="1:18" ht="90">
      <c r="A141" s="2" t="s">
        <v>684</v>
      </c>
      <c r="B141" s="8" t="s">
        <v>430</v>
      </c>
      <c r="C141" s="8" t="str">
        <f>HYPERLINK("https://epingalert.org/en/Search?viewData= G/TBT/N/BRA/1424"," G/TBT/N/BRA/1424")</f>
        <v xml:space="preserve"> G/TBT/N/BRA/1424</v>
      </c>
      <c r="D141" s="6" t="s">
        <v>116</v>
      </c>
      <c r="E141" s="8" t="s">
        <v>428</v>
      </c>
      <c r="F141" s="8" t="s">
        <v>429</v>
      </c>
      <c r="H141" s="6" t="s">
        <v>599</v>
      </c>
      <c r="I141" s="6" t="s">
        <v>600</v>
      </c>
      <c r="J141" s="6" t="s">
        <v>601</v>
      </c>
      <c r="K141" s="6" t="s">
        <v>20</v>
      </c>
      <c r="L141" s="6"/>
      <c r="M141" s="7">
        <v>44782</v>
      </c>
      <c r="N141" s="6" t="s">
        <v>23</v>
      </c>
      <c r="O141" s="8" t="s">
        <v>602</v>
      </c>
      <c r="P141" s="6" t="str">
        <f>HYPERLINK("https://docs.wto.org/imrd/directdoc.asp?DDFDocuments/t/G/TBTN22/ISR1273.DOCX", "https://docs.wto.org/imrd/directdoc.asp?DDFDocuments/t/G/TBTN22/ISR1273.DOCX")</f>
        <v>https://docs.wto.org/imrd/directdoc.asp?DDFDocuments/t/G/TBTN22/ISR1273.DOCX</v>
      </c>
      <c r="Q141" s="6" t="str">
        <f>HYPERLINK("https://docs.wto.org/imrd/directdoc.asp?DDFDocuments/u/G/TBTN22/ISR1273.DOCX", "https://docs.wto.org/imrd/directdoc.asp?DDFDocuments/u/G/TBTN22/ISR1273.DOCX")</f>
        <v>https://docs.wto.org/imrd/directdoc.asp?DDFDocuments/u/G/TBTN22/ISR1273.DOCX</v>
      </c>
      <c r="R141" s="6" t="str">
        <f>HYPERLINK("https://docs.wto.org/imrd/directdoc.asp?DDFDocuments/v/G/TBTN22/ISR1273.DOCX", "https://docs.wto.org/imrd/directdoc.asp?DDFDocuments/v/G/TBTN22/ISR1273.DOCX")</f>
        <v>https://docs.wto.org/imrd/directdoc.asp?DDFDocuments/v/G/TBTN22/ISR1273.DOCX</v>
      </c>
    </row>
    <row r="142" spans="1:18" ht="45">
      <c r="A142" s="9" t="s">
        <v>695</v>
      </c>
      <c r="B142" s="8" t="s">
        <v>523</v>
      </c>
      <c r="C142" s="8" t="str">
        <f>HYPERLINK("https://epingalert.org/en/Search?viewData= G/TBT/N/ARE/543"," G/TBT/N/ARE/543")</f>
        <v xml:space="preserve"> G/TBT/N/ARE/543</v>
      </c>
      <c r="D142" s="6" t="s">
        <v>445</v>
      </c>
      <c r="E142" s="8" t="s">
        <v>521</v>
      </c>
      <c r="F142" s="8" t="s">
        <v>522</v>
      </c>
      <c r="H142" s="6" t="s">
        <v>588</v>
      </c>
      <c r="I142" s="6" t="s">
        <v>589</v>
      </c>
      <c r="J142" s="6" t="s">
        <v>590</v>
      </c>
      <c r="K142" s="6" t="s">
        <v>20</v>
      </c>
      <c r="L142" s="6"/>
      <c r="M142" s="7">
        <v>44782</v>
      </c>
      <c r="N142" s="6" t="s">
        <v>23</v>
      </c>
      <c r="O142" s="8" t="s">
        <v>605</v>
      </c>
      <c r="P142" s="6" t="str">
        <f>HYPERLINK("https://docs.wto.org/imrd/directdoc.asp?DDFDocuments/t/G/TBTN22/ISR1272.DOCX", "https://docs.wto.org/imrd/directdoc.asp?DDFDocuments/t/G/TBTN22/ISR1272.DOCX")</f>
        <v>https://docs.wto.org/imrd/directdoc.asp?DDFDocuments/t/G/TBTN22/ISR1272.DOCX</v>
      </c>
      <c r="Q142" s="6" t="str">
        <f>HYPERLINK("https://docs.wto.org/imrd/directdoc.asp?DDFDocuments/u/G/TBTN22/ISR1272.DOCX", "https://docs.wto.org/imrd/directdoc.asp?DDFDocuments/u/G/TBTN22/ISR1272.DOCX")</f>
        <v>https://docs.wto.org/imrd/directdoc.asp?DDFDocuments/u/G/TBTN22/ISR1272.DOCX</v>
      </c>
      <c r="R142" s="6" t="str">
        <f>HYPERLINK("https://docs.wto.org/imrd/directdoc.asp?DDFDocuments/v/G/TBTN22/ISR1272.DOCX", "https://docs.wto.org/imrd/directdoc.asp?DDFDocuments/v/G/TBTN22/ISR1272.DOCX")</f>
        <v>https://docs.wto.org/imrd/directdoc.asp?DDFDocuments/v/G/TBTN22/ISR1272.DOCX</v>
      </c>
    </row>
    <row r="143" spans="1:18" ht="75">
      <c r="A143" s="9" t="s">
        <v>664</v>
      </c>
      <c r="B143" s="8" t="s">
        <v>295</v>
      </c>
      <c r="C143" s="8" t="str">
        <f>HYPERLINK("https://epingalert.org/en/Search?viewData= G/TBT/N/ARG/436"," G/TBT/N/ARG/436")</f>
        <v xml:space="preserve"> G/TBT/N/ARG/436</v>
      </c>
      <c r="D143" s="6" t="s">
        <v>292</v>
      </c>
      <c r="E143" s="8" t="s">
        <v>293</v>
      </c>
      <c r="F143" s="8" t="s">
        <v>294</v>
      </c>
      <c r="H143" s="6" t="s">
        <v>20</v>
      </c>
      <c r="I143" s="6" t="s">
        <v>609</v>
      </c>
      <c r="J143" s="6" t="s">
        <v>209</v>
      </c>
      <c r="K143" s="6" t="s">
        <v>20</v>
      </c>
      <c r="L143" s="6"/>
      <c r="M143" s="7">
        <v>44816</v>
      </c>
      <c r="N143" s="6" t="s">
        <v>23</v>
      </c>
      <c r="O143" s="8" t="s">
        <v>610</v>
      </c>
      <c r="P143" s="6" t="str">
        <f>HYPERLINK("https://docs.wto.org/imrd/directdoc.asp?DDFDocuments/t/G/TBTN22/USA1907.DOCX", "https://docs.wto.org/imrd/directdoc.asp?DDFDocuments/t/G/TBTN22/USA1907.DOCX")</f>
        <v>https://docs.wto.org/imrd/directdoc.asp?DDFDocuments/t/G/TBTN22/USA1907.DOCX</v>
      </c>
      <c r="Q143" s="6" t="str">
        <f>HYPERLINK("https://docs.wto.org/imrd/directdoc.asp?DDFDocuments/u/G/TBTN22/USA1907.DOCX", "https://docs.wto.org/imrd/directdoc.asp?DDFDocuments/u/G/TBTN22/USA1907.DOCX")</f>
        <v>https://docs.wto.org/imrd/directdoc.asp?DDFDocuments/u/G/TBTN22/USA1907.DOCX</v>
      </c>
      <c r="R143" s="6" t="str">
        <f>HYPERLINK("https://docs.wto.org/imrd/directdoc.asp?DDFDocuments/v/G/TBTN22/USA1907.DOCX", "https://docs.wto.org/imrd/directdoc.asp?DDFDocuments/v/G/TBTN22/USA1907.DOCX")</f>
        <v>https://docs.wto.org/imrd/directdoc.asp?DDFDocuments/v/G/TBTN22/USA1907.DOCX</v>
      </c>
    </row>
    <row r="144" spans="1:18" ht="120">
      <c r="A144" s="9" t="s">
        <v>668</v>
      </c>
      <c r="B144" s="8" t="s">
        <v>318</v>
      </c>
      <c r="C144" s="8" t="str">
        <f>HYPERLINK("https://epingalert.org/en/Search?viewData= G/TBT/N/THA/669"," G/TBT/N/THA/669")</f>
        <v xml:space="preserve"> G/TBT/N/THA/669</v>
      </c>
      <c r="D144" s="6" t="s">
        <v>315</v>
      </c>
      <c r="E144" s="8" t="s">
        <v>316</v>
      </c>
      <c r="F144" s="8" t="s">
        <v>317</v>
      </c>
      <c r="H144" s="6" t="s">
        <v>614</v>
      </c>
      <c r="I144" s="6" t="s">
        <v>615</v>
      </c>
      <c r="J144" s="6" t="s">
        <v>616</v>
      </c>
      <c r="K144" s="6" t="s">
        <v>66</v>
      </c>
      <c r="L144" s="6"/>
      <c r="M144" s="7">
        <v>44831</v>
      </c>
      <c r="N144" s="6" t="s">
        <v>23</v>
      </c>
      <c r="O144" s="8" t="s">
        <v>617</v>
      </c>
      <c r="P144" s="6" t="str">
        <f>HYPERLINK("https://docs.wto.org/imrd/directdoc.asp?DDFDocuments/t/G/TBTN22/USA1905.DOCX", "https://docs.wto.org/imrd/directdoc.asp?DDFDocuments/t/G/TBTN22/USA1905.DOCX")</f>
        <v>https://docs.wto.org/imrd/directdoc.asp?DDFDocuments/t/G/TBTN22/USA1905.DOCX</v>
      </c>
      <c r="Q144" s="6" t="str">
        <f>HYPERLINK("https://docs.wto.org/imrd/directdoc.asp?DDFDocuments/u/G/TBTN22/USA1905.DOCX", "https://docs.wto.org/imrd/directdoc.asp?DDFDocuments/u/G/TBTN22/USA1905.DOCX")</f>
        <v>https://docs.wto.org/imrd/directdoc.asp?DDFDocuments/u/G/TBTN22/USA1905.DOCX</v>
      </c>
      <c r="R144" s="6" t="str">
        <f>HYPERLINK("https://docs.wto.org/imrd/directdoc.asp?DDFDocuments/v/G/TBTN22/USA1905.DOCX", "https://docs.wto.org/imrd/directdoc.asp?DDFDocuments/v/G/TBTN22/USA1905.DOCX")</f>
        <v>https://docs.wto.org/imrd/directdoc.asp?DDFDocuments/v/G/TBTN22/USA1905.DOCX</v>
      </c>
    </row>
    <row r="145" spans="1:18" ht="90">
      <c r="A145" s="2" t="s">
        <v>686</v>
      </c>
      <c r="B145" s="8" t="s">
        <v>440</v>
      </c>
      <c r="C145" s="8" t="str">
        <f>HYPERLINK("https://epingalert.org/en/Search?viewData= G/TBT/N/EU/916"," G/TBT/N/EU/916")</f>
        <v xml:space="preserve"> G/TBT/N/EU/916</v>
      </c>
      <c r="D145" s="6" t="s">
        <v>16</v>
      </c>
      <c r="E145" s="8" t="s">
        <v>438</v>
      </c>
      <c r="F145" s="8" t="s">
        <v>439</v>
      </c>
      <c r="H145" s="6" t="s">
        <v>588</v>
      </c>
      <c r="I145" s="6" t="s">
        <v>589</v>
      </c>
      <c r="J145" s="6" t="s">
        <v>590</v>
      </c>
      <c r="K145" s="6" t="s">
        <v>20</v>
      </c>
      <c r="L145" s="6"/>
      <c r="M145" s="7">
        <v>44782</v>
      </c>
      <c r="N145" s="6" t="s">
        <v>23</v>
      </c>
      <c r="O145" s="8" t="s">
        <v>620</v>
      </c>
      <c r="P145" s="6" t="str">
        <f>HYPERLINK("https://docs.wto.org/imrd/directdoc.asp?DDFDocuments/t/G/TBTN22/ISR1271.DOCX", "https://docs.wto.org/imrd/directdoc.asp?DDFDocuments/t/G/TBTN22/ISR1271.DOCX")</f>
        <v>https://docs.wto.org/imrd/directdoc.asp?DDFDocuments/t/G/TBTN22/ISR1271.DOCX</v>
      </c>
      <c r="Q145" s="6" t="str">
        <f>HYPERLINK("https://docs.wto.org/imrd/directdoc.asp?DDFDocuments/u/G/TBTN22/ISR1271.DOCX", "https://docs.wto.org/imrd/directdoc.asp?DDFDocuments/u/G/TBTN22/ISR1271.DOCX")</f>
        <v>https://docs.wto.org/imrd/directdoc.asp?DDFDocuments/u/G/TBTN22/ISR1271.DOCX</v>
      </c>
      <c r="R145" s="6" t="str">
        <f>HYPERLINK("https://docs.wto.org/imrd/directdoc.asp?DDFDocuments/v/G/TBTN22/ISR1271.DOCX", "https://docs.wto.org/imrd/directdoc.asp?DDFDocuments/v/G/TBTN22/ISR1271.DOCX")</f>
        <v>https://docs.wto.org/imrd/directdoc.asp?DDFDocuments/v/G/TBTN22/ISR1271.DOCX</v>
      </c>
    </row>
    <row r="146" spans="1:18" ht="45">
      <c r="A146" s="9" t="s">
        <v>713</v>
      </c>
      <c r="B146" s="8" t="s">
        <v>277</v>
      </c>
      <c r="C146" s="8" t="str">
        <f>HYPERLINK("https://epingalert.org/en/Search?viewData= G/TBT/N/TPKM/502"," G/TBT/N/TPKM/502")</f>
        <v xml:space="preserve"> G/TBT/N/TPKM/502</v>
      </c>
      <c r="D146" s="6" t="s">
        <v>274</v>
      </c>
      <c r="E146" s="8" t="s">
        <v>275</v>
      </c>
      <c r="F146" s="8" t="s">
        <v>276</v>
      </c>
      <c r="H146" s="6" t="s">
        <v>20</v>
      </c>
      <c r="I146" s="6" t="s">
        <v>244</v>
      </c>
      <c r="J146" s="6" t="s">
        <v>109</v>
      </c>
      <c r="K146" s="6" t="s">
        <v>53</v>
      </c>
      <c r="L146" s="6"/>
      <c r="M146" s="7">
        <v>44835</v>
      </c>
      <c r="N146" s="6" t="s">
        <v>23</v>
      </c>
      <c r="O146" s="8" t="s">
        <v>625</v>
      </c>
      <c r="P146" s="6" t="str">
        <f>HYPERLINK("https://docs.wto.org/imrd/directdoc.asp?DDFDocuments/t/G/TBTN22/GEO117.DOCX", "https://docs.wto.org/imrd/directdoc.asp?DDFDocuments/t/G/TBTN22/GEO117.DOCX")</f>
        <v>https://docs.wto.org/imrd/directdoc.asp?DDFDocuments/t/G/TBTN22/GEO117.DOCX</v>
      </c>
      <c r="Q146" s="6" t="str">
        <f>HYPERLINK("https://docs.wto.org/imrd/directdoc.asp?DDFDocuments/u/G/TBTN22/GEO117.DOCX", "https://docs.wto.org/imrd/directdoc.asp?DDFDocuments/u/G/TBTN22/GEO117.DOCX")</f>
        <v>https://docs.wto.org/imrd/directdoc.asp?DDFDocuments/u/G/TBTN22/GEO117.DOCX</v>
      </c>
      <c r="R146" s="6" t="str">
        <f>HYPERLINK("https://docs.wto.org/imrd/directdoc.asp?DDFDocuments/v/G/TBTN22/GEO117.DOCX", "https://docs.wto.org/imrd/directdoc.asp?DDFDocuments/v/G/TBTN22/GEO117.DOCX")</f>
        <v>https://docs.wto.org/imrd/directdoc.asp?DDFDocuments/v/G/TBTN22/GEO117.DOCX</v>
      </c>
    </row>
    <row r="147" spans="1:18" ht="135">
      <c r="A147" s="9" t="s">
        <v>701</v>
      </c>
      <c r="B147" s="8" t="s">
        <v>559</v>
      </c>
      <c r="C147" s="8" t="str">
        <f>HYPERLINK("https://epingalert.org/en/Search?viewData= G/TBT/N/USA/1908"," G/TBT/N/USA/1908")</f>
        <v xml:space="preserve"> G/TBT/N/USA/1908</v>
      </c>
      <c r="D147" s="6" t="s">
        <v>25</v>
      </c>
      <c r="E147" s="8" t="s">
        <v>557</v>
      </c>
      <c r="F147" s="8" t="s">
        <v>558</v>
      </c>
      <c r="H147" s="6" t="s">
        <v>20</v>
      </c>
      <c r="I147" s="6" t="s">
        <v>244</v>
      </c>
      <c r="J147" s="6" t="s">
        <v>629</v>
      </c>
      <c r="K147" s="6" t="s">
        <v>53</v>
      </c>
      <c r="L147" s="6"/>
      <c r="M147" s="7" t="s">
        <v>20</v>
      </c>
      <c r="N147" s="6" t="s">
        <v>23</v>
      </c>
      <c r="O147" s="8" t="s">
        <v>630</v>
      </c>
      <c r="P147" s="6" t="str">
        <f>HYPERLINK("https://docs.wto.org/imrd/directdoc.asp?DDFDocuments/t/G/TBTN22/BHR636.DOCX", "https://docs.wto.org/imrd/directdoc.asp?DDFDocuments/t/G/TBTN22/BHR636.DOCX")</f>
        <v>https://docs.wto.org/imrd/directdoc.asp?DDFDocuments/t/G/TBTN22/BHR636.DOCX</v>
      </c>
      <c r="Q147" s="6" t="str">
        <f>HYPERLINK("https://docs.wto.org/imrd/directdoc.asp?DDFDocuments/u/G/TBTN22/BHR636.DOCX", "https://docs.wto.org/imrd/directdoc.asp?DDFDocuments/u/G/TBTN22/BHR636.DOCX")</f>
        <v>https://docs.wto.org/imrd/directdoc.asp?DDFDocuments/u/G/TBTN22/BHR636.DOCX</v>
      </c>
      <c r="R147" s="6" t="str">
        <f>HYPERLINK("https://docs.wto.org/imrd/directdoc.asp?DDFDocuments/v/G/TBTN22/BHR636.DOCX", "https://docs.wto.org/imrd/directdoc.asp?DDFDocuments/v/G/TBTN22/BHR636.DOCX")</f>
        <v>https://docs.wto.org/imrd/directdoc.asp?DDFDocuments/v/G/TBTN22/BHR636.DOCX</v>
      </c>
    </row>
  </sheetData>
  <sortState xmlns:xlrd2="http://schemas.microsoft.com/office/spreadsheetml/2017/richdata2" ref="A2:F147">
    <sortCondition ref="A2:A14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2022-09-01T07:02:02Z</dcterms:created>
  <dcterms:modified xsi:type="dcterms:W3CDTF">2022-09-01T10:54:42Z</dcterms:modified>
</cp:coreProperties>
</file>